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3"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<sst xmlns="http://schemas.openxmlformats.org/spreadsheetml/2006/main" count="19108" uniqueCount="3347">
  <si>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</si>
  <si>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</si>
  <si>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</si>
  <si>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</si>
  <si>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</si>
  <si>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</si>
  <si>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</si>
  <si>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</si>
  <si>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</si>
  <si>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</si>
  <si>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</si>
  <si>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</si>
  <si>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</si>
  <si>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</si>
  <si>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</si>
  <si>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</si>
  <si>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</si>
  <si>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</si>
  <si>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</si>
  <si>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</si>
  <si>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</si>
  <si>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</si>
  <si>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</si>
  <si>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</si>
  <si>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</si>
  <si>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</si>
  <si>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</si>
  <si>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</si>
  <si>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</si>
  <si>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</si>
  <si>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</si>
  <si>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</si>
  <si>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</si>
  <si>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</si>
  <si>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</si>
  <si>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</si>
  <si>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</si>
  <si>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</si>
  <si>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</si>
  <si>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</si>
  <si>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</si>
  <si>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</si>
  <si>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</si>
  <si>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</si>
  <si>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</si>
  <si>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</si>
  <si>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</si>
  <si>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</si>
  <si>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</si>
  <si>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</si>
  <si>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</si>
  <si>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</si>
  <si>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</si>
  <si>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</si>
  <si>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</si>
  <si>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</si>
  <si>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</si>
  <si>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</si>
  <si>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</si>
  <si>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</si>
  <si>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</si>
  <si>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</si>
  <si>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</si>
  <si>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</si>
  <si>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</si>
  <si>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</si>
  <si>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</si>
  <si>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</si>
  <si>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</si>
  <si>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</si>
  <si>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</si>
  <si>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</si>
  <si>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</si>
  <si>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</si>
  <si>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</si>
  <si>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</si>
  <si>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</si>
  <si>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</si>
  <si>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</si>
  <si>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</si>
  <si>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</si>
  <si>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</si>
  <si>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</si>
  <si>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</si>
  <si>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</si>
  <si>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</si>
  <si>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</si>
  <si>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</si>
  <si>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</si>
  <si>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</si>
  <si>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</si>
  <si>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</si>
  <si>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</si>
  <si>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</si>
  <si>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</si>
  <si>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</si>
  <si>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</si>
  <si>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</si>
  <si>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</si>
  <si>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</si>
  <si>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</si>
  <si>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</si>
  <si>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</si>
  <si>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</si>
  <si>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</si>
  <si>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</si>
  <si>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</si>
  <si>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</si>
  <si>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</si>
  <si>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</si>
  <si>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</si>
  <si>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</si>
  <si>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</si>
  <si>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</si>
  <si>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</si>
  <si>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</si>
  <si>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</si>
  <si>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</si>
  <si>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</si>
  <si>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</si>
  <si>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</si>
  <si>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</si>
  <si>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</si>
  <si>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</si>
  <si>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</si>
  <si>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</si>
  <si>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</si>
  <si>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</si>
  <si>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</si>
  <si>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</si>
  <si>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</si>
  <si>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</si>
  <si>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</si>
  <si>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</si>
  <si>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</si>
  <si>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</si>
  <si>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</si>
  <si>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</si>
  <si>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</si>
  <si>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</si>
  <si>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</si>
  <si>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</si>
  <si>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</si>
  <si>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</si>
  <si>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</si>
  <si>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</si>
  <si>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</si>
  <si>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</si>
  <si>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</si>
  <si>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</si>
  <si>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</si>
  <si>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</si>
  <si>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</si>
  <si>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</si>
  <si>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</si>
  <si>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</si>
  <si>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</si>
  <si>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</si>
  <si>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</si>
  <si>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</si>
  <si>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</si>
  <si>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</si>
  <si>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</si>
  <si>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</si>
  <si>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</si>
  <si>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</si>
  <si>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</si>
  <si>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</si>
  <si>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</si>
  <si>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</si>
  <si>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</si>
  <si>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</si>
  <si>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</si>
  <si>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</si>
  <si>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</si>
  <si>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Workbook Settings 2</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</si>
  <si>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</si>
  <si>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</si>
  <si>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</si>
  <si>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</si>
  <si>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</si>
  <si>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</si>
  <si>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</si>
  <si>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</si>
  <si>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</si>
  <si>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</si>
  <si>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</si>
  <si>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</si>
  <si>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</si>
  <si>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</si>
  <si>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</si>
  <si>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Autofill Workbook Results</t>
  </si>
  <si>
    <t>Graph History</t>
  </si>
  <si>
    <t>Relationship</t>
  </si>
  <si>
    <t>Type</t>
  </si>
  <si>
    <t>Post Content</t>
  </si>
  <si>
    <t>Post URL</t>
  </si>
  <si>
    <t>Time</t>
  </si>
  <si>
    <t>Total Likes</t>
  </si>
  <si>
    <t>Total Comments</t>
  </si>
  <si>
    <t>URLs in Post</t>
  </si>
  <si>
    <t>Domains in Post</t>
  </si>
  <si>
    <t>Hashtags in Post</t>
  </si>
  <si>
    <t>Comment</t>
  </si>
  <si>
    <t>Attachment Description</t>
  </si>
  <si>
    <t>Attachment Title</t>
  </si>
  <si>
    <t>Attachment Type</t>
  </si>
  <si>
    <t>Attachment URL</t>
  </si>
  <si>
    <t>Comment Image</t>
  </si>
  <si>
    <t>Comment URL</t>
  </si>
  <si>
    <t>Comment Likes</t>
  </si>
  <si>
    <t>Comment Comments</t>
  </si>
  <si>
    <t>Post</t>
  </si>
  <si>
    <t>Author</t>
  </si>
  <si>
    <t>Post Date</t>
  </si>
  <si>
    <t>Post Image</t>
  </si>
  <si>
    <t>Post Likes</t>
  </si>
  <si>
    <t>Post Comments</t>
  </si>
  <si>
    <t>URLs in Comment</t>
  </si>
  <si>
    <t>Domains in Comment</t>
  </si>
  <si>
    <t>Hashtags in Comment</t>
  </si>
  <si>
    <t>Reply Comment</t>
  </si>
  <si>
    <t>Reply Attachment Description</t>
  </si>
  <si>
    <t>Reply Attachment Title</t>
  </si>
  <si>
    <t>Reply Attachment Type</t>
  </si>
  <si>
    <t>Reply Attachment URL</t>
  </si>
  <si>
    <t>Reply Image</t>
  </si>
  <si>
    <t>Reply ID</t>
  </si>
  <si>
    <t>Reply Parent ID</t>
  </si>
  <si>
    <t>Reply URL</t>
  </si>
  <si>
    <t>Reply Likes</t>
  </si>
  <si>
    <t>Reply Comments</t>
  </si>
  <si>
    <t>Parent Comment</t>
  </si>
  <si>
    <t>Parent Attachment Description</t>
  </si>
  <si>
    <t>Parent Attachment Title</t>
  </si>
  <si>
    <t>Parent Attachment Type</t>
  </si>
  <si>
    <t>Parent Attachment URL</t>
  </si>
  <si>
    <t>Parent Time</t>
  </si>
  <si>
    <t>Parent Image</t>
  </si>
  <si>
    <t>Comment ID</t>
  </si>
  <si>
    <t>Parent URL</t>
  </si>
  <si>
    <t>Parent Likes</t>
  </si>
  <si>
    <t>Parent Comments</t>
  </si>
  <si>
    <t>URLs in Reply</t>
  </si>
  <si>
    <t>Domains in Reply</t>
  </si>
  <si>
    <t>Hashtags in Reply</t>
  </si>
  <si>
    <t>URLs in Parent</t>
  </si>
  <si>
    <t>Domains in Parent</t>
  </si>
  <si>
    <t>Hashtags in Parent</t>
  </si>
  <si>
    <t>2306787926000733_2307852092560983</t>
  </si>
  <si>
    <t>2306787926000733_2307301529282706</t>
  </si>
  <si>
    <t>2306787926000733_2307645405914985</t>
  </si>
  <si>
    <t>2306787926000733_2307651349247724</t>
  </si>
  <si>
    <t>2306787926000733_2307650579247801</t>
  </si>
  <si>
    <t>2306787926000733_2307331589279700</t>
  </si>
  <si>
    <t>2298082080204651_2304459706233555</t>
  </si>
  <si>
    <t>2298082080204651_2301460829866776</t>
  </si>
  <si>
    <t>2298082080204651_2301246733221519</t>
  </si>
  <si>
    <t>2298082080204651_2299960890016770</t>
  </si>
  <si>
    <t>2298082080204651_2299777640035095</t>
  </si>
  <si>
    <t>2298082080204651_2299199403426252</t>
  </si>
  <si>
    <t>2298082080204651_2299131206766405</t>
  </si>
  <si>
    <t>2298082080204651_2298834350129424</t>
  </si>
  <si>
    <t>2298082080204651_2298682796811246</t>
  </si>
  <si>
    <t>2298082080204651_2298588846820641</t>
  </si>
  <si>
    <t>2298082080204651_2298558946823631</t>
  </si>
  <si>
    <t>2298082080204651_2298500786829447</t>
  </si>
  <si>
    <t>2298082080204651_2298341500178709</t>
  </si>
  <si>
    <t>2298082080204651_2298285123517680</t>
  </si>
  <si>
    <t>2298082080204651_2298189603527232</t>
  </si>
  <si>
    <t>2298082080204651_2298181790194680</t>
  </si>
  <si>
    <t>2298082080204651_2298144910198368</t>
  </si>
  <si>
    <t>2298082080204651_2298110086868517</t>
  </si>
  <si>
    <t>2298082080204651_2298086096870916</t>
  </si>
  <si>
    <t>2298082080204651_2298083893537803</t>
  </si>
  <si>
    <t>2298483380164521_2308179445861581</t>
  </si>
  <si>
    <t>2298483380164521_2307454115934114</t>
  </si>
  <si>
    <t>2298483380164521_2306114089401450</t>
  </si>
  <si>
    <t>2298483380164521_2306112349401624</t>
  </si>
  <si>
    <t>2298483380164521_2305077956171730</t>
  </si>
  <si>
    <t>2298483380164521_2304197356259790</t>
  </si>
  <si>
    <t>2298483380164521_2304104656269060</t>
  </si>
  <si>
    <t>2298483380164521_2303048736374652</t>
  </si>
  <si>
    <t>2298483380164521_2302604943085698</t>
  </si>
  <si>
    <t>2298483380164521_2302601703086022</t>
  </si>
  <si>
    <t>2298483380164521_2302557476423778</t>
  </si>
  <si>
    <t>2298483380164521_2302438516435674</t>
  </si>
  <si>
    <t>2298483380164521_2302437343102458</t>
  </si>
  <si>
    <t>2298483380164521_2302436496435876</t>
  </si>
  <si>
    <t>2298483380164521_2302431589769700</t>
  </si>
  <si>
    <t>2298483380164521_2302428546436671</t>
  </si>
  <si>
    <t>2298483380164521_2302417933104399</t>
  </si>
  <si>
    <t>2298483380164521_2302167766462749</t>
  </si>
  <si>
    <t>2298483380164521_2301706326508893</t>
  </si>
  <si>
    <t>2298483380164521_2301629233183269</t>
  </si>
  <si>
    <t>2298483380164521_2301624659850393</t>
  </si>
  <si>
    <t>2298483380164521_2301514893194703</t>
  </si>
  <si>
    <t>2298483380164521_2301511709861688</t>
  </si>
  <si>
    <t>2298483380164521_2301378979874961</t>
  </si>
  <si>
    <t>2298483380164521_2301224813223711</t>
  </si>
  <si>
    <t>2298483380164521_2301220139890845</t>
  </si>
  <si>
    <t>2298483380164521_2301219589890900</t>
  </si>
  <si>
    <t>2298483380164521_2301214676558058</t>
  </si>
  <si>
    <t>2298483380164521_2301128173233375</t>
  </si>
  <si>
    <t>2298483380164521_2301119123234280</t>
  </si>
  <si>
    <t>2298483380164521_2300987923247400</t>
  </si>
  <si>
    <t>2298483380164521_2300971509915708</t>
  </si>
  <si>
    <t>2298483380164521_2300932073252985</t>
  </si>
  <si>
    <t>2298483380164521_2300918509921008</t>
  </si>
  <si>
    <t>2298483380164521_2300912373254955</t>
  </si>
  <si>
    <t>2298483380164521_2300850079927851</t>
  </si>
  <si>
    <t>2298483380164521_2300793296600196</t>
  </si>
  <si>
    <t>2298483380164521_2300420506637475</t>
  </si>
  <si>
    <t>2298483380164521_2300375839975275</t>
  </si>
  <si>
    <t>2298483380164521_2300264226653103</t>
  </si>
  <si>
    <t>2298483380164521_2300258406653685</t>
  </si>
  <si>
    <t>2298483380164521_2300254313320761</t>
  </si>
  <si>
    <t>2298483380164521_2300252829987576</t>
  </si>
  <si>
    <t>2298483380164521_2300247716654754</t>
  </si>
  <si>
    <t>2298483380164521_2300152186664307</t>
  </si>
  <si>
    <t>2298483380164521_2300149869997872</t>
  </si>
  <si>
    <t>2298483380164521_2300146689998190</t>
  </si>
  <si>
    <t>2298483380164521_2300130596666466</t>
  </si>
  <si>
    <t>2298483380164521_2300126123333580</t>
  </si>
  <si>
    <t>2298483380164521_2300124736667052</t>
  </si>
  <si>
    <t>2298483380164521_2300116436667882</t>
  </si>
  <si>
    <t>2298483380164521_2300116003334592</t>
  </si>
  <si>
    <t>2298483380164521_2300113933334799</t>
  </si>
  <si>
    <t>2298483380164521_2300112583334934</t>
  </si>
  <si>
    <t>2298483380164521_2300072206672305</t>
  </si>
  <si>
    <t>2298483380164521_2300070393339153</t>
  </si>
  <si>
    <t>2298483380164521_2300011283345064</t>
  </si>
  <si>
    <t>2298483380164521_2300004136679112</t>
  </si>
  <si>
    <t>2298483380164521_2299988283347364</t>
  </si>
  <si>
    <t>2298483380164521_2299978483348344</t>
  </si>
  <si>
    <t>2298483380164521_2299975836681942</t>
  </si>
  <si>
    <t>2298483380164521_2299973196682206</t>
  </si>
  <si>
    <t>2298483380164521_2299963810016478</t>
  </si>
  <si>
    <t>2298483380164521_2299723883373804</t>
  </si>
  <si>
    <t>2298483380164521_2299717326707793</t>
  </si>
  <si>
    <t>2298483380164521_2299696316709894</t>
  </si>
  <si>
    <t>2298483380164521_2299624646717061</t>
  </si>
  <si>
    <t>2298483380164521_2299619950050864</t>
  </si>
  <si>
    <t>2298483380164521_2299584273387765</t>
  </si>
  <si>
    <t>2298483380164521_2299558703390322</t>
  </si>
  <si>
    <t>2298483380164521_2299512476728278</t>
  </si>
  <si>
    <t>2298483380164521_2299509950061864</t>
  </si>
  <si>
    <t>2298483380164521_2299506520062207</t>
  </si>
  <si>
    <t>2298483380164521_2299354040077455</t>
  </si>
  <si>
    <t>2298483380164521_2299287006750825</t>
  </si>
  <si>
    <t>2298483380164521_2299239473422245</t>
  </si>
  <si>
    <t>2298483380164521_2298984100114449</t>
  </si>
  <si>
    <t>2298483380164521_2298983516781174</t>
  </si>
  <si>
    <t>2298483380164521_2298983203447872</t>
  </si>
  <si>
    <t>2298483380164521_2298982810114578</t>
  </si>
  <si>
    <t>2298483380164521_2298969563449236</t>
  </si>
  <si>
    <t>2298483380164521_2298966713449521</t>
  </si>
  <si>
    <t>2298483380164521_2298745963471596</t>
  </si>
  <si>
    <t>2298483380164521_2298716693474523</t>
  </si>
  <si>
    <t>2298483380164521_2298708956808630</t>
  </si>
  <si>
    <t>2298483380164521_2298674056812120</t>
  </si>
  <si>
    <t>2298483380164521_2298673983478794</t>
  </si>
  <si>
    <t>2298483380164521_2298632753482917</t>
  </si>
  <si>
    <t>2298483380164521_2298624760150383</t>
  </si>
  <si>
    <t>2298483380164521_2298596406819885</t>
  </si>
  <si>
    <t>2298483380164521_2298554653490727</t>
  </si>
  <si>
    <t>2298483380164521_2298552586824267</t>
  </si>
  <si>
    <t>2298483380164521_2298535640159295</t>
  </si>
  <si>
    <t>2298483380164521_2298523970160462</t>
  </si>
  <si>
    <t>2298483380164521_2298487670164092</t>
  </si>
  <si>
    <t>2299938390019020_2307602752585917</t>
  </si>
  <si>
    <t>2299938390019020_2302067483139444</t>
  </si>
  <si>
    <t>2299938390019020_2300962836583242</t>
  </si>
  <si>
    <t>2299938390019020_2300925963253596</t>
  </si>
  <si>
    <t>2299938390019020_2300744569938402</t>
  </si>
  <si>
    <t>2301009853245207_2307601142586078</t>
  </si>
  <si>
    <t>2301009853245207_2306982565981269</t>
  </si>
  <si>
    <t>2301009853245207_2305332332812959</t>
  </si>
  <si>
    <t>2301009853245207_2304686342877558</t>
  </si>
  <si>
    <t>2301009853245207_2304530202893172</t>
  </si>
  <si>
    <t>2301009853245207_2304459109566948</t>
  </si>
  <si>
    <t>2301009853245207_2303273889685470</t>
  </si>
  <si>
    <t>2301009853245207_2302528733093319</t>
  </si>
  <si>
    <t>2301009853245207_2302347586444767</t>
  </si>
  <si>
    <t>2301009853245207_2302340363112156</t>
  </si>
  <si>
    <t>2301009853245207_2302333859779473</t>
  </si>
  <si>
    <t>2301009853245207_2302319129780946</t>
  </si>
  <si>
    <t>2301009853245207_2302230049789854</t>
  </si>
  <si>
    <t>2301009853245207_2302226303123562</t>
  </si>
  <si>
    <t>2301009853245207_2302223969790462</t>
  </si>
  <si>
    <t>2301009853245207_2302053829807476</t>
  </si>
  <si>
    <t>2301009853245207_2301949836484542</t>
  </si>
  <si>
    <t>2301009853245207_2301864706493055</t>
  </si>
  <si>
    <t>2301009853245207_2301861199826739</t>
  </si>
  <si>
    <t>2301009853245207_2301776409835218</t>
  </si>
  <si>
    <t>2301009853245207_2301743959838463</t>
  </si>
  <si>
    <t>2301009853245207_2301738283172364</t>
  </si>
  <si>
    <t>2301009853245207_2301725659840293</t>
  </si>
  <si>
    <t>2301009853245207_2301720573174135</t>
  </si>
  <si>
    <t>2301009853245207_2301642966515229</t>
  </si>
  <si>
    <t>2301009853245207_2301613999851459</t>
  </si>
  <si>
    <t>2301009853245207_2301487873197405</t>
  </si>
  <si>
    <t>2301009853245207_2301483613197831</t>
  </si>
  <si>
    <t>2301009853245207_2301482256531300</t>
  </si>
  <si>
    <t>2301009853245207_2301400573206135</t>
  </si>
  <si>
    <t>2301009853245207_2301397476539778</t>
  </si>
  <si>
    <t>2301009853245207_2301393526540173</t>
  </si>
  <si>
    <t>2301009853245207_2301390383207154</t>
  </si>
  <si>
    <t>2301009853245207_2301321649880694</t>
  </si>
  <si>
    <t>2301009853245207_2301318519881007</t>
  </si>
  <si>
    <t>2301009853245207_2301276293218563</t>
  </si>
  <si>
    <t>2301009853245207_2301237033222489</t>
  </si>
  <si>
    <t>2301009853245207_2301169943229198</t>
  </si>
  <si>
    <t>2301009853245207_2301108473235345</t>
  </si>
  <si>
    <t>2301009853245207_2301084809904378</t>
  </si>
  <si>
    <t>2301009853245207_2301082223237970</t>
  </si>
  <si>
    <t>2301009853245207_2301070973239095</t>
  </si>
  <si>
    <t>2301009853245207_2301069936572532</t>
  </si>
  <si>
    <t>2301009853245207_2301026949910164</t>
  </si>
  <si>
    <t>2301009853245207_2301012309911628</t>
  </si>
  <si>
    <t>2302891846390341_2305702379442621</t>
  </si>
  <si>
    <t>2302891846390341_2305666142779578</t>
  </si>
  <si>
    <t>2302891846390341_2305587762787416</t>
  </si>
  <si>
    <t>2302891846390341_2304685822877610</t>
  </si>
  <si>
    <t>2302891846390341_2304404442905748</t>
  </si>
  <si>
    <t>2302891846390341_2304392609573598</t>
  </si>
  <si>
    <t>2302891846390341_2304379689574890</t>
  </si>
  <si>
    <t>2302891846390341_2304377132908479</t>
  </si>
  <si>
    <t>2302891846390341_2304196472926545</t>
  </si>
  <si>
    <t>2302891846390341_2304148462931346</t>
  </si>
  <si>
    <t>2302891846390341_2304062472939945</t>
  </si>
  <si>
    <t>2302891846390341_2303706336308892</t>
  </si>
  <si>
    <t>2302891846390341_2303685756310950</t>
  </si>
  <si>
    <t>2302891846390341_2303569696322556</t>
  </si>
  <si>
    <t>2302891846390341_2303491089663750</t>
  </si>
  <si>
    <t>2302891846390341_2303021579710701</t>
  </si>
  <si>
    <t>2302891846390341_2303005843045608</t>
  </si>
  <si>
    <t>2302891846390341_2302937259719133</t>
  </si>
  <si>
    <t>2302891846390341_2302898073056385</t>
  </si>
  <si>
    <t>2302891846390341_2302895629723296</t>
  </si>
  <si>
    <t>2302891846390341_2302894673056725</t>
  </si>
  <si>
    <t>2304131649599694_2307853965894129</t>
  </si>
  <si>
    <t>2304131649599694_2306908482655344</t>
  </si>
  <si>
    <t>2304131649599694_2306112876068238</t>
  </si>
  <si>
    <t>2304131649599694_2306110409401818</t>
  </si>
  <si>
    <t>2304131649599694_2306036269409232</t>
  </si>
  <si>
    <t>2304131649599694_2305829609429898</t>
  </si>
  <si>
    <t>2304131649599694_2305666342779558</t>
  </si>
  <si>
    <t>2304131649599694_2305592276120298</t>
  </si>
  <si>
    <t>2304131649599694_2305510806128445</t>
  </si>
  <si>
    <t>2304131649599694_2305447779468081</t>
  </si>
  <si>
    <t>2304131649599694_2305253019487557</t>
  </si>
  <si>
    <t>2304131649599694_2305245256155000</t>
  </si>
  <si>
    <t>2304131649599694_2305222262823966</t>
  </si>
  <si>
    <t>2304131649599694_2305218079491051</t>
  </si>
  <si>
    <t>2304131649599694_2305182452827947</t>
  </si>
  <si>
    <t>2304131649599694_2305142696165256</t>
  </si>
  <si>
    <t>2304131649599694_2304752262870966</t>
  </si>
  <si>
    <t>2304131649599694_2304738069539052</t>
  </si>
  <si>
    <t>2304131649599694_2304714236208102</t>
  </si>
  <si>
    <t>2304131649599694_2304702692875923</t>
  </si>
  <si>
    <t>2304131649599694_2304684639544395</t>
  </si>
  <si>
    <t>2304131649599694_2304586842887508</t>
  </si>
  <si>
    <t>2304131649599694_2304545212891671</t>
  </si>
  <si>
    <t>2304131649599694_2304458909566968</t>
  </si>
  <si>
    <t>2304131649599694_2304398859572973</t>
  </si>
  <si>
    <t>2304131649599694_2304384686241057</t>
  </si>
  <si>
    <t>2304131649599694_2304366602909532</t>
  </si>
  <si>
    <t>2304131649599694_2304235636255962</t>
  </si>
  <si>
    <t>2304131649599694_2304230929589766</t>
  </si>
  <si>
    <t>2304131649599694_2304201889592670</t>
  </si>
  <si>
    <t>2304131649599694_2304179526261573</t>
  </si>
  <si>
    <t>2304131649599694_2304173676262158</t>
  </si>
  <si>
    <t>2305804652765727_2307107955968730</t>
  </si>
  <si>
    <t>2305804652765727_2306967835982742</t>
  </si>
  <si>
    <t>2305804652765727_2306966322649560</t>
  </si>
  <si>
    <t>2305804652765727_2306842382661954</t>
  </si>
  <si>
    <t>2305804652765727_2306792922666900</t>
  </si>
  <si>
    <t>2305804652765727_2306792862666906</t>
  </si>
  <si>
    <t>2305804652765727_2306731099339749</t>
  </si>
  <si>
    <t>2305804652765727_2306706249342234</t>
  </si>
  <si>
    <t>2305804652765727_2306683499344509</t>
  </si>
  <si>
    <t>2305804652765727_2306679156011610</t>
  </si>
  <si>
    <t>2305804652765727_2306679039344955</t>
  </si>
  <si>
    <t>2305804652765727_2306600466019479</t>
  </si>
  <si>
    <t>2305804652765727_2306588636020662</t>
  </si>
  <si>
    <t>2305804652765727_2306209066058619</t>
  </si>
  <si>
    <t>2305804652765727_2306187842727408</t>
  </si>
  <si>
    <t>2305804652765727_2306102052735987</t>
  </si>
  <si>
    <t>2305804652765727_2306100722736120</t>
  </si>
  <si>
    <t>2305804652765727_2306076372738555</t>
  </si>
  <si>
    <t>2305804652765727_2305989409413918</t>
  </si>
  <si>
    <t>2305804652765727_2305987616080764</t>
  </si>
  <si>
    <t>2305804652765727_2305978122748380</t>
  </si>
  <si>
    <t>2305804652765727_2305920879420771</t>
  </si>
  <si>
    <t>2305804652765727_2305868559426003</t>
  </si>
  <si>
    <t>2306787926000733_2307234842622708</t>
  </si>
  <si>
    <t>2306787926000733_2307157359297123</t>
  </si>
  <si>
    <t>2306787926000733_2307156282630564</t>
  </si>
  <si>
    <t>2306787926000733_2307153515964174</t>
  </si>
  <si>
    <t>2306787926000733_2307132902632902</t>
  </si>
  <si>
    <t>2306787926000733_2307131315966394</t>
  </si>
  <si>
    <t>2306787926000733_2307124212633771</t>
  </si>
  <si>
    <t>2306787926000733_2307116265967899</t>
  </si>
  <si>
    <t>2306787926000733_2307111382635054</t>
  </si>
  <si>
    <t>2306787926000733_2307109765968549</t>
  </si>
  <si>
    <t>2306787926000733_2307107942635398</t>
  </si>
  <si>
    <t>2306787926000733_2307107165968809</t>
  </si>
  <si>
    <t>2306787926000733_2307104545969071</t>
  </si>
  <si>
    <t>2306787926000733_2307101039302755</t>
  </si>
  <si>
    <t>2306787926000733_2307097415969784</t>
  </si>
  <si>
    <t>2306787926000733_2307094345970091</t>
  </si>
  <si>
    <t>2306787926000733_2307091585970367</t>
  </si>
  <si>
    <t>2306787926000733_2307087429304116</t>
  </si>
  <si>
    <t>2306787926000733_2307080739304785</t>
  </si>
  <si>
    <t>2306787926000733_2307058755973650</t>
  </si>
  <si>
    <t>2306787926000733_2307052589307600</t>
  </si>
  <si>
    <t>2306787926000733_2307023582643834</t>
  </si>
  <si>
    <t>2306787926000733_2307020502644142</t>
  </si>
  <si>
    <t>2306787926000733_2307009755978550</t>
  </si>
  <si>
    <t>2306787926000733_2307000002646192</t>
  </si>
  <si>
    <t>2306787926000733_2306999959312863</t>
  </si>
  <si>
    <t>2306787926000733_2306997422646450</t>
  </si>
  <si>
    <t>2306787926000733_2306995219313337</t>
  </si>
  <si>
    <t>2306787926000733_2306994429313416</t>
  </si>
  <si>
    <t>2306787926000733_2306987899314069</t>
  </si>
  <si>
    <t>2306787926000733_2306983802647812</t>
  </si>
  <si>
    <t>2306787926000733_2306980582648134</t>
  </si>
  <si>
    <t>2306787926000733_2306978395981686</t>
  </si>
  <si>
    <t>2306787926000733_2306977889315070</t>
  </si>
  <si>
    <t>2306787926000733_2306977362648456</t>
  </si>
  <si>
    <t>2306787926000733_2306977325981793</t>
  </si>
  <si>
    <t>2306787926000733_2306971359315723</t>
  </si>
  <si>
    <t>2306787926000733_2306969762649216</t>
  </si>
  <si>
    <t>2306787926000733_2306968822649310</t>
  </si>
  <si>
    <t>2306787926000733_2306967355982790</t>
  </si>
  <si>
    <t>2306787926000733_2306962982649894</t>
  </si>
  <si>
    <t>2306787926000733_2306962212649971</t>
  </si>
  <si>
    <t>2306787926000733_2306961339316725</t>
  </si>
  <si>
    <t>2306787926000733_2306939782652214</t>
  </si>
  <si>
    <t>2306787926000733_2306933412652851</t>
  </si>
  <si>
    <t>2306787926000733_2306916495987876</t>
  </si>
  <si>
    <t>2306787926000733_2306915995987926</t>
  </si>
  <si>
    <t>2306787926000733_2306913192654873</t>
  </si>
  <si>
    <t>2306787926000733_2306911492655043</t>
  </si>
  <si>
    <t>2306787926000733_2306902135989312</t>
  </si>
  <si>
    <t>2306787926000733_2306900225989503</t>
  </si>
  <si>
    <t>2306787926000733_2306899155989610</t>
  </si>
  <si>
    <t>2306787926000733_2306898385989687</t>
  </si>
  <si>
    <t>2306787926000733_2306896329323226</t>
  </si>
  <si>
    <t>2306787926000733_2306889485990577</t>
  </si>
  <si>
    <t>2306787926000733_2306888775990648</t>
  </si>
  <si>
    <t>2306787926000733_2306884549324404</t>
  </si>
  <si>
    <t>2306787926000733_2306883915991134</t>
  </si>
  <si>
    <t>2306787926000733_2306878922658300</t>
  </si>
  <si>
    <t>2306787926000733_2306878395991686</t>
  </si>
  <si>
    <t>2306787926000733_2306872952658897</t>
  </si>
  <si>
    <t>2306787926000733_2306854039327455</t>
  </si>
  <si>
    <t>2306787926000733_2306852522660940</t>
  </si>
  <si>
    <t>2306787926000733_2306846122661580</t>
  </si>
  <si>
    <t>2306787926000733_2306845609328298</t>
  </si>
  <si>
    <t>2306787926000733_2306844662661726</t>
  </si>
  <si>
    <t>2306787926000733_2306844195995106</t>
  </si>
  <si>
    <t>2306787926000733_2306844062661786</t>
  </si>
  <si>
    <t>2306787926000733_2306842952661897</t>
  </si>
  <si>
    <t>2306787926000733_2306842815995244</t>
  </si>
  <si>
    <t>2306787926000733_2306842415995284</t>
  </si>
  <si>
    <t>2306787926000733_2306841822662010</t>
  </si>
  <si>
    <t>2306787926000733_2306841172662075</t>
  </si>
  <si>
    <t>2306787926000733_2306840619328797</t>
  </si>
  <si>
    <t>2306787926000733_2306840052662187</t>
  </si>
  <si>
    <t>2306787926000733_2306837785995747</t>
  </si>
  <si>
    <t>2306787926000733_2306837522662440</t>
  </si>
  <si>
    <t>2306787926000733_2306836232662569</t>
  </si>
  <si>
    <t>2306787926000733_2306836219329237</t>
  </si>
  <si>
    <t>2306787926000733_2306832242662968</t>
  </si>
  <si>
    <t>2306787926000733_2306831679329691</t>
  </si>
  <si>
    <t>2306787926000733_2306829622663230</t>
  </si>
  <si>
    <t>2306787926000733_2306829532663239</t>
  </si>
  <si>
    <t>2306787926000733_2306829255996600</t>
  </si>
  <si>
    <t>2306787926000733_2306828632663329</t>
  </si>
  <si>
    <t>2306787926000733_2306828392663353</t>
  </si>
  <si>
    <t>2306787926000733_2306828202663372</t>
  </si>
  <si>
    <t>2306787926000733_2306827342663458</t>
  </si>
  <si>
    <t>2306787926000733_2306825665996959</t>
  </si>
  <si>
    <t>2306787926000733_2306825405996985</t>
  </si>
  <si>
    <t>2306787926000733_2306824625997063</t>
  </si>
  <si>
    <t>2306787926000733_2306823845997141</t>
  </si>
  <si>
    <t>2306787926000733_2306822202663972</t>
  </si>
  <si>
    <t>2306787926000733_2306820935997432</t>
  </si>
  <si>
    <t>2306787926000733_2306820602664132</t>
  </si>
  <si>
    <t>2306787926000733_2306820092664183</t>
  </si>
  <si>
    <t>2306787926000733_2306799349332924</t>
  </si>
  <si>
    <t>2306787926000733_2306798749332984</t>
  </si>
  <si>
    <t>2306787926000733_2306796769333182</t>
  </si>
  <si>
    <t>2306787926000733_2306791369333722</t>
  </si>
  <si>
    <t>2307202039292655_2308261399186719</t>
  </si>
  <si>
    <t>2307202039292655_2308260185853507</t>
  </si>
  <si>
    <t>2307202039292655_2308218032524389</t>
  </si>
  <si>
    <t>2307202039292655_2308217832524409</t>
  </si>
  <si>
    <t>2307202039292655_2308020615877464</t>
  </si>
  <si>
    <t>2307202039292655_2307999322546260</t>
  </si>
  <si>
    <t>2307202039292655_2307953215884204</t>
  </si>
  <si>
    <t>2307202039292655_2307867715892754</t>
  </si>
  <si>
    <t>2307202039292655_2307853389227520</t>
  </si>
  <si>
    <t>2307202039292655_2307700032576189</t>
  </si>
  <si>
    <t>2307202039292655_2307652542580938</t>
  </si>
  <si>
    <t>2307202039292655_2307615099251349</t>
  </si>
  <si>
    <t>2307202039292655_2307614855918040</t>
  </si>
  <si>
    <t>2307202039292655_2307480245931501</t>
  </si>
  <si>
    <t>2307202039292655_2307465005933025</t>
  </si>
  <si>
    <t>2307202039292655_2307436682602524</t>
  </si>
  <si>
    <t>2307202039292655_2307431809269678</t>
  </si>
  <si>
    <t>2307202039292655_2307407472605445</t>
  </si>
  <si>
    <t>2307202039292655_2307400072606185</t>
  </si>
  <si>
    <t>2307202039292655_2307340115945514</t>
  </si>
  <si>
    <t>2307202039292655_2307316132614579</t>
  </si>
  <si>
    <t>2307202039292655_2307267259286133</t>
  </si>
  <si>
    <t>2307202039292655_2307235905955935</t>
  </si>
  <si>
    <t>2308139495865576_2308217202524472</t>
  </si>
  <si>
    <t>2308139495865576_2308216182524574</t>
  </si>
  <si>
    <t>2308139495865576_2308215455857980</t>
  </si>
  <si>
    <t>2308139495865576_2308203525859173</t>
  </si>
  <si>
    <t>2308139495865576_2308176622528530</t>
  </si>
  <si>
    <t>2308139495865576_2308165552529637</t>
  </si>
  <si>
    <t>111658128847068_2298082080204651</t>
  </si>
  <si>
    <t>111658128847068_2298483380164521</t>
  </si>
  <si>
    <t>111658128847068_2299938390019020</t>
  </si>
  <si>
    <t>111658128847068_2301009853245207</t>
  </si>
  <si>
    <t>111658128847068_2302891846390341</t>
  </si>
  <si>
    <t>111658128847068_2304131649599694</t>
  </si>
  <si>
    <t>111658128847068_2305804652765727</t>
  </si>
  <si>
    <t>111658128847068_2306787926000733</t>
  </si>
  <si>
    <t>111658128847068_2307202039292655</t>
  </si>
  <si>
    <t>111658128847068_2308139495865576</t>
  </si>
  <si>
    <t>Replied to Comment</t>
  </si>
  <si>
    <t>Commented Post</t>
  </si>
  <si>
    <t>Replied Comment</t>
  </si>
  <si>
    <t>Want to learn more about human rights? Sign up for our free online human rights course, where you can hoin a global community, use our online forum to speak to people across the world and get a certificate to add to your CV.</t>
  </si>
  <si>
    <t>We could have done the 10 Year Challenge, but this goes further back than that. In 2019, we'll keep fighting to decriminalize abortion in all countries where it is still a crime.</t>
  </si>
  <si>
    <t>Courage and persistance. Two words to describe those who created and took part of #GambiaHasDecided after Gambia's former president rejected the election results that voted him out of office 2 years ago. This is their story.</t>
  </si>
  <si>
    <t>117 people have reportedly drowned in the Mediterranean. If confirmed, these deaths must not be dismissed as a tragic accident. We need look at how we got to this situation and what must be done to ensure it doesn't happen again.</t>
  </si>
  <si>
    <t>What does being brave mean to you?</t>
  </si>
  <si>
    <t>It's happening again. LGBTI people in Chechnya are being abducted, locked up in secret detention sites, tortured and sometimes killed. Two people have already been tortured to death. Take action now and share with others.</t>
  </si>
  <si>
    <t>Kibera in Kenya might be the largest urban slum in Africa, but it’s home to a group of young activists, spreading the importance of human rights, through theatre, poetry and dance. Led by 27 y.o. Vincent, education has never been so entertaining.</t>
  </si>
  <si>
    <t>Instead of seeking solutions and engaging in dialogue, the authorities in Venezuela under command of Nicolas Maduro responded by sending military and police officials to apply their policy of repression. More than a dozen people have been killed.</t>
  </si>
  <si>
    <t>Once again authorities in Chechnya are violently targeting LGBTI people. Maksim was one of those who fled the purge in Chechnya in 2017. He is still forced to live in hiding. While there is no justice, LGBTI people will continue to face persecution.</t>
  </si>
  <si>
    <t>Google may have paused their plans to support censorship in China, but it’s time they commit not to trade human rights for profit publicly. We need to take action: Tell CEO Sundar Pichai to publicly drop ‘Project Dragonfly.’</t>
  </si>
  <si>
    <t>https://www.facebook.com/111658128847068_2298082080204651</t>
  </si>
  <si>
    <t>https://www.facebook.com/111658128847068_2298483380164521</t>
  </si>
  <si>
    <t>https://www.facebook.com/111658128847068_2299938390019020</t>
  </si>
  <si>
    <t>https://www.facebook.com/111658128847068_2301009853245207</t>
  </si>
  <si>
    <t>https://www.facebook.com/111658128847068_2302891846390341</t>
  </si>
  <si>
    <t>https://www.facebook.com/111658128847068_2304131649599694</t>
  </si>
  <si>
    <t>https://www.facebook.com/111658128847068_2305804652765727</t>
  </si>
  <si>
    <t>https://www.facebook.com/111658128847068_2306787926000733</t>
  </si>
  <si>
    <t>https://www.facebook.com/111658128847068_2307202039292655</t>
  </si>
  <si>
    <t>https://www.facebook.com/111658128847068_2308139495865576</t>
  </si>
  <si>
    <t xml:space="preserve"> #GambiaHasDecided</t>
  </si>
  <si>
    <t>https://www.facebook.com/434660496557518/posts/2134112383278979/</t>
  </si>
  <si>
    <t>THAT VERY GREAT</t>
  </si>
  <si>
    <t>Dommage que cela ne soit accessible que dans la langue anglaise !</t>
  </si>
  <si>
    <t>Am interested</t>
  </si>
  <si>
    <t>Am interested.</t>
  </si>
  <si>
    <t>David</t>
  </si>
  <si>
    <t>Henrik Harr bra att påminna om i vår grupp!</t>
  </si>
  <si>
    <t>But you get the certificate after completing only if you pay 44 dollars right? :/</t>
  </si>
  <si>
    <t>Wish to praise and agree with ideas that this party have. And many japanese left-wing politicians or socialists and communist learning about humman rights. Let's protect each humman rights together. 
_xD83D__xDE03__xD83D__xDC4D_ keep in touch. 宜しくお願い致します。</t>
  </si>
  <si>
    <t>Okey . I want to do the  courses . Pls advice.</t>
  </si>
  <si>
    <t>When's the deadline?</t>
  </si>
  <si>
    <t>Almedina Oc for you Bachelorette ;)</t>
  </si>
  <si>
    <t>Wolf Von Haven</t>
  </si>
  <si>
    <t>I completed all the courses on Human Rights Defenders. I have not yet received my certificate. Instead, a certificate without a name and the course not specified. Check this out please</t>
  </si>
  <si>
    <t>YES I WOULD LIKE THIS</t>
  </si>
  <si>
    <t>نعم أريد ذالك اكثر من اي شيء آخر وسأكون ممتنا لكم ان ساعدتوني في الحصول على الدورات التدربية في مجال حقوق الإنسان</t>
  </si>
  <si>
    <t>Louise Flynn Thought Connie may be interested in this</t>
  </si>
  <si>
    <t>If he really wanted to be with you, he wouldn't confuse you. Real men know who and what they want and go for it. Weak men will ask you to lead them through the darkness, then let go of your hand when they find the light. Don't waste your time on a man who hasn't decided what he wants, its draining and unnecessary stress.</t>
  </si>
  <si>
    <t>Annika Jacobsen, are you really trying to argue that a cluster of cells, smaller than a kidney bean, should have the same rights as the woman carrying it? If the embryo/foetus endangers the woman's life. Would you prioritise the the non sentient being (in the first trimester) over the woman?</t>
  </si>
  <si>
    <t>Feminists will aways defend the right to autonomy  over our bodies.</t>
  </si>
  <si>
    <t>24month abortions in New York now thats progress. _xD83D__xDE02__xD83D__xDE02_</t>
  </si>
  <si>
    <t>24month abortions available in New York. Now thats progress. _xD83E__xDD14_</t>
  </si>
  <si>
    <t>No more wire hanger !!!!</t>
  </si>
  <si>
    <t>Ryan Print is right. Discussion over.</t>
  </si>
  <si>
    <t>Viktor Johansson</t>
  </si>
  <si>
    <t>https://www.harpersbazaar.com/culture/politics/a19748134/what-is-abortion/
I'm really tired of all these misconceptions about a fetus being alive or wtv. It's not rational, therefor it does not have the power of decision. If an animal which isn't rational doesn't have it, why should an unborn baby without a brain have it? And you all want equality? Doesn't look like iiiiitttttt Ya dumb:
"There are a great many facts that conservatives feel comfortable ignoring when it comes to the abortion debate. They can pretend fetuses are indistinguishable from babies, despite the fact that medical evidence tells us fetuses cannot live unsupported, even with a respirator before 21 weeks. They can pretend they feel pain, even though scientific consensus tells us that until at least 24 weeks, a fetus cannot feel anything like pain because they do not yet have the brain connections to do so.
They can pretend that every fertilized egg is a human, ignoring the fact that the majority do not actually make it to birth and this does not seem to upset people overmuch"</t>
  </si>
  <si>
    <t>Ryan Print 
No, not in a bin. They are burried or go to crematory after abortion when they are that age.</t>
  </si>
  <si>
    <t>Marianne Jensen  why don't you read statistics? 
Arguments with  lol Smilys don't  and lots of ???  don't lift the level of your statements</t>
  </si>
  <si>
    <t>Spare me the lecture, honey. I'm the one with a uterus. Back off.</t>
  </si>
  <si>
    <t>Marianne Jensen  Abortion is killing babies! It is just called something else, to make it seem ok. Doesn’t change the facts!</t>
  </si>
  <si>
    <t>Maureen Strain Yes, it is terrible, that women haven’t learned to use protection, so babies won’t have to be killed inside the womb. I totally agree_xD83D__xDC4C_</t>
  </si>
  <si>
    <t>Kitty Carson  As a woman, who obviously hate babies, have you gotten sterilized? Or better yet, why don’t you volunteer to be a test subject, so
We can finally find out how it feels for a human to be exposed to the treatments, that you support so strongly? 
Just get tied down, and have some huge metal pliers pull you apart, limb for limb, while your head is stuck inside a bubble, and with a gag in your mouth, so no one can hear your horrifying screams. Or of course, you could try the chemical treatement_xD83E__xDD37_‍♀️ 
Or you could find some other person in your life, that is inconvenient, and have them try it. . 
If you don’t want to do it, why do you think babies should? _xD83D__xDE21_</t>
  </si>
  <si>
    <t>Ole Snejbjerg  If killing babies, that are inconvenient for the woman to have, then we might as well start killing older kids too,
If they are inconvenient. Or how about in-laws? I mean, a life is a life_xD83E__xDD37_‍♀️</t>
  </si>
  <si>
    <t>Ryan Print  That is a lie_xD83E__xDD37_‍♀️ even at 12 weeks, what you call a lump of cells, is already almost a fully developed human baby. It mostly just needs to grow and get stronger at that point. If you drink cold water, it will react to that cold. Yet, you think it’s ok to torture it to death, by pulling it apart, limb for limb, or by chemicals, that burn it like acid. all because the mom doesn’t want to deal with the consequences of having unprotected sex. 
Women’s right to choose, her body?_xD83E__xDD2E_ that baby is a human being, with its own body, and that baby should have a right to live. Who are you or all the other people here, that you think you have the right to play God? To decide who gets to live, and who doesn’t? 
If you don’t want a baby, then put it up for adoption_xD83E__xDD37_‍♀️ or better yet, don’t have unprotected sex!
If a doctor purposely kill a wanted baby at week 11, it is a crime, and it’s murder. But if the same doctor does the exact same thing, only with an unwanted baby, it’s called abortion. It is evil, selfish and inhumane to treat innocent, helpless, tiny babies so horribly, only because they are inconvenient! 
Then after the baby is tortured to death, the body parts are sold, AS BODY PARTS! When do they go from being a lump of cells, to being body parts? When they come out of the womb? No, that can’t be, cause even the babies that are still alive when they come out, are mostly purposely killed, in cold blood. Some babies are aborted at month 7,5! At that age, they can mostly survive in the ICU. Still, it’s called abortion, and is legal! It is the most horrific and evil practice that exist today, and people who defend it are either really stupid, or too selfish to care.</t>
  </si>
  <si>
    <t>Kitty Carson  Or maybe the women, who doesnt want babies, should get sterilized?_xD83E__xDD37_‍♀️ or just use protection ??
You guys Call for Womens right to choose, saying its the womans body. . Well, Then it should also be the woman getting the surgery. Men mostly have no say, so why should he loose his ability to have a baby, just because the mom doesnt want one?_xD83E__xDD14_ that makes absolutely no sence, but its a clear indicator of the kind of selfishness that rule you people, who believe in killing babies, rather than using protektion or owning up to the consequences for your bad choices_xD83D__xDE44_</t>
  </si>
  <si>
    <t>I'm still on the fence when it comes to abortion. on one hand, we're killing babies but on the other, we're giving women a choice.</t>
  </si>
  <si>
    <t>The People  who are against killing unborn babys are NOT  against Women/ mothers!!!!
Why would we wish them bad???
We are only trying to defend the little ones not wanted by their mothers, who can' t speak for themselves!
I don't wish any woman a  bad concience AFTER abortion, but I hope  that at least one baby in this world is saved because a preganent woman reads more about what some of you call "cell lump" . I am sure, that if people knew about how perfect their little baby allready is, and that it can already feel pain... , they would think twice .
If the only People who  abort were raped or in a life thretning condition ... there would be so many more Babys  born.
I exept every opinion. But I can't exept lies about  that topic</t>
  </si>
  <si>
    <t>Marianne Jensen  hmm, i wish no harm on the mothers, i just also wish no harm on the babies_xD83E__xDD37_‍♀️ i actually Care about alle the People involved, so this comment is far out. However, its typical to throw this kind of temper tantrum, when one doesnt have any more Real arguments left_xD83D__xDE09_
If you mean knitting for your own baby, Then i wish you well, both of you, and hope your precious little Baby Will have a good life_xD83D__xDE4F_</t>
  </si>
  <si>
    <t>Annika Jacobsen why dont we just force the women to have the babies to adoption to political correct people, ( of course with no painkillers during birth) and then stone the mothers to death? Franco did something similar during the civil war. And you, without sin, should have the honour of throwing the first stone. That would teach those naughty girls a lesson_xD83D__xDE07__xD83D__xDE07__xD83D__xDE07_ and sorry, its over and out from here. I have some babyknitting to do.</t>
  </si>
  <si>
    <t>Like the comment above yours so nicely Said, send the baby abroad. So many People want children, but cannot have any_xD83E__xDD37_‍♀️ of course, if you only want to give the child to someone with your language and culture, or with your views on life, then it will be hard, but should that really matter? I mean, you were gonna kill the baby, so you shouldn’t care that they grow up in a totally different environment than what you are used to_xD83E__xDD37_‍♀️</t>
  </si>
  <si>
    <t>Jenny Seidel ohhh, is it so??????? Well, exaggerating promotes understanding_xD83D__xDE02__xD83D__xDE02__xD83D__xDE02_</t>
  </si>
  <si>
    <t>Just include decriminalization of other ways of murdering people as well - Go Amnesty! Favoring the strong - forgetting the weakest!</t>
  </si>
  <si>
    <t>https://adoptionnetwork.com/adoption-statistics</t>
  </si>
  <si>
    <t>Annika Jacobsen like I said, everybody has their opinions, just happy it doesn't count for anything</t>
  </si>
  <si>
    <t>Jenny Seidel thats 2 countrys. Have u seen the US? xdd</t>
  </si>
  <si>
    <t>Kathleen Pereira  totaly wrong. Alone in Hannover there are 500 aproved Parents waiting to adopt a baby and only a handfull of babys to be adopted. In other places in Germany it is similar. 
You can have your own opinion but please don't fake facts to underline your opinion</t>
  </si>
  <si>
    <t>We need to focus our attention primarily in promoting readily available and affordable contraception and fact based education concerning sex and pregnancy prevention.  Also holding men equally responsible.  Solving a problem after it occurs is not the answer prevention is.   If we want to reduce abortions this is the way.  I see far too many posts about protecting abortion and far too few concerning and protecting  contraception.  Women have the right to choose to prevent unwanted pregnancies and should be able to do so in ways that are most effective for them.  This is not a moral matter but one of simple biology.  We vaccinate to prevent illness.  This no different.</t>
  </si>
  <si>
    <t>Kathleen Pereira  Abortion is nothing less than a selfish and evil invention. The whole, it’s the mothers body, is bs. The baby is not a part of her body, it’s another person, who is just unlucky enough to end up inside a selfish woman, who would rather kill an innocent baby, than make sure she doesn’t get pregnant, or deal with the consequenses of her choices. 
To say we have no right to have an oppinion is ludicrous. Would you think it was ok to kill the child when it was 1 year old? Or 2? Or when it was an adult? How can anyone have the right to decide, that just because the baby isn’t outside the womb yet, it doesn’t have a right to live? 
And no, no one can say, that it’s ok to abuse a child, in the way you were saying, and then just ask others to budd out. No, that child would be taken away, because it is thankfully still illegal to abuse children. But who knows, maybe people like you guys, who think murdering innocent babies, inside the womb is in fact ok, and so much so, that no one has a right to say anything about it, maybe you will also end up thinking it’s ok to kill older children or abuse them. To me it’s the same thing, no matter how old the child is. They are tiny helpless human beings, the most vulnerable and innocent ones there is, and they are being tortured to death, in the name
Of women’s rights_xD83D__xDE44_ no! No one should have the right to end someone else’s life, all because their existence is inconvenient, or because someone is too much of a coward to deal with the consequences of their own actions. 
How is it debatable, that she should have used protection? Or that it is murder? 
If you use protection, you don’t get pregnant, and you don’t have to kill any babies. If the baby is wanted, and is killed purposely by a doctor, then it’s a crime, and referred to as murder. So, it is in fact murder, only it’s called something else, so it’s easier to tolerate and live with. 
I don’t care what the mother does to her OWN body, I’m only talking about what she does to the baby’s own body. 
I’d wish politicians weren’t so focused on the “politically right”
Movement, that kill all free speech and make sure no one gets to have a say, when the world is slowly turning more and more evil and insane. So what you find to be good, I find to be a clever move made by the devil himself. 
One day all of you people, who support or actively kill another human being, in the name of women’s choice and political correctness, will have to answer for your behaviour, and it won’t be fun.</t>
  </si>
  <si>
    <t>Everybody has there opinion, I get it. Now don't go supporting your argument saying "its murder" and "she should use protection" when both of these are completely debatable and run downed with no problem. It's the mothers body to do wtv she pleases and you have nothing to do with it, neither do we. I'm happy enough to know that social media doesn't influence anything in the politics decision about this topic. Abortion was created for a reason and we have no right to go against it. There's a good example going through the internet that: "if i don't want to give food to my kid, you have nothing to do with it, its my child; if i tell him too sleep on the floor, you have nothing to do with it, it's my kid; but god forbid me to have an abortion when I have no conditions to take care of it or don't want it to suffer not having a family.". Its not murder, its a decision that everybody should have the right to take.</t>
  </si>
  <si>
    <t>Annika Jacobsen you're talking like if every kid that was put up for adoption was adopted.... you know more than half ends up never having a family right? Have you seen the statistics? It's not even comparable..</t>
  </si>
  <si>
    <t>Marianne Jensen  I cannot understand why you keep talking about max 12 weeks, when it’s totally legal in many countries to do it way later? Do you think, that by saying max 12 weeks, it’s somehow less horrible? And by calling it lump of cells, it’s dehumanized and therefore ok to kill it? 
A baby at week 12 is already almost fully developed, only need to gain weight and get stronger, for the most part. 
And I do feel bad for teens who get pregnant, but it’s still their own bad choices, and the lack of education on the subject from the parents, that has caused it. Why does that tiny, baby have to die, being tortured to death, just so they don’t have to deal with the consequences?</t>
  </si>
  <si>
    <t>Becca Anne  Well, then there are those who see it for what it is: murder! And nope, I don’t think murder is ok in any way or form, not even when a baby is inconvenient. They do have a choice, the choice to not get pregnant, or, if they can’t protect themselves, just don’t have sex that can lead to pregnancies_xD83E__xDD37_‍♀️
An innocent, helpless baby gets killed, with the use of torture, because they act irresponsible, or because they want a night of fun! How is that even remotely ok?
Would you like to be torn apart, limb for limb, by some huge pliers or something? Would you find that fair, if you were to pay with your life for someone else’s right to have a night of fun with no protection?? Why is it then fair, that babies have to?</t>
  </si>
  <si>
    <t>Marianne Jensen  What you are saying is, that it’s ok til kill someone, if their precense mess up someone else’s idea of a good life?_xD83E__xDD14_ 
I think it’s disgusting, that they are using a hangar, but it’s no different to the baby inside. Only difference is, that the mother actually gets some pain when dealing with the consequences. The baby still gets torn apart, with excruciating pain_xD83D__xDE22_
Even a little cold water will make the baby react, so don’t say the baby cannot feel it, as doctors, who are supposed to protect life, is tearing them apart, one limb at a time!! With the mothers, who is supposed to love that child, consent. What did that baby do, to deserve such horrific torture? 
In innocent, defenseless baby, it’s unfathomable that anyone could think, that it’s ok_xD83E__xDD2E_
How would you feel if you were to pay, with your life, because someone else wanted unprotected sex? Would you enjoy being torn apart, limb for limb, with a gag in your mouth, so no one could hear your screams of pain? 
If you don’t, then why should babies have to??</t>
  </si>
  <si>
    <t>Kerry, as a man have you taken responsibility by having a vasectomy?</t>
  </si>
  <si>
    <t>Marianne couldn’t agree more. I think the abortion debate is actually split 3 ways: pro-choice, pro-life and pro-birth. There seems to be far too many people around who don’t care what kind of life a child may have/how it will affect the mother, they just want a baby to come out alive at 40 weeks.</t>
  </si>
  <si>
    <t>I thought my comment was pretty self explanatory.</t>
  </si>
  <si>
    <t>Funny, how people, who feel so strongly about a max twelve weeks fetus, can have no empati with a poor girl with a hanger, but condemnation. No, not funny, but frightening. A lot of women have no education or acces to contraception, and there are a lot of reasons why they get unwanted pregnant. And many places on this planet their lives are ruined with an unwanted pregnancy. But hold on to your fantastic principles, ladies, you are saints...._xD83E__xDD14_</t>
  </si>
  <si>
    <t>Why? We want the same rights , but when expecting a child the man has nothing to decide. He simply physicaly  cant offer to carry the child out.But knowing that your Ex will/has kill/ed your child must be terrible</t>
  </si>
  <si>
    <t>Every healthy (and not raped) woman wanting to kill her baby should be forced to look at a fetus/embryo of the week they are in BEFOR they kill it.</t>
  </si>
  <si>
    <t>Lieselotte Blumenkind 
Only 10% of Abortions are because of rape but still the argument "rape"  it is used for all abortions.</t>
  </si>
  <si>
    <t>Marianne Jensen 
A lump of cells ??? Please google what an Embryo in 12th Week looks like and is able to do?</t>
  </si>
  <si>
    <t>Ryan Print 
It is NOT a bundle of cells. It has eyes, ears, nose... when women can still kill it! 
"It" is a human beeing and not a parasite and (apart from rape) the mother and father choose to start that life.
If you don't drive your car  carwfully and  kill someone you will hopefully feel guilty too! So why not in Sex accidents???</t>
  </si>
  <si>
    <t>Marianne Jensen How about respecting the right of the unborn child to have their say? Why is your oppinion and your need more important than his/hers? Why should I respect your right to an oppinion, when you support killing others, without thinking of their rights? 
I am not forcing anything, I am simply stating the truth, a truth that you pro baby killing or abortion as you call it, don’t want to deal with_xD83E__xDD37_‍♀️</t>
  </si>
  <si>
    <t>Marianne Jensen as I said, abortion is done way later than week 12, and it was in those cases the baby sometimes survived. It’s all called abortion, and it’s all legal. . Just because you feel better about it, by saying before week 12, and it doesn’t look like a baby, doesn’t make it better. And no, sorry, I cannot find any respect for people, who murder innocent babies, who cannot fight for themselves, all because they are inconvenient_xD83E__xDD37_‍♀️ I know that that’s not popular or politically correct, and I probably step on peoples toes, but you know what? I’m glad I do, if that make people think, and maybe consider the alternative before killing another baby.</t>
  </si>
  <si>
    <t>Kathleen Pereira  Seriously? Letting it live, as an adopted Child, loved and wanted by People who couldnt have had children any other Way, is worse than killing it? How does that even compare? You are saying that in order for the baby to not have to wonder why the parents didnt want it, its better to just end the missery now? 
If you asked children, who were in fact adopted, if they would have preferred to have just been killed by their parents instead, do you really think that’s what they would have chosen?</t>
  </si>
  <si>
    <t>Annika Jacobsen And giving it up to adoption is worse than aborting it. You are creating a mental disrupted child who will pass his life thinking "why did my parents leave me?". Do you adopt? Ya I thought so. Bad argument.</t>
  </si>
  <si>
    <t>Annika Jacobsen you talk like protection is 100% efficient aahaha. Ya because every woman that gets pregnant thinks "uk what, lets have sex without protection" are you clinically approved as retarded, or do you really just think that way? If you have a child that's a girl and if a situation like this happens when shes 15 or 16, i bet you will be the first one to support abortion. People who are against abortion are just looking at their own problems. Just because you never needed one, doesn't mean somebody doesn't. Read scientific reports about depression after abortion just to know that woman don't do it for fun...</t>
  </si>
  <si>
    <t>Annika Jacobsen seven and a half month..... It is not before week twelve....???? A link to prove that, please...
At least I have respect for your right as a human being to have your own opinion. Just remember its not necessarily the only right one, and dont try to force it on other people. I decide for my self, and let you make your decisions.</t>
  </si>
  <si>
    <t>You Can google it, if you want more proof</t>
  </si>
  <si>
    <t>Marianne Jensen  https://youtu.be/QOlF4YO02wg</t>
  </si>
  <si>
    <t>Marianne Jensen https://youtu.be/kPF1FhCMPuQ</t>
  </si>
  <si>
    <t>Marianne Jensen  The teen who gets pregnant is very unfortunate, but again, she knew the risk beforehand. Her parents should have taught her about that. And when she gets pregnant, its again not ok to just kill the child, because the mom or moms parents, doesnt want it. Put it up for adoption, or help her raise it, anything but killing it. And at 10 weeks, its very easy to see, that what you Call clump of cells, is in fact a human baby, so its still myrder of an innocent life, even at that age. To use the word abortion, or say it doesnt look human, doesnt make it any less another human life. 
If a doctor purposely killed a baby at say 11 weeks old, inside the womb, and the baby was wanted, Then that would be a crime, and it would be murder. But if the child is not wanted, and the same doctor did the exact same thing, its called abortion. That is double standards. 
The fact, that planned parenthood is making money, tons of money, by first killing babies, in the most horrific ways, (and yes, they Can feel at that point!) and Then make money Selling the body parts is so horrendious, that my brain cannot even fathom the evil of it.</t>
  </si>
  <si>
    <t>Annika Jacobsen and a link, please....</t>
  </si>
  <si>
    <t>Annika Jacobsen we are talking  abortion in this thread. Not babymurder. I am talking about abortion is before week twelve. You  blamed "the poor adult mother" that just out of convenience would choose abortion. I know, that for every pregnant woman it would be very hard to choose abortion. And about using a brain, use your own. A poor girl child giving birth to the next uneducated girl child, how much brain can even you in your rosegarden expect from them?</t>
  </si>
  <si>
    <t>Marianne Jensen  So because i dont believe in killing human children, because they are inconvenient, im craizy? Once join a time, People would have thought it was craizy to imagine the human race being evil enough to Think it was ok to do such a thing.
Babies arent just killed before 12 weeks, in some countries, like the USA, they are killed Way later, and thats where the its possible to live on. 
You obviously dont know anything about how horrible and cruel the abortion Industry is, with the wording you are using.</t>
  </si>
  <si>
    <t>Annika Jacobsen  I doubt your psycic health, so bye bye from here. Have a nice day in the rosegarden. PS I would like to have a link to the tale about the foetus aborted before week twelve, who was miracoulusly rescued and now live a wonderfull life_xD83D__xDE02__xD83D__xDE02__xD83D__xDE02__xD83D__xDE02__xD83D__xDE02__xD83D__xDE02_</t>
  </si>
  <si>
    <t>Marianne Jensen  Maybe the poor adult woman should have used her brain before getting pregnant, instead of killing a Living human being, no matter how small it is, because she couldnt be bothered to use protektion, and now doesnt want to deal with the consequences_xD83E__xDD37_‍♀️ 
If she Think her future would be ruined, poor adult and responsible woman, who should have learned how baby come into the World, she should have made sure she wouldnt get pregnant. Why does someone elses life have to end, just because she is irresponsible and Then too selfish to want to deal with the consequences? There are plenty of People, who cannot have children, who would love to adopt one, and give that child a good life. 
And nope, not a lump of cells! Its quite obviously arms and legs and a head, that is pulled out of the womb. In fact so much so, that planned parenthood calls it that, when they sell the human body parts to a 3’rd party. Or do they magically become human body parts, after they are out of the womb? Is that what you have been told? 
And if they are just that, how come some babies, human Lives, are still alive when they come out? Some have even survived and are alive and well today, after having been tortured with the chemicals inside the womb, that was supposed to kill Them. 
The abortion Industry is earning money, Selling body parts from babies, while telling People its not really a human yet_xD83D__xDE44_ 
Myrder is never ok, not even when its to make sure, that some poor, helpledd adult, who should know better, is afraid her precious life is ruined. What makes her life more important? Its disgusting!</t>
  </si>
  <si>
    <t>Tulio Papadopulus yes, easy acces to contraception_xD83D__xDE00_</t>
  </si>
  <si>
    <t>Kerry Elks it is the highest level of taking responsibility!</t>
  </si>
  <si>
    <t>Annika Jacobsen  before twelve weeks its a lump of cells. Grow away from your romantic children thoughts, and think of the ruined future for the women, and the more than miserable lives of the children YOU want born because of YOUR rosenred principles and beliefs.</t>
  </si>
  <si>
    <t>Kerry Elks do you know about anyone, who has killed a baby, I think you should contact the police. If you know anyone, who had an abort, I think, you should offer your support and help.</t>
  </si>
  <si>
    <t>Judith</t>
  </si>
  <si>
    <t>El que parlavem Jesus</t>
  </si>
  <si>
    <t>Forgive her... She dosn't know better_xD83D__xDE0F_ Lying on a hospital bed, drugd and never seeing the "fetus" is easy to say. A miscarry looks a little diffeent, then you often stand with the baby in your hands, in the stubitest places! Tryed it in 7-9-12 and 32 weeks. Sorry to have to say, none off them looked like a clup off cells..... People just dont know better, and they dont want to, facing the truth would put a lot off people in a bad situation.</t>
  </si>
  <si>
    <t>Kerry Elks what?? Do you mean a feminist will stand with another woman while they make the hardest decision of their life. A feminist will have empathy for that woman. Will understand that it's not black and white. They won't judge and make some stupid uneducated comment on Facebook</t>
  </si>
  <si>
    <t>Stopping funding for family planning NGOs that help with birth control in conservative religious nations because they could provide abortion services only means more illegal abortions will happen.</t>
  </si>
  <si>
    <t>Mery Isaza is not killing a baby, it’s aborting a fetus.</t>
  </si>
  <si>
    <t>Still a crime, you are killing a defenseless baby!</t>
  </si>
  <si>
    <t>It's not "killing a baby". It's aborting a fetus. A bundle of cells. Why do you think there are strict rules to when an abortion can be provided?
They aren't grabbing the baby at 8.5months and dumping it in a bin.</t>
  </si>
  <si>
    <t>Getting an abortion is taking responsibility. A fetus doesn't carry consciousness when it's aborted. It's simply a bundle of cells.
Stop attempting to guilt people into giving up their bodily autonomy so something else can take priority for 9months.</t>
  </si>
  <si>
    <t>Annika Jacobsen God isn't everyone's belief. Keep your biases to yourself.
Abortions are performed before the fetus has developed. The life of the person carrying is more important than the life growing inside. That's bodily autonomy.
I've not heard of them being torn limb from limb, I believe this is either a myth, or perhaps horror stories that happen when woman aren't supplied safe means to have an abortion.
Children are not for everyone. Protection is never 100%. People have a right to choose their own future and not be guilted into supporting the growth of another life for 9 months. Why would you want someone to keep a pregnancy out of guilt? That's a horrible start to motherhood.
Using the phrase "all have a right to live" applies to animals as well. In that case you should be pushing for vegetarianism.
Lastly, their are hundreds of thousands of children in foster care because people were guilted to carry their pregnancy to full term when they couldn't afford to support another life.</t>
  </si>
  <si>
    <t>How about, protecting the unborn child? 
They are getting torn apart, Limb for limb, inside the womb, or being killed with chemicals. Something we don’t allow outside the womb anywhere!
Recently a baby received heart surgery, inside the womb, and in that instance, scientists were willing to call it baby. But when it comes to murdering them, in horrible and painful ways, they won’t call them babies. Doesn’t change facts!
Human babies are being killed in the 1000 every day, all because the adults, who had the sex, don’t want to accept the consequences of their actions. 
Some of the babies are even still alive, when they come out of the womb, and then they are killed, outside! How is that not murder? If that baby had been wanted, and the doctor killed it,
It would be seen as murder, but when it’s not convenient for the parents to have a baby, it’s ok to kill it? 
This whole thing is sick! It’s selfish and it’s evil. Why is your life more important than the baby’s life? Who gave you the right to play God? 
I thought Amnesty was supposed to support the weak, and the ones who need help. No one needs help more, than a baby, who doesn’t even have a say, if it gets to live or die, all because people think, that it’s ok to kill unwanted babies. . .
What happened to: All have the right to LIVE?</t>
  </si>
  <si>
    <t>Men who 'don't believe in abortion' should have vasectomies. That way,  women of their intimate acquaintance will never have an unwanted pregnancy. Surely they would be happy to relinquish the possibility of being a father if they feel so strongly about abortion?</t>
  </si>
  <si>
    <t>The Catholic Church has spoken out strongly against the misuse of wire hangers.</t>
  </si>
  <si>
    <t>Funny how a man can be judged... By its a woman's choice to kill a baby</t>
  </si>
  <si>
    <t>Maybe try some taking responsibility?</t>
  </si>
  <si>
    <t>Feminists will ALWAYS defend a woman who kills babies .</t>
  </si>
  <si>
    <t>Take responsibility? Na I'll play the victim when. I kill my own baby....</t>
  </si>
  <si>
    <t>Said the man.</t>
  </si>
  <si>
    <t>"No wire hangers Ever!"</t>
  </si>
  <si>
    <t>Tulio Papadopulus and if someone is raped?</t>
  </si>
  <si>
    <t>Tulio Papadopulus would be better of course - but how to do if you are not able to avoid having sex...?!!</t>
  </si>
  <si>
    <t>Andreas Kettelhoit, as far as I'm concerned, they can keep their outdated views.... But they have no right to try and control women.</t>
  </si>
  <si>
    <t>Miron Țigănaş</t>
  </si>
  <si>
    <t>avoid pregnancy instead kill unborn.</t>
  </si>
  <si>
    <t>不要急著和加害者握手 習近平牠不分日夜24小時正在屠殺、殘害「無辜」
習近平你恐怖份子你狗軍鬼子躲不了，
習近平你極為暴戾，下巴橫肉一層層多到嘴裡唾液裝不下，流著口水(嗜血、色狼)
(非常囂張的)武力侵略 「遠程讀取和干擾心思的武力」 大屠殺 酷刑 箝制心靈、輿論 侵犯隱私 性騷女性 殺人為目的的虐待 逼迫 剝奪睡眠 造神 24小時干擾... 濫害 (電腦輔助)惡毒惡狠攻擊人腦 破壞腦力(傷害形象) 軍恐怖活動 嗜血 極端殘忍、暴戾、陰險習近平鬼子(習、胡、江) 
歷史不能編故事 想一想受害者 謹慎習近平鬼子牠比北韓金正恩更加嗜血、暴戾、不節制..... 
自由世界的領袖他可能自身難保、需要先保護自己、保護家人.....千金難買早知道
「遇到習近平屠夫如果你還敢有人性」，千萬當心鐵幕軍豬習近平幹齊心幹到爽歪歪習近平鬼子牠「極端」殘忍、暴戾、陰險成性
我沒有去過中國 「20世紀最大的謊言」「希特勒最和平」 21世紀最大的詐騙「比希特勒更變態的屠夫狗娘養習近平可以獲諾貝爾和平獎」
暴戾至極習近平鬼子 殘忍成性習近平淫豬 極盡狠毒掌握整個中國國家力量小小雜種習近平鬼子
我正受到極端殘忍、暴戾、陰險習近平鬼子要為牠自己脫罪殘忍從腦非常嚴重..的酷刑、逼迫、破壞陳述、「屠殺」、
2019.1.19  03:31  陳順銓  (這個PO文每句每個字對我十分、非常重要希望有人注意到)</t>
  </si>
  <si>
    <t>Layla Rochefort :(</t>
  </si>
  <si>
    <t>_xD83D__xDE27__xD83D__xDE27__xD83D__xDE27__xD83D__xDE27_</t>
  </si>
  <si>
    <t>Time to do something about the catholic church's view on sexuality and women's rights.</t>
  </si>
  <si>
    <t>A difficult topic</t>
  </si>
  <si>
    <t>It makes me so mad that we haven’t progressed much since I was a young woman and knew others who had back-alley abortions.</t>
  </si>
  <si>
    <t>Ashley Juarez OmG _xD83D__xDE32_</t>
  </si>
  <si>
    <t>I hear the drums in the distance.  Cue up white guilt syndrome.</t>
  </si>
  <si>
    <t>I am sharing this. There are people, who n e e d  to see this video. Courange and Determination. Congrats</t>
  </si>
  <si>
    <t>Where is the coverage of the issues in Zimbabwe?</t>
  </si>
  <si>
    <t>Congratulations Gambia for over throwing the most brutal dictatorships salute to your courage and strength</t>
  </si>
  <si>
    <t>And you still ignore the genocide taking place in South Africa ? 70 000 - 100 000 killed by the anc goverment !</t>
  </si>
  <si>
    <t>_xD83E__xDD23_</t>
  </si>
  <si>
    <t>"Every simple African men MUST be sent right back to Africa, AND I hope they would be castrate, NOBODY WANTS MORE OF THEM AND THEIR CHILDREN!" you are disgusting.</t>
  </si>
  <si>
    <t>It was their choice , nothing to do with any government .</t>
  </si>
  <si>
    <t>By not giving asylum to anyone, then they will change their minds before getting on a boat.</t>
  </si>
  <si>
    <t>Yes, That is right.. No Birthcontroll in most of Africa, because of culture and religion, Islam and catholic...AND because of the men in Africa!!  African men do not use bithcontroll, and they do not want women to make it eighter!!  It is a sick continent..In western Africa every woman give birth to a minimum 5 ( !!) children!!  She can not support her children!! The African father think he can making as many unvanted children as he likes..He does not care! It is his right..!!  Well, and he dos his best to making it to Europe, and Illiterate as he is, he believe, Europeian taxpaiers want to support him and and his family, AND THEY DO NOT!!  Every simple African men MUST be sent right back to Africa, AND I hope they would be castrate, NOBODY WANTS MORE OF THEM AND THEIR CHILDREN!!</t>
  </si>
  <si>
    <t>I have an invention that prevents migrants from dying at sea and prevents migrants from reaching there with respect to human rights</t>
  </si>
  <si>
    <t>God bless</t>
  </si>
  <si>
    <t>And i must add; Nobody would want to leave his/her comfort zone to embark on a desperate journey like this.</t>
  </si>
  <si>
    <t>It will continue to happen until Britain and France stop exploiting their colony. Tell them to stop African leaders from banking their loots in those EU countries, also with your power kick out all African dictatorship. Then will this migration stop.</t>
  </si>
  <si>
    <t>Dear A/I
You also should to highlight inocent people killing by law enforcement agencies even police and others
Thousands of people have been killed on the name of terrorism</t>
  </si>
  <si>
    <t>"accident"???
they chose to do it assuming we would be morally obliged to "rescue" them and "ferry" them to their destination (Europe)!!!!!
Unfortunately for them sometimes the expected taxi fails to turn up!
If we stopped offering a taxi service and automatically letting them in to Europe and the UK the surplus African population (due to Africa's "stubbornly high birth rate" according to a recent UN population report) would stop heading here.
Alanr</t>
  </si>
  <si>
    <t>Jobeir Abu I would not put my "wife" and children in that position to start with .</t>
  </si>
  <si>
    <t>James.. what of your float is burning...WOULD YOU DECIDE TO JUMP FROM THE WINDOW..WITH YOUR KIDS...</t>
  </si>
  <si>
    <t>Dem belly full.....Bob marley</t>
  </si>
  <si>
    <t>Please forward this to them. Thanks.
UN
UN Human Rights
UN Human Rights Council
International Bar Association
Human Rights Watch
Amnesty International
Amnesty International Canada
International Criminal Court
Canadian Government
Recently, all Canadian media  are keeping  on talking about " bully ". Last week, Canadian media again reported  bullies from China and Trump.
2 years ago, my post everywherever,  " Never bully others, and try to avoid being bullied."
Now, my question is :
What about  Toronto Police , The Scarborough Hospital , Canadian torturers backed by Ontario Government...who are living as my neighbors , gathering around and in my workplace? 
What happened and what are they doing?  
UN Human Rights and International Rehabilitation Council for Torture Victims have everything I provided.
What happened and what are they doing?  
UN advised me to file complaints against them twice.
This is bully or what?  Regardless of International law and International order, they are hacking UN, International Human Rights Community, International Criminal Court  and everything I am using. Facebook Canada, Youtube...they all are hacking and filtering my posts.
Now, first, learn not to hurt others, then learn to avoid being hurt. 
Fight for my life and fight against torture, I am not alone and I need your help.
Robin Yan 
Canadian victim of torture 
20/01/2019</t>
  </si>
  <si>
    <t>Ross Carter I don’t know about you, but I still see Jews, lesbians, Muslims, woman and so on as “humans”. There’s nothing wrong with using the sex, nationality, etc if it’s relevant. People don’t stop being human when we are all these things, it’s actually a part of what makes us human. Not the part, but a part and if you don’t like these words being used to describe people, I think it’s because you have an issue with these people.</t>
  </si>
  <si>
    <t>Jasvir Singh Riat it is a safe part of tge world because we made it that way. Other countries should do the same instead of falling for left wing and extremists propaganda. In other words stand up for themselves.</t>
  </si>
  <si>
    <t>Maria Sánchez del Toro mira me ennervo</t>
  </si>
  <si>
    <t>well, the solution is an international navy operation outside all north African ports and put in jail all human traficants like the opetstion in Somali waters against pirates.</t>
  </si>
  <si>
    <t># FREE BIAFRA SO WE CAN FIX AFRICA TOGETHER.  NIGERIA FOUNDATION  IS FAULTY</t>
  </si>
  <si>
    <t>Jasvir Singh Riat Would fight for your freedom or run away to another country, say like England and no smart answers.</t>
  </si>
  <si>
    <t>We made it safe fighting two world wars and stood up to those who tried to take our freedom away, not run away.</t>
  </si>
  <si>
    <t>James Joe Hutt you really don't have a clue do you.
 Count yourself fortunate you happened to have been born in a safe part of the world.</t>
  </si>
  <si>
    <t>Blocco navale subito!</t>
  </si>
  <si>
    <t>That’s nice but Amnesty International what did you guys do to prevent Brexit? Huh? Blame the EU - such a cliche.</t>
  </si>
  <si>
    <t>Europe is not to blame for this . The tragedy is corrupt governments in developing countries are mismanaging money and abusing and exploiting their people . If they were held accountable then people would feel as if they have to leave . It’s criminal to force people to leave and uproot themeselves.  Whilst on a humanitarian perspective ofcourse we should help each other . But on a practical level it only allows the government in poor  countries to continue what they are doing . They are to blame . 
As for those in  areas such as war  there should be given priority.  However just like adoption when we consider the best interest of a child and do everything to keep a child close to its background- we should also encourage refugees to seek asylum in countries that have similar culture . Saudi is reportedly not accepting any refugees . Why is there no question on them . Refugees are like adoptees - we should consider them first . Taking in refugees under the guise of humanity when really it’s  for cheap labour is wrong . Supplying business and government with taxes  for the future ( because they have a ageing population) is the hidden story behind European refugee policy . It’s wrong . It’s not giving thought to refugees who are uprooted completely and no thought to natives who also feel overwhelmed. 
Nothing in this world is about humanity . If it wasn’t lucrative to bring in refugees - no one would do it . Because in the end you are not actually resolving the root problems that are causing people to uproot themselves . All you are doing is treating symptoms</t>
  </si>
  <si>
    <t>R Anthony H. Rock wealthiest military nation like amrica his fds and russia, thankas because he destroy all world?</t>
  </si>
  <si>
    <t>Britain and France are responsible for this tragedy. USA gave aircover to topple a legitimate regime in Libya.</t>
  </si>
  <si>
    <t>R Anthony H. Rock good point! without this conflict there would be no refugees. Correct again with the use of the word innocent. Perhaps those funding the conflicts should be responsible?? they can afford weapons.</t>
  </si>
  <si>
    <t>this is disgraceful, no better than the pillaging by pirates that occured during previous years ie criminal</t>
  </si>
  <si>
    <t>James Joe Hutt my sisters mother &amp; brother drowned at sea fleeing Vietnam. Your comment is so ignorant, offensive &amp; shows the problem that exists in this world is due to people like you.</t>
  </si>
  <si>
    <t>James Joe Hutt you because you are not fleeing war &amp; persecution . BUT chances are you would be rescued.</t>
  </si>
  <si>
    <t>I thought so</t>
  </si>
  <si>
    <t>EU leaders? _xD83E__xDD14_</t>
  </si>
  <si>
    <t>If I decide to get in a boat, a rubber boat at that and set out from New Zealand to Australia and got drowned at sea who's at fault?</t>
  </si>
  <si>
    <t>Why Europe must take care of that "immigrants"? who 1) flow into Europe to fill better their.. stomach! and 2) They Don't want to fight, to act for a Justice life in their countries!.. Why??..</t>
  </si>
  <si>
    <t>italy????</t>
  </si>
  <si>
    <t>How about, instead of saying "refugees" we use the word "humans"? Instead of saying "Syrians" we say "humans". Instead of say Muslims, Jews, Russians, Kenyans, lesbians, women or any other defining word, we simply use the word "humans" and start to see each other as ... humans? Perhaps we can then start accepting one another and stop blaming, because it's clearly not getting us anywhere.</t>
  </si>
  <si>
    <t>Italy used to be a beautiful welcoming country.. the right wing monsters in power have turned it into an ugly racist place...</t>
  </si>
  <si>
    <t>Good  work!</t>
  </si>
  <si>
    <t>There's alot of "manufacturing" going on these days (i.e. mexico wall). This must stop and focus on conditions as they are.</t>
  </si>
  <si>
    <t>If the Nation one lives in has Troops warring in another Country, regardless of manufactured reason for the Conflict; the Innocent Men, Women &amp; Children fleeing that Conflict become a World Responsibility.
Thank the Wealthiest Military Nations!</t>
  </si>
  <si>
    <t>People should just stay in their own country's, and try and solve their own problems. Here should the UN help. And what are the UN doing about all the wars round about. Nothing. Those people and countries in the UN are the worst to be shore that people get treated the right way. It is the UN that is the source of all the invaders.</t>
  </si>
  <si>
    <t>Send them back</t>
  </si>
  <si>
    <t>_xD83D__xDC4D__xD83D__xDE18_</t>
  </si>
  <si>
    <t>One World. One peace ✌️+_xD83D__xDE4F_+❤️ #Love</t>
  </si>
  <si>
    <t>Brave means not being American. Americans  are the most coward race I have ever known</t>
  </si>
  <si>
    <t>Being paid by Soros to spread propaganda. Now that';s brave.</t>
  </si>
  <si>
    <t>No, I won't. I have no intention of getting into a debate. I am passing along information about an event that should you decide to attend, will answer your questions. Amnesty should take the time to listen to these women, as should we all.</t>
  </si>
  <si>
    <t>Will you differentiate between victims of trafficking and consentual sex workers, while supporting the rights and autonomy of both? Because they're in very different scenarios, and treating them as the same thing hurts both.</t>
  </si>
  <si>
    <t>Jackie, that sounds awful. Poor dogs I hope you get somewhere with the authorities x</t>
  </si>
  <si>
    <t>me too. Just got into altercation with horrible men who have 3 dogs chained up, one a 3 month pup on 1 metre chain 24/7. Offered to buy pup. They started shouting. So now I’m going to report them as new law passed in Portugal banning this. I can’t leave it because I’ve seen it. I have brought my kids up to challenge unacceptable actions because if you have any empathy, you have to  do the right thing, despite the backlash.</t>
  </si>
  <si>
    <t>Brave is standing up to those who side with pimps and traffickers who prostitute women. I hope Amnesty attend this conference and listen to women. https://www.eventbrite.co.uk/e/women-of-colour-against-the-sex-trade-tickets-52211115853</t>
  </si>
  <si>
    <t>Thank you Jackie, not sure I'm that brave but I hate injustices. Xx</t>
  </si>
  <si>
    <t>Barbara Sutton you ❤️</t>
  </si>
  <si>
    <t>Cats saving rats ._xD83D__xDE04_</t>
  </si>
  <si>
    <t>Thank you . Brave is having the courage to stand up to hate , intolerance and racism which is ruling our world at the moment .</t>
  </si>
  <si>
    <t>freed alam zaib</t>
  </si>
  <si>
    <t>Well, if you are saying that Assange is a hero this is something I strongly disagree with Amnesty International. Someone who is ready to sell the West out even to its worst enemies, irrespective of his original intentions cannot be called a hero. At least not for the Western World.</t>
  </si>
  <si>
    <t>_xD83D__xDE4F__xD83C__xDFFD_❤️</t>
  </si>
  <si>
    <t>We have seen and endured brave for the past 11 years, please come to our aid</t>
  </si>
  <si>
    <t>Free Julian Assange! _xD83D__xDC4D_</t>
  </si>
  <si>
    <t>_xD83D__xDE4F__xD83C__xDFFD__xD83D__xDCFF_</t>
  </si>
  <si>
    <t>Thank you Amnesty International Canada</t>
  </si>
  <si>
    <t>☺️</t>
  </si>
  <si>
    <t>Warning: This is a political organization disguised under the false purpose of defending human rights and name "Amnesty International," which actually means Amnesty to the big International criminals such as US, Israeli, and European governments officials and others.
They make their high standards of living throught deceptive practices and by collecting money from the nieve and peace loving people at the expense of the misery of the tortured, and the  persecuted people, while protecting the torturers, and persecutors.
Stop donating even a single red penny and demand the refund of all your past donations.
I want all the peace loving people to sign the petition to investigate "Amnesty International" freez their bank accounts.
https://m.facebook.com/story.php?story_fbid=2009757639060436&amp;id=100000786591420</t>
  </si>
  <si>
    <t>Tell Israhelli Crime Minister Netanyahu to stop killing Palestinian... Amnesty Motherfuckers</t>
  </si>
  <si>
    <t>Denis Boyle??? and people from Venezuela will put an end on MADURO....</t>
  </si>
  <si>
    <t>what about the kidnapped wives. LGBTI Brides</t>
  </si>
  <si>
    <t>Tehy can do that In the West but not In places where they aren't welcomed, or places with a particular lifestyle, since you said it's a lifestyle and not nature..</t>
  </si>
  <si>
    <t>Thank you!</t>
  </si>
  <si>
    <t>You don't have to agree with the lifestyle, you have the option of minding your own business. It's not my business who you love, or want to spend your life with. Your personal decisions do not effect me in anyway. Why do you think someone else has less right to be happy than you? Why do you believe you have the right to tell someone else how to live, if they're not harming you in any way? You can still have your culture, just let LGBT people have theirs.</t>
  </si>
  <si>
    <t>Someone put a bullet into that bastard.</t>
  </si>
  <si>
    <t>But the LGBT people are the ones undercutting the ban on gayism.. 
There's nothing wrong with not agreeing with the LGBT and what it stands for, and the people have a culture and way of life that is a direct contrast to this liberal way of life being professed by millenials and the political left under the guise of human rights. The LGBT and what it stands for is a fanasy that can never amount to human right and or abuse. I'm not for the killings, but total purging of this uncanny attitude.</t>
  </si>
  <si>
    <t>guilty of what? Loving someone? You've got to be kidding...</t>
  </si>
  <si>
    <t>done</t>
  </si>
  <si>
    <t>Moses Adudu, a 100 years ago, people would have said a similar  thing about the UK, and other countries. Attitudes do change over time and societies can become more, tolerant. It would be a good start if Chechnya punished the abusers, not gay people.</t>
  </si>
  <si>
    <t>Moses can you see the problems in what you are saying?
just curious...</t>
  </si>
  <si>
    <t>Buddhists...</t>
  </si>
  <si>
    <t>Tell people from Russia to put an end on Putin... _xD83E__xDD23__xD83E__xDD23__xD83E__xDD23__xD83E__xDD23__xD83E__xDD18_</t>
  </si>
  <si>
    <t>Okay. But Chechnya Is a conservative muslim state and Russia the mother country has criminalized gay: the only thing is for those that chose to become gay to seek help and ot seek asylum elsewhere.. Nothing's going to change there</t>
  </si>
  <si>
    <t>I have a strong feeling that Putin approves of these atrocities, though...</t>
  </si>
  <si>
    <t>He won’t. He’s a prick.</t>
  </si>
  <si>
    <t>Moses Adudu, stop kidnapping, torturing and killing gay people.</t>
  </si>
  <si>
    <t>Károly Lelkes human</t>
  </si>
  <si>
    <t>Guess who lives inn Chechnya? Not Russians.....\</t>
  </si>
  <si>
    <t>What Is it that he must stop?
the LGBT movement?</t>
  </si>
  <si>
    <t>أطلقو سراح الصحفي الجزائري عدلان ملاح</t>
  </si>
  <si>
    <t>Putin &amp; Trump..._xD83D__xDC93__xD83D__xDC8B__xD83D__xDC95__xD83D__xDC8B__xD83D__xDC98__xD83D__xDC8B__xD83D__xDC93_</t>
  </si>
  <si>
    <t>Great Mother Russia _xD83C__xDDF7__xD83C__xDDFA_ _xD83C__xDDF7__xD83C__xDDFA_ _xD83C__xDDF7__xD83C__xDDFA_</t>
  </si>
  <si>
    <t>They shouldn't abducted and tortured. They should be fairly tried in competent court and when found guilty should be jailed</t>
  </si>
  <si>
    <t>This is inhuman.</t>
  </si>
  <si>
    <t>England's punks turned to drag queens party animals.</t>
  </si>
  <si>
    <t>Who is next after _xD83C__xDFF3_️‍_xD83C__xDF08_ LGBT ? Mr. Putin must think it</t>
  </si>
  <si>
    <t>Sound like a bullshit</t>
  </si>
  <si>
    <t>This evil should end</t>
  </si>
  <si>
    <t>Annie Madsen</t>
  </si>
  <si>
    <t>Mel Hollands We thank God.</t>
  </si>
  <si>
    <t>Morgan Matthews there is always a next time. Free lessons for you promised</t>
  </si>
  <si>
    <t>Karin Nordh amazing</t>
  </si>
  <si>
    <t>Daniel Onyango</t>
  </si>
  <si>
    <t>Welcome my brother's and sister we are a community and a family.</t>
  </si>
  <si>
    <t>So exciting John Muisyo Soom. 
You’re all amazing. I should have taken some dance lessons whilst I had the chance.</t>
  </si>
  <si>
    <t>I was so excited to see you in the picture!! And then read about you guys too, so proud ☺️ Hope you’re well</t>
  </si>
  <si>
    <t>Hello Mel Hollands</t>
  </si>
  <si>
    <t>Veronica McLoughlin Thank you mum</t>
  </si>
  <si>
    <t>What an absolute legend John Muisyo Soom. We can say ‘we knew you when!!’  
Congratulations John on your incredibly committed and impressive work</t>
  </si>
  <si>
    <t>Morgan Matthews Veronica McLoughlin Gregory Barker John Muisyo Soom  well hello! _xD83D__xDC4B__xD83C__xDFFD_</t>
  </si>
  <si>
    <t>GREEN FUNDS AVAILABLE 
for jobs in Green Projects
aquahol-injection-inc.com</t>
  </si>
  <si>
    <t>Young activists reclaiming the world. Hope everywhere if you look for it, and avoid the blinding glare of old White men's farts lit on fire by themselves.</t>
  </si>
  <si>
    <t>Refer to the above post.</t>
  </si>
  <si>
    <t>Lift a child out of poverty in Kenya through Chalice, an awesome overseas development organization. 90% of funds go directly to program sites. Education is the key to give a child a chance at life. At this moment GLadys (6), Joy (10), Lewis (8), Morgan (7), Veroline (12), Shantel (11) are waiting for sponsors. Make a real difference. Refer to www.chalice.ca</t>
  </si>
  <si>
    <t>Kat Roma Greer</t>
  </si>
  <si>
    <t>FAKE OFFICES!!!  ISRA HELL BEHIND ALL THE MISERY IN THE WORLD!!!!  THE SATANIC JEWS!!!!</t>
  </si>
  <si>
    <t>to Amnesty International: how much BRIBE MONEY did Intel Corporation &amp; Israeli MAFIA STATE paid you, you are illegally defending??? POISONING ARABS THROUGH THE DRINKING WATERS!!!</t>
  </si>
  <si>
    <t>Solvejg Juel Sandberg!!!</t>
  </si>
  <si>
    <t>Assante sana</t>
  </si>
  <si>
    <t>Excellent work, showing such hope from the youth in Kenya. Well done.</t>
  </si>
  <si>
    <t>Why? _xD83D__xDE32_</t>
  </si>
  <si>
    <t>و قمع إسرائيل للفلسطنيين العزل لمذا لا تدينونه أم إنها خدمة لمصالحكم أنتم منظمة مخادعة و كاذبة</t>
  </si>
  <si>
    <t>Probably a neo con shill, or a brainwashed corporate media junkie</t>
  </si>
  <si>
    <t>How bout Amnesty concentrate on exposing Western intelligence agencies well documented destabilisation activities in countries that choose independence from the so called 'Washington Consensus' , which includes paying agents provocateurs  to stage violent protests?</t>
  </si>
  <si>
    <t>https://www.mintpressnews.com/amnesty-international-troubling-collaboration-with-uk-us-intelligence/253939/</t>
  </si>
  <si>
    <t>Invade Venezuela! Free the Venezuelan people.</t>
  </si>
  <si>
    <t>Stop CIA to interfere in the affairs of other countries..... say no to American terrorism.</t>
  </si>
  <si>
    <t>I wonder if US and sanctions around the world have led to any of the problems for Venezuelan citizens?</t>
  </si>
  <si>
    <t>Im guessing this means the US has to invade to “protect” the Venezuelan citizens?  They can put a blanky round all that oil too!</t>
  </si>
  <si>
    <t>Have been a member of Amnesty for bout 15 years. Had misgivings over the years, particularly with their falsehoods over Syria and support for the White Helmet terror auxiliaries. This is the final straw, cancelling sub .</t>
  </si>
  <si>
    <t>Shame on you Amnesty</t>
  </si>
  <si>
    <t>Is Amnesty with Trump and exxon ??war for oil after Syria. Patience Russia is coming...</t>
  </si>
  <si>
    <t>Scott Beall, with the greatest possible respect, you're calling people fascists on Facebook, so perhaps take a look in the mirror before calling people keyboard warriors.
Secondly, if you're worried about innocent people being killed, I don't see how supporting a US-backed, right-wing coup is going to prevent that. Quite the opposite, I would say.
And as for fascism — if it wasn't bad enough that Trump was in favour, the coup also got the immediate support of Bolsonaro in Brazil. If you find yourself on the same side as Trump and Bolsonaro then you really ought to reconsider the position you're in.</t>
  </si>
  <si>
    <t>Benjamin Eskola Since obviously being a keyboard warrior only permits you to condone the slaughter of innocent people to advance your social agenda, you are in no place to cast objection to those who stand up for the innocent.</t>
  </si>
  <si>
    <t>Geoff Bridges You are the "tool" blaming USA when a Liberal Progressive Socialist Dictator flips from Marx to Stalin. You and your intellectually vacuous brood are culpable for the mayhem as you virtue signal your need for emotional support and sacrifice innocent lives to satisfy your craving for relevance.</t>
  </si>
  <si>
    <t>Carolin Meyer I believe the term is "Liberal Logic", which is not to be confused with mature and intelligent thought. Liberal Progressives are responsible for the massacre that is Venezuela today and they back the fascist socialist regime which slaughters women and children to support their power.</t>
  </si>
  <si>
    <t>Amnesty International STFU_xD83D__xDD95_</t>
  </si>
  <si>
    <t>https://m.facebook.com/story.php?story_fbid=2141645055858563&amp;id=100000392694057</t>
  </si>
  <si>
    <t>Why don't you tell the USA / CIA to stop inciting and financing civil wars in foreign countries around the world?</t>
  </si>
  <si>
    <t>Can it get worse,for the people of Venezuela?</t>
  </si>
  <si>
    <t>When a government responds to criticism with lethal force the USA are to blame?
Weird..... Some people apply strange logic.</t>
  </si>
  <si>
    <t>U should investigate in France. Since 2 months police under Macron order is injuring a lot of peaceful protesters... But u say nothing to protect us. Thx amnesty u betray us too</t>
  </si>
  <si>
    <t>However, no coups with my tax dollars!</t>
  </si>
  <si>
    <t>It’s hard to stop Maduros atrocity because of corruption in the Military. People of Venezuela must be united as one and continue their people power until Maduro to step down.</t>
  </si>
  <si>
    <t>If they insist, imminent danger remains and appropriate military response is inevitable. Poor protesters utilized by juan and neoliberal US politicians.</t>
  </si>
  <si>
    <t>White house and mike pence should be told that for them to order their dogs and pigs to retreat and abandon the privatization plan of venezuelan oil.</t>
  </si>
  <si>
    <t>Tith Sor sure; believe the imperialisy propaganda! It's not a "regime" but a democratically elected government; the only oppression is US oppression over Venezuela through the economic war; sanctions; and arming terrorist groups. You should inform yourself better</t>
  </si>
  <si>
    <t>Condemn the US coup against Venezuela!</t>
  </si>
  <si>
    <t>Im ending my sending money to you right now</t>
  </si>
  <si>
    <t>Compassion and dialogue can not be achieved by a US-backed coup.  If you genuinely care about the slaughter of the innocent then direct your outrage there.</t>
  </si>
  <si>
    <t>Fascists, only interested in slaughtering the innocent to advance your geo-political narrative. Amnesty International is calling for compassion and open dialogue which you are incapable of appreciating.</t>
  </si>
  <si>
    <t>Amnisty is run by Dirty Oil Money!</t>
  </si>
  <si>
    <t>"The revolution will not be televised", watch it and compare.</t>
  </si>
  <si>
    <t>Amnesty is another arm of imperialism</t>
  </si>
  <si>
    <t>Verónica Pineda Duarte me da risa la gente que vive en esos paises del primer mundo apoyando a la izquierda pero ni de vaina se van a vivir a un pais de esos donde ni el internet sirve. que carajos tan ridiculos.</t>
  </si>
  <si>
    <t>Wilmer Lopez Los rusos quieren ir a sembrar flores y hacer voluntariado. Mamaguevos...</t>
  </si>
  <si>
    <t>Stop! Killing protesters in France! French people are demanding Macron to leave ...for more than two months ..they are in mayority on the French streets demanding his resignation...Why? Capitalism is a Fraud! Amnesty is part of it! Money and Greed!</t>
  </si>
  <si>
    <t>im just saying this "oh no th usa" the usa in 20 years are the only one doing this for us. Venezuelan ppl  are starving to death. and now this "millenials" with almost 40 years saying this type of stuff. is just.. speechless and frustrating to see ppl that dont have a minimial idea what is to be like to live with no food, medicines. ignorance is free. "imperialist war" ppl with this kind of mind should be killed with no mercy in front of everyone in a public place. (and sorry for my english cus i learned by mylsef) Verónica Pineda Duarte hay que ver lo que tenemos que leer. como se nota que ninguno ha sido pisado por la bota del comunismo durante 20 años. ni ha visto a toda su familia desintegrarse porque no pueden quedarse en el pais porque moriran de hambre. la gente piensa que es bochincche y jueguito. demasiada ignorancia "usa quiere el petroleo de venezuela". si lo chinos y los rusos quieren nada mas comer cachapas con cochino.</t>
  </si>
  <si>
    <t>Amnesty International it's disgrace you decided to use this kind of language.
America has caused so much distablisation of countries around the global by causing financial and economic chaos which leads to war which is affecting citizens.
What have you organisation done to call America to order?
Same thing they did in Iraq, Afgan, Libya, Syria, it's going on in Zimbabwe, Somalia. 
You can't question America and in the heat of the crisis you condemn the victim of these regime change demons?
Mugabe is no more yet the sanctions destroying the economy of Zimbabwe are still in place. How can they survive and soon the puppet President will become like Moduro.
I call you out AmnestyInternational Davao for siding with evil.</t>
  </si>
  <si>
    <t>Democracy Now! Amy Goodman Jeremy Corbyn  Will you critisice the Venezuelan government's actions now?</t>
  </si>
  <si>
    <t>The tiny country of Ecuador allowed over 170thousand Venezuelan refugees to come into the country. Those, who have been given jobs without work permits, don't seem to really Want work for a living. Many are still begging in the streets, pushing their children to hold out their hands.  Some have stayed in Colombia, or moved on to Peru, Chile or Brazil.  I feel bad for refugees, but researchng these situations more,  is a good thing, and one gains a more acurate perspective on this. Perhaps people, who have a government, they don't want, need to go out on strike by the millions and get a change of government through protests and their demands for a better one.</t>
  </si>
  <si>
    <t>HEY, AMNESTY INTERNATIONAL, ARE YOU FUCKING MAD? 
HOW DO YOU RECONCILE THIS SHITTY PUBLICATION?
TRUMP AND PENCE ARE INTERFERING WITH VENEZUELA AND HIS GENTLE PEOPLE THAT IS A CRIME!!!   PRESIDENT MADURO IS THE DULY ELECTED PRESIDENT   —   HANDS OFF VENEZUELAS PETROL, YOU BASTARDS
I DO NOT KNOW WHAT YOU ARE ABOUT, HAVE YOU BEEN CORRUPTED?  . . . . . .   TURN COATS</t>
  </si>
  <si>
    <t>Hmm, Amnesty become US dog now??</t>
  </si>
  <si>
    <t>Hmm this has been happening for over a decade and this is the first I have seen of amnesty's presence, still, better late than never I suppose...</t>
  </si>
  <si>
    <t>Nobody supports Maduro</t>
  </si>
  <si>
    <t>Ric Prim Why do you say that’s a coup? Of course, it’s a fight against oppression of authoritarianism in Maduro’s regime because they need freedom and Justice.</t>
  </si>
  <si>
    <t>Why don't we look at what's actually going on in Venezuela and much of the world? Must see!
https://youtu.be/lMeli0BA3UA
https://youtu.be/gAmpD5MvDw8
https://youtu.be/jxkHlekKtPY</t>
  </si>
  <si>
    <t>I heard one French man said "oh la la mais les Americains!! ils veulent tout!!" when I visited Cuba some time ago....truly the Americans and all these seemingly international organization that make sure US have everything. Even the way the sentences constructed, it fails to have proper researching and sounding like the media we listened to everyday.</t>
  </si>
  <si>
    <t>Ric Prim you are a prick</t>
  </si>
  <si>
    <t>Dictators win the elections with coup, and leave the power through great strike.</t>
  </si>
  <si>
    <t>USA, the world biggest terror organization</t>
  </si>
  <si>
    <t>Damian just ask the Iranians bout how the Imperialists work re protests. (Mossadegh )</t>
  </si>
  <si>
    <t>What about Protesters in Paris...? In Palestine...? Motherfuckers!!! Shame on u..._xD83D__xDC79__xD83D__xDC79__xD83D__xDC79_</t>
  </si>
  <si>
    <t>Ric Prim correct. Opposition boycotted because they knew they would lose any democratic vote. So the CIA funded terrorists to destabilise the country and is imposing an economic blockade. Now Trump recognises an unelected right winger as President. 
If it wasn’t such an act of pure evil that will cause so much suffering - the actions of the USA would be laughable.</t>
  </si>
  <si>
    <t>End fascism</t>
  </si>
  <si>
    <t>Michael Félix Jaime it you ignore elections and seek power through a coup your a dictator.... people supported every dictator in history. This is no different.</t>
  </si>
  <si>
    <t>Amnesty siding with the US's regime-change operation, is it? Absolute disgrace. Sort yourselves out.</t>
  </si>
  <si>
    <t>His relection isn't fair. It might be politician manipulation.</t>
  </si>
  <si>
    <t>Amnesty International once again is a propaganda tool for US aggression.</t>
  </si>
  <si>
    <t>Stuart Dye is that all you got to say??</t>
  </si>
  <si>
    <t>Ric Prim shut up you troll</t>
  </si>
  <si>
    <t>They did yesterday!!_xD83C__xDDFB__xD83C__xDDEA__xD83D__xDCAA_</t>
  </si>
  <si>
    <t>The right-wing has failed to stop Venezuela's revolution. Even with all the sanctions and coup attempts, Conservaturds have lost.</t>
  </si>
  <si>
    <t>Majority of Venezuelans support him? _xD83D__xDE02__xD83D__xDE02__xD83D__xDE02__xD83D__xDE02__xD83D__xDE02__xD83D__xDE02__xD83D__xDE02__xD83D__xDE02__xD83D__xDE02__xD83D__xDE02__xD83D__xDE02_</t>
  </si>
  <si>
    <t>He actually invited the opposition to participate and tey refused because tbey want civil war.</t>
  </si>
  <si>
    <t>Yes, they overwhelmingly support Maduro and have rejected the right-wing terrorists.</t>
  </si>
  <si>
    <t>Andrew Pouton they BOYCOTTED the election. Youare so ignorant it's appalling</t>
  </si>
  <si>
    <t>The whole country is against him _xD83C__xDDFB__xD83C__xDDEA__xD83D__xDCAA_</t>
  </si>
  <si>
    <t>He wasnt elected. he stopped the opposition from  running against him hes a dictator</t>
  </si>
  <si>
    <t>Michael Félix Jaime bullshit. He was re elected with a big majority. The majority of Venezuelans support him. You do not decide the fate of Venezuela. Nor you; nor Trump; nor Bolsonaro. Only the venezuelan people can.</t>
  </si>
  <si>
    <t>The protestors are middle class white coup supporters who have used terrorism to attack black working class people ... they want their privilege back and will kill to get it ....
“Venezuela shows that protest can be a defence of privilege
Street action is now regularly used with western backing to target elected governments in the interests of elites.”
https://www.google.co.uk/amp/s/amp.theguardian.com/commentisfree/2014/apr/09/venezuela-protest-defence-privilege-maduro-elites</t>
  </si>
  <si>
    <t>Ric Prim ...
“Venezuela shows that protest can be a defence of privilege
Street action is now regularly used with western backing to target elected governments in the interests of elites.”
https://www.google.co.uk/amp/s/amp.theguardian.com/commentisfree/2014/apr/09/venezuela-protest-defence-privilege-maduro-elites</t>
  </si>
  <si>
    <t>Andrew Pouton Are you 5?</t>
  </si>
  <si>
    <t>Oh jeez Amnesty.  See, when you pick the side of the US when the US is trying to stage a coup in Venezuela, you make it so that I don't want to wear my Amnesty International t-shirt in public, I don't want to keep following chapters of your organization on social media, and I really don't want to ever give you any money ever again.  Maybe you've forgotten how your words were used to justify the war in Iraq 16 years ago?  Oh by the way, are you by any chance still having a dispute with your own workers over whether they are treated fairly and paid adequately?  Because if it was one of the highly-compensated upper ranks in your organization who decided to buy this cynical little Facebook ad, it'll be really fun seeing your rank and file workers complaining, to the Guardian or the Nation or Mother Jones, about how sick they are of working for a corrupt organization and how eagerly they plan to jump ship and leave you floundering.
FTR, Maduro isn't perfect, I have my own criticisms of how he has chosen to run Venezuela.  But YOU -- running a paid advertisement on Facebook asking for anti-Maduro signatures during the middle of a coup sponsored by the US and fascist Bolsonaro ...!  *Have you no decency?* _xD83D__xDE27_</t>
  </si>
  <si>
    <t>Why Maduro resist to listen the voice of Venezuelan people? Venuzuela actually is in humanitarian crisis and they neeed to have estability with in their country. Maduro failed as presedent, it is better to give opportunity to other party.</t>
  </si>
  <si>
    <t>What??!</t>
  </si>
  <si>
    <t>The only one to be wrong here is you; imperialist pig</t>
  </si>
  <si>
    <t>Hes wrong so are you</t>
  </si>
  <si>
    <t>Andrew Pouton recognizing an unelected official as Presidentduring an economic war at a country with the explicit purpose of regime change is a coup.</t>
  </si>
  <si>
    <t>Michael Richards the venezuelan people have spoken.</t>
  </si>
  <si>
    <t>Darib Noheyla bot</t>
  </si>
  <si>
    <t>Ric Prim what coup? Do you even know what one is?</t>
  </si>
  <si>
    <t>Andrew Pouton shut up; he is right</t>
  </si>
  <si>
    <t>Damian McCarthy utter shite</t>
  </si>
  <si>
    <t>What does this comment doing here?</t>
  </si>
  <si>
    <t>Not much better then in France,  Ukraine and so on</t>
  </si>
  <si>
    <t>Why is Amnesty International supporting terrorists and right-wing coup attempts backed by the USA and others? Shame on you!</t>
  </si>
  <si>
    <t>Shame on amnesty</t>
  </si>
  <si>
    <t>Looks like it</t>
  </si>
  <si>
    <t>Ohh waw amnesty just waw</t>
  </si>
  <si>
    <t>Stop supporting coup d'etats and imperialist war! Were iraq and syria and libya not enough for you?</t>
  </si>
  <si>
    <t>Bullshit. These protestors are paid and armed militia funded by the CIA. They burned a black man alive and attacked other black civilians because they’re racists who support a military coup.</t>
  </si>
  <si>
    <t>"With everything that has happened to you, you can either feel sorry for yourself or treat what has happened as a gift. Everything is either an opportunity to grow or an obstacle to keep you from growing. You get to choose." - Wayne Dyer</t>
  </si>
  <si>
    <t>is amnesty supporting the US proxy attempted coup?</t>
  </si>
  <si>
    <t>Both side you mean?</t>
  </si>
  <si>
    <t>A women doesn't need a perfect man..All she needs is someone she can trust and who won't be cheating on her physically or emotionally behind her back..Every women needs a man who loves her immensely and never play with her heart..and last but not least she needs a man who is willing to stay in a relationship with her faithfully for the rest of his life..</t>
  </si>
  <si>
    <t>Thank you, Sue!</t>
  </si>
  <si>
    <t>Please sign here. https://www.amnesty.org/en/get-involved/take-action/chechnya-stop-abducting-and-killing-gay-men/?fbclid=IwAR2avbzFRzq0omdYw6LveFSV4rbrmcqIxinhvdLqIQY1yPOrCRQlVtuIsOY</t>
  </si>
  <si>
    <t>Take action now. https://www.amnesty.org/en/get-involved/take-action/chechnya-stop-abducting-and-killing-gay-men/</t>
  </si>
  <si>
    <t>Sign here. https://www.amnesty.org/en/get-involved/take-action/chechnya-stop-abducting-and-killing-gay-men/</t>
  </si>
  <si>
    <t>Why not just kill all the pedestrians with yellow t-shirt in to the bargain? Fucking idiots! Some people are just different, get over it!</t>
  </si>
  <si>
    <t>Iran, 7mila arresti di dissidenti https://www.padaniaexpress.com/1971-iran-7mila-arresti-di-dissidenti.html</t>
  </si>
  <si>
    <t>Stop targeting and forcing people.</t>
  </si>
  <si>
    <t>Americans please keep ur homosexual in ur country.....stop selling it into other countries.</t>
  </si>
  <si>
    <t>Can any one explain they born naturally or self want to be like this.?</t>
  </si>
  <si>
    <t>Where can we sign petition against injustice against homosexuals in Chechnya?</t>
  </si>
  <si>
    <t>just a reminder - all the world took care about their side of the street and it didn't stop WW2. Why worry that they kill Jews? Homosexuals? It is their side, not ours, after all... But soon enough, they wanted to come to all sides and it was nearly too late.</t>
  </si>
  <si>
    <t>Evan O Conner It's not whataboutism. It's recognizing national sovereignty. If you feel so strongly go to Chechnya and protest.</t>
  </si>
  <si>
    <t>Jay Holloway bullshit - my side is the queer kid in russia or Chechnya - i was born there and i am allowed to criticise. i am also allowed to criticism of every other state. and dont #whataboutism me! eather queer rights are important - then they are everywhere or you don't care about queers. there is no border except maybe in your head.</t>
  </si>
  <si>
    <t>Thankyou Amnesty International and your 7million supporters for trying to help tortured victims around the world. You are the only glimmer of hope for many detained in oppressive regimes. Keep fighting injustices❤️</t>
  </si>
  <si>
    <t>Evan O Conner Ever heard of keeping your own side of the street clean and let the people across the street worry about theirs? And why is it that Amnesty International "the human rights organization" or so we are told  fetishsizes crimes like these yet turns a blind eye to the number one human rights violation hunger? Food is a human right under the UNUDHR. Could it be that AI only exists as a pressure organization for US foreign policy?</t>
  </si>
  <si>
    <t>"and that's how I met your mother..."</t>
  </si>
  <si>
    <t>Where we can sign?</t>
  </si>
  <si>
    <t>i see - it's eather nuclear war bcs russians can not be criticiesed or getting used to homophobic attacks. good to know.</t>
  </si>
  <si>
    <t>G Anne Smith How much is pursuing this insane policy worth to you? Are you willing to die in a nuclear inferno? That's where this meddling will lead.</t>
  </si>
  <si>
    <t>Jay Holloway This is really dumb internal policy.</t>
  </si>
  <si>
    <t>Is Amnesty International participating in campaign to undermine Russia's internal security? The American Ruling Class needs to stop meddling in Russia's internal affairs. Meddling in their affairs led to the attacks of 911. This is a really dumb foreign policy.</t>
  </si>
  <si>
    <t>An inhuman treatement with human</t>
  </si>
  <si>
    <t>Here you go. https://www.amnesty.org/en/get-involved/take-action/tell-google-drop-dragonfly/</t>
  </si>
  <si>
    <t>Sign here. https://www.amnesty.org/en/get-involved/take-action/tell-google-drop-dragonfly/</t>
  </si>
  <si>
    <t>Thank you ;)</t>
  </si>
  <si>
    <t>Where  is  the petition,please?</t>
  </si>
  <si>
    <t>If nothing else, that's a great and creative way to raise awareness _xD83D__xDE05_</t>
  </si>
  <si>
    <t>Rosabel Canós Llorens</t>
  </si>
  <si>
    <t>Conservatives are ignoring the facts when it comes to the abortion debate.</t>
  </si>
  <si>
    <t>Adoption is all around us, even if we don't see it. Here are some interesting adoption statistics you may not know about.</t>
  </si>
  <si>
    <t>After fierce debate, the House of Representatives passes a bill to protect the health of babies who survive an abortion. EWTN News Nightly Congressional Corr...</t>
  </si>
  <si>
    <t>Part 1 of 2 Gianna Jessen, abortion survivor speaks at Queen's Hall, Parliament House, Victoria. Australia - on the eve of the debate to decriminalize aborti...</t>
  </si>
  <si>
    <t>SPACE International proudly presents 'Women of Colour Against the Sex Trade', the very first event of its kind in Britain. The event will bring together women of colour from across the globe to discuss their experiences in prostitution and/or of frontline service provision to women in prostitution,....</t>
  </si>
  <si>
    <t>Chalice sponsorship focuses on nurturing the special relationship between a sponsor and their sponsored friend.</t>
  </si>
  <si>
    <t>Amnesty International: connections with US intelligence and the British Foreign Office contradict an image as a human rights defender.</t>
  </si>
  <si>
    <t>What You’re Not Being Told About Venezuela Crisis Here's How You Can Support Our Show &amp; Independent Media! ▶ Check Us Out On Steemit ▶ http://bit.ly/2H99uTF ...</t>
  </si>
  <si>
    <t>Seumas Milne: Street action is now regularly used with western backing to target elected governments in the interests of elites</t>
  </si>
  <si>
    <t>Two people were killed by torture and 40 more people were arrested in Chechnya because they were LGBTI.</t>
  </si>
  <si>
    <t>Nel 2018 le autorità iraniane hanno portato avanti una spudorata campagna repressiva contro il dissenso, stroncando proteste e arrestando migliaia di persone. Lo ha dichiarato oggi Amnesty International, a un anno dall’ondata di proteste contro la povertà, la corruzione e l’autoritarismo che p...</t>
  </si>
  <si>
    <t>Google may have paused their plans to support censorship in China - but they need to commit not to trade human rights for profit.</t>
  </si>
  <si>
    <t>Abortion Is Not Murder</t>
  </si>
  <si>
    <t>Adoption Statistics | Adoption Network</t>
  </si>
  <si>
    <t>House Passes Born-Alive Abortion Survivors Act - ENN 2018-01-19</t>
  </si>
  <si>
    <t>Gianna Jessen Abortion Survivor in Australia Part 1</t>
  </si>
  <si>
    <t>Women of Colour Against The Sex Trade</t>
  </si>
  <si>
    <t>AII Website</t>
  </si>
  <si>
    <t>Home</t>
  </si>
  <si>
    <t>Amnesty International’s Troubling Collaboration with UK &amp; US Intelligence</t>
  </si>
  <si>
    <t>What You’re Not Being Told About Venezuela Crisis. w/Abby Martin</t>
  </si>
  <si>
    <t>Venezuela shows that protest can be a defence of privilege | Seumas Milne</t>
  </si>
  <si>
    <t>media1.giphy.com</t>
  </si>
  <si>
    <t>Tell Putin to put an end to the homophobic crackdown in Chechnya</t>
  </si>
  <si>
    <t>Iran, 7mila arresti di dissidenti</t>
  </si>
  <si>
    <t>Tell Google CEO Sundar Pichai to publicly drop Dragonfly</t>
  </si>
  <si>
    <t>sticker</t>
  </si>
  <si>
    <t>share</t>
  </si>
  <si>
    <t>video_share_youtube</t>
  </si>
  <si>
    <t>animated_image_share</t>
  </si>
  <si>
    <t>https://scontent.xx.fbcdn.net/v/t39.1997-6/10734321_746324855439947_79477014_n.png?_nc_cat=1&amp;_nc_ht=scontent.xx&amp;oh=b912a62e59c3463d970285a1206bf6a0&amp;oe=5CB45AE8</t>
  </si>
  <si>
    <t>https://l.facebook.com/l.php?u=https%3A%2F%2Fwww.harpersbazaar.com%2Fculture%2Fpolitics%2Fa19748134%2Fwhat-is-abortion%2F&amp;h=AT1KP9Iy6WaCmIhE7i9-Fa6hDyApmj46E1kLFK0ZViKkeaGmH8Uzp3SVuSo7FmK25DnebJeozN79re75sT5QEamMficR730cr1YWX3yC0Dpq5smMi9vs2nKsdTjCIBdjvp2NxDmDizDX&amp;s=1</t>
  </si>
  <si>
    <t>https://l.facebook.com/l.php?u=https%3A%2F%2Fadoptionnetwork.com%2Fadoption-statistics&amp;h=AT10IyYCESA1-DZ9B0C2G4V4f-xanTM-1oMryahGTAihDtisAr3iK7FLrY15XBeUYp0u6Fz3CLZkGDtsHZ7oUPNmnpwTbN-zoVELM-CPG1NNdTko7L_FNruA7uDyQXi42nzW8bh_1oE_&amp;s=1</t>
  </si>
  <si>
    <t>https://l.facebook.com/l.php?u=https%3A%2F%2Fyoutu.be%2FQOlF4YO02wg&amp;h=AT3Y2ljFxhnn_-piTUZTfps2y5dNedPyyDw_scVUnBjrHVwLkVEQvKDUsRr_sBOzqNlHqrbC8jhqZfyLlTrplbcqcFcjuGH90ghLO2Q7CjMeq6X4h6g2UB3Izv2BwIwEmg69MpH5UAq5&amp;s=1</t>
  </si>
  <si>
    <t>https://l.facebook.com/l.php?u=https%3A%2F%2Fyoutu.be%2FkPF1FhCMPuQ&amp;h=AT3apelLQFbU5-JB7eI12vK_EyDyc7p1GnczAG3QxXpX3lwPCnm9bfom556JtNxaN_kvkvadDzKIMSHVg_SJbNHaLv5rGRCRajTkM_A_u-Cn6THqfQXlwFfiI6BuS0AA6n66FZN2G5d2&amp;s=1</t>
  </si>
  <si>
    <t>https://scontent.xx.fbcdn.net/v/t39.1997-6/851562_147663445415919_310424973_n.png?_nc_cat=1&amp;_nc_ht=scontent.xx&amp;oh=54944ffde9a92a32c925926d3888d293&amp;oe=5CC6918B</t>
  </si>
  <si>
    <t>https://l.facebook.com/l.php?u=https%3A%2F%2Fwww.eventbrite.co.uk%2Fe%2Fwomen-of-colour-against-the-sex-trade-tickets-52211115853&amp;h=AT0cxFoHM8E9DzvBoCxpFmvggcNJEhJMymfN4F0s4Dg42nttGJ0m8_p-lYU7IM7lVOMlLZJ1mCmN3zb4kMBmM-Tt2Ddy0ZksBtUrBYPRBsQv5LYEyWkXfBsIyknmZQXPL6iwr-pBuiFg&amp;s=1</t>
  </si>
  <si>
    <t>http://l.facebook.com/l.php?u=http%3A%2F%2Faquahol-injection-inc.com%2F&amp;h=AT2ZexaZXTx164mpODWCFk8nNu4a2yd7e12g8gcdrBg1YYv2tk8RgIQBh98Cs-IYG0MYTe_htsPd7ILkauCHV_DyModC-pp_7Dj1Ztdirayl_lbfpYc-fZTEwqdEJtL2BmRNFN7grIss&amp;s=1</t>
  </si>
  <si>
    <t>http://l.facebook.com/l.php?u=http%3A%2F%2Fwww.chalice.ca%2F&amp;h=AT10i3m6qP4RZT0vsOxXftSyIiBdkWOnn7_rHrSKe4IXfijypDXtt1CP29rwL2mdnHEMRav2tZxY0pt5cx5q1eJ97w10OLix4TjgaxTHPkQm9Kmq0tZIojejNbn1Wq4S6qdbUlEvFfdc&amp;s=1</t>
  </si>
  <si>
    <t>https://l.facebook.com/l.php?u=https%3A%2F%2Fwww.mintpressnews.com%2Famnesty-international-troubling-collaboration-with-uk-us-intelligence%2F253939%2F&amp;h=AT1gttKYoFqfjanuWhdKzAzjB0e7T8eJy29MrFr5LPuFAb9898fGLZeWQwn9SQDOtulAYfcTPxkJLRMZ3o2iiMertSJj8bZItN20RAsIc1JbOZEEI20vf6XioEI_sFg24ktdqcBJX7RL&amp;s=1</t>
  </si>
  <si>
    <t>https://l.facebook.com/l.php?u=https%3A%2F%2Fwww.mintpressnews.com%2Famnesty-international-troubling-collaboration-with-uk-us-intelligence%2F253939%2F&amp;h=AT1090lllsl7QH16xwEQN9np2hOCMWeUZi01hxGeU25LGgHDd6r01cMT2XJQAruxa9RSPowtIKg-TN9RYOL8myeTs6yb6QzxWvl5Ef1RznTiG2fVp3QG9IK_fgS4uGfYFznycsr4tXhJ&amp;s=1</t>
  </si>
  <si>
    <t>https://scontent.xx.fbcdn.net/v/t39.1997-6/851575_126362090881921_1049355036_n.png?_nc_cat=1&amp;_nc_ht=scontent.xx&amp;oh=b46f1cb88158e5abd61bf8d1f04d9c9c&amp;oe=5CBB314A</t>
  </si>
  <si>
    <t>https://l.facebook.com/l.php?u=https%3A%2F%2Fyoutu.be%2FlMeli0BA3UA&amp;h=AT0-nmhHJ_ny7A6pypvS_BUKV_IqhXWocf-dOhF3PgbFFUZn1DPLB71TP9ko148gduaElr7IY6HyU2WA8Hu0kJ7gEZip2VnU4tz9_7Xagy9na5VnJAuzMGh388GnoDRoCtSFor8KEmIb&amp;s=1</t>
  </si>
  <si>
    <t>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t>
  </si>
  <si>
    <t>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t>
  </si>
  <si>
    <t>https://l.facebook.com/l.php?u=https%3A%2F%2Fmedia1.giphy.com%2Fmedia%2F3oz8xIsloV7zOmt81G%2Fgiphy.gif&amp;h=AT3Hl7_hXaox7UrLOMX6md_pMRZrDv1-I5usvk1DLrODRiWKeBcGrfWTfOhYQhFgKbNGfWm6HVr50Vfn4768P291NcP9cXL3ecssdApcatyvScb0MFEZ99Ok5pO8Is2WeubrJid6G2If&amp;s=1</t>
  </si>
  <si>
    <t>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t>
  </si>
  <si>
    <t>https://l.facebook.com/l.php?u=https%3A%2F%2Fwww.amnesty.org%2Fen%2Fget-involved%2Ftake-action%2Fchechnya-stop-abducting-and-killing-gay-men%2F&amp;h=AT3M_yj2YZxVfaxOzcT2SJxQp7wy8FxFRea5deKphVXkDGSkRv_65_bbL2vd0OZbs2wPOe4k2KpSTaC0U2_PW8dCVg_m7ZP_vbMhH30Rrg_05pbPe6nz0jkfCgm-2IlpfX67vCbCnX46&amp;s=1</t>
  </si>
  <si>
    <t>https://l.facebook.com/l.php?u=https%3A%2F%2Fwww.amnesty.org%2Fen%2Fget-involved%2Ftake-action%2Fchechnya-stop-abducting-and-killing-gay-men%2F&amp;h=AT077wVmuV0n7CWICB7V7pzeTNQsL8bxMGq9akv4pFgReCTMlnHvWCDAmVsPDELOU8F8APxmo0T5DkXO0YIc8TObGMcDeYsP9tRUHi_jQf_bIH4DXx7TIlzuBjH4RoqqmjmApaDnFVGB&amp;s=1</t>
  </si>
  <si>
    <t>https://l.facebook.com/l.php?u=https%3A%2F%2Fwww.padaniaexpress.com%2F1971-iran-7mila-arresti-di-dissidenti.html&amp;h=AT2LWushnV60OzEJkAPMV5V6_nfhmkXEeEW_8pab9yKKR29-uXg6ljI-2pPxPSPBhAgWBa2FwcNgwca9f4D62-uP3T66pe-DQRSotm5f62n_RRIyUE_IToXzStib5bXT_5yW88ed_oi8&amp;s=1</t>
  </si>
  <si>
    <t>https://l.facebook.com/l.php?u=https%3A%2F%2Fwww.amnesty.org%2Fen%2Fget-involved%2Ftake-action%2Ftell-google-drop-dragonfly%2F&amp;h=AT2F9gsa3nTi9MUA5eCp21ACkTPoLPLhO5JdFjBNL6aqW_rL1VmBPb5f0Yr4mhXRDYIks1q3wFnNSVWeQMesuNEm2lG0AU-h5vajIlajDJf6DF-d9yYXru1V1PRrgCr0rhr0CE6VrtoP&amp;s=1</t>
  </si>
  <si>
    <t>https://external.xx.fbcdn.net/safe_image.php?d=AQA9VceB9BUoXPd5&amp;w=720&amp;h=720&amp;url=https%3A%2F%2Fhips.hearstapps.com%2Fhmg-prod.s3.amazonaws.com%2Fimages%2F4-11abortionnotmurder-index-01-1523554872.png%3Fcrop%3D1.00xw%3A1.00xh%3B0%2C0%26resize%3D1200%3A%2A&amp;cfs=1&amp;_nc_hash=AQBZzbApAkvkjKxo</t>
  </si>
  <si>
    <t>https://external.xx.fbcdn.net/safe_image.php?d=AQBBLV6ZCz-PUR_U&amp;w=720&amp;h=720&amp;url=https%3A%2F%2Fadoptionnetwork.com%2Fimages%2Fadoption%2Fanlc-staa-logo-2.png&amp;cfs=1&amp;_nc_hash=AQCx8MCDsojYWybM</t>
  </si>
  <si>
    <t>https://external.xx.fbcdn.net/safe_image.php?d=AQDx1LQXJk2YM5Na&amp;w=720&amp;h=720&amp;url=https%3A%2F%2Fi.ytimg.com%2Fvi%2FQOlF4YO02wg%2Fmaxresdefault.jpg&amp;cfs=1&amp;sx=276&amp;sy=0&amp;sw=720&amp;sh=720&amp;_nc_hash=AQCMyAlLkj8u8kid</t>
  </si>
  <si>
    <t>https://external.xx.fbcdn.net/safe_image.php?d=AQCLsHFFlomZs9OF&amp;w=360&amp;h=360&amp;url=https%3A%2F%2Fi.ytimg.com%2Fvi%2FkPF1FhCMPuQ%2Fhqdefault.jpg&amp;cfs=1&amp;sx=78&amp;sy=0&amp;sw=360&amp;sh=360&amp;_nc_hash=AQDnhKqCD8T9lEbD</t>
  </si>
  <si>
    <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t>
  </si>
  <si>
    <t>https://external.xx.fbcdn.net/safe_image.php?d=AQDkcve_lJwZk0zA&amp;w=624&amp;h=624&amp;url=https%3A%2F%2Fwww.chalice.ca%2Fimages%2Fhomepage%2Fkeepkidsinschoolfrontpage.jpg&amp;cfs=1&amp;sx=0&amp;sy=0&amp;sw=624&amp;sh=624&amp;_nc_hash=AQBUegz8gNCNE2CQ</t>
  </si>
  <si>
    <t>https://external.xx.fbcdn.net/safe_image.php?d=AQA8TwNX15qGt3xn&amp;w=675&amp;h=675&amp;url=https%3A%2F%2Fwww.mintpressnews.com%2Fwp-content%2Fuploads%2F2019%2F01%2FUB027980_02_edited-1.jpg&amp;cfs=1&amp;sx=284&amp;sy=0&amp;sw=675&amp;sh=675&amp;_nc_hash=AQDqAVxl2TQSzfov</t>
  </si>
  <si>
    <t>https://external.xx.fbcdn.net/safe_image.php?w=720&amp;h=720&amp;url=https%3A%2F%2Fi.ytimg.com%2Fvi%2FlMeli0BA3UA%2Fmaxresdefault.jpg&amp;cfs=1&amp;sx=533&amp;sy=0&amp;sw=720&amp;sh=720&amp;_nc_hash=AQBifqShh31Qu1ON</t>
  </si>
  <si>
    <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t>
  </si>
  <si>
    <t>https://external.xx.fbcdn.net/safe_image.php?d=AQDtx76xs-PIsyq-&amp;w=720&amp;h=720&amp;url=https%3A%2F%2Fmedia1.giphy.com%2Fmedia%2F3oz8xIsloV7zOmt81G%2Fgiphy.gif&amp;cfs=1&amp;_nc_hash=AQAoTw6MgqrDVTS0</t>
  </si>
  <si>
    <t>https://external.xx.fbcdn.net/safe_image.php?w=720&amp;h=720&amp;url=https%3A%2F%2Fwww.amnesty.org%3A443%2Fremote.axd%2Faineupstrmediaprd.blob.core.windows.net%2Fmedia%2F15149%2F238416.jpg%3Fcenter%3D0.5%2C0.5%26preset%3Dfixed_1200_630&amp;cfs=1&amp;_nc_hash=AQA-UWGOwwIoo77_</t>
  </si>
  <si>
    <t>https://external.xx.fbcdn.net/safe_image.php?d=AQAeWZ26j0FfXPrc&amp;w=720&amp;h=720&amp;url=https%3A%2F%2Fwww.amnesty.org%3A443%2Fremote.axd%2Faineupstrmediaprd.blob.core.windows.net%2Fmedia%2F15149%2F238416.jpg%3Fcenter%3D0.5%2C0.5%26preset%3Dfixed_1200_630&amp;cfs=1&amp;_nc_hash=AQC0Ev5JPEOg_ZSq</t>
  </si>
  <si>
    <t>https://external.xx.fbcdn.net/safe_image.php?d=AQBK2p5qx4iVsW0g&amp;w=720&amp;h=720&amp;url=https%3A%2F%2Fwww.padaniaexpress.com%2Fimages%2Flogo%2Fpadaniaexpress_def_2015_2.jpg&amp;cfs=1&amp;_nc_hash=AQBgydaeb0hkqjkQ</t>
  </si>
  <si>
    <t>https://external.xx.fbcdn.net/safe_image.php?d=AQC6_rAFaCIBFznJ&amp;w=720&amp;h=720&amp;url=https%3A%2F%2Fwww.amnesty.org%3A443%2Fremote.axd%2Faineupstrmediaprd.blob.core.windows.net%2Fmedia%2F19839%2Fdragonfly-mic.jpg%3Fcenter%3D0.5%2C0.5%26preset%3Dfixed_1200_630&amp;cfs=1&amp;_nc_hash=AQAutw7mmjwpQMlL</t>
  </si>
  <si>
    <t>https://www.facebook.com/2298082080204651_2304459706233555</t>
  </si>
  <si>
    <t>https://www.facebook.com/2298082080204651_2301460829866776</t>
  </si>
  <si>
    <t>https://www.facebook.com/2298082080204651_2301246733221519</t>
  </si>
  <si>
    <t>https://www.facebook.com/2298082080204651_2299960890016770</t>
  </si>
  <si>
    <t>https://www.facebook.com/2298082080204651_2299777640035095</t>
  </si>
  <si>
    <t>https://www.facebook.com/2298082080204651_2299199403426252</t>
  </si>
  <si>
    <t>https://www.facebook.com/2298082080204651_2299131206766405</t>
  </si>
  <si>
    <t>https://www.facebook.com/2298082080204651_2298834350129424</t>
  </si>
  <si>
    <t>https://www.facebook.com/2298082080204651_2298682796811246</t>
  </si>
  <si>
    <t>https://www.facebook.com/2298082080204651_2298588846820641</t>
  </si>
  <si>
    <t>https://www.facebook.com/2298082080204651_2298558946823631</t>
  </si>
  <si>
    <t>https://www.facebook.com/2298082080204651_2298500786829447</t>
  </si>
  <si>
    <t>https://www.facebook.com/2298082080204651_2298341500178709</t>
  </si>
  <si>
    <t>https://www.facebook.com/2298082080204651_2298285123517680</t>
  </si>
  <si>
    <t>https://www.facebook.com/2298082080204651_2298189603527232</t>
  </si>
  <si>
    <t>https://www.facebook.com/2298082080204651_2298181790194680</t>
  </si>
  <si>
    <t>https://www.facebook.com/2298082080204651_2298144910198368</t>
  </si>
  <si>
    <t>https://www.facebook.com/2298082080204651_2298110086868517</t>
  </si>
  <si>
    <t>https://www.facebook.com/2298082080204651_2298086096870916</t>
  </si>
  <si>
    <t>https://www.facebook.com/2298082080204651_2298083893537803</t>
  </si>
  <si>
    <t>https://www.facebook.com/2298483380164521_2308179445861581</t>
  </si>
  <si>
    <t>https://www.facebook.com/2298483380164521_2307454115934114</t>
  </si>
  <si>
    <t>https://www.facebook.com/2298483380164521_2306114089401450</t>
  </si>
  <si>
    <t>https://www.facebook.com/2298483380164521_2306112349401624</t>
  </si>
  <si>
    <t>https://www.facebook.com/2298483380164521_2305077956171730</t>
  </si>
  <si>
    <t>https://www.facebook.com/2298483380164521_2304197356259790</t>
  </si>
  <si>
    <t>https://www.facebook.com/2298483380164521_2304104656269060</t>
  </si>
  <si>
    <t>https://www.facebook.com/2298483380164521_2303048736374652</t>
  </si>
  <si>
    <t>https://www.facebook.com/2298483380164521_2302604943085698</t>
  </si>
  <si>
    <t>https://www.facebook.com/2298483380164521_2302601703086022</t>
  </si>
  <si>
    <t>https://www.facebook.com/2298483380164521_2302557476423778</t>
  </si>
  <si>
    <t>https://www.facebook.com/2298483380164521_2302438516435674</t>
  </si>
  <si>
    <t>https://www.facebook.com/2298483380164521_2302437343102458</t>
  </si>
  <si>
    <t>https://www.facebook.com/2298483380164521_2302436496435876</t>
  </si>
  <si>
    <t>https://www.facebook.com/2298483380164521_2302431589769700</t>
  </si>
  <si>
    <t>https://www.facebook.com/2298483380164521_2302428546436671</t>
  </si>
  <si>
    <t>https://www.facebook.com/2298483380164521_2302417933104399</t>
  </si>
  <si>
    <t>https://www.facebook.com/2298483380164521_2302167766462749</t>
  </si>
  <si>
    <t>https://www.facebook.com/2298483380164521_2301706326508893</t>
  </si>
  <si>
    <t>https://www.facebook.com/2298483380164521_2301629233183269</t>
  </si>
  <si>
    <t>https://www.facebook.com/2298483380164521_2301624659850393</t>
  </si>
  <si>
    <t>https://www.facebook.com/2298483380164521_2301514893194703</t>
  </si>
  <si>
    <t>https://www.facebook.com/2298483380164521_2301511709861688</t>
  </si>
  <si>
    <t>https://www.facebook.com/2298483380164521_2301378979874961</t>
  </si>
  <si>
    <t>https://www.facebook.com/2298483380164521_2301224813223711</t>
  </si>
  <si>
    <t>https://www.facebook.com/2298483380164521_2301220139890845</t>
  </si>
  <si>
    <t>https://www.facebook.com/2298483380164521_2301219589890900</t>
  </si>
  <si>
    <t>https://www.facebook.com/2298483380164521_2301214676558058</t>
  </si>
  <si>
    <t>https://www.facebook.com/2298483380164521_2301128173233375</t>
  </si>
  <si>
    <t>https://www.facebook.com/2298483380164521_2301119123234280</t>
  </si>
  <si>
    <t>https://www.facebook.com/2298483380164521_2300987923247400</t>
  </si>
  <si>
    <t>https://www.facebook.com/2298483380164521_2300971509915708</t>
  </si>
  <si>
    <t>https://www.facebook.com/2298483380164521_2300932073252985</t>
  </si>
  <si>
    <t>https://www.facebook.com/2298483380164521_2300918509921008</t>
  </si>
  <si>
    <t>https://www.facebook.com/2298483380164521_2300912373254955</t>
  </si>
  <si>
    <t>https://www.facebook.com/2298483380164521_2300850079927851</t>
  </si>
  <si>
    <t>https://www.facebook.com/2298483380164521_2300793296600196</t>
  </si>
  <si>
    <t>https://www.facebook.com/2298483380164521_2300420506637475</t>
  </si>
  <si>
    <t>https://www.facebook.com/2298483380164521_2300375839975275</t>
  </si>
  <si>
    <t>https://www.facebook.com/2298483380164521_2300264226653103</t>
  </si>
  <si>
    <t>https://www.facebook.com/2298483380164521_2300258406653685</t>
  </si>
  <si>
    <t>https://www.facebook.com/2298483380164521_2300254313320761</t>
  </si>
  <si>
    <t>https://www.facebook.com/2298483380164521_2300252829987576</t>
  </si>
  <si>
    <t>https://www.facebook.com/2298483380164521_2300247716654754</t>
  </si>
  <si>
    <t>https://www.facebook.com/2298483380164521_2300152186664307</t>
  </si>
  <si>
    <t>https://www.facebook.com/2298483380164521_2300149869997872</t>
  </si>
  <si>
    <t>https://www.facebook.com/2298483380164521_2300146689998190</t>
  </si>
  <si>
    <t>https://www.facebook.com/2298483380164521_2300130596666466</t>
  </si>
  <si>
    <t>https://www.facebook.com/2298483380164521_2300126123333580</t>
  </si>
  <si>
    <t>https://www.facebook.com/2298483380164521_2300124736667052</t>
  </si>
  <si>
    <t>https://www.facebook.com/2298483380164521_2300116436667882</t>
  </si>
  <si>
    <t>https://www.facebook.com/2298483380164521_2300116003334592</t>
  </si>
  <si>
    <t>https://www.facebook.com/2298483380164521_2300113933334799</t>
  </si>
  <si>
    <t>https://www.facebook.com/2298483380164521_2300112583334934</t>
  </si>
  <si>
    <t>https://www.facebook.com/2298483380164521_2300072206672305</t>
  </si>
  <si>
    <t>https://www.facebook.com/2298483380164521_2300070393339153</t>
  </si>
  <si>
    <t>https://www.facebook.com/2298483380164521_2300011283345064</t>
  </si>
  <si>
    <t>https://www.facebook.com/2298483380164521_2300004136679112</t>
  </si>
  <si>
    <t>https://www.facebook.com/2298483380164521_2299988283347364</t>
  </si>
  <si>
    <t>https://www.facebook.com/2298483380164521_2299978483348344</t>
  </si>
  <si>
    <t>https://www.facebook.com/2298483380164521_2299975836681942</t>
  </si>
  <si>
    <t>https://www.facebook.com/2298483380164521_2299973196682206</t>
  </si>
  <si>
    <t>https://www.facebook.com/2298483380164521_2299963810016478</t>
  </si>
  <si>
    <t>https://www.facebook.com/2298483380164521_2299723883373804</t>
  </si>
  <si>
    <t>https://www.facebook.com/2298483380164521_2299717326707793</t>
  </si>
  <si>
    <t>https://www.facebook.com/2298483380164521_2299696316709894</t>
  </si>
  <si>
    <t>https://www.facebook.com/2298483380164521_2299624646717061</t>
  </si>
  <si>
    <t>https://www.facebook.com/2298483380164521_2299619950050864</t>
  </si>
  <si>
    <t>https://www.facebook.com/2298483380164521_2299584273387765</t>
  </si>
  <si>
    <t>https://www.facebook.com/2298483380164521_2299558703390322</t>
  </si>
  <si>
    <t>https://www.facebook.com/2298483380164521_2299512476728278</t>
  </si>
  <si>
    <t>https://www.facebook.com/2298483380164521_2299509950061864</t>
  </si>
  <si>
    <t>https://www.facebook.com/2298483380164521_2299506520062207</t>
  </si>
  <si>
    <t>https://www.facebook.com/2298483380164521_2299354040077455</t>
  </si>
  <si>
    <t>https://www.facebook.com/2298483380164521_2299287006750825</t>
  </si>
  <si>
    <t>https://www.facebook.com/2298483380164521_2299239473422245</t>
  </si>
  <si>
    <t>https://www.facebook.com/2298483380164521_2298984100114449</t>
  </si>
  <si>
    <t>https://www.facebook.com/2298483380164521_2298983516781174</t>
  </si>
  <si>
    <t>https://www.facebook.com/2298483380164521_2298983203447872</t>
  </si>
  <si>
    <t>https://www.facebook.com/2298483380164521_2298982810114578</t>
  </si>
  <si>
    <t>https://www.facebook.com/2298483380164521_2298969563449236</t>
  </si>
  <si>
    <t>https://www.facebook.com/2298483380164521_2298966713449521</t>
  </si>
  <si>
    <t>https://www.facebook.com/2298483380164521_2298745963471596</t>
  </si>
  <si>
    <t>https://www.facebook.com/2298483380164521_2298716693474523</t>
  </si>
  <si>
    <t>https://www.facebook.com/2298483380164521_2298708956808630</t>
  </si>
  <si>
    <t>https://www.facebook.com/2298483380164521_2298674056812120</t>
  </si>
  <si>
    <t>https://www.facebook.com/2298483380164521_2298673983478794</t>
  </si>
  <si>
    <t>https://www.facebook.com/2298483380164521_2298632753482917</t>
  </si>
  <si>
    <t>https://www.facebook.com/2298483380164521_2298624760150383</t>
  </si>
  <si>
    <t>https://www.facebook.com/2298483380164521_2298596406819885</t>
  </si>
  <si>
    <t>https://www.facebook.com/2298483380164521_2298554653490727</t>
  </si>
  <si>
    <t>https://www.facebook.com/2298483380164521_2298552586824267</t>
  </si>
  <si>
    <t>https://www.facebook.com/2298483380164521_2298535640159295</t>
  </si>
  <si>
    <t>https://www.facebook.com/2298483380164521_2298523970160462</t>
  </si>
  <si>
    <t>https://www.facebook.com/2298483380164521_2298487670164092</t>
  </si>
  <si>
    <t>https://www.facebook.com/2299938390019020_2307602752585917</t>
  </si>
  <si>
    <t>https://www.facebook.com/2299938390019020_2302067483139444</t>
  </si>
  <si>
    <t>https://www.facebook.com/2299938390019020_2300962836583242</t>
  </si>
  <si>
    <t>https://www.facebook.com/2299938390019020_2300925963253596</t>
  </si>
  <si>
    <t>https://www.facebook.com/2299938390019020_2300744569938402</t>
  </si>
  <si>
    <t>https://www.facebook.com/2301009853245207_2307601142586078</t>
  </si>
  <si>
    <t>https://www.facebook.com/2301009853245207_2306982565981269</t>
  </si>
  <si>
    <t>https://www.facebook.com/2301009853245207_2305332332812959</t>
  </si>
  <si>
    <t>https://www.facebook.com/2301009853245207_2304686342877558</t>
  </si>
  <si>
    <t>https://www.facebook.com/2301009853245207_2304530202893172</t>
  </si>
  <si>
    <t>https://www.facebook.com/2301009853245207_2304459109566948</t>
  </si>
  <si>
    <t>https://www.facebook.com/2301009853245207_2303273889685470</t>
  </si>
  <si>
    <t>https://www.facebook.com/2301009853245207_2302528733093319</t>
  </si>
  <si>
    <t>https://www.facebook.com/2301009853245207_2302347586444767</t>
  </si>
  <si>
    <t>https://www.facebook.com/2301009853245207_2302340363112156</t>
  </si>
  <si>
    <t>https://www.facebook.com/2301009853245207_2302333859779473</t>
  </si>
  <si>
    <t>https://www.facebook.com/2301009853245207_2302319129780946</t>
  </si>
  <si>
    <t>https://www.facebook.com/2301009853245207_2302230049789854</t>
  </si>
  <si>
    <t>https://www.facebook.com/2301009853245207_2302226303123562</t>
  </si>
  <si>
    <t>https://www.facebook.com/2301009853245207_2302223969790462</t>
  </si>
  <si>
    <t>https://www.facebook.com/2301009853245207_2302053829807476</t>
  </si>
  <si>
    <t>https://www.facebook.com/2301009853245207_2301949836484542</t>
  </si>
  <si>
    <t>https://www.facebook.com/2301009853245207_2301864706493055</t>
  </si>
  <si>
    <t>https://www.facebook.com/2301009853245207_2301861199826739</t>
  </si>
  <si>
    <t>https://www.facebook.com/2301009853245207_2301776409835218</t>
  </si>
  <si>
    <t>https://www.facebook.com/2301009853245207_2301743959838463</t>
  </si>
  <si>
    <t>https://www.facebook.com/2301009853245207_2301738283172364</t>
  </si>
  <si>
    <t>https://www.facebook.com/2301009853245207_2301725659840293</t>
  </si>
  <si>
    <t>https://www.facebook.com/2301009853245207_2301720573174135</t>
  </si>
  <si>
    <t>https://www.facebook.com/2301009853245207_2301642966515229</t>
  </si>
  <si>
    <t>https://www.facebook.com/2301009853245207_2301613999851459</t>
  </si>
  <si>
    <t>https://www.facebook.com/2301009853245207_2301487873197405</t>
  </si>
  <si>
    <t>https://www.facebook.com/2301009853245207_2301483613197831</t>
  </si>
  <si>
    <t>https://www.facebook.com/2301009853245207_2301482256531300</t>
  </si>
  <si>
    <t>https://www.facebook.com/2301009853245207_2301400573206135</t>
  </si>
  <si>
    <t>https://www.facebook.com/2301009853245207_2301397476539778</t>
  </si>
  <si>
    <t>https://www.facebook.com/2301009853245207_2301393526540173</t>
  </si>
  <si>
    <t>https://www.facebook.com/2301009853245207_2301390383207154</t>
  </si>
  <si>
    <t>https://www.facebook.com/2301009853245207_2301321649880694</t>
  </si>
  <si>
    <t>https://www.facebook.com/2301009853245207_2301318519881007</t>
  </si>
  <si>
    <t>https://www.facebook.com/2301009853245207_2301276293218563</t>
  </si>
  <si>
    <t>https://www.facebook.com/2301009853245207_2301237033222489</t>
  </si>
  <si>
    <t>https://www.facebook.com/2301009853245207_2301169943229198</t>
  </si>
  <si>
    <t>https://www.facebook.com/2301009853245207_2301108473235345</t>
  </si>
  <si>
    <t>https://www.facebook.com/2301009853245207_2301084809904378</t>
  </si>
  <si>
    <t>https://www.facebook.com/2301009853245207_2301082223237970</t>
  </si>
  <si>
    <t>https://www.facebook.com/2301009853245207_2301070973239095</t>
  </si>
  <si>
    <t>https://www.facebook.com/2301009853245207_2301069936572532</t>
  </si>
  <si>
    <t>https://www.facebook.com/2301009853245207_2301026949910164</t>
  </si>
  <si>
    <t>https://www.facebook.com/2301009853245207_2301012309911628</t>
  </si>
  <si>
    <t>https://www.facebook.com/2302891846390341_2305702379442621</t>
  </si>
  <si>
    <t>https://www.facebook.com/2302891846390341_2305666142779578</t>
  </si>
  <si>
    <t>https://www.facebook.com/2302891846390341_2305587762787416</t>
  </si>
  <si>
    <t>https://www.facebook.com/2302891846390341_2304685822877610</t>
  </si>
  <si>
    <t>https://www.facebook.com/2302891846390341_2304404442905748</t>
  </si>
  <si>
    <t>https://www.facebook.com/2302891846390341_2304392609573598</t>
  </si>
  <si>
    <t>https://www.facebook.com/2302891846390341_2304379689574890</t>
  </si>
  <si>
    <t>https://www.facebook.com/2302891846390341_2304377132908479</t>
  </si>
  <si>
    <t>https://www.facebook.com/2302891846390341_2304196472926545</t>
  </si>
  <si>
    <t>https://www.facebook.com/2302891846390341_2304148462931346</t>
  </si>
  <si>
    <t>https://www.facebook.com/2302891846390341_2304062472939945</t>
  </si>
  <si>
    <t>https://www.facebook.com/2302891846390341_2303706336308892</t>
  </si>
  <si>
    <t>https://www.facebook.com/2302891846390341_2303685756310950</t>
  </si>
  <si>
    <t>https://www.facebook.com/2302891846390341_2303569696322556</t>
  </si>
  <si>
    <t>https://www.facebook.com/2302891846390341_2303491089663750</t>
  </si>
  <si>
    <t>https://www.facebook.com/2302891846390341_2303021579710701</t>
  </si>
  <si>
    <t>https://www.facebook.com/2302891846390341_2303005843045608</t>
  </si>
  <si>
    <t>https://www.facebook.com/2302891846390341_2302937259719133</t>
  </si>
  <si>
    <t>https://www.facebook.com/2302891846390341_2302898073056385</t>
  </si>
  <si>
    <t>https://www.facebook.com/2302891846390341_2302895629723296</t>
  </si>
  <si>
    <t>https://www.facebook.com/2302891846390341_2302894673056725</t>
  </si>
  <si>
    <t>https://www.facebook.com/2304131649599694_2307853965894129</t>
  </si>
  <si>
    <t>https://www.facebook.com/2304131649599694_2306908482655344</t>
  </si>
  <si>
    <t>https://www.facebook.com/2304131649599694_2306112876068238</t>
  </si>
  <si>
    <t>https://www.facebook.com/2304131649599694_2306110409401818</t>
  </si>
  <si>
    <t>https://www.facebook.com/2304131649599694_2306036269409232</t>
  </si>
  <si>
    <t>https://www.facebook.com/2304131649599694_2305829609429898</t>
  </si>
  <si>
    <t>https://www.facebook.com/2304131649599694_2305666342779558</t>
  </si>
  <si>
    <t>https://www.facebook.com/2304131649599694_2305592276120298</t>
  </si>
  <si>
    <t>https://www.facebook.com/2304131649599694_2305510806128445</t>
  </si>
  <si>
    <t>https://www.facebook.com/2304131649599694_2305447779468081</t>
  </si>
  <si>
    <t>https://www.facebook.com/2304131649599694_2305253019487557</t>
  </si>
  <si>
    <t>https://www.facebook.com/2304131649599694_2305245256155000</t>
  </si>
  <si>
    <t>https://www.facebook.com/2304131649599694_2305222262823966</t>
  </si>
  <si>
    <t>https://www.facebook.com/2304131649599694_2305218079491051</t>
  </si>
  <si>
    <t>https://www.facebook.com/2304131649599694_2305182452827947</t>
  </si>
  <si>
    <t>https://www.facebook.com/2304131649599694_2305142696165256</t>
  </si>
  <si>
    <t>https://www.facebook.com/2304131649599694_2304752262870966</t>
  </si>
  <si>
    <t>https://www.facebook.com/2304131649599694_2304738069539052</t>
  </si>
  <si>
    <t>https://www.facebook.com/2304131649599694_2304714236208102</t>
  </si>
  <si>
    <t>https://www.facebook.com/2304131649599694_2304702692875923</t>
  </si>
  <si>
    <t>https://www.facebook.com/2304131649599694_2304684639544395</t>
  </si>
  <si>
    <t>https://www.facebook.com/2304131649599694_2304586842887508</t>
  </si>
  <si>
    <t>https://www.facebook.com/2304131649599694_2304545212891671</t>
  </si>
  <si>
    <t>https://www.facebook.com/2304131649599694_2304458909566968</t>
  </si>
  <si>
    <t>https://www.facebook.com/2304131649599694_2304398859572973</t>
  </si>
  <si>
    <t>https://www.facebook.com/2304131649599694_2304384686241057</t>
  </si>
  <si>
    <t>https://www.facebook.com/2304131649599694_2304366602909532</t>
  </si>
  <si>
    <t>https://www.facebook.com/2304131649599694_2304235636255962</t>
  </si>
  <si>
    <t>https://www.facebook.com/2304131649599694_2304230929589766</t>
  </si>
  <si>
    <t>https://www.facebook.com/2304131649599694_2304201889592670</t>
  </si>
  <si>
    <t>https://www.facebook.com/2304131649599694_2304179526261573</t>
  </si>
  <si>
    <t>https://www.facebook.com/2304131649599694_2304173676262158</t>
  </si>
  <si>
    <t>https://www.facebook.com/2305804652765727_2307107955968730</t>
  </si>
  <si>
    <t>https://www.facebook.com/2305804652765727_2306967835982742</t>
  </si>
  <si>
    <t>https://www.facebook.com/2305804652765727_2306966322649560</t>
  </si>
  <si>
    <t>https://www.facebook.com/2305804652765727_2306842382661954</t>
  </si>
  <si>
    <t>https://www.facebook.com/2305804652765727_2306792922666900</t>
  </si>
  <si>
    <t>https://www.facebook.com/2305804652765727_2306792862666906</t>
  </si>
  <si>
    <t>https://www.facebook.com/2305804652765727_2306731099339749</t>
  </si>
  <si>
    <t>https://www.facebook.com/2305804652765727_2306706249342234</t>
  </si>
  <si>
    <t>https://www.facebook.com/2305804652765727_2306683499344509</t>
  </si>
  <si>
    <t>https://www.facebook.com/2305804652765727_2306679156011610</t>
  </si>
  <si>
    <t>https://www.facebook.com/2305804652765727_2306679039344955</t>
  </si>
  <si>
    <t>https://www.facebook.com/2305804652765727_2306600466019479</t>
  </si>
  <si>
    <t>https://www.facebook.com/2305804652765727_2306588636020662</t>
  </si>
  <si>
    <t>https://www.facebook.com/2305804652765727_2306209066058619</t>
  </si>
  <si>
    <t>https://www.facebook.com/2305804652765727_2306187842727408</t>
  </si>
  <si>
    <t>https://www.facebook.com/2305804652765727_2306102052735987</t>
  </si>
  <si>
    <t>https://www.facebook.com/2305804652765727_2306100722736120</t>
  </si>
  <si>
    <t>https://www.facebook.com/2305804652765727_2306076372738555</t>
  </si>
  <si>
    <t>https://www.facebook.com/2305804652765727_2305989409413918</t>
  </si>
  <si>
    <t>https://www.facebook.com/2305804652765727_2305987616080764</t>
  </si>
  <si>
    <t>https://www.facebook.com/2305804652765727_2305978122748380</t>
  </si>
  <si>
    <t>https://www.facebook.com/2305804652765727_2305920879420771</t>
  </si>
  <si>
    <t>https://www.facebook.com/2305804652765727_2305868559426003</t>
  </si>
  <si>
    <t>https://www.facebook.com/2306787926000733_2307234842622708</t>
  </si>
  <si>
    <t>https://www.facebook.com/2306787926000733_2307157359297123</t>
  </si>
  <si>
    <t>https://www.facebook.com/2306787926000733_2307156282630564</t>
  </si>
  <si>
    <t>https://www.facebook.com/2306787926000733_2307153515964174</t>
  </si>
  <si>
    <t>https://www.facebook.com/2306787926000733_2307132902632902</t>
  </si>
  <si>
    <t>https://www.facebook.com/2306787926000733_2307131315966394</t>
  </si>
  <si>
    <t>https://www.facebook.com/2306787926000733_2307124212633771</t>
  </si>
  <si>
    <t>https://www.facebook.com/2306787926000733_2307116265967899</t>
  </si>
  <si>
    <t>https://www.facebook.com/2306787926000733_2307111382635054</t>
  </si>
  <si>
    <t>https://www.facebook.com/2306787926000733_2307109765968549</t>
  </si>
  <si>
    <t>https://www.facebook.com/2306787926000733_2307107942635398</t>
  </si>
  <si>
    <t>https://www.facebook.com/2306787926000733_2307107165968809</t>
  </si>
  <si>
    <t>https://www.facebook.com/2306787926000733_2307104545969071</t>
  </si>
  <si>
    <t>https://www.facebook.com/2306787926000733_2307101039302755</t>
  </si>
  <si>
    <t>https://www.facebook.com/2306787926000733_2307097415969784</t>
  </si>
  <si>
    <t>https://www.facebook.com/2306787926000733_2307094345970091</t>
  </si>
  <si>
    <t>https://www.facebook.com/2306787926000733_2307091585970367</t>
  </si>
  <si>
    <t>https://www.facebook.com/2306787926000733_2307087429304116</t>
  </si>
  <si>
    <t>https://www.facebook.com/2306787926000733_2307080739304785</t>
  </si>
  <si>
    <t>https://www.facebook.com/2306787926000733_2307058755973650</t>
  </si>
  <si>
    <t>https://www.facebook.com/2306787926000733_2307052589307600</t>
  </si>
  <si>
    <t>https://www.facebook.com/2306787926000733_2307023582643834</t>
  </si>
  <si>
    <t>https://www.facebook.com/2306787926000733_2307020502644142</t>
  </si>
  <si>
    <t>https://www.facebook.com/2306787926000733_2307009755978550</t>
  </si>
  <si>
    <t>https://www.facebook.com/2306787926000733_2307000002646192</t>
  </si>
  <si>
    <t>https://www.facebook.com/2306787926000733_2306999959312863</t>
  </si>
  <si>
    <t>https://www.facebook.com/2306787926000733_2306997422646450</t>
  </si>
  <si>
    <t>https://www.facebook.com/2306787926000733_2306995219313337</t>
  </si>
  <si>
    <t>https://www.facebook.com/2306787926000733_2306994429313416</t>
  </si>
  <si>
    <t>https://www.facebook.com/2306787926000733_2306987899314069</t>
  </si>
  <si>
    <t>https://www.facebook.com/2306787926000733_2306983802647812</t>
  </si>
  <si>
    <t>https://www.facebook.com/2306787926000733_2306980582648134</t>
  </si>
  <si>
    <t>https://www.facebook.com/2306787926000733_2306978395981686</t>
  </si>
  <si>
    <t>https://www.facebook.com/2306787926000733_2306977889315070</t>
  </si>
  <si>
    <t>https://www.facebook.com/2306787926000733_2306977362648456</t>
  </si>
  <si>
    <t>https://www.facebook.com/2306787926000733_2306977325981793</t>
  </si>
  <si>
    <t>https://www.facebook.com/2306787926000733_2306971359315723</t>
  </si>
  <si>
    <t>https://www.facebook.com/2306787926000733_2306969762649216</t>
  </si>
  <si>
    <t>https://www.facebook.com/2306787926000733_2306968822649310</t>
  </si>
  <si>
    <t>https://www.facebook.com/2306787926000733_2306967355982790</t>
  </si>
  <si>
    <t>https://www.facebook.com/2306787926000733_2306962982649894</t>
  </si>
  <si>
    <t>https://www.facebook.com/2306787926000733_2306962212649971</t>
  </si>
  <si>
    <t>https://www.facebook.com/2306787926000733_2306961339316725</t>
  </si>
  <si>
    <t>https://www.facebook.com/2306787926000733_2306939782652214</t>
  </si>
  <si>
    <t>https://www.facebook.com/2306787926000733_2306933412652851</t>
  </si>
  <si>
    <t>https://www.facebook.com/2306787926000733_2306916495987876</t>
  </si>
  <si>
    <t>https://www.facebook.com/2306787926000733_2306915995987926</t>
  </si>
  <si>
    <t>https://www.facebook.com/2306787926000733_2306913192654873</t>
  </si>
  <si>
    <t>https://www.facebook.com/2306787926000733_2306911492655043</t>
  </si>
  <si>
    <t>https://www.facebook.com/2306787926000733_2306902135989312</t>
  </si>
  <si>
    <t>https://www.facebook.com/2306787926000733_2306900225989503</t>
  </si>
  <si>
    <t>https://www.facebook.com/2306787926000733_2306899155989610</t>
  </si>
  <si>
    <t>https://www.facebook.com/2306787926000733_2306898385989687</t>
  </si>
  <si>
    <t>https://www.facebook.com/2306787926000733_2306896329323226</t>
  </si>
  <si>
    <t>https://www.facebook.com/2306787926000733_2306889485990577</t>
  </si>
  <si>
    <t>https://www.facebook.com/2306787926000733_2306888775990648</t>
  </si>
  <si>
    <t>https://www.facebook.com/2306787926000733_2306884549324404</t>
  </si>
  <si>
    <t>https://www.facebook.com/2306787926000733_2306883915991134</t>
  </si>
  <si>
    <t>https://www.facebook.com/2306787926000733_2306878922658300</t>
  </si>
  <si>
    <t>https://www.facebook.com/2306787926000733_2306878395991686</t>
  </si>
  <si>
    <t>https://www.facebook.com/2306787926000733_2306872952658897</t>
  </si>
  <si>
    <t>https://www.facebook.com/2306787926000733_2306854039327455</t>
  </si>
  <si>
    <t>https://www.facebook.com/2306787926000733_2306852522660940</t>
  </si>
  <si>
    <t>https://www.facebook.com/2306787926000733_2306846122661580</t>
  </si>
  <si>
    <t>https://www.facebook.com/2306787926000733_2306845609328298</t>
  </si>
  <si>
    <t>https://www.facebook.com/2306787926000733_2306844662661726</t>
  </si>
  <si>
    <t>https://www.facebook.com/2306787926000733_2306844195995106</t>
  </si>
  <si>
    <t>https://www.facebook.com/2306787926000733_2306844062661786</t>
  </si>
  <si>
    <t>https://www.facebook.com/2306787926000733_2306842952661897</t>
  </si>
  <si>
    <t>https://www.facebook.com/2306787926000733_2306842815995244</t>
  </si>
  <si>
    <t>https://www.facebook.com/2306787926000733_2306842415995284</t>
  </si>
  <si>
    <t>https://www.facebook.com/2306787926000733_2306841822662010</t>
  </si>
  <si>
    <t>https://www.facebook.com/2306787926000733_2306841172662075</t>
  </si>
  <si>
    <t>https://www.facebook.com/2306787926000733_2306840619328797</t>
  </si>
  <si>
    <t>https://www.facebook.com/2306787926000733_2306840052662187</t>
  </si>
  <si>
    <t>https://www.facebook.com/2306787926000733_2306837785995747</t>
  </si>
  <si>
    <t>https://www.facebook.com/2306787926000733_2306837522662440</t>
  </si>
  <si>
    <t>https://www.facebook.com/2306787926000733_2306836232662569</t>
  </si>
  <si>
    <t>https://www.facebook.com/2306787926000733_2306836219329237</t>
  </si>
  <si>
    <t>https://www.facebook.com/2306787926000733_2306832242662968</t>
  </si>
  <si>
    <t>https://www.facebook.com/2306787926000733_2306831679329691</t>
  </si>
  <si>
    <t>https://www.facebook.com/2306787926000733_2306829622663230</t>
  </si>
  <si>
    <t>https://www.facebook.com/2306787926000733_2306829532663239</t>
  </si>
  <si>
    <t>https://www.facebook.com/2306787926000733_2306829255996600</t>
  </si>
  <si>
    <t>https://www.facebook.com/2306787926000733_2306828632663329</t>
  </si>
  <si>
    <t>https://www.facebook.com/2306787926000733_2306828392663353</t>
  </si>
  <si>
    <t>https://www.facebook.com/2306787926000733_2306828202663372</t>
  </si>
  <si>
    <t>https://www.facebook.com/2306787926000733_2306827342663458</t>
  </si>
  <si>
    <t>https://www.facebook.com/2306787926000733_2306825665996959</t>
  </si>
  <si>
    <t>https://www.facebook.com/2306787926000733_2306825405996985</t>
  </si>
  <si>
    <t>https://www.facebook.com/2306787926000733_2306824625997063</t>
  </si>
  <si>
    <t>https://www.facebook.com/2306787926000733_2306823845997141</t>
  </si>
  <si>
    <t>https://www.facebook.com/2306787926000733_2306822202663972</t>
  </si>
  <si>
    <t>https://www.facebook.com/2306787926000733_2306820935997432</t>
  </si>
  <si>
    <t>https://www.facebook.com/2306787926000733_2306820602664132</t>
  </si>
  <si>
    <t>https://www.facebook.com/2306787926000733_2306820092664183</t>
  </si>
  <si>
    <t>https://www.facebook.com/2306787926000733_2306799349332924</t>
  </si>
  <si>
    <t>https://www.facebook.com/2306787926000733_2306798749332984</t>
  </si>
  <si>
    <t>https://www.facebook.com/2306787926000733_2306796769333182</t>
  </si>
  <si>
    <t>https://www.facebook.com/2306787926000733_2306791369333722</t>
  </si>
  <si>
    <t>https://www.facebook.com/2307202039292655_2308261399186719</t>
  </si>
  <si>
    <t>https://www.facebook.com/2307202039292655_2308260185853507</t>
  </si>
  <si>
    <t>https://www.facebook.com/2307202039292655_2308218032524389</t>
  </si>
  <si>
    <t>https://www.facebook.com/2307202039292655_2308217832524409</t>
  </si>
  <si>
    <t>https://www.facebook.com/2307202039292655_2308020615877464</t>
  </si>
  <si>
    <t>https://www.facebook.com/2307202039292655_2307999322546260</t>
  </si>
  <si>
    <t>https://www.facebook.com/2307202039292655_2307953215884204</t>
  </si>
  <si>
    <t>https://www.facebook.com/2307202039292655_2307867715892754</t>
  </si>
  <si>
    <t>https://www.facebook.com/2307202039292655_2307853389227520</t>
  </si>
  <si>
    <t>https://www.facebook.com/2307202039292655_2307700032576189</t>
  </si>
  <si>
    <t>https://www.facebook.com/2307202039292655_2307652542580938</t>
  </si>
  <si>
    <t>https://www.facebook.com/2307202039292655_2307615099251349</t>
  </si>
  <si>
    <t>https://www.facebook.com/2307202039292655_2307614855918040</t>
  </si>
  <si>
    <t>https://www.facebook.com/2307202039292655_2307480245931501</t>
  </si>
  <si>
    <t>https://www.facebook.com/2307202039292655_2307465005933025</t>
  </si>
  <si>
    <t>https://www.facebook.com/2307202039292655_2307436682602524</t>
  </si>
  <si>
    <t>https://www.facebook.com/2307202039292655_2307431809269678</t>
  </si>
  <si>
    <t>https://www.facebook.com/2307202039292655_2307407472605445</t>
  </si>
  <si>
    <t>https://www.facebook.com/2307202039292655_2307400072606185</t>
  </si>
  <si>
    <t>https://www.facebook.com/2307202039292655_2307340115945514</t>
  </si>
  <si>
    <t>https://www.facebook.com/2307202039292655_2307316132614579</t>
  </si>
  <si>
    <t>https://www.facebook.com/2307202039292655_2307267259286133</t>
  </si>
  <si>
    <t>https://www.facebook.com/2307202039292655_2307235905955935</t>
  </si>
  <si>
    <t>https://www.facebook.com/2308139495865576_2308217202524472</t>
  </si>
  <si>
    <t>https://www.facebook.com/2308139495865576_2308216182524574</t>
  </si>
  <si>
    <t>https://www.facebook.com/2308139495865576_2308215455857980</t>
  </si>
  <si>
    <t>https://www.facebook.com/2308139495865576_2308203525859173</t>
  </si>
  <si>
    <t>https://www.facebook.com/2308139495865576_2308176622528530</t>
  </si>
  <si>
    <t>https://www.facebook.com/2308139495865576_2308165552529637</t>
  </si>
  <si>
    <t>Amnesty International</t>
  </si>
  <si>
    <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t>
  </si>
  <si>
    <t>https://scontent.xx.fbcdn.net/v/t1.0-0/s130x130/50601039_2298482836831242_773128580392550400_n.jpg?_nc_cat=106&amp;_nc_ht=scontent.xx&amp;oh=81790ebf9321cd7decdd038c0c65f30e&amp;oe=5CC8B913</t>
  </si>
  <si>
    <t>https://scontent.xx.fbcdn.net/v/t15.5256-10/s130x130/50015879_288887125136055_2199427119916777472_n.jpg?_nc_cat=103&amp;_nc_ht=scontent.xx&amp;oh=2828b44a6668350cbff03acd4d2eeb0e&amp;oe=5CFE184E</t>
  </si>
  <si>
    <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t>
  </si>
  <si>
    <t>https://scontent.xx.fbcdn.net/v/t15.5256-10/p130x130/50027822_2293199400712838_114182001916903424_n.jpg?_nc_cat=102&amp;_nc_ht=scontent.xx&amp;oh=4a7d9089322271bbfe30f00205871145&amp;oe=5CB68065</t>
  </si>
  <si>
    <t>https://external.xx.fbcdn.net/safe_image.php?d=AQAf43d0IGl2B9sd&amp;w=130&amp;h=130&amp;url=https%3A%2F%2Fwww.amnesty.org%3A443%2Fremote.axd%2Faineupstrmediaprd.blob.core.windows.net%2Fmedia%2F15149%2F238416.jpg%3Fcenter%3D0.5%252C0.5%26preset%3Dfixed_1200_630&amp;cfs=1&amp;_nc_hash=AQCqCs9F17fwKcRB</t>
  </si>
  <si>
    <t>https://external.xx.fbcdn.net/safe_image.php?d=AQDbdEpRNc3pSGlk&amp;w=130&amp;h=130&amp;url=https%3A%2F%2Fwww.amnesty.org%2Fremote.axd%2Faineupstrmediaprd.blob.core.windows.net%2Fmedia%2F18651%2F2-img_4498.jpg%3Fcenter%3D0.5%252C0.5%26amp%253Bpreset%3Dproportional_639&amp;cfs=1&amp;_nc_hash=AQC-fPXkyXASrMmA</t>
  </si>
  <si>
    <t>https://external.xx.fbcdn.net/safe_image.php?d=AQD4ctq8a0sauDGM&amp;w=130&amp;h=130&amp;url=https%3A%2F%2Fwww.amnesty.org%3A443%2Fremote.axd%2Faineupstrmediaprd.blob.core.windows.net%2Fmedia%2F19989%2F246821.jpg%3Fcenter%3D0.5%252C0.5%26preset%3Dfixed_1200_630&amp;cfs=1&amp;_nc_hash=AQA0oDf6_DZ2QAd9</t>
  </si>
  <si>
    <t>https://scontent.xx.fbcdn.net/v/t15.5256-10/p130x130/49940389_610612589366634_6905560014644051968_n.jpg?_nc_cat=102&amp;_nc_ht=scontent.xx&amp;oh=fb15fca664bd7a5fe33ee6189daeb811&amp;oe=5CC1413B</t>
  </si>
  <si>
    <t>https://scontent.xx.fbcdn.net/v/t15.5256-10/p130x130/49934524_382543095638442_1206363112656076800_n.jpg?_nc_cat=1&amp;_nc_ht=scontent.xx&amp;oh=9e448e7fe5aaa8794c405e1a8d31b091&amp;oe=5CF4AA22</t>
  </si>
  <si>
    <t xml:space="preserve"> #Love</t>
  </si>
  <si>
    <t xml:space="preserve"> #whataboutism</t>
  </si>
  <si>
    <t>Cathryn Jones Yes it did.</t>
  </si>
  <si>
    <t>Because there are two sides of the story and the anti-Maduro protesters also inflict harm on other people's safety. I'm not for Maduro or for the opposition and so should be the amnesty - neutral on taking sides and against all forms of violence. Here Amnesty is taking a side.</t>
  </si>
  <si>
    <t>https://m.facebook.com/story.php?story_fbid=10156711856080630&amp;id=284808960629</t>
  </si>
  <si>
    <t>Damian McCarthy https://m.facebook.com/story.php?story_fbid=10156711856080630&amp;id=284808960629 thankyou _xD83D__xDE02_</t>
  </si>
  <si>
    <t>Stuart Dye https://m.facebook.com/story.php?story_fbid=10156711856080630&amp;id=284808960629</t>
  </si>
  <si>
    <t>Scott Beall and Carolin Meyer Maybe you should have a look at WHO is being killed. During the 2017 riots the reports said 126 people were killed, when you look at the breakdaown of WHO was killed 14(!) were opposition protesters killed by authorities, another 14 were protesters killed during lootings, including I think the eight that were electrocuted when looting a bakery. At least 23 people were BY the opposition protestors and 8 as a direct result of their barricades. So beware of who you're rooting for. Peaceful protesters? Nope! Simple criticism? Not in the least. Try riled up, violent and widely funded hooligans.</t>
  </si>
  <si>
    <t>https://l.facebook.com/l.php?u=https%3A%2F%2Fadoptionnetwork.com%2Fadoption-statistics&amp;h=AT1dI62I1iK8DjgnydVQnE_sy-3wQ8iVqPgyuy_0r-QjgIUWlYAsTeTLujT18SfzI016IeUPeMinSf929vCPlxALRByAr_nWvr24RsmB3gJbObwLvlaQFvb6wmE8JQgmDTPXddn95Bwd&amp;s=1</t>
  </si>
  <si>
    <t>https://l.facebook.com/l.php?u=https%3A%2F%2Fyoutu.be%2FQOlF4YO02wg&amp;h=AT0X8fifa3vIlY9R5b_KfLmJZ9E7p-SJ-ZRGYg-he7j9tsyKMM1jnT7T1lphdSDNooiosoPEeyS8UDzyq7LhC4cy1orSMh1VE8NvG2I6ZzE906k5MrZahDU1Dy1E3iv2fHR9anyXweBN&amp;s=1</t>
  </si>
  <si>
    <t>https://l.facebook.com/l.php?u=https%3A%2F%2Fyoutu.be%2FkPF1FhCMPuQ&amp;h=AT1KGY8TTnvKnrCAYgMY8xNmNp5wQYfZP9-U1BJGNHwDNaHaG9M1jtPEtqfgUa7BjPnT4N97kmUApk3ebxz4wetuVcZMqgpAvmI44whzzwl1KAUYGuuMGgtnXd0jRUQB6C5UJpx30fLA&amp;s=1</t>
  </si>
  <si>
    <t>https://l.facebook.com/l.php?u=https%3A%2F%2Fwww.mintpressnews.com%2Famnesty-international-troubling-collaboration-with-uk-us-intelligence%2F253939%2F&amp;h=AT1EXsuvgzMFKqHk9URPT5TkON-zVQ21MD1reTf0d370KB_UnYLjmgrjWAm5NuPsoYpVSVI4Bv1lvJKRY0iA3wP8UkEa3gbprHzkBXfX3GAYBWuas6hGibujEwfseO0arzJONGfwl82S&amp;s=1</t>
  </si>
  <si>
    <t>https://l.facebook.com/l.php?u=https%3A%2F%2Fwww.google.co.uk%2Famp%2Fs%2Famp.theguardian.com%2Fcommentisfree%2F2014%2Fapr%2F09%2Fvenezuela-protest-defence-privilege-maduro-elites&amp;h=AT1orUGL2wDrzz3PXbF-P3EFkh51_kP_VaiEjRex0ukp22p43nNnmqrBtaQfjzUYactBkqUDcgmiHwJUPwXvUKaQXsOhEt3xp7l1zp1jHYN5ziDrApWuf7U_PASknrn02oMfui0CMChM&amp;s=1</t>
  </si>
  <si>
    <t>https://l.facebook.com/l.php?u=https%3A%2F%2Fmedia1.giphy.com%2Fmedia%2F3oz8xIsloV7zOmt81G%2Fgiphy.gif&amp;h=AT3MsceFH08-093Mj42EBI_dzNaZ9Qg2PVx-91BXu2IOcCUwBrmHck55PxxQZv4Yt2GlkYQaykRfHakQlyEz__m1slnO-9_c4x5MSy49vL4xpJIW63EMkZ3FPkjX1BWojJHlN9B235LD&amp;s=1</t>
  </si>
  <si>
    <t>https://l.facebook.com/l.php?u=https%3A%2F%2Fwww.amnesty.org%2Fen%2Fget-involved%2Ftake-action%2Fchechnya-stop-abducting-and-killing-gay-men%2F%3Ffbclid%3DIwAR2avbzFRzq0omdYw6LveFSV4rbrmcqIxinhvdLqIQY1yPOrCRQlVtuIsOY&amp;h=AT03cJZzTSRSesqnvuJ-uLXC5_60Yg25aX8gvYi3SCLMP22xBB7Sq73UwJj0LmToIeo-U4cbmtcyjMVDHu3_d9RWNet8X1olVdPhAozbsfn8jCHbbYjLEGA1UWe-NGwSXq31qkC0MNC_&amp;s=1</t>
  </si>
  <si>
    <t>https://l.facebook.com/l.php?u=https%3A%2F%2Fwww.amnesty.org%2Fen%2Fget-involved%2Ftake-action%2Fchechnya-stop-abducting-and-killing-gay-men%2F&amp;h=AT1ZJs5ADQdkQBoHrKTkJL3gb5coGpDAAQQSfv_oUm0Aj1hAFawDvNtNyg8FAxaiAzdB1um19gtejnjzDknb2DKH8g-A5EEuXSodzLbsN0TKpDn16SYvvdgiX77ZB8i7suqshJGWSnLe&amp;s=1</t>
  </si>
  <si>
    <t>https://l.facebook.com/l.php?u=https%3A%2F%2Fwww.amnesty.org%2Fen%2Fget-involved%2Ftake-action%2Ftell-google-drop-dragonfly%2F&amp;h=AT3RGmgcFlNrefc4G83BiV2nIwvQruuqZglaiIxIZGj5yfA2K0IpIvmtH9vg9R6nWnaVMTuvwSEqRtunVetVwbdmqwDkWWvaeVB6J9rmn30h1-7fWk8tum23kk9b9t2rnrDTEL4hiJxk&amp;s=1</t>
  </si>
  <si>
    <t>https://www.facebook.com/2306787926000733_2307852092560983</t>
  </si>
  <si>
    <t>https://www.facebook.com/2306787926000733_2307301529282706</t>
  </si>
  <si>
    <t>https://www.facebook.com/2306787926000733_2307645405914985</t>
  </si>
  <si>
    <t>https://www.facebook.com/2306787926000733_2307651349247724</t>
  </si>
  <si>
    <t>https://www.facebook.com/2306787926000733_2307650579247801</t>
  </si>
  <si>
    <t>https://www.facebook.com/2306787926000733_2307331589279700</t>
  </si>
  <si>
    <t>Custom Menu Item Text</t>
  </si>
  <si>
    <t>Custom Menu Item Action</t>
  </si>
  <si>
    <t>Content</t>
  </si>
  <si>
    <t>Vertex Type</t>
  </si>
  <si>
    <t>Post Type</t>
  </si>
  <si>
    <t>Total Shares</t>
  </si>
  <si>
    <t>Parent ID</t>
  </si>
  <si>
    <t>Comment Date</t>
  </si>
  <si>
    <t>Open Facebook for This Comment</t>
  </si>
  <si>
    <t>Open Facebook Page for This Post</t>
  </si>
  <si>
    <t/>
  </si>
  <si>
    <t>Directed</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</si>
  <si>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</si>
  <si>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</si>
  <si>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</si>
  <si>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</si>
  <si>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</si>
  <si>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</si>
  <si>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</si>
  <si>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</si>
  <si>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</si>
  <si>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</si>
  <si>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</si>
  <si>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</si>
  <si>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</si>
  <si>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</si>
  <si>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</si>
  <si>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</si>
  <si>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</si>
  <si>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</si>
  <si>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</si>
  <si>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</si>
  <si>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</si>
  <si>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</si>
  <si>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</si>
  <si>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</si>
  <si>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</si>
  <si>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</si>
  <si>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</si>
  <si>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</si>
  <si>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</si>
  <si>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</si>
  <si>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</si>
  <si>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</si>
  <si>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</si>
  <si>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</si>
  <si>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</si>
  <si>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Keywords</t>
  </si>
  <si>
    <t>Non-categorized Words</t>
  </si>
  <si>
    <t>Total Words</t>
  </si>
  <si>
    <t>people</t>
  </si>
  <si>
    <t>baby</t>
  </si>
  <si>
    <t>right</t>
  </si>
  <si>
    <t>want</t>
  </si>
  <si>
    <t>amnesty</t>
  </si>
  <si>
    <t>human</t>
  </si>
  <si>
    <t>life</t>
  </si>
  <si>
    <t>one</t>
  </si>
  <si>
    <t>international</t>
  </si>
  <si>
    <t>abortion</t>
  </si>
  <si>
    <t>babies</t>
  </si>
  <si>
    <t>kill</t>
  </si>
  <si>
    <t>being</t>
  </si>
  <si>
    <t>child</t>
  </si>
  <si>
    <t>think</t>
  </si>
  <si>
    <t>stop</t>
  </si>
  <si>
    <t>out</t>
  </si>
  <si>
    <t>even</t>
  </si>
  <si>
    <t>women</t>
  </si>
  <si>
    <t>more</t>
  </si>
  <si>
    <t>up</t>
  </si>
  <si>
    <t>rights</t>
  </si>
  <si>
    <t>world</t>
  </si>
  <si>
    <t>killing</t>
  </si>
  <si>
    <t>woman</t>
  </si>
  <si>
    <t>children</t>
  </si>
  <si>
    <t>make</t>
  </si>
  <si>
    <t>now</t>
  </si>
  <si>
    <t>still</t>
  </si>
  <si>
    <t>don</t>
  </si>
  <si>
    <t>know</t>
  </si>
  <si>
    <t>way</t>
  </si>
  <si>
    <t>really</t>
  </si>
  <si>
    <t>feel</t>
  </si>
  <si>
    <t>coup</t>
  </si>
  <si>
    <t>someone</t>
  </si>
  <si>
    <t>support</t>
  </si>
  <si>
    <t>killed</t>
  </si>
  <si>
    <t>innocent</t>
  </si>
  <si>
    <t>better</t>
  </si>
  <si>
    <t>venezuela</t>
  </si>
  <si>
    <t>ok</t>
  </si>
  <si>
    <t>countries</t>
  </si>
  <si>
    <t>well</t>
  </si>
  <si>
    <t>body</t>
  </si>
  <si>
    <t>against</t>
  </si>
  <si>
    <t>marianne</t>
  </si>
  <si>
    <t>go</t>
  </si>
  <si>
    <t>see</t>
  </si>
  <si>
    <t>money</t>
  </si>
  <si>
    <t>over</t>
  </si>
  <si>
    <t>use</t>
  </si>
  <si>
    <t>saying</t>
  </si>
  <si>
    <t>live</t>
  </si>
  <si>
    <t>men</t>
  </si>
  <si>
    <t>limb</t>
  </si>
  <si>
    <t>jensen</t>
  </si>
  <si>
    <t>nothing</t>
  </si>
  <si>
    <t>care</t>
  </si>
  <si>
    <t>those</t>
  </si>
  <si>
    <t>before</t>
  </si>
  <si>
    <t>annika</t>
  </si>
  <si>
    <t>jacobsen</t>
  </si>
  <si>
    <t>cells</t>
  </si>
  <si>
    <t>weeks</t>
  </si>
  <si>
    <t>womb</t>
  </si>
  <si>
    <t>murder</t>
  </si>
  <si>
    <t>here</t>
  </si>
  <si>
    <t>much</t>
  </si>
  <si>
    <t>used</t>
  </si>
  <si>
    <t>wanted</t>
  </si>
  <si>
    <t>actually</t>
  </si>
  <si>
    <t>country</t>
  </si>
  <si>
    <t>many</t>
  </si>
  <si>
    <t>maduro</t>
  </si>
  <si>
    <t>usa</t>
  </si>
  <si>
    <t>thing</t>
  </si>
  <si>
    <t>same</t>
  </si>
  <si>
    <t>another</t>
  </si>
  <si>
    <t>sex</t>
  </si>
  <si>
    <t>pregnant</t>
  </si>
  <si>
    <t>please</t>
  </si>
  <si>
    <t>good</t>
  </si>
  <si>
    <t>mother</t>
  </si>
  <si>
    <t>organization</t>
  </si>
  <si>
    <t>come</t>
  </si>
  <si>
    <t>keep</t>
  </si>
  <si>
    <t>help</t>
  </si>
  <si>
    <t>hope</t>
  </si>
  <si>
    <t>never</t>
  </si>
  <si>
    <t>venezuelan</t>
  </si>
  <si>
    <t>end</t>
  </si>
  <si>
    <t>evil</t>
  </si>
  <si>
    <t>refugees</t>
  </si>
  <si>
    <t>put</t>
  </si>
  <si>
    <t>week</t>
  </si>
  <si>
    <t>inside</t>
  </si>
  <si>
    <t>thank</t>
  </si>
  <si>
    <t>others</t>
  </si>
  <si>
    <t>take</t>
  </si>
  <si>
    <t>choose</t>
  </si>
  <si>
    <t>need</t>
  </si>
  <si>
    <t>change</t>
  </si>
  <si>
    <t>years</t>
  </si>
  <si>
    <t>through</t>
  </si>
  <si>
    <t>time</t>
  </si>
  <si>
    <t>bad</t>
  </si>
  <si>
    <t>government</t>
  </si>
  <si>
    <t>call</t>
  </si>
  <si>
    <t>poor</t>
  </si>
  <si>
    <t>thought</t>
  </si>
  <si>
    <t>find</t>
  </si>
  <si>
    <t>12</t>
  </si>
  <si>
    <t>fetus</t>
  </si>
  <si>
    <t>protection</t>
  </si>
  <si>
    <t>fact</t>
  </si>
  <si>
    <t>gets</t>
  </si>
  <si>
    <t>doesn</t>
  </si>
  <si>
    <t>getting</t>
  </si>
  <si>
    <t>side</t>
  </si>
  <si>
    <t>dont</t>
  </si>
  <si>
    <t>maybe</t>
  </si>
  <si>
    <t>such</t>
  </si>
  <si>
    <t>tortured</t>
  </si>
  <si>
    <t>back</t>
  </si>
  <si>
    <t>having</t>
  </si>
  <si>
    <t>leave</t>
  </si>
  <si>
    <t>decide</t>
  </si>
  <si>
    <t>trump</t>
  </si>
  <si>
    <t>power</t>
  </si>
  <si>
    <t>sure</t>
  </si>
  <si>
    <t>part</t>
  </si>
  <si>
    <t>believe</t>
  </si>
  <si>
    <t>called</t>
  </si>
  <si>
    <t>something</t>
  </si>
  <si>
    <t>african</t>
  </si>
  <si>
    <t>instead</t>
  </si>
  <si>
    <t>abortions</t>
  </si>
  <si>
    <t>consequences</t>
  </si>
  <si>
    <t>inconvenient</t>
  </si>
  <si>
    <t>parents</t>
  </si>
  <si>
    <t>apart</t>
  </si>
  <si>
    <t>sign</t>
  </si>
  <si>
    <t>political</t>
  </si>
  <si>
    <t>doing</t>
  </si>
  <si>
    <t>regime</t>
  </si>
  <si>
    <t>wrong</t>
  </si>
  <si>
    <t>give</t>
  </si>
  <si>
    <t>wing</t>
  </si>
  <si>
    <t>look</t>
  </si>
  <si>
    <t>going</t>
  </si>
  <si>
    <t>supporting</t>
  </si>
  <si>
    <t>first</t>
  </si>
  <si>
    <t>without</t>
  </si>
  <si>
    <t>alive</t>
  </si>
  <si>
    <t>start</t>
  </si>
  <si>
    <t>try</t>
  </si>
  <si>
    <t>africa</t>
  </si>
  <si>
    <t>using</t>
  </si>
  <si>
    <t>birth</t>
  </si>
  <si>
    <t>choice</t>
  </si>
  <si>
    <t>lump</t>
  </si>
  <si>
    <t>doesnt</t>
  </si>
  <si>
    <t>deal</t>
  </si>
  <si>
    <t>parts</t>
  </si>
  <si>
    <t>anything</t>
  </si>
  <si>
    <t>mothers</t>
  </si>
  <si>
    <t>wish</t>
  </si>
  <si>
    <t>under</t>
  </si>
  <si>
    <t>russia</t>
  </si>
  <si>
    <t>chechnya</t>
  </si>
  <si>
    <t>strongly</t>
  </si>
  <si>
    <t>enough</t>
  </si>
  <si>
    <t>name</t>
  </si>
  <si>
    <t>means</t>
  </si>
  <si>
    <t>needs</t>
  </si>
  <si>
    <t>different</t>
  </si>
  <si>
    <t>around</t>
  </si>
  <si>
    <t>mean</t>
  </si>
  <si>
    <t>everything</t>
  </si>
  <si>
    <t>happened</t>
  </si>
  <si>
    <t>comment</t>
  </si>
  <si>
    <t>ric</t>
  </si>
  <si>
    <t>prim</t>
  </si>
  <si>
    <t>media</t>
  </si>
  <si>
    <t>again</t>
  </si>
  <si>
    <t>little</t>
  </si>
  <si>
    <t>run</t>
  </si>
  <si>
    <t>elected</t>
  </si>
  <si>
    <t>white</t>
  </si>
  <si>
    <t>yes</t>
  </si>
  <si>
    <t>work</t>
  </si>
  <si>
    <t>course</t>
  </si>
  <si>
    <t>fight</t>
  </si>
  <si>
    <t>seen</t>
  </si>
  <si>
    <t>become</t>
  </si>
  <si>
    <t>crime</t>
  </si>
  <si>
    <t>death</t>
  </si>
  <si>
    <t>free</t>
  </si>
  <si>
    <t>military</t>
  </si>
  <si>
    <t>tell</t>
  </si>
  <si>
    <t>lives</t>
  </si>
  <si>
    <t>themselves</t>
  </si>
  <si>
    <t>god</t>
  </si>
  <si>
    <t>lgbt</t>
  </si>
  <si>
    <t>brave</t>
  </si>
  <si>
    <t>europe</t>
  </si>
  <si>
    <t>responsibility</t>
  </si>
  <si>
    <t>adoption</t>
  </si>
  <si>
    <t>giving</t>
  </si>
  <si>
    <t>talking</t>
  </si>
  <si>
    <t>torture</t>
  </si>
  <si>
    <t>pregnancy</t>
  </si>
  <si>
    <t>brain</t>
  </si>
  <si>
    <t>selfish</t>
  </si>
  <si>
    <t>doctor</t>
  </si>
  <si>
    <t>unwanted</t>
  </si>
  <si>
    <t>pain</t>
  </si>
  <si>
    <t>great</t>
  </si>
  <si>
    <t>policy</t>
  </si>
  <si>
    <t>street</t>
  </si>
  <si>
    <t>born</t>
  </si>
  <si>
    <t>important</t>
  </si>
  <si>
    <t>governments</t>
  </si>
  <si>
    <t>living</t>
  </si>
  <si>
    <t>peace</t>
  </si>
  <si>
    <t>loving</t>
  </si>
  <si>
    <t>protecting</t>
  </si>
  <si>
    <t>both</t>
  </si>
  <si>
    <t>sorry</t>
  </si>
  <si>
    <t>yourself</t>
  </si>
  <si>
    <t>france</t>
  </si>
  <si>
    <t>paid</t>
  </si>
  <si>
    <t>facebook</t>
  </si>
  <si>
    <t>fun</t>
  </si>
  <si>
    <t>western</t>
  </si>
  <si>
    <t>re</t>
  </si>
  <si>
    <t>knew</t>
  </si>
  <si>
    <t>actions</t>
  </si>
  <si>
    <t>perhaps</t>
  </si>
  <si>
    <t>kind</t>
  </si>
  <si>
    <t>order</t>
  </si>
  <si>
    <t>place</t>
  </si>
  <si>
    <t>oil</t>
  </si>
  <si>
    <t>interested</t>
  </si>
  <si>
    <t>calling</t>
  </si>
  <si>
    <t>protect</t>
  </si>
  <si>
    <t>responsible</t>
  </si>
  <si>
    <t>stand</t>
  </si>
  <si>
    <t>respect</t>
  </si>
  <si>
    <t>problems</t>
  </si>
  <si>
    <t>avoid</t>
  </si>
  <si>
    <t>family</t>
  </si>
  <si>
    <t>culture</t>
  </si>
  <si>
    <t>places</t>
  </si>
  <si>
    <t>horrible</t>
  </si>
  <si>
    <t>very</t>
  </si>
  <si>
    <t>word</t>
  </si>
  <si>
    <t>taking</t>
  </si>
  <si>
    <t>away</t>
  </si>
  <si>
    <t>humans</t>
  </si>
  <si>
    <t>canadian</t>
  </si>
  <si>
    <t>anyone</t>
  </si>
  <si>
    <t>far</t>
  </si>
  <si>
    <t>torn</t>
  </si>
  <si>
    <t>twelve</t>
  </si>
  <si>
    <t>adult</t>
  </si>
  <si>
    <t>ways</t>
  </si>
  <si>
    <t>opinion</t>
  </si>
  <si>
    <t>unborn</t>
  </si>
  <si>
    <t>petition</t>
  </si>
  <si>
    <t>lead</t>
  </si>
  <si>
    <t>bullshit</t>
  </si>
  <si>
    <t>kid</t>
  </si>
  <si>
    <t>jews</t>
  </si>
  <si>
    <t>trying</t>
  </si>
  <si>
    <t>grow</t>
  </si>
  <si>
    <t>shame</t>
  </si>
  <si>
    <t>andrew</t>
  </si>
  <si>
    <t>pouton</t>
  </si>
  <si>
    <t>play</t>
  </si>
  <si>
    <t>economic</t>
  </si>
  <si>
    <t>oh</t>
  </si>
  <si>
    <t>ago</t>
  </si>
  <si>
    <t>decided</t>
  </si>
  <si>
    <t>during</t>
  </si>
  <si>
    <t>bolsonaro</t>
  </si>
  <si>
    <t>black</t>
  </si>
  <si>
    <t>majority</t>
  </si>
  <si>
    <t>dictator</t>
  </si>
  <si>
    <t>sanctions</t>
  </si>
  <si>
    <t>propaganda</t>
  </si>
  <si>
    <t>seek</t>
  </si>
  <si>
    <t>correct</t>
  </si>
  <si>
    <t>cia</t>
  </si>
  <si>
    <t>president</t>
  </si>
  <si>
    <t>protesters</t>
  </si>
  <si>
    <t>ask</t>
  </si>
  <si>
    <t>backed</t>
  </si>
  <si>
    <t>nobody</t>
  </si>
  <si>
    <t>tiny</t>
  </si>
  <si>
    <t>syria</t>
  </si>
  <si>
    <t>hard</t>
  </si>
  <si>
    <t>continue</t>
  </si>
  <si>
    <t>until</t>
  </si>
  <si>
    <t>police</t>
  </si>
  <si>
    <t>lot</t>
  </si>
  <si>
    <t>force</t>
  </si>
  <si>
    <t>blame</t>
  </si>
  <si>
    <t>party</t>
  </si>
  <si>
    <t>liberal</t>
  </si>
  <si>
    <t>obviously</t>
  </si>
  <si>
    <t>prevent</t>
  </si>
  <si>
    <t>education</t>
  </si>
  <si>
    <t>11</t>
  </si>
  <si>
    <t>old</t>
  </si>
  <si>
    <t>john</t>
  </si>
  <si>
    <t>guys</t>
  </si>
  <si>
    <t>putin</t>
  </si>
  <si>
    <t>gay</t>
  </si>
  <si>
    <t>won</t>
  </si>
  <si>
    <t>100</t>
  </si>
  <si>
    <t>similar</t>
  </si>
  <si>
    <t>ones</t>
  </si>
  <si>
    <t>left</t>
  </si>
  <si>
    <t>abuse</t>
  </si>
  <si>
    <t>agree</t>
  </si>
  <si>
    <t>love</t>
  </si>
  <si>
    <t>less</t>
  </si>
  <si>
    <t>happy</t>
  </si>
  <si>
    <t>new</t>
  </si>
  <si>
    <t>autonomy</t>
  </si>
  <si>
    <t>james</t>
  </si>
  <si>
    <t>criminal</t>
  </si>
  <si>
    <t>future</t>
  </si>
  <si>
    <t>safe</t>
  </si>
  <si>
    <t>made</t>
  </si>
  <si>
    <t>outside</t>
  </si>
  <si>
    <t>simply</t>
  </si>
  <si>
    <t>makes</t>
  </si>
  <si>
    <t>暴戾</t>
  </si>
  <si>
    <t>defend</t>
  </si>
  <si>
    <t>kerry</t>
  </si>
  <si>
    <t>decision</t>
  </si>
  <si>
    <t>ruined</t>
  </si>
  <si>
    <t>contraception</t>
  </si>
  <si>
    <t>matter</t>
  </si>
  <si>
    <t>supposed</t>
  </si>
  <si>
    <t>thats</t>
  </si>
  <si>
    <t>girl</t>
  </si>
  <si>
    <t>purposely</t>
  </si>
  <si>
    <t>adopted</t>
  </si>
  <si>
    <t>pro</t>
  </si>
  <si>
    <t>ryan</t>
  </si>
  <si>
    <t>print</t>
  </si>
  <si>
    <t>cold</t>
  </si>
  <si>
    <t>facts</t>
  </si>
  <si>
    <t>mostly</t>
  </si>
  <si>
    <t>dumb</t>
  </si>
  <si>
    <t>internal</t>
  </si>
  <si>
    <t>willing</t>
  </si>
  <si>
    <t>meddling</t>
  </si>
  <si>
    <t>russians</t>
  </si>
  <si>
    <t>heard</t>
  </si>
  <si>
    <t>told</t>
  </si>
  <si>
    <t>food</t>
  </si>
  <si>
    <t>foreign</t>
  </si>
  <si>
    <t>allowed</t>
  </si>
  <si>
    <t>state</t>
  </si>
  <si>
    <t>head</t>
  </si>
  <si>
    <t>protest</t>
  </si>
  <si>
    <t>self</t>
  </si>
  <si>
    <t>purpose</t>
  </si>
  <si>
    <t>defending</t>
  </si>
  <si>
    <t>big</t>
  </si>
  <si>
    <t>israeli</t>
  </si>
  <si>
    <t>european</t>
  </si>
  <si>
    <t>high</t>
  </si>
  <si>
    <t>standards</t>
  </si>
  <si>
    <t>misery</t>
  </si>
  <si>
    <t>torturers</t>
  </si>
  <si>
    <t>past</t>
  </si>
  <si>
    <t>investigate</t>
  </si>
  <si>
    <t>american</t>
  </si>
  <si>
    <t>class</t>
  </si>
  <si>
    <t>affairs</t>
  </si>
  <si>
    <t>americans</t>
  </si>
  <si>
    <t>selling</t>
  </si>
  <si>
    <t>action</t>
  </si>
  <si>
    <t>victims</t>
  </si>
  <si>
    <t>looks</t>
  </si>
  <si>
    <t>perfect</t>
  </si>
  <si>
    <t>behind</t>
  </si>
  <si>
    <t>michael</t>
  </si>
  <si>
    <t>imperialist</t>
  </si>
  <si>
    <t>social</t>
  </si>
  <si>
    <t>words</t>
  </si>
  <si>
    <t>iraq</t>
  </si>
  <si>
    <t>chance</t>
  </si>
  <si>
    <t>workers</t>
  </si>
  <si>
    <t>nation</t>
  </si>
  <si>
    <t>sick</t>
  </si>
  <si>
    <t>shows</t>
  </si>
  <si>
    <t>privilege</t>
  </si>
  <si>
    <t>terrorism</t>
  </si>
  <si>
    <t>opposition</t>
  </si>
  <si>
    <t>whole</t>
  </si>
  <si>
    <t>terrorists</t>
  </si>
  <si>
    <t>civil</t>
  </si>
  <si>
    <t>fair</t>
  </si>
  <si>
    <t>act</t>
  </si>
  <si>
    <t>bout</t>
  </si>
  <si>
    <t>protests</t>
  </si>
  <si>
    <t>french</t>
  </si>
  <si>
    <t>oppression</t>
  </si>
  <si>
    <t>freedom</t>
  </si>
  <si>
    <t>hmm</t>
  </si>
  <si>
    <t>hands</t>
  </si>
  <si>
    <t>seem</t>
  </si>
  <si>
    <t>america</t>
  </si>
  <si>
    <t>citizens</t>
  </si>
  <si>
    <t>libya</t>
  </si>
  <si>
    <t>zimbabwe</t>
  </si>
  <si>
    <t>question</t>
  </si>
  <si>
    <t>victim</t>
  </si>
  <si>
    <t>months</t>
  </si>
  <si>
    <t>20</t>
  </si>
  <si>
    <t>ppl</t>
  </si>
  <si>
    <t>learned</t>
  </si>
  <si>
    <t>ni</t>
  </si>
  <si>
    <t>fascists</t>
  </si>
  <si>
    <t>advance</t>
  </si>
  <si>
    <t>compassion</t>
  </si>
  <si>
    <t>dialogue</t>
  </si>
  <si>
    <t>dogs</t>
  </si>
  <si>
    <t>politicians</t>
  </si>
  <si>
    <t>step</t>
  </si>
  <si>
    <t>down</t>
  </si>
  <si>
    <t>worse</t>
  </si>
  <si>
    <t>wars</t>
  </si>
  <si>
    <t>listen</t>
  </si>
  <si>
    <t>today</t>
  </si>
  <si>
    <t>10</t>
  </si>
  <si>
    <t>morgan</t>
  </si>
  <si>
    <t>available</t>
  </si>
  <si>
    <t>muisyo</t>
  </si>
  <si>
    <t>soom</t>
  </si>
  <si>
    <t>read</t>
  </si>
  <si>
    <t>taken</t>
  </si>
  <si>
    <t>next</t>
  </si>
  <si>
    <t>moses</t>
  </si>
  <si>
    <t>asylum</t>
  </si>
  <si>
    <t>uk</t>
  </si>
  <si>
    <t>court</t>
  </si>
  <si>
    <t>guilty</t>
  </si>
  <si>
    <t>lifestyle</t>
  </si>
  <si>
    <t>business</t>
  </si>
  <si>
    <t>canada</t>
  </si>
  <si>
    <t>hate</t>
  </si>
  <si>
    <t>month</t>
  </si>
  <si>
    <t>law</t>
  </si>
  <si>
    <t>kids</t>
  </si>
  <si>
    <t>debate</t>
  </si>
  <si>
    <t>answer</t>
  </si>
  <si>
    <t>eu</t>
  </si>
  <si>
    <t>joe</t>
  </si>
  <si>
    <t>hutt</t>
  </si>
  <si>
    <t>fleeing</t>
  </si>
  <si>
    <t>problem</t>
  </si>
  <si>
    <t>point</t>
  </si>
  <si>
    <t>conflict</t>
  </si>
  <si>
    <t>each</t>
  </si>
  <si>
    <t>level</t>
  </si>
  <si>
    <t>consider</t>
  </si>
  <si>
    <t>population</t>
  </si>
  <si>
    <t>bully</t>
  </si>
  <si>
    <t>boat</t>
  </si>
  <si>
    <t>happen</t>
  </si>
  <si>
    <t>catholic</t>
  </si>
  <si>
    <t>father</t>
  </si>
  <si>
    <t>making</t>
  </si>
  <si>
    <t>simple</t>
  </si>
  <si>
    <t>disgusting</t>
  </si>
  <si>
    <t>hear</t>
  </si>
  <si>
    <t>guilt</t>
  </si>
  <si>
    <t>topic</t>
  </si>
  <si>
    <t>tulio</t>
  </si>
  <si>
    <t>papadopulus</t>
  </si>
  <si>
    <t>raped</t>
  </si>
  <si>
    <t>wire</t>
  </si>
  <si>
    <t>funny</t>
  </si>
  <si>
    <t>developed</t>
  </si>
  <si>
    <t>person</t>
  </si>
  <si>
    <t>carry</t>
  </si>
  <si>
    <t>aborted</t>
  </si>
  <si>
    <t>bundle</t>
  </si>
  <si>
    <t>aborting</t>
  </si>
  <si>
    <t>elks</t>
  </si>
  <si>
    <t>easy</t>
  </si>
  <si>
    <t>truth</t>
  </si>
  <si>
    <t>adopt</t>
  </si>
  <si>
    <t>chemicals</t>
  </si>
  <si>
    <t>day</t>
  </si>
  <si>
    <t>link</t>
  </si>
  <si>
    <t>later</t>
  </si>
  <si>
    <t>mom</t>
  </si>
  <si>
    <t>age</t>
  </si>
  <si>
    <t>horrific</t>
  </si>
  <si>
    <t>thinking</t>
  </si>
  <si>
    <t>argument</t>
  </si>
  <si>
    <t>kathleen</t>
  </si>
  <si>
    <t>pereira</t>
  </si>
  <si>
    <t>legal</t>
  </si>
  <si>
    <t>oppinion</t>
  </si>
  <si>
    <t>rape</t>
  </si>
  <si>
    <t>embryo</t>
  </si>
  <si>
    <t>max</t>
  </si>
  <si>
    <t>pay</t>
  </si>
  <si>
    <t>unprotected</t>
  </si>
  <si>
    <t>helpless</t>
  </si>
  <si>
    <t>totally</t>
  </si>
  <si>
    <t>already</t>
  </si>
  <si>
    <t>choices</t>
  </si>
  <si>
    <t>everybody</t>
  </si>
  <si>
    <t>murdering</t>
  </si>
  <si>
    <t>babys</t>
  </si>
  <si>
    <t>comes</t>
  </si>
  <si>
    <t>weak</t>
  </si>
  <si>
    <t>hand</t>
  </si>
  <si>
    <t>haven</t>
  </si>
  <si>
    <t>pretend</t>
  </si>
  <si>
    <t>certificate</t>
  </si>
  <si>
    <t>raise</t>
  </si>
  <si>
    <t>inhuman</t>
  </si>
  <si>
    <t>treatement</t>
  </si>
  <si>
    <t>jay</t>
  </si>
  <si>
    <t>holloway</t>
  </si>
  <si>
    <t>anne</t>
  </si>
  <si>
    <t>insane</t>
  </si>
  <si>
    <t>nuclear</t>
  </si>
  <si>
    <t>eather</t>
  </si>
  <si>
    <t>attacks</t>
  </si>
  <si>
    <t>evan</t>
  </si>
  <si>
    <t>conner</t>
  </si>
  <si>
    <t>keeping</t>
  </si>
  <si>
    <t>worry</t>
  </si>
  <si>
    <t>theirs</t>
  </si>
  <si>
    <t>exists</t>
  </si>
  <si>
    <t>queer</t>
  </si>
  <si>
    <t>criticism</t>
  </si>
  <si>
    <t>whataboutism</t>
  </si>
  <si>
    <t>everywhere</t>
  </si>
  <si>
    <t>recognizing</t>
  </si>
  <si>
    <t>homosexuals</t>
  </si>
  <si>
    <t>soon</t>
  </si>
  <si>
    <t>late</t>
  </si>
  <si>
    <t>warning</t>
  </si>
  <si>
    <t>disguised</t>
  </si>
  <si>
    <t>false</t>
  </si>
  <si>
    <t>criminals</t>
  </si>
  <si>
    <t>officials</t>
  </si>
  <si>
    <t>throught</t>
  </si>
  <si>
    <t>deceptive</t>
  </si>
  <si>
    <t>practices</t>
  </si>
  <si>
    <t>collecting</t>
  </si>
  <si>
    <t>nieve</t>
  </si>
  <si>
    <t>expense</t>
  </si>
  <si>
    <t>persecuted</t>
  </si>
  <si>
    <t>persecutors</t>
  </si>
  <si>
    <t>donating</t>
  </si>
  <si>
    <t>single</t>
  </si>
  <si>
    <t>red</t>
  </si>
  <si>
    <t>penny</t>
  </si>
  <si>
    <t>demand</t>
  </si>
  <si>
    <t>refund</t>
  </si>
  <si>
    <t>donations</t>
  </si>
  <si>
    <t>freez</t>
  </si>
  <si>
    <t>bank</t>
  </si>
  <si>
    <t>accounts</t>
  </si>
  <si>
    <t>russia's</t>
  </si>
  <si>
    <t>ruling</t>
  </si>
  <si>
    <t>led</t>
  </si>
  <si>
    <t>ur</t>
  </si>
  <si>
    <t>forcing</t>
  </si>
  <si>
    <t>shirt</t>
  </si>
  <si>
    <t>fucking</t>
  </si>
  <si>
    <t>supporters</t>
  </si>
  <si>
    <t>fighting</t>
  </si>
  <si>
    <t>injustices</t>
  </si>
  <si>
    <t>treat</t>
  </si>
  <si>
    <t>opportunity</t>
  </si>
  <si>
    <t>growing</t>
  </si>
  <si>
    <t>waw</t>
  </si>
  <si>
    <t>damian</t>
  </si>
  <si>
    <t>shut</t>
  </si>
  <si>
    <t>heart</t>
  </si>
  <si>
    <t>last</t>
  </si>
  <si>
    <t>stay</t>
  </si>
  <si>
    <t>spoken</t>
  </si>
  <si>
    <t>unelected</t>
  </si>
  <si>
    <t>hes</t>
  </si>
  <si>
    <t>stage</t>
  </si>
  <si>
    <t>public</t>
  </si>
  <si>
    <t>16</t>
  </si>
  <si>
    <t>treated</t>
  </si>
  <si>
    <t>fairly</t>
  </si>
  <si>
    <t>buy</t>
  </si>
  <si>
    <t>seeing</t>
  </si>
  <si>
    <t>file</t>
  </si>
  <si>
    <t>working</t>
  </si>
  <si>
    <t>corrupt</t>
  </si>
  <si>
    <t>plan</t>
  </si>
  <si>
    <t>jump</t>
  </si>
  <si>
    <t>chosen</t>
  </si>
  <si>
    <t>running</t>
  </si>
  <si>
    <t>middle</t>
  </si>
  <si>
    <t>fascist</t>
  </si>
  <si>
    <t>defence</t>
  </si>
  <si>
    <t>regularly</t>
  </si>
  <si>
    <t>backing</t>
  </si>
  <si>
    <t>target</t>
  </si>
  <si>
    <t>interests</t>
  </si>
  <si>
    <t>elites</t>
  </si>
  <si>
    <t>protestors</t>
  </si>
  <si>
    <t>félix</t>
  </si>
  <si>
    <t>jaime</t>
  </si>
  <si>
    <t>venezuelans</t>
  </si>
  <si>
    <t>stopped</t>
  </si>
  <si>
    <t>boycotted</t>
  </si>
  <si>
    <t>ignorant</t>
  </si>
  <si>
    <t>failed</t>
  </si>
  <si>
    <t>revolution</t>
  </si>
  <si>
    <t>attempts</t>
  </si>
  <si>
    <t>once</t>
  </si>
  <si>
    <t>tool</t>
  </si>
  <si>
    <t>ignore</t>
  </si>
  <si>
    <t>elections</t>
  </si>
  <si>
    <t>fascism</t>
  </si>
  <si>
    <t>funded</t>
  </si>
  <si>
    <t>wasn</t>
  </si>
  <si>
    <t>cause</t>
  </si>
  <si>
    <t>motherfuckers</t>
  </si>
  <si>
    <t>terror</t>
  </si>
  <si>
    <t>strike</t>
  </si>
  <si>
    <t>prick</t>
  </si>
  <si>
    <t>fails</t>
  </si>
  <si>
    <t>justice</t>
  </si>
  <si>
    <t>mad</t>
  </si>
  <si>
    <t>pence</t>
  </si>
  <si>
    <t>turn</t>
  </si>
  <si>
    <t>given</t>
  </si>
  <si>
    <t>jobs</t>
  </si>
  <si>
    <t>permits</t>
  </si>
  <si>
    <t>streets</t>
  </si>
  <si>
    <t>pushing</t>
  </si>
  <si>
    <t>hold</t>
  </si>
  <si>
    <t>brazil</t>
  </si>
  <si>
    <t>perspective</t>
  </si>
  <si>
    <t>disgrace</t>
  </si>
  <si>
    <t>language</t>
  </si>
  <si>
    <t>caused</t>
  </si>
  <si>
    <t>causing</t>
  </si>
  <si>
    <t>crisis</t>
  </si>
  <si>
    <t>condemn</t>
  </si>
  <si>
    <t>survive</t>
  </si>
  <si>
    <t>siding</t>
  </si>
  <si>
    <t>demanding</t>
  </si>
  <si>
    <t>macron</t>
  </si>
  <si>
    <t>two</t>
  </si>
  <si>
    <t>rusos</t>
  </si>
  <si>
    <t>quieren</t>
  </si>
  <si>
    <t>millenials</t>
  </si>
  <si>
    <t>40</t>
  </si>
  <si>
    <t>idea</t>
  </si>
  <si>
    <t>everyone</t>
  </si>
  <si>
    <t>verónica</t>
  </si>
  <si>
    <t>pineda</t>
  </si>
  <si>
    <t>duarte</t>
  </si>
  <si>
    <t>porque</t>
  </si>
  <si>
    <t>gente</t>
  </si>
  <si>
    <t>esos</t>
  </si>
  <si>
    <t>internet</t>
  </si>
  <si>
    <t>watch</t>
  </si>
  <si>
    <t>compare</t>
  </si>
  <si>
    <t>amnisty</t>
  </si>
  <si>
    <t>dirty</t>
  </si>
  <si>
    <t>slaughtering</t>
  </si>
  <si>
    <t>geo</t>
  </si>
  <si>
    <t>narrative</t>
  </si>
  <si>
    <t>open</t>
  </si>
  <si>
    <t>incapable</t>
  </si>
  <si>
    <t>appreciating</t>
  </si>
  <si>
    <t>slaughter</t>
  </si>
  <si>
    <t>direct</t>
  </si>
  <si>
    <t>maduros</t>
  </si>
  <si>
    <t>atrocity</t>
  </si>
  <si>
    <t>corruption</t>
  </si>
  <si>
    <t>united</t>
  </si>
  <si>
    <t>dollars</t>
  </si>
  <si>
    <t>logic</t>
  </si>
  <si>
    <t>humanitarian</t>
  </si>
  <si>
    <t>term</t>
  </si>
  <si>
    <t>socialist</t>
  </si>
  <si>
    <t>blaming</t>
  </si>
  <si>
    <t>keyboard</t>
  </si>
  <si>
    <t>possible</t>
  </si>
  <si>
    <t>quite</t>
  </si>
  <si>
    <t>position</t>
  </si>
  <si>
    <t>15</t>
  </si>
  <si>
    <t>invade</t>
  </si>
  <si>
    <t>round</t>
  </si>
  <si>
    <t>agencies</t>
  </si>
  <si>
    <t>probably</t>
  </si>
  <si>
    <t>و</t>
  </si>
  <si>
    <t>operation</t>
  </si>
  <si>
    <t>absolute</t>
  </si>
  <si>
    <t>wonder</t>
  </si>
  <si>
    <t>waters</t>
  </si>
  <si>
    <t>fake</t>
  </si>
  <si>
    <t>lift</t>
  </si>
  <si>
    <t>kenya</t>
  </si>
  <si>
    <t>chalice</t>
  </si>
  <si>
    <t>funds</t>
  </si>
  <si>
    <t>moment</t>
  </si>
  <si>
    <t>waiting</t>
  </si>
  <si>
    <t>difference</t>
  </si>
  <si>
    <t>refer</t>
  </si>
  <si>
    <t>above</t>
  </si>
  <si>
    <t>post</t>
  </si>
  <si>
    <t>young</t>
  </si>
  <si>
    <t>green</t>
  </si>
  <si>
    <t>congratulations</t>
  </si>
  <si>
    <t>veronica</t>
  </si>
  <si>
    <t>mcloughlin</t>
  </si>
  <si>
    <t>hello</t>
  </si>
  <si>
    <t>mel</t>
  </si>
  <si>
    <t>hollands</t>
  </si>
  <si>
    <t>amazing</t>
  </si>
  <si>
    <t>lessons</t>
  </si>
  <si>
    <t>whilst</t>
  </si>
  <si>
    <t>community</t>
  </si>
  <si>
    <t>daniel</t>
  </si>
  <si>
    <t>onyango</t>
  </si>
  <si>
    <t>matthews</t>
  </si>
  <si>
    <t>always</t>
  </si>
  <si>
    <t>turned</t>
  </si>
  <si>
    <t>animals</t>
  </si>
  <si>
    <t>adudu</t>
  </si>
  <si>
    <t>strong</t>
  </si>
  <si>
    <t>though</t>
  </si>
  <si>
    <t>conservative</t>
  </si>
  <si>
    <t>chose</t>
  </si>
  <si>
    <t>tried</t>
  </si>
  <si>
    <t>stands</t>
  </si>
  <si>
    <t>guise</t>
  </si>
  <si>
    <t>decisions</t>
  </si>
  <si>
    <t>movement</t>
  </si>
  <si>
    <t>west</t>
  </si>
  <si>
    <t>assange</t>
  </si>
  <si>
    <t>hero</t>
  </si>
  <si>
    <t>sell</t>
  </si>
  <si>
    <t>worst</t>
  </si>
  <si>
    <t>courage</t>
  </si>
  <si>
    <t>jackie</t>
  </si>
  <si>
    <t>pup</t>
  </si>
  <si>
    <t>24</t>
  </si>
  <si>
    <t>report</t>
  </si>
  <si>
    <t>empathy</t>
  </si>
  <si>
    <t>despite</t>
  </si>
  <si>
    <t>treating</t>
  </si>
  <si>
    <t>attend</t>
  </si>
  <si>
    <t>coward</t>
  </si>
  <si>
    <t>race</t>
  </si>
  <si>
    <t>send</t>
  </si>
  <si>
    <t>focus</t>
  </si>
  <si>
    <t>conditions</t>
  </si>
  <si>
    <t>italy</t>
  </si>
  <si>
    <t>leaders</t>
  </si>
  <si>
    <t>rescued</t>
  </si>
  <si>
    <t>drowned</t>
  </si>
  <si>
    <t>due</t>
  </si>
  <si>
    <t>pirates</t>
  </si>
  <si>
    <t>anthony</t>
  </si>
  <si>
    <t>rock</t>
  </si>
  <si>
    <t>funding</t>
  </si>
  <si>
    <t>afford</t>
  </si>
  <si>
    <t>britain</t>
  </si>
  <si>
    <t>tragedy</t>
  </si>
  <si>
    <t>gave</t>
  </si>
  <si>
    <t>regardless</t>
  </si>
  <si>
    <t>reason</t>
  </si>
  <si>
    <t>wealthiest</t>
  </si>
  <si>
    <t>nations</t>
  </si>
  <si>
    <t>exploiting</t>
  </si>
  <si>
    <t>uproot</t>
  </si>
  <si>
    <t>priority</t>
  </si>
  <si>
    <t>best</t>
  </si>
  <si>
    <t>accepting</t>
  </si>
  <si>
    <t>humanity</t>
  </si>
  <si>
    <t>completely</t>
  </si>
  <si>
    <t>nice</t>
  </si>
  <si>
    <t>count</t>
  </si>
  <si>
    <t>jasvir</t>
  </si>
  <si>
    <t>singh</t>
  </si>
  <si>
    <t>riat</t>
  </si>
  <si>
    <t>together</t>
  </si>
  <si>
    <t>muslims</t>
  </si>
  <si>
    <t>lesbians</t>
  </si>
  <si>
    <t>anywhere</t>
  </si>
  <si>
    <t>council</t>
  </si>
  <si>
    <t>recently</t>
  </si>
  <si>
    <t>hospital</t>
  </si>
  <si>
    <t>provided</t>
  </si>
  <si>
    <t>twice</t>
  </si>
  <si>
    <t>hacking</t>
  </si>
  <si>
    <t>posts</t>
  </si>
  <si>
    <t>learn</t>
  </si>
  <si>
    <t>hurt</t>
  </si>
  <si>
    <t>alone</t>
  </si>
  <si>
    <t>2019</t>
  </si>
  <si>
    <t>full</t>
  </si>
  <si>
    <t>thousands</t>
  </si>
  <si>
    <t>invention</t>
  </si>
  <si>
    <t>prevents</t>
  </si>
  <si>
    <t>migrants</t>
  </si>
  <si>
    <t>sent</t>
  </si>
  <si>
    <t>castrate</t>
  </si>
  <si>
    <t>sometimes</t>
  </si>
  <si>
    <t>taxi</t>
  </si>
  <si>
    <t>letting</t>
  </si>
  <si>
    <t>000</t>
  </si>
  <si>
    <t>throwing</t>
  </si>
  <si>
    <t>嗜血</t>
  </si>
  <si>
    <t>逼迫</t>
  </si>
  <si>
    <t>views</t>
  </si>
  <si>
    <t>control</t>
  </si>
  <si>
    <t>hangers</t>
  </si>
  <si>
    <t>feminists</t>
  </si>
  <si>
    <t>woman's</t>
  </si>
  <si>
    <t>carrying</t>
  </si>
  <si>
    <t>bodily</t>
  </si>
  <si>
    <t>guilted</t>
  </si>
  <si>
    <t>illegal</t>
  </si>
  <si>
    <t>feminist</t>
  </si>
  <si>
    <t>understand</t>
  </si>
  <si>
    <t>stupid</t>
  </si>
  <si>
    <t>uneducated</t>
  </si>
  <si>
    <t>situation</t>
  </si>
  <si>
    <t>abort</t>
  </si>
  <si>
    <t>offer</t>
  </si>
  <si>
    <t>principles</t>
  </si>
  <si>
    <t>acces</t>
  </si>
  <si>
    <t>couldnt</t>
  </si>
  <si>
    <t>protektion</t>
  </si>
  <si>
    <t>irresponsible</t>
  </si>
  <si>
    <t>nope</t>
  </si>
  <si>
    <t>planned</t>
  </si>
  <si>
    <t>parenthood</t>
  </si>
  <si>
    <t>survived</t>
  </si>
  <si>
    <t>industry</t>
  </si>
  <si>
    <t>myrder</t>
  </si>
  <si>
    <t>precious</t>
  </si>
  <si>
    <t>bye</t>
  </si>
  <si>
    <t>rosegarden</t>
  </si>
  <si>
    <t>foetus</t>
  </si>
  <si>
    <t>craizy</t>
  </si>
  <si>
    <t>exact</t>
  </si>
  <si>
    <t>google</t>
  </si>
  <si>
    <t>half</t>
  </si>
  <si>
    <t>scientific</t>
  </si>
  <si>
    <t>politically</t>
  </si>
  <si>
    <t>defenseless</t>
  </si>
  <si>
    <t>terrible</t>
  </si>
  <si>
    <t>hanger</t>
  </si>
  <si>
    <t>water</t>
  </si>
  <si>
    <t>react</t>
  </si>
  <si>
    <t>gag</t>
  </si>
  <si>
    <t>mouth</t>
  </si>
  <si>
    <t>screams</t>
  </si>
  <si>
    <t>pregnancies</t>
  </si>
  <si>
    <t>night</t>
  </si>
  <si>
    <t>huge</t>
  </si>
  <si>
    <t>pliers</t>
  </si>
  <si>
    <t>fully</t>
  </si>
  <si>
    <t>stronger</t>
  </si>
  <si>
    <t>subject</t>
  </si>
  <si>
    <t>statistics</t>
  </si>
  <si>
    <t>debatable</t>
  </si>
  <si>
    <t>wtv</t>
  </si>
  <si>
    <t>older</t>
  </si>
  <si>
    <t>concerning</t>
  </si>
  <si>
    <t>prevention</t>
  </si>
  <si>
    <t>jenny</t>
  </si>
  <si>
    <t>seidel</t>
  </si>
  <si>
    <t>stone</t>
  </si>
  <si>
    <t>harm</t>
  </si>
  <si>
    <t>arguments</t>
  </si>
  <si>
    <t>received</t>
  </si>
  <si>
    <t>surgery</t>
  </si>
  <si>
    <t>exept</t>
  </si>
  <si>
    <t>kitty</t>
  </si>
  <si>
    <t>carson</t>
  </si>
  <si>
    <t>sterilized</t>
  </si>
  <si>
    <t>rational</t>
  </si>
  <si>
    <t>ignoring</t>
  </si>
  <si>
    <t>fetuses</t>
  </si>
  <si>
    <t>tells</t>
  </si>
  <si>
    <t>24month</t>
  </si>
  <si>
    <t>york</t>
  </si>
  <si>
    <t>progress</t>
  </si>
  <si>
    <t>confuse</t>
  </si>
  <si>
    <t>darkness</t>
  </si>
  <si>
    <t>light</t>
  </si>
  <si>
    <t>waste</t>
  </si>
  <si>
    <t>draining</t>
  </si>
  <si>
    <t>unnecessary</t>
  </si>
  <si>
    <t>stress</t>
  </si>
  <si>
    <t>في</t>
  </si>
  <si>
    <t>courses</t>
  </si>
  <si>
    <t>humman</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</si>
  <si>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</si>
  <si>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</si>
  <si>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</si>
  <si>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</si>
  <si>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</si>
  <si>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</si>
  <si>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</si>
  <si>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</si>
  <si>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</si>
  <si>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</si>
  <si>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</si>
  <si>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</si>
  <si>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</si>
  <si>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</si>
  <si>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</si>
  <si>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</si>
  <si>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</si>
  <si>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</si>
  <si>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</si>
  <si>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</si>
  <si>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</si>
  <si>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</si>
  <si>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</si>
  <si>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</si>
  <si>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</si>
  <si>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</si>
  <si>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Comment in Entire Graph</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</si>
  <si>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</si>
  <si>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</si>
  <si>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</si>
  <si>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</si>
  <si>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</si>
  <si>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</si>
  <si>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</si>
  <si>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</si>
  <si>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</si>
  <si>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</si>
  <si>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</si>
  <si>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</si>
  <si>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</si>
  <si>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</si>
  <si>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</si>
  <si>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</si>
  <si>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</si>
  <si>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</si>
  <si>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</si>
  <si>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</si>
  <si>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</si>
  <si>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</si>
  <si>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</si>
  <si>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</si>
  <si>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</si>
  <si>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</si>
  <si>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</si>
  <si>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</si>
  <si>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</si>
  <si>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</si>
  <si>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</si>
  <si>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</si>
  <si>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</si>
  <si>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</si>
  <si>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</si>
  <si>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#whataboutism</t>
  </si>
  <si>
    <t>#Love</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</si>
  <si>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</si>
  <si>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</si>
  <si>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</si>
  <si>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</si>
  <si>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</si>
  <si>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</si>
  <si>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</si>
  <si>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</si>
  <si>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</si>
  <si>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</si>
  <si>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</si>
  <si>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</si>
  <si>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</si>
  <si>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</si>
  <si>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</si>
  <si>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</si>
  <si>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</si>
  <si>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</si>
  <si>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</si>
  <si>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</si>
  <si>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</si>
  <si>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</si>
  <si>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</si>
  <si>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amnesty people coup venezuela venezuelan maduro one international usa support</t>
  </si>
  <si>
    <t>people lgbt putin human stop gay someone amnesty end russia</t>
  </si>
  <si>
    <t>amnesty international people human stop sign policy side rights internal</t>
  </si>
  <si>
    <t>john morgan hope well muisyo soom through world child kenya</t>
  </si>
  <si>
    <t>brave amnesty up thank world one women international assange seen</t>
  </si>
  <si>
    <t>Top Word Pairs in Comment in Entire Graph</t>
  </si>
  <si>
    <t>amnesty,international</t>
  </si>
  <si>
    <t>marianne,jensen</t>
  </si>
  <si>
    <t>human,rights</t>
  </si>
  <si>
    <t>annika,jacobsen</t>
  </si>
  <si>
    <t>body,parts</t>
  </si>
  <si>
    <t>ric,prim</t>
  </si>
  <si>
    <t>Top Word Pairs in Comment in G1</t>
  </si>
  <si>
    <t>andrew,pouton</t>
  </si>
  <si>
    <t>venezuelan,people</t>
  </si>
  <si>
    <t>right,wing</t>
  </si>
  <si>
    <t>regime,change</t>
  </si>
  <si>
    <t>people,venezuela</t>
  </si>
  <si>
    <t>shame,amnesty</t>
  </si>
  <si>
    <t>shut,up</t>
  </si>
  <si>
    <t>Top Word Pairs in Comment in G2</t>
  </si>
  <si>
    <t>limb,limb</t>
  </si>
  <si>
    <t>inside,womb</t>
  </si>
  <si>
    <t>ok,kill</t>
  </si>
  <si>
    <t>Top Word Pairs in Comment in G3</t>
  </si>
  <si>
    <t>james,joe</t>
  </si>
  <si>
    <t>joe,hutt</t>
  </si>
  <si>
    <t>use,word</t>
  </si>
  <si>
    <t>african,men</t>
  </si>
  <si>
    <t>Top Word Pairs in Comment in G4</t>
  </si>
  <si>
    <t>moses,adudu</t>
  </si>
  <si>
    <t>gay,people</t>
  </si>
  <si>
    <t>put,end</t>
  </si>
  <si>
    <t>lgbt,people</t>
  </si>
  <si>
    <t>lgbt,stands</t>
  </si>
  <si>
    <t>way,life</t>
  </si>
  <si>
    <t>peace,loving</t>
  </si>
  <si>
    <t>loving,people</t>
  </si>
  <si>
    <t>Top Word Pairs in Comment in G5</t>
  </si>
  <si>
    <t>jay,holloway</t>
  </si>
  <si>
    <t>really,dumb</t>
  </si>
  <si>
    <t>russia's,internal</t>
  </si>
  <si>
    <t>foreign,policy</t>
  </si>
  <si>
    <t>evan,conner</t>
  </si>
  <si>
    <t>side,street</t>
  </si>
  <si>
    <t>Top Word Pairs in Comment in G6</t>
  </si>
  <si>
    <t>john,muisyo</t>
  </si>
  <si>
    <t>muisyo,soom</t>
  </si>
  <si>
    <t>morgan,matthews</t>
  </si>
  <si>
    <t>veronica,mcloughlin</t>
  </si>
  <si>
    <t>mel,hollands</t>
  </si>
  <si>
    <t>daniel,onyango</t>
  </si>
  <si>
    <t>Top Word Pairs in Comment in G7</t>
  </si>
  <si>
    <t>listen,women</t>
  </si>
  <si>
    <t>Top Word Pairs in Comment in G8</t>
  </si>
  <si>
    <t>really,wanted</t>
  </si>
  <si>
    <t>wanted,confuse</t>
  </si>
  <si>
    <t>men,know</t>
  </si>
  <si>
    <t>know,want</t>
  </si>
  <si>
    <t>want,go</t>
  </si>
  <si>
    <t>go,weak</t>
  </si>
  <si>
    <t>weak,men</t>
  </si>
  <si>
    <t>men,ask</t>
  </si>
  <si>
    <t>Top Word Pairs in Comment in G9</t>
  </si>
  <si>
    <t>Top Word Pairs in Comment in G10</t>
  </si>
  <si>
    <t>Top Word Pairs in Comment</t>
  </si>
  <si>
    <t>moses,adudu  gay,people  put,end  lgbt,people  lgbt,stands  way,life  human,rights  amnesty,international  peace,loving  loving,people</t>
  </si>
  <si>
    <t>amnesty,international  human,rights  jay,holloway  really,dumb  russia's,internal  foreign,policy  evan,conner  side,street  peace,loving  loving,people</t>
  </si>
  <si>
    <t>john,muisyo  muisyo,soom  morgan,matthews  veronica,mcloughlin  mel,hollands  daniel,onyango</t>
  </si>
  <si>
    <t>amnesty,international  listen,women</t>
  </si>
  <si>
    <t>URLs in Comment by Count</t>
  </si>
  <si>
    <t>URLs in Comment by Salience</t>
  </si>
  <si>
    <t>Domains in Comment by Count</t>
  </si>
  <si>
    <t>Domains in Comment by Salience</t>
  </si>
  <si>
    <t>Hashtags in Comment by Count</t>
  </si>
  <si>
    <t>Hashtags in Comment by Salience</t>
  </si>
  <si>
    <t>Top Words in Comment by Count</t>
  </si>
  <si>
    <t>wonder sanctions around world led problems venezuelan citizens</t>
  </si>
  <si>
    <t>shame amnesty</t>
  </si>
  <si>
    <t>amnesty siding us's regime change operation absolute disgrace sort yourselves</t>
  </si>
  <si>
    <t>amnesty supporting proxy attempted coup</t>
  </si>
  <si>
    <t>very great</t>
  </si>
  <si>
    <t>almedina oc bachelorette</t>
  </si>
  <si>
    <t>david</t>
  </si>
  <si>
    <t>henrik harr bra att påminna om vår grupp</t>
  </si>
  <si>
    <t>certificate completing pay 44 dollars right</t>
  </si>
  <si>
    <t>humman rights wish praise agree ideas party many japanese left</t>
  </si>
  <si>
    <t>okey want courses pls advice</t>
  </si>
  <si>
    <t>when's deadline</t>
  </si>
  <si>
    <t>certificate completed courses human rights defenders received instead without name</t>
  </si>
  <si>
    <t>في نعم أريد ذالك اكثر من اي شيء آخر وسأكون</t>
  </si>
  <si>
    <t>louise flynn thought connie interested</t>
  </si>
  <si>
    <t>woman annika jacobsen really trying argue cluster cells smaller kidney</t>
  </si>
  <si>
    <t>time something catholic church's view sexuality women's rights</t>
  </si>
  <si>
    <t>feminists aways defend right autonomy over bodies</t>
  </si>
  <si>
    <t>24month abortions new york now thats progress</t>
  </si>
  <si>
    <t>men 'don't believe abortion' vasectomies way women intimate acquaintance never</t>
  </si>
  <si>
    <t>24month abortions available new york now thats progress</t>
  </si>
  <si>
    <t>more wire hanger</t>
  </si>
  <si>
    <t>ryan print right discussion over</t>
  </si>
  <si>
    <t>avoid pregnancy instead kill unborn</t>
  </si>
  <si>
    <t>viktor johansson</t>
  </si>
  <si>
    <t>feel pretend fetus rational brain ignoring fetuses fact tells even</t>
  </si>
  <si>
    <t>marianne jensen read statistics arguments lol smilys lots lift level</t>
  </si>
  <si>
    <t>spare lecture honey one uterus back</t>
  </si>
  <si>
    <t>marianne jensen abortion killing babies called something make seem ok</t>
  </si>
  <si>
    <t>killing inconvenient life ole snejbjerg babies woman well start older</t>
  </si>
  <si>
    <t>still fence comes abortion one hand killing babies giving women</t>
  </si>
  <si>
    <t>doesnt want babies kitty carson maybe women sterilized use protection</t>
  </si>
  <si>
    <t>people against babys mothers wish bad little woman baby more</t>
  </si>
  <si>
    <t>wish harm baby marianne jensen hmm mothers babies actually care</t>
  </si>
  <si>
    <t>during stone annika jacobsen dont force women babies adoption political</t>
  </si>
  <si>
    <t>baby want comment above yours nicely send abroad many people</t>
  </si>
  <si>
    <t>jenny seidel ohhh well exaggerating promotes understanding</t>
  </si>
  <si>
    <t>include decriminalization ways murdering people well go amnesty favoring strong</t>
  </si>
  <si>
    <t>annika jacobsen everybody opinions happy count anything</t>
  </si>
  <si>
    <t>opinion kathleen pereira totaly wrong alone hannover 500 aproved parents</t>
  </si>
  <si>
    <t>contraception concerning prevention far protecting prevent need focus attention primarily</t>
  </si>
  <si>
    <t>nothing everybody go murder decision abortion right want kid take</t>
  </si>
  <si>
    <t>up annika jacobsen talking kid put adoption adopted know more</t>
  </si>
  <si>
    <t>thought comment pretty self explanatory</t>
  </si>
  <si>
    <t>funny lot unwanted people feel strongly max twelve weeks fetus</t>
  </si>
  <si>
    <t>kill healthy raped woman wanting baby forced look fetus embryo</t>
  </si>
  <si>
    <t>still crime killing defenseless baby</t>
  </si>
  <si>
    <t>abortions rape lieselotte blumenkind 10 still argument used</t>
  </si>
  <si>
    <t>marianne jensen lump cells please google embryo 12th week looks</t>
  </si>
  <si>
    <t>kill ryan print bundle cells eyes ears nose women still</t>
  </si>
  <si>
    <t>right oppinion killing truth marianne jensen respecting unborn child need</t>
  </si>
  <si>
    <t>adopted children parents kathleen pereira seriously letting live child loved</t>
  </si>
  <si>
    <t>annika jacobsen giving up adoption worse aborting creating mental disrupted</t>
  </si>
  <si>
    <t>abortion protection woman one annika jacobsen talk 100 efficient aahaha</t>
  </si>
  <si>
    <t>right annika jacobsen seven half month before week twelve link</t>
  </si>
  <si>
    <t>google want more proof</t>
  </si>
  <si>
    <t>marianne jensen</t>
  </si>
  <si>
    <t>doesnt human baby money gets pregnant very again parents child</t>
  </si>
  <si>
    <t>annika jacobsen link please</t>
  </si>
  <si>
    <t>abortion talking poor choose brain girl child annika jacobsen thread</t>
  </si>
  <si>
    <t>dont human craizy killed marianne jensen believe killing children inconvenient</t>
  </si>
  <si>
    <t>bye annika jacobsen doubt psycic health here nice day rosegarden</t>
  </si>
  <si>
    <t>human life poor adult come out womb body parts woman</t>
  </si>
  <si>
    <t>tulio papadopulus yes easy acces contraception</t>
  </si>
  <si>
    <t>kerry elks highest level taking responsibility</t>
  </si>
  <si>
    <t>children annika jacobsen before twelve weeks lump cells grow away</t>
  </si>
  <si>
    <t>know anyone think kerry elks killed baby contact police abort</t>
  </si>
  <si>
    <t>judith</t>
  </si>
  <si>
    <t>know better people dont forgive dosn't lying hospital bed drugd</t>
  </si>
  <si>
    <t>feminist woman make kerry elks mean stand another hardest decision</t>
  </si>
  <si>
    <t>stopping funding family planning ngos help birth control conservative religious</t>
  </si>
  <si>
    <t>baby killing aborting fetus bundle cells think strict rules abortion</t>
  </si>
  <si>
    <t>getting abortion taking responsibility fetus carry consciousness aborted simply bundle</t>
  </si>
  <si>
    <t>life keep limb children people right guilted another pregnancy annika</t>
  </si>
  <si>
    <t>catholic church spoken out strongly against misuse wire hangers</t>
  </si>
  <si>
    <t>maybe try taking responsibility</t>
  </si>
  <si>
    <t>feminists always defend woman kills babies</t>
  </si>
  <si>
    <t>wire hangers</t>
  </si>
  <si>
    <t>tulio papadopulus someone raped</t>
  </si>
  <si>
    <t>tulio papadopulus better course avoid having sex</t>
  </si>
  <si>
    <t>andreas kettelhoit far concerned keep outdated views right try control</t>
  </si>
  <si>
    <t>miron țigănaş</t>
  </si>
  <si>
    <t>暴戾 嗜血 逼迫 不要急著和加害者握手 習近平牠不分日夜24小時正在屠殺 殘害 無辜 習近平你恐怖份子你狗軍鬼子躲不了 習近平你極為暴戾 下巴橫肉一層層多到嘴裡唾液裝不下</t>
  </si>
  <si>
    <t>layla rochefort</t>
  </si>
  <si>
    <t>difficult topic</t>
  </si>
  <si>
    <t>ashley juarez omg</t>
  </si>
  <si>
    <t>hear drums distance cue up white guilt syndrome</t>
  </si>
  <si>
    <t>coverage issues zimbabwe</t>
  </si>
  <si>
    <t>congratulations gambia over throwing brutal dictatorships salute courage strength</t>
  </si>
  <si>
    <t>000 still ignore genocide taking place south africa 70 100</t>
  </si>
  <si>
    <t>simple african men sent right back africa hope castrate nobody</t>
  </si>
  <si>
    <t>europe taxi population accident chose assuming morally obliged rescue ferry</t>
  </si>
  <si>
    <t>choice nothing government</t>
  </si>
  <si>
    <t>giving asylum anyone change minds before getting boat</t>
  </si>
  <si>
    <t>africa children right men african want support making yes birthcontroll</t>
  </si>
  <si>
    <t>prevents migrants invention dying sea reaching respect human rights</t>
  </si>
  <si>
    <t>god bless</t>
  </si>
  <si>
    <t>add nobody want leave comfort zone embark desperate journey</t>
  </si>
  <si>
    <t>stop african continue happen until britain france exploiting colony tell</t>
  </si>
  <si>
    <t>people dear highlight inocent killing law enforcement agencies even police</t>
  </si>
  <si>
    <t>jobeir abu put wife children position start</t>
  </si>
  <si>
    <t>boat decide rubber set out new zealand australia drowned sea</t>
  </si>
  <si>
    <t>james float burning decide jump window kids</t>
  </si>
  <si>
    <t>humans instead word saying use start refugees syrians muslims jews</t>
  </si>
  <si>
    <t>jasvir singh riat safe part tge world made way countries</t>
  </si>
  <si>
    <t>well solution international navy operation outside north african ports put</t>
  </si>
  <si>
    <t>free biafra fix africa together nigeria foundation faulty</t>
  </si>
  <si>
    <t>jasvir singh riat fight freedom run away another country england</t>
  </si>
  <si>
    <t>away made safe fighting two world wars stood up those</t>
  </si>
  <si>
    <t>james joe hutt really clue count yourself fortunate happened born</t>
  </si>
  <si>
    <t>blocco navale subito</t>
  </si>
  <si>
    <t>conflict nation one lives troops warring another country regardless manufactured</t>
  </si>
  <si>
    <t>britain france responsible tragedy usa gave aircover topple legitimate regime</t>
  </si>
  <si>
    <t>disgraceful better pillaging pirates occured during previous years ie criminal</t>
  </si>
  <si>
    <t>james joe hutt sisters mother brother drowned sea fleeing vietnam</t>
  </si>
  <si>
    <t>eu leaders</t>
  </si>
  <si>
    <t>italy used beautiful welcoming country right wing monsters power turned</t>
  </si>
  <si>
    <t>good work</t>
  </si>
  <si>
    <t>send back</t>
  </si>
  <si>
    <t>one world peace love</t>
  </si>
  <si>
    <t>brave means being american americans coward race known</t>
  </si>
  <si>
    <t>intention getting debate passing along information event decide attend answer</t>
  </si>
  <si>
    <t>women brave standing up those side pimps traffickers prostitute hope</t>
  </si>
  <si>
    <t>both differentiate between victims trafficking consentual sex workers supporting rights</t>
  </si>
  <si>
    <t>barbara sutton</t>
  </si>
  <si>
    <t>thank jackie sure brave hate injustices xx</t>
  </si>
  <si>
    <t>cats saving rats</t>
  </si>
  <si>
    <t>thank brave having courage stand up hate intolerance racism ruling</t>
  </si>
  <si>
    <t>hero well saying assange something strongly disagree amnesty international someone</t>
  </si>
  <si>
    <t>seen endured brave past 11 years please come aid</t>
  </si>
  <si>
    <t>free julian assange</t>
  </si>
  <si>
    <t>thank amnesty international canada</t>
  </si>
  <si>
    <t>amnesty international people peace loving warning political organization disguised under</t>
  </si>
  <si>
    <t>tell israhelli crime minister netanyahu stop killing palestinian amnesty motherfuckers</t>
  </si>
  <si>
    <t>denis boyle people venezuela put end maduro</t>
  </si>
  <si>
    <t>kidnapped wives lgbti brides</t>
  </si>
  <si>
    <t>places lifestyle tehy west welcomed particular nature</t>
  </si>
  <si>
    <t>stop lgbt movement</t>
  </si>
  <si>
    <t>business someone right agree lifestyle option minding love want spend</t>
  </si>
  <si>
    <t>someone put bullet bastard</t>
  </si>
  <si>
    <t>lgbt people stands way life human ones undercutting ban gayism</t>
  </si>
  <si>
    <t>guilty loving someone kidding</t>
  </si>
  <si>
    <t>abducted tortured fairly tried competent court found guilty jailed</t>
  </si>
  <si>
    <t>people moses adudu 100 years ago similar thing uk countries</t>
  </si>
  <si>
    <t>moses see problems saying curious</t>
  </si>
  <si>
    <t>buddhists</t>
  </si>
  <si>
    <t>next lgbt mr putin think</t>
  </si>
  <si>
    <t>tell people russia put end putin</t>
  </si>
  <si>
    <t>gay seek okay chechnya conservative muslim state russia mother country</t>
  </si>
  <si>
    <t>strong feeling putin approves atrocities though</t>
  </si>
  <si>
    <t>moses adudu stop kidnapping torturing killing gay people</t>
  </si>
  <si>
    <t>károly lelkes human</t>
  </si>
  <si>
    <t>guess lives inn chechnya russians</t>
  </si>
  <si>
    <t>putin trump</t>
  </si>
  <si>
    <t>great mother russia</t>
  </si>
  <si>
    <t>england's punks turned drag queens party animals</t>
  </si>
  <si>
    <t>sound bullshit</t>
  </si>
  <si>
    <t>evil end</t>
  </si>
  <si>
    <t>annie madsen</t>
  </si>
  <si>
    <t>mel hollands thank god</t>
  </si>
  <si>
    <t>morgan matthews veronica mcloughlin gregory barker john muisyo soom well</t>
  </si>
  <si>
    <t>morgan matthews always next time free lessons promised</t>
  </si>
  <si>
    <t>karin nordh amazing</t>
  </si>
  <si>
    <t>daniel onyango</t>
  </si>
  <si>
    <t>welcome brother's sister community family</t>
  </si>
  <si>
    <t>exciting john muisyo soom re amazing taken dance lessons whilst</t>
  </si>
  <si>
    <t>excited see picture read guys proud hope re well</t>
  </si>
  <si>
    <t>hello mel hollands</t>
  </si>
  <si>
    <t>veronica mcloughlin thank mum</t>
  </si>
  <si>
    <t>john absolute legend muisyo soom knew congratulations incredibly committed impressive</t>
  </si>
  <si>
    <t>green funds available jobs projects aquahol injection inc com</t>
  </si>
  <si>
    <t>young activists reclaiming world hope everywhere look avoid blinding glare</t>
  </si>
  <si>
    <t>kat roma greer</t>
  </si>
  <si>
    <t>refer above post</t>
  </si>
  <si>
    <t>excellent work showing such hope youth kenya well done</t>
  </si>
  <si>
    <t>child chalice lift out poverty kenya through awesome overseas development</t>
  </si>
  <si>
    <t>fake offices isra hell behind misery world satanic jews</t>
  </si>
  <si>
    <t>amnesty international much bribe money intel corporation israeli mafia state</t>
  </si>
  <si>
    <t>solvejg juel sandberg</t>
  </si>
  <si>
    <t>assante sana</t>
  </si>
  <si>
    <t>و قمع إسرائيل للفلسطنيين العزل لمذا لا تدينونه أم إنها</t>
  </si>
  <si>
    <t>bout amnesty concentrate exposing western intelligence agencies well documented destabilisation</t>
  </si>
  <si>
    <t>invade venezuela free venezuelan people</t>
  </si>
  <si>
    <t>stop cia interfere affairs countries american terrorism</t>
  </si>
  <si>
    <t>years over member amnesty bout 15 misgivings particularly falsehoods syria</t>
  </si>
  <si>
    <t>people calling coup trump bolsonaro scott beall greatest possible respect</t>
  </si>
  <si>
    <t>innocent benjamin eskola obviously being keyboard warrior permits condone slaughter</t>
  </si>
  <si>
    <t>geoff bridges tool blaming usa liberal progressive socialist dictator flips</t>
  </si>
  <si>
    <t>liberal carolin meyer believe term logic confused mature intelligent thought</t>
  </si>
  <si>
    <t>amnesty international stfu</t>
  </si>
  <si>
    <t>maduro resist listen voice venezuelan people venuzuela actually humanitarian crisis</t>
  </si>
  <si>
    <t>tell usa cia stop inciting financing civil wars foreign countries</t>
  </si>
  <si>
    <t>worse people venezuela</t>
  </si>
  <si>
    <t>government responds criticism lethal force usa blame weird people apply</t>
  </si>
  <si>
    <t>coups tax dollars</t>
  </si>
  <si>
    <t>insist imminent danger remains appropriate military response inevitable poor protesters</t>
  </si>
  <si>
    <t>white house mike pence told order dogs pigs retreat abandon</t>
  </si>
  <si>
    <t>oppression tith sor sure believe imperialisy propaganda regime democratically elected</t>
  </si>
  <si>
    <t>condemn coup against venezuela</t>
  </si>
  <si>
    <t>compassion dialogue achieved backed coup genuinely care slaughter innocent direct</t>
  </si>
  <si>
    <t>fascists interested slaughtering innocent advance geo political narrative amnesty international</t>
  </si>
  <si>
    <t>amnisty run dirty oil money</t>
  </si>
  <si>
    <t>revolution televised watch compare</t>
  </si>
  <si>
    <t>amnesty another arm imperialism</t>
  </si>
  <si>
    <t>french demanding stop killing protesters france people macron leave more</t>
  </si>
  <si>
    <t>america call zimbabwe amnesty international disgrace decided use kind language</t>
  </si>
  <si>
    <t>now democracy amy goodman jeremy corbyn critisice venezuelan government's actions</t>
  </si>
  <si>
    <t>country refugees work want out more one government tiny ecuador</t>
  </si>
  <si>
    <t>president hey amnesty international fucking mad reconcile shitty publication trump</t>
  </si>
  <si>
    <t>hmm amnesty become dog now</t>
  </si>
  <si>
    <t>hmm happening over decade first seen amnesty's presence still better</t>
  </si>
  <si>
    <t>nobody supports maduro</t>
  </si>
  <si>
    <t>amnesty international supporting terrorists right wing coup attempts backed usa</t>
  </si>
  <si>
    <t>look actually going venezuela much world see</t>
  </si>
  <si>
    <t>ric prim prick</t>
  </si>
  <si>
    <t>dictators win elections coup leave power through great strike</t>
  </si>
  <si>
    <t>usa world biggest terror organization</t>
  </si>
  <si>
    <t>damian ask iranians bout imperialists work re protests mossadegh</t>
  </si>
  <si>
    <t>ric prim correct opposition boycotted knew lose democratic vote cia</t>
  </si>
  <si>
    <t>end fascism</t>
  </si>
  <si>
    <t>dictator michael félix jaime ignore elections seek power through coup</t>
  </si>
  <si>
    <t>relection fair politician manipulation</t>
  </si>
  <si>
    <t>amnesty international once again propaganda tool aggression</t>
  </si>
  <si>
    <t>stuart dye</t>
  </si>
  <si>
    <t>ric prim shut up troll</t>
  </si>
  <si>
    <t>yesterday</t>
  </si>
  <si>
    <t>right wing failed stop venezuela's revolution even sanctions coup attempts</t>
  </si>
  <si>
    <t>majority venezuelans support</t>
  </si>
  <si>
    <t>yes overwhelmingly support maduro rejected right wing terrorists</t>
  </si>
  <si>
    <t>andrew pouton boycotted election youare ignorant appalling</t>
  </si>
  <si>
    <t>whole country against</t>
  </si>
  <si>
    <t>wasnt elected stopped opposition running against hes dictator</t>
  </si>
  <si>
    <t>majority michael félix jaime bullshit re elected big venezuelans support</t>
  </si>
  <si>
    <t>class used privilege protestors middle white coup supporters terrorism attack</t>
  </si>
  <si>
    <t>ric prim venezuela shows protest defence privilege street action now</t>
  </si>
  <si>
    <t>want organization oh amnesty coup venezuela really workers paid facebook</t>
  </si>
  <si>
    <t>one wrong here imperialist pig</t>
  </si>
  <si>
    <t>hes wrong</t>
  </si>
  <si>
    <t>michael richards venezuelan people spoken</t>
  </si>
  <si>
    <t>darib noheyla bot</t>
  </si>
  <si>
    <t>ric prim coup even know one</t>
  </si>
  <si>
    <t>andrew pouton shut up right</t>
  </si>
  <si>
    <t>damian mccarthy utter shite</t>
  </si>
  <si>
    <t>comment doing here</t>
  </si>
  <si>
    <t>much better france ukraine</t>
  </si>
  <si>
    <t>waw ohh amnesty</t>
  </si>
  <si>
    <t>everything happened feel sorry yourself treat gift opportunity grow obstacle</t>
  </si>
  <si>
    <t>both side mean</t>
  </si>
  <si>
    <t>thank sue</t>
  </si>
  <si>
    <t>thankyou amnesty international 7million supporters trying help tortured victims around</t>
  </si>
  <si>
    <t>please sign here</t>
  </si>
  <si>
    <t>against sign petition injustice homosexuals chechnya</t>
  </si>
  <si>
    <t>take action now</t>
  </si>
  <si>
    <t>sign here</t>
  </si>
  <si>
    <t>iran 7mila arresti di dissidenti</t>
  </si>
  <si>
    <t>stop targeting forcing people</t>
  </si>
  <si>
    <t>ur americans please keep homosexual country stop selling countries</t>
  </si>
  <si>
    <t>russia's internal meddling affairs amnesty international participating campaign undermine security</t>
  </si>
  <si>
    <t>one explain born naturally self want</t>
  </si>
  <si>
    <t>side reminder world took care street stop ww2 worry kill</t>
  </si>
  <si>
    <t>queer allowed jay holloway bullshit side kid russia chechnya born</t>
  </si>
  <si>
    <t>met mother</t>
  </si>
  <si>
    <t>jay holloway really dumb internal policy</t>
  </si>
  <si>
    <t>inhuman treatement human</t>
  </si>
  <si>
    <t>here go</t>
  </si>
  <si>
    <t>petition please</t>
  </si>
  <si>
    <t>nothing great creative way raise awareness</t>
  </si>
  <si>
    <t>rosabel canós llorens</t>
  </si>
  <si>
    <t>Top Words in Comment by Salience</t>
  </si>
  <si>
    <t>Top Word Pairs in Comment by Count</t>
  </si>
  <si>
    <t>wonder,sanctions  sanctions,around  around,world  world,led  led,problems  problems,venezuelan  venezuelan,citizens</t>
  </si>
  <si>
    <t>amnesty,siding  siding,us's  us's,regime  regime,change  change,operation  operation,absolute  absolute,disgrace  disgrace,sort  sort,yourselves  yourselves,out</t>
  </si>
  <si>
    <t>amnesty,supporting  supporting,proxy  proxy,attempted  attempted,coup</t>
  </si>
  <si>
    <t>very,great</t>
  </si>
  <si>
    <t>almedina,oc  oc,bachelorette</t>
  </si>
  <si>
    <t>henrik,harr  harr,bra  bra,att  att,påminna  påminna,om  om,vår  vår,grupp</t>
  </si>
  <si>
    <t>certificate,completing  completing,pay  pay,44  44,dollars  dollars,right</t>
  </si>
  <si>
    <t>humman,rights  wish,praise  praise,agree  agree,ideas  ideas,party  party,many  many,japanese  japanese,left  left,wing  wing,politicians</t>
  </si>
  <si>
    <t>okey,want  want,courses  courses,pls  pls,advice</t>
  </si>
  <si>
    <t>when's,deadline</t>
  </si>
  <si>
    <t>completed,courses  courses,human  human,rights  rights,defenders  defenders,received  received,certificate  certificate,instead  instead,certificate  certificate,without  without,name</t>
  </si>
  <si>
    <t>نعم,أريد  أريد,ذالك  ذالك,اكثر  اكثر,من  من,اي  اي,شيء  شيء,آخر  آخر,وسأكون  وسأكون,ممتنا  ممتنا,لكم</t>
  </si>
  <si>
    <t>louise,flynn  flynn,thought  thought,connie  connie,interested</t>
  </si>
  <si>
    <t>annika,jacobsen  jacobsen,really  really,trying  trying,argue  argue,cluster  cluster,cells  cells,smaller  smaller,kidney  kidney,bean  bean,same</t>
  </si>
  <si>
    <t>time,something  something,catholic  catholic,church's  church's,view  view,sexuality  sexuality,women's  women's,rights</t>
  </si>
  <si>
    <t>feminists,aways  aways,defend  defend,right  right,autonomy  autonomy,over  over,bodies</t>
  </si>
  <si>
    <t>24month,abortions  abortions,new  new,york  york,now  now,thats  thats,progress</t>
  </si>
  <si>
    <t>men,'don't  'don't,believe  believe,abortion'  abortion',vasectomies  vasectomies,way  way,women  women,intimate  intimate,acquaintance  acquaintance,never  never,unwanted</t>
  </si>
  <si>
    <t>24month,abortions  abortions,available  available,new  new,york  york,now  now,thats  thats,progress</t>
  </si>
  <si>
    <t>more,wire  wire,hanger</t>
  </si>
  <si>
    <t>ryan,print  print,right  right,discussion  discussion,over</t>
  </si>
  <si>
    <t>avoid,pregnancy  pregnancy,instead  instead,kill  kill,unborn</t>
  </si>
  <si>
    <t>viktor,johansson</t>
  </si>
  <si>
    <t>really,tired  tired,misconceptions  misconceptions,fetus  fetus,being  being,alive  alive,wtv  wtv,rational  rational,therefor  therefor,power  power,decision</t>
  </si>
  <si>
    <t>marianne,jensen  jensen,read  read,statistics  statistics,arguments  arguments,lol  lol,smilys  smilys,lots  lots,lift  lift,level  level,statements</t>
  </si>
  <si>
    <t>spare,lecture  lecture,honey  honey,one  one,uterus  uterus,back</t>
  </si>
  <si>
    <t>marianne,jensen  jensen,abortion  abortion,killing  killing,babies  babies,called  called,something  something,make  make,seem  seem,ok  ok,doesn</t>
  </si>
  <si>
    <t>ole,snejbjerg  snejbjerg,killing  killing,babies  babies,inconvenient  inconvenient,woman  woman,well  well,start  start,killing  killing,older  older,kids</t>
  </si>
  <si>
    <t>still,fence  fence,comes  comes,abortion  abortion,one  one,hand  hand,killing  killing,babies  babies,giving  giving,women  women,choice</t>
  </si>
  <si>
    <t>doesnt,want  kitty,carson  carson,maybe  maybe,women  women,doesnt  want,babies  babies,sterilized  sterilized,use  use,protection  protection,guys</t>
  </si>
  <si>
    <t>people,against  against,killing  killing,unborn  unborn,babys  babys,against  against,women  women,mothers  mothers,wish  wish,bad  bad,trying</t>
  </si>
  <si>
    <t>wish,harm  marianne,jensen  jensen,hmm  hmm,wish  harm,mothers  mothers,wish  harm,babies  babies,actually  actually,care  care,alle</t>
  </si>
  <si>
    <t>annika,jacobsen  jacobsen,dont  dont,force  force,women  women,babies  babies,adoption  adoption,political  political,correct  correct,people  people,course</t>
  </si>
  <si>
    <t>comment,above  above,yours  yours,nicely  nicely,send  send,baby  baby,abroad  abroad,many  many,people  people,want  want,children</t>
  </si>
  <si>
    <t>jenny,seidel  seidel,ohhh  ohhh,well  well,exaggerating  exaggerating,promotes  promotes,understanding</t>
  </si>
  <si>
    <t>include,decriminalization  decriminalization,ways  ways,murdering  murdering,people  people,well  well,go  go,amnesty  amnesty,favoring  favoring,strong  strong,forgetting</t>
  </si>
  <si>
    <t>annika,jacobsen  jacobsen,everybody  everybody,opinions  opinions,happy  happy,count  count,anything</t>
  </si>
  <si>
    <t>kathleen,pereira  pereira,totaly  totaly,wrong  wrong,alone  alone,hannover  hannover,500  500,aproved  aproved,parents  parents,waiting  waiting,adopt</t>
  </si>
  <si>
    <t>need,focus  focus,attention  attention,primarily  primarily,promoting  promoting,readily  readily,available  available,affordable  affordable,contraception  contraception,fact  fact,based</t>
  </si>
  <si>
    <t>everybody,opinion  opinion,now  now,go  go,supporting  supporting,argument  argument,saying  saying,murder  murder,use  use,protection  protection,both</t>
  </si>
  <si>
    <t>annika,jacobsen  jacobsen,talking  talking,kid  kid,put  put,up  up,adoption  adoption,adopted  adopted,know  know,more  more,half</t>
  </si>
  <si>
    <t>thought,comment  comment,pretty  pretty,self  self,explanatory</t>
  </si>
  <si>
    <t>funny,people  people,feel  feel,strongly  strongly,max  max,twelve  twelve,weeks  weeks,fetus  fetus,empati  empati,poor  poor,girl</t>
  </si>
  <si>
    <t>healthy,raped  raped,woman  woman,wanting  wanting,kill  kill,baby  baby,forced  forced,look  look,fetus  fetus,embryo  embryo,week</t>
  </si>
  <si>
    <t>still,crime  crime,killing  killing,defenseless  defenseless,baby</t>
  </si>
  <si>
    <t>lieselotte,blumenkind  blumenkind,10  10,abortions  abortions,rape  rape,still  still,argument  argument,rape  rape,used  used,abortions</t>
  </si>
  <si>
    <t>marianne,jensen  jensen,lump  lump,cells  cells,please  please,google  google,embryo  embryo,12th  12th,week  week,looks</t>
  </si>
  <si>
    <t>ryan,print  print,bundle  bundle,cells  cells,eyes  eyes,ears  ears,nose  nose,women  women,still  still,kill  kill,human</t>
  </si>
  <si>
    <t>marianne,jensen  jensen,respecting  respecting,right  right,unborn  unborn,child  child,oppinion  oppinion,need  need,more  more,important  important,respect</t>
  </si>
  <si>
    <t>kathleen,pereira  pereira,seriously  seriously,letting  letting,live  live,adopted  adopted,child  child,loved  loved,wanted  wanted,people  people,couldnt</t>
  </si>
  <si>
    <t>annika,jacobsen  jacobsen,giving  giving,up  up,adoption  adoption,worse  worse,aborting  aborting,creating  creating,mental  mental,disrupted  disrupted,child</t>
  </si>
  <si>
    <t>annika,jacobsen  jacobsen,seven  seven,half  half,month  month,before  before,week  week,twelve  twelve,link  link,prove  prove,please</t>
  </si>
  <si>
    <t>google,want  want,more  more,proof</t>
  </si>
  <si>
    <t>gets,pregnant  marianne,jensen  jensen,teen  teen,gets  pregnant,very  very,unfortunate  unfortunate,again  again,knew  knew,risk  risk,beforehand</t>
  </si>
  <si>
    <t>annika,jacobsen  jacobsen,link  link,please</t>
  </si>
  <si>
    <t>talking,abortion  choose,abortion  girl,child  annika,jacobsen  jacobsen,talking  abortion,thread  thread,babymurder  babymurder,talking  abortion,before  before,week</t>
  </si>
  <si>
    <t>annika,jacobsen  jacobsen,doubt  doubt,psycic  psycic,health  health,bye  bye,bye  bye,here  here,nice  nice,day  day,rosegarden</t>
  </si>
  <si>
    <t>body,parts  poor,adult  want,deal  deal,consequences  out,womb  human,body  marianne,jensen  jensen,maybe  maybe,poor  adult,woman</t>
  </si>
  <si>
    <t>tulio,papadopulus  papadopulus,yes  yes,easy  easy,acces  acces,contraception</t>
  </si>
  <si>
    <t>kerry,elks  elks,highest  highest,level  level,taking  taking,responsibility</t>
  </si>
  <si>
    <t>annika,jacobsen  jacobsen,before  before,twelve  twelve,weeks  weeks,lump  lump,cells  cells,grow  grow,away  away,romantic  romantic,children</t>
  </si>
  <si>
    <t>know,anyone  kerry,elks  elks,know  anyone,killed  killed,baby  baby,think  think,contact  contact,police  police,know  anyone,abort</t>
  </si>
  <si>
    <t>know,better  forgive,dosn't  dosn't,know  better,lying  lying,hospital  hospital,bed  bed,drugd  drugd,never  never,seeing  seeing,fetus</t>
  </si>
  <si>
    <t>kerry,elks  elks,mean  mean,feminist  feminist,stand  stand,another  another,woman  woman,make  make,hardest  hardest,decision  decision,life</t>
  </si>
  <si>
    <t>stopping,funding  funding,family  family,planning  planning,ngos  ngos,help  help,birth  birth,control  control,conservative  conservative,religious  religious,nations</t>
  </si>
  <si>
    <t>killing,baby  baby,aborting  aborting,fetus  fetus,bundle  bundle,cells  cells,think  think,strict  strict,rules  rules,abortion  abortion,provided</t>
  </si>
  <si>
    <t>getting,abortion  abortion,taking  taking,responsibility  responsibility,fetus  fetus,carry  carry,consciousness  consciousness,aborted  aborted,simply  simply,bundle  bundle,cells</t>
  </si>
  <si>
    <t>another,life  annika,jacobsen  jacobsen,god  god,everyone's  everyone's,belief  belief,keep  keep,biases  biases,yourself  yourself,abortions  abortions,performed</t>
  </si>
  <si>
    <t>catholic,church  church,spoken  spoken,out  out,strongly  strongly,against  against,misuse  misuse,wire  wire,hangers</t>
  </si>
  <si>
    <t>maybe,try  try,taking  taking,responsibility</t>
  </si>
  <si>
    <t>feminists,always  always,defend  defend,woman  woman,kills  kills,babies</t>
  </si>
  <si>
    <t>wire,hangers</t>
  </si>
  <si>
    <t>tulio,papadopulus  papadopulus,someone  someone,raped</t>
  </si>
  <si>
    <t>tulio,papadopulus  papadopulus,better  better,course  course,avoid  avoid,having  having,sex</t>
  </si>
  <si>
    <t>andreas,kettelhoit  kettelhoit,far  far,concerned  concerned,keep  keep,outdated  outdated,views  views,right  right,try  try,control  control,women</t>
  </si>
  <si>
    <t>miron,țigănaş</t>
  </si>
  <si>
    <t>不要急著和加害者握手,習近平牠不分日夜24小時正在屠殺  習近平牠不分日夜24小時正在屠殺,殘害  殘害,無辜  無辜,習近平你恐怖份子你狗軍鬼子躲不了  習近平你恐怖份子你狗軍鬼子躲不了,習近平你極為暴戾  習近平你極為暴戾,下巴橫肉一層層多到嘴裡唾液裝不下  下巴橫肉一層層多到嘴裡唾液裝不下,流著口水  流著口水,嗜血  嗜血,色狼  色狼,非常囂張的</t>
  </si>
  <si>
    <t>layla,rochefort</t>
  </si>
  <si>
    <t>difficult,topic</t>
  </si>
  <si>
    <t>ashley,juarez  juarez,omg</t>
  </si>
  <si>
    <t>hear,drums  drums,distance  distance,cue  cue,up  up,white  white,guilt  guilt,syndrome</t>
  </si>
  <si>
    <t>coverage,issues  issues,zimbabwe</t>
  </si>
  <si>
    <t>congratulations,gambia  gambia,over  over,throwing  throwing,brutal  brutal,dictatorships  dictatorships,salute  salute,courage  courage,strength</t>
  </si>
  <si>
    <t>still,ignore  ignore,genocide  genocide,taking  taking,place  place,south  south,africa  africa,70  70,000  000,100  100,000</t>
  </si>
  <si>
    <t>simple,african  african,men  men,sent  sent,right  right,back  back,africa  africa,hope  hope,castrate  castrate,nobody  nobody,more</t>
  </si>
  <si>
    <t>accident,chose  chose,assuming  assuming,morally  morally,obliged  obliged,rescue  rescue,ferry  ferry,destination  destination,europe  europe,unfortunately  unfortunately,sometimes</t>
  </si>
  <si>
    <t>choice,nothing  nothing,government</t>
  </si>
  <si>
    <t>giving,asylum  asylum,anyone  anyone,change  change,minds  minds,before  before,getting  getting,boat</t>
  </si>
  <si>
    <t>african,men  yes,right  right,birthcontroll  birthcontroll,africa  africa,culture  culture,religion  religion,islam  islam,catholic  catholic,men  men,africa</t>
  </si>
  <si>
    <t>prevents,migrants  invention,prevents  migrants,dying  dying,sea  sea,prevents  migrants,reaching  reaching,respect  respect,human  human,rights</t>
  </si>
  <si>
    <t>god,bless</t>
  </si>
  <si>
    <t>add,nobody  nobody,want  want,leave  leave,comfort  comfort,zone  zone,embark  embark,desperate  desperate,journey</t>
  </si>
  <si>
    <t>continue,happen  happen,until  until,britain  britain,france  france,stop  stop,exploiting  exploiting,colony  colony,tell  tell,stop  stop,african</t>
  </si>
  <si>
    <t>dear,highlight  highlight,inocent  inocent,people  people,killing  killing,law  law,enforcement  enforcement,agencies  agencies,even  even,police  police,others</t>
  </si>
  <si>
    <t>jobeir,abu  abu,put  put,wife  wife,children  children,position  position,start</t>
  </si>
  <si>
    <t>decide,boat  boat,rubber  rubber,boat  boat,set  set,out  out,new  new,zealand  zealand,australia  australia,drowned  drowned,sea</t>
  </si>
  <si>
    <t>james,float  float,burning  burning,decide  decide,jump  jump,window  window,kids</t>
  </si>
  <si>
    <t>instead,saying  use,word  word,humans  humans,instead  saying,refugees  refugees,use  saying,syrians  syrians,humans  instead,muslims  muslims,jews</t>
  </si>
  <si>
    <t>jasvir,singh  singh,riat  riat,safe  safe,part  part,tge  tge,world  world,made  made,way  way,countries  countries,same</t>
  </si>
  <si>
    <t>well,solution  solution,international  international,navy  navy,operation  operation,outside  outside,north  north,african  african,ports  ports,put  put,jail</t>
  </si>
  <si>
    <t>free,biafra  biafra,fix  fix,africa  africa,together  together,nigeria  nigeria,foundation  foundation,faulty</t>
  </si>
  <si>
    <t>jasvir,singh  singh,riat  riat,fight  fight,freedom  freedom,run  run,away  away,another  another,country  country,england  england,smart</t>
  </si>
  <si>
    <t>made,safe  safe,fighting  fighting,two  two,world  world,wars  wars,stood  stood,up  up,those  those,tried  tried,take</t>
  </si>
  <si>
    <t>james,joe  joe,hutt  hutt,really  really,clue  clue,count  count,yourself  yourself,fortunate  fortunate,happened  happened,born  born,safe</t>
  </si>
  <si>
    <t>blocco,navale  navale,subito</t>
  </si>
  <si>
    <t>europe,blame  blame,tragedy  tragedy,corrupt  corrupt,governments  governments,developing  developing,countries  countries,mismanaging  mismanaging,money  money,abusing  abusing,exploiting</t>
  </si>
  <si>
    <t>nation,one  one,lives  lives,troops  troops,warring  warring,another  another,country  country,regardless  regardless,manufactured  manufactured,reason  reason,conflict</t>
  </si>
  <si>
    <t>britain,france  france,responsible  responsible,tragedy  tragedy,usa  usa,gave  gave,aircover  aircover,topple  topple,legitimate  legitimate,regime  regime,libya</t>
  </si>
  <si>
    <t>disgraceful,better  better,pillaging  pillaging,pirates  pirates,occured  occured,during  during,previous  previous,years  years,ie  ie,criminal</t>
  </si>
  <si>
    <t>james,joe  joe,hutt  hutt,sisters  sisters,mother  mother,brother  brother,drowned  drowned,sea  sea,fleeing  fleeing,vietnam  vietnam,comment</t>
  </si>
  <si>
    <t>eu,leaders</t>
  </si>
  <si>
    <t>italy,used  used,beautiful  beautiful,welcoming  welcoming,country  country,right  right,wing  wing,monsters  monsters,power  power,turned  turned,ugly</t>
  </si>
  <si>
    <t>good,work</t>
  </si>
  <si>
    <t>send,back</t>
  </si>
  <si>
    <t>one,world  world,one  one,peace  peace,love</t>
  </si>
  <si>
    <t>brave,means  means,being  being,american  american,americans  americans,coward  coward,race  race,known</t>
  </si>
  <si>
    <t>intention,getting  getting,debate  debate,passing  passing,along  along,information  information,event  event,decide  decide,attend  attend,answer  answer,questions</t>
  </si>
  <si>
    <t>brave,standing  standing,up  up,those  those,side  side,pimps  pimps,traffickers  traffickers,prostitute  prostitute,women  women,hope  hope,amnesty</t>
  </si>
  <si>
    <t>differentiate,between  between,victims  victims,trafficking  trafficking,consentual  consentual,sex  sex,workers  workers,supporting  supporting,rights  rights,autonomy  autonomy,both</t>
  </si>
  <si>
    <t>barbara,sutton</t>
  </si>
  <si>
    <t>thank,jackie  jackie,sure  sure,brave  brave,hate  hate,injustices  injustices,xx</t>
  </si>
  <si>
    <t>cats,saving  saving,rats</t>
  </si>
  <si>
    <t>thank,brave  brave,having  having,courage  courage,stand  stand,up  up,hate  hate,intolerance  intolerance,racism  racism,ruling  ruling,world</t>
  </si>
  <si>
    <t>freed,alam  alam,zaib</t>
  </si>
  <si>
    <t>well,saying  saying,assange  assange,hero  hero,something  something,strongly  strongly,disagree  disagree,amnesty  amnesty,international  international,someone  someone,ready</t>
  </si>
  <si>
    <t>seen,endured  endured,brave  brave,past  past,11  11,years  years,please  please,come  come,aid</t>
  </si>
  <si>
    <t>free,julian  julian,assange</t>
  </si>
  <si>
    <t>thank,amnesty  amnesty,international  international,canada</t>
  </si>
  <si>
    <t>amnesty,international  peace,loving  loving,people  warning,political  political,organization  organization,disguised  disguised,under  under,false  false,purpose  purpose,defending</t>
  </si>
  <si>
    <t>tell,israhelli  israhelli,crime  crime,minister  minister,netanyahu  netanyahu,stop  stop,killing  killing,palestinian  palestinian,amnesty  amnesty,motherfuckers</t>
  </si>
  <si>
    <t>denis,boyle  boyle,people  people,venezuela  venezuela,put  put,end  end,maduro</t>
  </si>
  <si>
    <t>kidnapped,wives  wives,lgbti  lgbti,brides</t>
  </si>
  <si>
    <t>tehy,west  west,places  places,welcomed  welcomed,places  places,particular  particular,lifestyle  lifestyle,lifestyle  lifestyle,nature</t>
  </si>
  <si>
    <t>stop,lgbt  lgbt,movement</t>
  </si>
  <si>
    <t>agree,lifestyle  lifestyle,option  option,minding  minding,business  business,business  business,love  love,want  want,spend  spend,life  life,personal</t>
  </si>
  <si>
    <t>someone,put  put,bullet  bullet,bastard</t>
  </si>
  <si>
    <t>lgbt,stands  way,life  lgbt,people  people,ones  ones,undercutting  undercutting,ban  ban,gayism  gayism,nothing  nothing,wrong  wrong,agreeing</t>
  </si>
  <si>
    <t>guilty,loving  loving,someone  someone,kidding</t>
  </si>
  <si>
    <t>abducted,tortured  tortured,fairly  fairly,tried  tried,competent  competent,court  court,found  found,guilty  guilty,jailed</t>
  </si>
  <si>
    <t>moses,adudu  adudu,100  100,years  years,ago  ago,people  people,similar  similar,thing  thing,uk  uk,countries  countries,attitudes</t>
  </si>
  <si>
    <t>moses,see  see,problems  problems,saying  saying,curious</t>
  </si>
  <si>
    <t>next,lgbt  lgbt,mr  mr,putin  putin,think</t>
  </si>
  <si>
    <t>tell,people  people,russia  russia,put  put,end  end,putin</t>
  </si>
  <si>
    <t>okay,chechnya  chechnya,conservative  conservative,muslim  muslim,state  state,russia  russia,mother  mother,country  country,criminalized  criminalized,gay  gay,thing</t>
  </si>
  <si>
    <t>strong,feeling  feeling,putin  putin,approves  approves,atrocities  atrocities,though</t>
  </si>
  <si>
    <t>moses,adudu  adudu,stop  stop,kidnapping  kidnapping,torturing  torturing,killing  killing,gay  gay,people</t>
  </si>
  <si>
    <t>károly,lelkes  lelkes,human</t>
  </si>
  <si>
    <t>guess,lives  lives,inn  inn,chechnya  chechnya,russians</t>
  </si>
  <si>
    <t>أطلقو,سراح  سراح,الصحفي  الصحفي,الجزائري  الجزائري,عدلان  عدلان,ملاح</t>
  </si>
  <si>
    <t>putin,trump</t>
  </si>
  <si>
    <t>great,mother  mother,russia</t>
  </si>
  <si>
    <t>england's,punks  punks,turned  turned,drag  drag,queens  queens,party  party,animals</t>
  </si>
  <si>
    <t>sound,bullshit</t>
  </si>
  <si>
    <t>evil,end</t>
  </si>
  <si>
    <t>annie,madsen</t>
  </si>
  <si>
    <t>mel,hollands  hollands,thank  thank,god</t>
  </si>
  <si>
    <t>morgan,matthews  matthews,veronica  veronica,mcloughlin  mcloughlin,gregory  gregory,barker  barker,john  john,muisyo  muisyo,soom  soom,well  well,hello</t>
  </si>
  <si>
    <t>morgan,matthews  matthews,always  always,next  next,time  time,free  free,lessons  lessons,promised</t>
  </si>
  <si>
    <t>karin,nordh  nordh,amazing</t>
  </si>
  <si>
    <t>welcome,brother's  brother's,sister  sister,community  community,family</t>
  </si>
  <si>
    <t>exciting,john  john,muisyo  muisyo,soom  soom,re  re,amazing  amazing,taken  taken,dance  dance,lessons  lessons,whilst  whilst,chance</t>
  </si>
  <si>
    <t>excited,see  see,picture  picture,read  read,guys  guys,proud  proud,hope  hope,re  re,well</t>
  </si>
  <si>
    <t>hello,mel  mel,hollands</t>
  </si>
  <si>
    <t>veronica,mcloughlin  mcloughlin,thank  thank,mum</t>
  </si>
  <si>
    <t>absolute,legend  legend,john  john,muisyo  muisyo,soom  soom,knew  knew,congratulations  congratulations,john  john,incredibly  incredibly,committed  committed,impressive</t>
  </si>
  <si>
    <t>green,funds  funds,available  available,jobs  jobs,green  green,projects  projects,aquahol  aquahol,injection  injection,inc  inc,com</t>
  </si>
  <si>
    <t>young,activists  activists,reclaiming  reclaiming,world  world,hope  hope,everywhere  everywhere,look  look,avoid  avoid,blinding  blinding,glare  glare,old</t>
  </si>
  <si>
    <t>kat,roma  roma,greer</t>
  </si>
  <si>
    <t>refer,above  above,post</t>
  </si>
  <si>
    <t>excellent,work  work,showing  showing,such  such,hope  hope,youth  youth,kenya  kenya,well  well,done</t>
  </si>
  <si>
    <t>lift,child  child,out  out,poverty  poverty,kenya  kenya,through  through,chalice  chalice,awesome  awesome,overseas  overseas,development  development,organization</t>
  </si>
  <si>
    <t>fake,offices  offices,isra  isra,hell  hell,behind  behind,misery  misery,world  world,satanic  satanic,jews</t>
  </si>
  <si>
    <t>amnesty,international  international,much  much,bribe  bribe,money  money,intel  intel,corporation  corporation,israeli  israeli,mafia  mafia,state  state,paid</t>
  </si>
  <si>
    <t>solvejg,juel  juel,sandberg</t>
  </si>
  <si>
    <t>assante,sana</t>
  </si>
  <si>
    <t>و,قمع  قمع,إسرائيل  إسرائيل,للفلسطنيين  للفلسطنيين,العزل  العزل,لمذا  لمذا,لا  لا,تدينونه  تدينونه,أم  أم,إنها  إنها,خدمة</t>
  </si>
  <si>
    <t>bout,amnesty  amnesty,concentrate  concentrate,exposing  exposing,western  western,intelligence  intelligence,agencies  agencies,well  well,documented  documented,destabilisation  destabilisation,activities</t>
  </si>
  <si>
    <t>invade,venezuela  venezuela,free  free,venezuelan  venezuelan,people</t>
  </si>
  <si>
    <t>stop,cia  cia,interfere  interfere,affairs  affairs,countries  countries,american  american,terrorism</t>
  </si>
  <si>
    <t>member,amnesty  amnesty,bout  bout,15  15,years  years,misgivings  misgivings,over  over,years  years,particularly  particularly,falsehoods  falsehoods,over</t>
  </si>
  <si>
    <t>calling,people  scott,beall  beall,greatest  greatest,possible  possible,respect  respect,calling  people,fascists  fascists,facebook  facebook,perhaps  perhaps,take</t>
  </si>
  <si>
    <t>benjamin,eskola  eskola,obviously  obviously,being  being,keyboard  keyboard,warrior  warrior,permits  permits,condone  condone,slaughter  slaughter,innocent  innocent,people</t>
  </si>
  <si>
    <t>geoff,bridges  bridges,tool  tool,blaming  blaming,usa  usa,liberal  liberal,progressive  progressive,socialist  socialist,dictator  dictator,flips  flips,marx</t>
  </si>
  <si>
    <t>carolin,meyer  meyer,believe  believe,term  term,liberal  liberal,logic  logic,confused  confused,mature  mature,intelligent  intelligent,thought  thought,liberal</t>
  </si>
  <si>
    <t>amnesty,international  international,stfu</t>
  </si>
  <si>
    <t>maduro,resist  resist,listen  listen,voice  voice,venezuelan  venezuelan,people  people,venuzuela  venuzuela,actually  actually,humanitarian  humanitarian,crisis  crisis,neeed</t>
  </si>
  <si>
    <t>tell,usa  usa,cia  cia,stop  stop,inciting  inciting,financing  financing,civil  civil,wars  wars,foreign  foreign,countries  countries,around</t>
  </si>
  <si>
    <t>worse,people  people,venezuela</t>
  </si>
  <si>
    <t>government,responds  responds,criticism  criticism,lethal  lethal,force  force,usa  usa,blame  blame,weird  weird,people  people,apply  apply,strange</t>
  </si>
  <si>
    <t>coups,tax  tax,dollars</t>
  </si>
  <si>
    <t>insist,imminent  imminent,danger  danger,remains  remains,appropriate  appropriate,military  military,response  response,inevitable  inevitable,poor  poor,protesters  protesters,utilized</t>
  </si>
  <si>
    <t>white,house  house,mike  mike,pence  pence,told  told,order  order,dogs  dogs,pigs  pigs,retreat  retreat,abandon  abandon,privatization</t>
  </si>
  <si>
    <t>tith,sor  sor,sure  sure,believe  believe,imperialisy  imperialisy,propaganda  propaganda,regime  regime,democratically  democratically,elected  elected,government  government,oppression</t>
  </si>
  <si>
    <t>condemn,coup  coup,against  against,venezuela</t>
  </si>
  <si>
    <t>compassion,dialogue  dialogue,achieved  achieved,backed  backed,coup  coup,genuinely  genuinely,care  care,slaughter  slaughter,innocent  innocent,direct  direct,outrage</t>
  </si>
  <si>
    <t>fascists,interested  interested,slaughtering  slaughtering,innocent  innocent,advance  advance,geo  geo,political  political,narrative  narrative,amnesty  amnesty,international  international,calling</t>
  </si>
  <si>
    <t>amnisty,run  run,dirty  dirty,oil  oil,money</t>
  </si>
  <si>
    <t>revolution,televised  televised,watch  watch,compare</t>
  </si>
  <si>
    <t>amnesty,another  another,arm  arm,imperialism</t>
  </si>
  <si>
    <t>stop,killing  killing,protesters  protesters,france  france,french  french,people  people,demanding  demanding,macron  macron,leave  leave,more  more,two</t>
  </si>
  <si>
    <t>amnesty,international  international,disgrace  disgrace,decided  decided,use  use,kind  kind,language  language,america  america,caused  caused,much  much,distablisation</t>
  </si>
  <si>
    <t>democracy,now  now,amy  amy,goodman  goodman,jeremy  jeremy,corbyn  corbyn,critisice  critisice,venezuelan  venezuelan,government's  government's,actions  actions,now</t>
  </si>
  <si>
    <t>tiny,country  country,ecuador  ecuador,allowed  allowed,over  over,170thousand  170thousand,venezuelan  venezuelan,refugees  refugees,come  come,country  country,those</t>
  </si>
  <si>
    <t>hey,amnesty  amnesty,international  international,fucking  fucking,mad  mad,reconcile  reconcile,shitty  shitty,publication  publication,trump  trump,pence  pence,interfering</t>
  </si>
  <si>
    <t>hmm,amnesty  amnesty,become  become,dog  dog,now</t>
  </si>
  <si>
    <t>hmm,happening  happening,over  over,decade  decade,first  first,seen  seen,amnesty's  amnesty's,presence  presence,still  still,better  better,late</t>
  </si>
  <si>
    <t>nobody,supports  supports,maduro</t>
  </si>
  <si>
    <t>amnesty,international  international,supporting  supporting,terrorists  terrorists,right  right,wing  wing,coup  coup,attempts  attempts,backed  backed,usa  usa,others</t>
  </si>
  <si>
    <t>look,actually  actually,going  going,venezuela  venezuela,much  much,world  world,see</t>
  </si>
  <si>
    <t>ric,prim  prim,prick</t>
  </si>
  <si>
    <t>dictators,win  win,elections  elections,coup  coup,leave  leave,power  power,through  through,great  great,strike</t>
  </si>
  <si>
    <t>usa,world  world,biggest  biggest,terror  terror,organization</t>
  </si>
  <si>
    <t>damian,ask  ask,iranians  iranians,bout  bout,imperialists  imperialists,work  work,re  re,protests  protests,mossadegh</t>
  </si>
  <si>
    <t>ric,prim  prim,correct  correct,opposition  opposition,boycotted  boycotted,knew  knew,lose  lose,democratic  democratic,vote  vote,cia  cia,funded</t>
  </si>
  <si>
    <t>end,fascism</t>
  </si>
  <si>
    <t>michael,félix  félix,jaime  jaime,ignore  ignore,elections  elections,seek  seek,power  power,through  through,coup  coup,dictator  dictator,people</t>
  </si>
  <si>
    <t>relection,fair  fair,politician  politician,manipulation</t>
  </si>
  <si>
    <t>amnesty,international  international,once  once,again  again,propaganda  propaganda,tool  tool,aggression</t>
  </si>
  <si>
    <t>stuart,dye</t>
  </si>
  <si>
    <t>ric,prim  prim,shut  shut,up  up,troll</t>
  </si>
  <si>
    <t>right,wing  wing,failed  failed,stop  stop,venezuela's  venezuela's,revolution  revolution,even  even,sanctions  sanctions,coup  coup,attempts  attempts,conservaturds</t>
  </si>
  <si>
    <t>majority,venezuelans  venezuelans,support</t>
  </si>
  <si>
    <t>yes,overwhelmingly  overwhelmingly,support  support,maduro  maduro,rejected  rejected,right  right,wing  wing,terrorists</t>
  </si>
  <si>
    <t>andrew,pouton  pouton,boycotted  boycotted,election  election,youare  youare,ignorant  ignorant,appalling</t>
  </si>
  <si>
    <t>whole,country  country,against</t>
  </si>
  <si>
    <t>wasnt,elected  elected,stopped  stopped,opposition  opposition,running  running,against  against,hes  hes,dictator</t>
  </si>
  <si>
    <t>michael,félix  félix,jaime  jaime,bullshit  bullshit,re  re,elected  elected,big  big,majority  majority,majority  majority,venezuelans  venezuelans,support</t>
  </si>
  <si>
    <t>protestors,middle  middle,class  class,white  white,coup  coup,supporters  supporters,used  used,terrorism  terrorism,attack  attack,black  black,working</t>
  </si>
  <si>
    <t>ric,prim  prim,venezuela  venezuela,shows  shows,protest  protest,defence  defence,privilege  privilege,street  street,action  action,now  now,regularly</t>
  </si>
  <si>
    <t>oh,jeez  jeez,amnesty  amnesty,see  see,pick  pick,side  side,trying  trying,stage  stage,coup  coup,venezuela  venezuela,make</t>
  </si>
  <si>
    <t>one,wrong  wrong,here  here,imperialist  imperialist,pig</t>
  </si>
  <si>
    <t>hes,wrong</t>
  </si>
  <si>
    <t>michael,richards  richards,venezuelan  venezuelan,people  people,spoken</t>
  </si>
  <si>
    <t>darib,noheyla  noheyla,bot</t>
  </si>
  <si>
    <t>ric,prim  prim,coup  coup,even  even,know  know,one</t>
  </si>
  <si>
    <t>andrew,pouton  pouton,shut  shut,up  up,right</t>
  </si>
  <si>
    <t>damian,mccarthy  mccarthy,utter  utter,shite</t>
  </si>
  <si>
    <t>comment,doing  doing,here</t>
  </si>
  <si>
    <t>much,better  better,france  france,ukraine</t>
  </si>
  <si>
    <t>ohh,waw  waw,amnesty  amnesty,waw</t>
  </si>
  <si>
    <t>everything,happened  happened,feel  feel,sorry  sorry,yourself  yourself,treat  treat,happened  happened,gift  gift,everything  everything,opportunity  opportunity,grow</t>
  </si>
  <si>
    <t>both,side  side,mean</t>
  </si>
  <si>
    <t>thank,sue</t>
  </si>
  <si>
    <t>thankyou,amnesty  amnesty,international  international,7million  7million,supporters  supporters,trying  trying,help  help,tortured  tortured,victims  victims,around  around,world</t>
  </si>
  <si>
    <t>please,sign  sign,here</t>
  </si>
  <si>
    <t>sign,petition  petition,against  against,injustice  injustice,against  against,homosexuals  homosexuals,chechnya</t>
  </si>
  <si>
    <t>take,action  action,now</t>
  </si>
  <si>
    <t>sign,here</t>
  </si>
  <si>
    <t>iran,7mila  7mila,arresti  arresti,di  di,dissidenti</t>
  </si>
  <si>
    <t>stop,targeting  targeting,forcing  forcing,people</t>
  </si>
  <si>
    <t>americans,please  please,keep  keep,ur  ur,homosexual  homosexual,ur  ur,country  country,stop  stop,selling  selling,countries</t>
  </si>
  <si>
    <t>russia's,internal  amnesty,international  international,participating  participating,campaign  campaign,undermine  undermine,russia's  internal,security  security,american  american,ruling  ruling,class</t>
  </si>
  <si>
    <t>one,explain  explain,born  born,naturally  naturally,self  self,want</t>
  </si>
  <si>
    <t>reminder,world  world,took  took,care  care,side  side,street  street,stop  stop,ww2  ww2,worry  worry,kill  kill,jews</t>
  </si>
  <si>
    <t>jay,holloway  holloway,bullshit  bullshit,side  side,queer  queer,kid  kid,russia  russia,chechnya  chechnya,born  born,allowed  allowed,criticise</t>
  </si>
  <si>
    <t>met,mother</t>
  </si>
  <si>
    <t>jay,holloway  holloway,really  really,dumb  dumb,internal  internal,policy</t>
  </si>
  <si>
    <t>inhuman,treatement  treatement,human</t>
  </si>
  <si>
    <t>here,go</t>
  </si>
  <si>
    <t>petition,please</t>
  </si>
  <si>
    <t>nothing,great  great,creative  creative,way  way,raise  raise,awareness</t>
  </si>
  <si>
    <t>rosabel,canós  canós,llorens</t>
  </si>
  <si>
    <t>Top Word Pairs in Comment by Salience</t>
  </si>
  <si>
    <t>Count of Time</t>
  </si>
  <si>
    <t>Row Labels</t>
  </si>
  <si>
    <t>Grand Total</t>
  </si>
  <si>
    <t>Jan</t>
  </si>
  <si>
    <t>18-Jan</t>
  </si>
  <si>
    <t>19-Jan</t>
  </si>
  <si>
    <t>20-Jan</t>
  </si>
  <si>
    <t>21-Jan</t>
  </si>
  <si>
    <t>22-Jan</t>
  </si>
  <si>
    <t>23-Jan</t>
  </si>
  <si>
    <t>24-Jan</t>
  </si>
  <si>
    <t>25-Jan</t>
  </si>
  <si>
    <t>138, 118, 118</t>
  </si>
  <si>
    <t>148, 108, 108</t>
  </si>
  <si>
    <t>128, 128, 128</t>
  </si>
  <si>
    <t>171, 85, 85</t>
  </si>
  <si>
    <t>161, 95, 95</t>
  </si>
  <si>
    <t>193, 62, 62</t>
  </si>
  <si>
    <t>181, 76, 76</t>
  </si>
  <si>
    <t>Red</t>
  </si>
  <si>
    <t>225, 30, 30</t>
  </si>
  <si>
    <t>245, 10, 10</t>
  </si>
  <si>
    <t>202, 53, 53</t>
  </si>
  <si>
    <t>212, 43, 43</t>
  </si>
  <si>
    <t>G1: amnesty people coup venezuela venezuelan maduro one international usa support</t>
  </si>
  <si>
    <t>G4: people lgbt putin human stop gay someone amnesty end russia</t>
  </si>
  <si>
    <t>G5: amnesty international people human stop sign policy side rights internal</t>
  </si>
  <si>
    <t>G6: john morgan hope well muisyo soom through world child kenya</t>
  </si>
  <si>
    <t>G7: brave amnesty up thank world one women international assange seen</t>
  </si>
  <si>
    <t>G9: here</t>
  </si>
  <si>
    <t>Reply Likes▓0▓12▓0▓True▓Gray▓Red▓▓Reply Likes▓1▓4▓0▓7▓10▓True▓▓0▓0▓0▓0▓0▓False▓▓0▓0▓0▓True▓Black▓Black▓▓Total Likes▓0▓73▓0▓200▓1000▓False▓▓0▓0▓0▓0▓0▓False▓▓0▓0▓0▓0▓0▓False▓▓0▓0▓0▓0▓0▓False</t>
  </si>
  <si>
    <t>GraphSource░FacebookFanPage▓GraphTerm░Amnesty International(amnestyglobal)▓ImportDescription░The graph represents the Comment - Post, Reply - Comment, Post - Post (self-loops) network of the "Amnesty International" (amnestyglobal) Facebook fan page.  The network was obtained from Facebook on Friday, 25 January 2019 at 12:35 UTC.  Wall post from 1 to 10 of the fan page are analyzed.  There is an edge between a comment and the post.  There is an edge between a reaply and a comment.  There is an edge (self-loop) between posts.  The earliest post in the network was posted  on Friday, 18 January 2019 at 13:32 UTC.  The latest post in the network was posted  on Friday, 25 January 2019 at 10:57 UTC.▓ImportSuggestedTitle░Amnesty International Facebook Fan Page▓ImportSuggestedFileNameNoExtension░2019-01-25 12-34-41 NodeXL Amnesty International Facebook Fan Page▓GroupingDescription░The graph's vertices were grouped by cluster using the Clauset-Newman-Moore cluster algorithm.▓LayoutAlgorithm░The graph was laid out using the Harel-Koren Fast Multiscale layout algorithm.▓GraphDirectedness░The graph is directed.</t>
  </si>
  <si>
    <t>BrandesFastCentralities, EigenvectorCentrality, PageRank, OverallMetrics, GroupMetrics, EdgeReciprocation, TopNBy, Words, ReciprocatedVertexPairRatio, TimeSeries, NetworkTopItems&lt;/value&gt;
      &lt;/setting&gt;
      &lt;setting name="WordMetricUserSettings" serializeAs="String"&gt;
        &lt;value&gt;CalculateSentiment░True▓TextColumnIsOnEdgeWorksheet░True▓TextColumnName░Comment▓CountByGroup░True▓SkipSingleTerms░True▓WordsToSkip░0 1 2 3 4 5 6 7 8 9 a â å ä ã ab aber able about across after ain't al all almost als also am among an and any are aren't as at auch auf aus avec b be because been bei beim bin bis but by c can can't cannot como con could could've couldn't d da damit dann das dass de de dein deine deinem deinen deiner deines del dem den denen denn der deren des dessen dich did didn't die dies diese diesem diesen dieses dir do doch does doesn't don't dort du durch e een ein eine einem einen einer eines either el elle else en er es esta está este esto estos euch euer euren eures ever every f for from für g get gleich got h ha haben hace had has hasn't hat hatte hätte hatten hätten hättest have he he'd he'll he's her hers hier him his how how'd how'll how's however html http https i i'd i'll i'm i've ich if ihm ihn ihnen ihr ihre ihrem ihren il im in ins into is isn't ist it it's its j je jetzt just k kann können konnte könnte konnten könnten konntest könntest konntet l la las le least les let like likely lo los m man may me mein meine meinem meines mi mich might might've mir mit moi most muss musste müsste mussten müssten müsstest must must've mustn't muy my n na nach ne neither nicht no noch nor nos not nous nun nur o ö ob oder of off often on only or other our own p para pas pero por q q que qué r rather real rt rt s said say says schon se sein ser she she'd she'll she's should should've shouldn't sich sie sin since sind so sogar soll sollst sollte sollten solltest solo some somos son soy ß su t te than that that'll that's the their them then there there's these they they'd they'll they're they've this tja to toi too tu tun u ü über um un una und une uns unser unsere unserem unseren unseres unter us v va via vía vom von vor vos vous w wants war wäre wären wärest was wasn't we we'd we'll we're wenn wer werden were weren't what what's when where where'd where'll where's which while who who'd who'll who's whom why why'd wie will wir wird wirst with wo won't would would've wouldn't wurde wurden würden wurdest würdest www www x y ya yet yo you you'd you'll you're you've your z zu zum zur▓SentimentList1Name░Positive▓SentimentList2Name░Negative▓SentimentList3Name░Keywords▓SentimentWordsInList1░a+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
  </si>
  <si>
    <t xml:space="preserve">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t>
  </si>
  <si>
    <t>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t>
  </si>
  <si>
    <t xml:space="preserve">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t>
  </si>
  <si>
    <t>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t>
  </si>
  <si>
    <t>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t>
  </si>
  <si>
    <t>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t>
  </si>
  <si>
    <t xml:space="preserve">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t>
  </si>
  <si>
    <t xml:space="preserve">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t>
  </si>
  <si>
    <t xml:space="preserve">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t>
  </si>
  <si>
    <t>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t>
  </si>
  <si>
    <t xml:space="preserve">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t>
  </si>
  <si>
    <t>me="VertexLayoutOrderDetails" serializeAs="String"&gt;
        &lt;value&gt;False False 0 0 1 9999 False False&lt;/value&gt;
      &lt;/setting&gt;
      &lt;setting name="EdgeStyleDetails"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t>
  </si>
  <si>
    <t>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</si>
  <si>
    <t>sea</t>
  </si>
  <si>
    <t>pais</t>
  </si>
  <si>
    <t>baby abortion life people babies right want kill child think</t>
  </si>
  <si>
    <t>people international human refugees african countries stop world children right</t>
  </si>
  <si>
    <t>men go want interested rights certificate really wanted confuse know</t>
  </si>
  <si>
    <t>lump,cells</t>
  </si>
  <si>
    <t>prim,coup</t>
  </si>
  <si>
    <t>kill,baby</t>
  </si>
  <si>
    <t>apart,limb</t>
  </si>
  <si>
    <t>come,out</t>
  </si>
  <si>
    <t>drowned,sea</t>
  </si>
  <si>
    <t>anthony,rock</t>
  </si>
  <si>
    <t>another,country</t>
  </si>
  <si>
    <t>wealthiest,military</t>
  </si>
  <si>
    <t>confuse,men</t>
  </si>
  <si>
    <t>ask,lead</t>
  </si>
  <si>
    <t>amnesty,international  ric,prim  andrew,pouton  venezuelan,people  right,wing  regime,change  people,venezuela  shame,amnesty  shut,up  prim,coup</t>
  </si>
  <si>
    <t>marianne,jensen  annika,jacobsen  body,parts  limb,limb  inside,womb  ok,kill  lump,cells  kill,baby  apart,limb  come,out</t>
  </si>
  <si>
    <t>human,rights  james,joe  joe,hutt  use,word  amnesty,international  african,men  drowned,sea  anthony,rock  another,country  wealthiest,military</t>
  </si>
  <si>
    <t>really,wanted  wanted,confuse  confuse,men  men,know  know,want  want,go  go,weak  weak,men  men,ask  ask,lead</t>
  </si>
  <si>
    <t>black bullshit protestors paid armed militia funded cia burned alive</t>
  </si>
  <si>
    <t>dommage cela soit accessible dans langue anglaise</t>
  </si>
  <si>
    <t>wolf haven</t>
  </si>
  <si>
    <t>men go really wanted confuse know want weak ask lead</t>
  </si>
  <si>
    <t>ryan print burried go crematory abortion age</t>
  </si>
  <si>
    <t>maureen strain yes terrible women haven learned use protection babies</t>
  </si>
  <si>
    <t>makes mad haven progressed much young woman knew others back</t>
  </si>
  <si>
    <t>babies don find limb try kitty carson woman obviously hate</t>
  </si>
  <si>
    <t>baby body mostly cold right being babies parts even lump</t>
  </si>
  <si>
    <t>baby womb killed babies limb inside being don outside call</t>
  </si>
  <si>
    <t>jenny seidel thats countrys seen xdd</t>
  </si>
  <si>
    <t>kill right baby one body ok child end innocent abuse</t>
  </si>
  <si>
    <t>12 max weeks baby bad marianne jensen understand keep talking</t>
  </si>
  <si>
    <t>murder don ok even baby choice night fun limb fair</t>
  </si>
  <si>
    <t>baby someone life pain apart limb ok think gets torn</t>
  </si>
  <si>
    <t>kerry taken responsibility having vasectomy</t>
  </si>
  <si>
    <t>pro life marianne couldn agree more think abortion debate actually</t>
  </si>
  <si>
    <t>child want same rights expecting nothing decide simply physicaly cant</t>
  </si>
  <si>
    <t>baby abortion week 12 better before doesn make people know</t>
  </si>
  <si>
    <t>parlavem jesus</t>
  </si>
  <si>
    <t>mery isaza killing baby aborting fetus</t>
  </si>
  <si>
    <t>funny judged woman's choice kill baby</t>
  </si>
  <si>
    <t>take responsibility play victim kill baby</t>
  </si>
  <si>
    <t>sharing people see video courange determination congrats</t>
  </si>
  <si>
    <t>belly full bob marley</t>
  </si>
  <si>
    <t>international human rights canadian bully torture council amnesty canada criminal</t>
  </si>
  <si>
    <t>don people part being human ross carter know still see</t>
  </si>
  <si>
    <t>maria sánchez toro mira ennervo</t>
  </si>
  <si>
    <t>nice amnesty international guys prevent brexit huh blame eu such</t>
  </si>
  <si>
    <t>refugees people countries blame feel leave uproot government doing consider</t>
  </si>
  <si>
    <t>anthony rock wealthiest military nation amrica fds russia thankas destroy</t>
  </si>
  <si>
    <t>anthony rock good point without conflict refugees correct again use</t>
  </si>
  <si>
    <t>james joe hutt fleeing persecution chances rescued</t>
  </si>
  <si>
    <t>europe take care immigrants flow fill better stomach want fight</t>
  </si>
  <si>
    <t>alot manufacturing going days mexico wall stop focus conditions</t>
  </si>
  <si>
    <t>people stay country's try solve problems here help doing wars</t>
  </si>
  <si>
    <t>being paid soros spread propaganda now that' brave</t>
  </si>
  <si>
    <t>jackie sounds awful poor dogs hope somewhere authorities</t>
  </si>
  <si>
    <t>up pup altercation horrible men dogs chained one month metre</t>
  </si>
  <si>
    <t>won prick</t>
  </si>
  <si>
    <t>probably neo shill brainwashed corporate media junkie</t>
  </si>
  <si>
    <t>guessing means invade protect venezuelan citizens put blanky round oil</t>
  </si>
  <si>
    <t>amnesty trump exxon oil syria patience russia coming</t>
  </si>
  <si>
    <t>investigate france months police under macron order injuring lot peaceful</t>
  </si>
  <si>
    <t>people hard stop maduros atrocity corruption military venezuela united one</t>
  </si>
  <si>
    <t>stop supporting coup d'etats imperialist iraq syria libya enough</t>
  </si>
  <si>
    <t>ending sending money right now</t>
  </si>
  <si>
    <t>esos ni verónica pineda duarte risa gente vive paises primer</t>
  </si>
  <si>
    <t>usa ppl saying 20 years porque oh th one doing</t>
  </si>
  <si>
    <t>wilmer lopez rusos quieren ir sembrar flores hacer voluntariado mamaguevos</t>
  </si>
  <si>
    <t>ric prim coup course fight against oppression authoritarianism maduro regime</t>
  </si>
  <si>
    <t>heard one french oh mais americains ils veulent tout visited</t>
  </si>
  <si>
    <t>protesters paris palestine motherfuckers shame</t>
  </si>
  <si>
    <t>actually invited opposition participate tey refused tbey want civil</t>
  </si>
  <si>
    <t>andrew pouton</t>
  </si>
  <si>
    <t>andrew pouton recognizing unelected official presidentduring economic country explicit purpose</t>
  </si>
  <si>
    <t>needs women need perfect someone trust cheating physically emotionally behind</t>
  </si>
  <si>
    <t>kill pedestrians yellow shirt bargain fucking idiots people different over</t>
  </si>
  <si>
    <t>evan conner whataboutism recognizing national sovereignty feel strongly go chechnya</t>
  </si>
  <si>
    <t>human street rights organization evan conner heard keeping side clean</t>
  </si>
  <si>
    <t>see eather nuclear bcs russians criticiesed getting used homophobic attacks</t>
  </si>
  <si>
    <t>anne smith much pursuing insane policy worth willing nuclear inferno</t>
  </si>
  <si>
    <t>bullshit,protestors  protestors,paid  paid,armed  armed,militia  militia,funded  funded,cia  cia,burned  burned,black  black,alive  alive,attacked</t>
  </si>
  <si>
    <t>dommage,cela  cela,soit  soit,accessible  accessible,dans  dans,langue  langue,anglaise</t>
  </si>
  <si>
    <t>wolf,haven</t>
  </si>
  <si>
    <t>ryan,print  print,burried  burried,go  go,crematory  crematory,abortion  abortion,age</t>
  </si>
  <si>
    <t>maureen,strain  strain,yes  yes,terrible  terrible,women  women,haven  haven,learned  learned,use  use,protection  protection,babies  babies,won</t>
  </si>
  <si>
    <t>makes,mad  mad,haven  haven,progressed  progressed,much  much,young  young,woman  woman,knew  knew,others  others,back  back,alley</t>
  </si>
  <si>
    <t>kitty,carson  carson,woman  woman,obviously  obviously,hate  hate,babies  babies,gotten  gotten,sterilized  sterilized,better  better,don  don,volunteer</t>
  </si>
  <si>
    <t>body,parts  lump,cells  unprotected,sex  body,baby  being,body  called,abortion  come,out  ryan,print  print,lie  lie,even</t>
  </si>
  <si>
    <t>inside,womb  being,killed  ok,kill  protecting,unborn  unborn,child  child,getting  getting,torn  torn,apart  apart,limb  limb,limb</t>
  </si>
  <si>
    <t>jenny,seidel  seidel,thats  thats,countrys  countrys,seen  seen,xdd</t>
  </si>
  <si>
    <t>end,up  make,sure  ok,kill  one,right  name,women  kathleen,pereira  pereira,abortion  abortion,nothing  nothing,less  less,selfish</t>
  </si>
  <si>
    <t>max,12  12,weeks  marianne,jensen  jensen,understand  understand,keep  keep,talking  talking,max  weeks,totally  totally,legal  legal,many</t>
  </si>
  <si>
    <t>night,fun  becca,anne  anne,well  well,those  those,see  see,murder  murder,nope  nope,don  don,think  think,murder</t>
  </si>
  <si>
    <t>torn,apart  marianne,jensen  jensen,saying  saying,ok  ok,til  til,kill  kill,someone  someone,precense  precense,mess  mess,up</t>
  </si>
  <si>
    <t>kerry,taken  taken,responsibility  responsibility,having  having,vasectomy</t>
  </si>
  <si>
    <t>marianne,couldn  couldn,agree  agree,more  more,think  think,abortion  abortion,debate  debate,actually  actually,split  split,ways  ways,pro</t>
  </si>
  <si>
    <t>want,same  same,rights  rights,expecting  expecting,child  child,nothing  nothing,decide  decide,simply  simply,physicaly  physicaly,cant  cant,offer</t>
  </si>
  <si>
    <t>week,12  marianne,jensen  jensen,abortion  abortion,done  done,way  way,later  later,week  12,those  those,cases  cases,baby</t>
  </si>
  <si>
    <t>annika,jacobsen  jacobsen,talk  talk,protection  protection,100  100,efficient  efficient,aahaha  aahaha,woman  woman,gets  gets,pregnant  pregnant,thinks</t>
  </si>
  <si>
    <t>marianne,jensen  jensen,dont  dont,believe  believe,killing  killing,human  human,children  children,inconvenient  inconvenient,craizy  craizy,once  once,join</t>
  </si>
  <si>
    <t>parlavem,jesus</t>
  </si>
  <si>
    <t>mery,isaza  isaza,killing  killing,baby  baby,aborting  aborting,fetus</t>
  </si>
  <si>
    <t>funny,judged  judged,woman's  woman's,choice  choice,kill  kill,baby</t>
  </si>
  <si>
    <t>take,responsibility  responsibility,play  play,victim  victim,kill  kill,baby</t>
  </si>
  <si>
    <t>sharing,people  people,see  see,video  video,courange  courange,determination  determination,congrats</t>
  </si>
  <si>
    <t>belly,full  full,bob  bob,marley</t>
  </si>
  <si>
    <t>human,rights  amnesty,international  international,criminal  criminal,court  canadian,media  avoid,being  happened,doing  please,forward  forward,thanks  thanks,human</t>
  </si>
  <si>
    <t>ross,carter  carter,don  don,know  know,still  still,see  see,jews  jews,lesbians  lesbians,muslims  muslims,woman  woman,humans</t>
  </si>
  <si>
    <t>maria,sánchez  sánchez,toro  toro,mira  mira,ennervo</t>
  </si>
  <si>
    <t>nice,amnesty  amnesty,international  international,guys  guys,prevent  prevent,brexit  brexit,huh  huh,blame  blame,eu  eu,such  such,cliche</t>
  </si>
  <si>
    <t>anthony,rock  rock,wealthiest  wealthiest,military  military,nation  nation,amrica  amrica,fds  fds,russia  russia,thankas  thankas,destroy  destroy,world</t>
  </si>
  <si>
    <t>anthony,rock  rock,good  good,point  point,without  without,conflict  conflict,refugees  refugees,correct  correct,again  again,use  use,word</t>
  </si>
  <si>
    <t>james,joe  joe,hutt  hutt,fleeing  fleeing,persecution  persecution,chances  chances,rescued</t>
  </si>
  <si>
    <t>europe,take  take,care  care,immigrants  immigrants,flow  flow,europe  europe,fill  fill,better  better,stomach  stomach,want  want,fight</t>
  </si>
  <si>
    <t>alot,manufacturing  manufacturing,going  going,days  days,mexico  mexico,wall  wall,stop  stop,focus  focus,conditions</t>
  </si>
  <si>
    <t>people,stay  stay,country's  country's,try  try,solve  solve,problems  problems,here  here,help  help,doing  doing,wars  wars,round</t>
  </si>
  <si>
    <t>being,paid  paid,soros  soros,spread  spread,propaganda  propaganda,now  now,that'  that',brave</t>
  </si>
  <si>
    <t>jackie,sounds  sounds,awful  awful,poor  poor,dogs  dogs,hope  hope,somewhere  somewhere,authorities</t>
  </si>
  <si>
    <t>altercation,horrible  horrible,men  men,dogs  dogs,chained  chained,up  up,one  one,month  month,pup  pup,metre  metre,chain</t>
  </si>
  <si>
    <t>won,prick</t>
  </si>
  <si>
    <t>probably,neo  neo,shill  shill,brainwashed  brainwashed,corporate  corporate,media  media,junkie</t>
  </si>
  <si>
    <t>guessing,means  means,invade  invade,protect  protect,venezuelan  venezuelan,citizens  citizens,put  put,blanky  blanky,round  round,oil</t>
  </si>
  <si>
    <t>amnesty,trump  trump,exxon  exxon,oil  oil,syria  syria,patience  patience,russia  russia,coming</t>
  </si>
  <si>
    <t>investigate,france  france,months  months,police  police,under  under,macron  macron,order  order,injuring  injuring,lot  lot,peaceful  peaceful,protesters</t>
  </si>
  <si>
    <t>hard,stop  stop,maduros  maduros,atrocity  atrocity,corruption  corruption,military  military,people  people,venezuela  venezuela,united  united,one  one,continue</t>
  </si>
  <si>
    <t>stop,supporting  supporting,coup  coup,d'etats  d'etats,imperialist  imperialist,iraq  iraq,syria  syria,libya  libya,enough</t>
  </si>
  <si>
    <t>ending,sending  sending,money  money,right  right,now</t>
  </si>
  <si>
    <t>verónica,pineda  pineda,duarte  duarte,risa  risa,gente  gente,vive  vive,esos  esos,paises  paises,primer  primer,mundo  mundo,apoyando</t>
  </si>
  <si>
    <t>saying,oh  oh,th  th,usa  usa,usa  usa,20  20,years  years,one  one,doing  doing,venezuelan  venezuelan,ppl</t>
  </si>
  <si>
    <t>wilmer,lopez  lopez,rusos  rusos,quieren  quieren,ir  ir,sembrar  sembrar,flores  flores,hacer  hacer,voluntariado  voluntariado,mamaguevos</t>
  </si>
  <si>
    <t>ric,prim  prim,coup  coup,course  course,fight  fight,against  against,oppression  oppression,authoritarianism  authoritarianism,maduro  maduro,regime  regime,need</t>
  </si>
  <si>
    <t>heard,one  one,french  french,oh  oh,mais  mais,americains  americains,ils  ils,veulent  veulent,tout  tout,visited  visited,cuba</t>
  </si>
  <si>
    <t>protesters,paris  paris,palestine  palestine,motherfuckers  motherfuckers,shame</t>
  </si>
  <si>
    <t>actually,invited  invited,opposition  opposition,participate  participate,tey  tey,refused  refused,tbey  tbey,want  want,civil</t>
  </si>
  <si>
    <t>andrew,pouton  pouton,recognizing  recognizing,unelected  unelected,official  official,presidentduring  presidentduring,economic  economic,country  country,explicit  explicit,purpose  purpose,regime</t>
  </si>
  <si>
    <t>women,need  need,perfect  perfect,needs  needs,someone  someone,trust  trust,cheating  cheating,physically  physically,emotionally  emotionally,behind  behind,back</t>
  </si>
  <si>
    <t>kill,pedestrians  pedestrians,yellow  yellow,shirt  shirt,bargain  bargain,fucking  fucking,idiots  idiots,people  people,different  different,over</t>
  </si>
  <si>
    <t>evan,conner  conner,whataboutism  whataboutism,recognizing  recognizing,national  national,sovereignty  sovereignty,feel  feel,strongly  strongly,go  go,chechnya  chechnya,protest</t>
  </si>
  <si>
    <t>human,rights  evan,conner  conner,heard  heard,keeping  keeping,side  side,street  street,clean  clean,people  people,street  street,worry</t>
  </si>
  <si>
    <t>see,eather  eather,nuclear  nuclear,bcs  bcs,russians  russians,criticiesed  criticiesed,getting  getting,used  used,homophobic  homophobic,attacks  attacks,good</t>
  </si>
  <si>
    <t>anne,smith  smith,much  much,pursuing  pursuing,insane  insane,policy  policy,worth  worth,willing  willing,nuclear  nuclear,inferno  inferno,meddling</t>
  </si>
  <si>
    <t>G2: baby abortion life people babies right want kill child think</t>
  </si>
  <si>
    <t>G3: people international human refugees african countries stop world children right</t>
  </si>
  <si>
    <t>G8: men go want interested rights certificate really wanted confuse know</t>
  </si>
  <si>
    <t>G10: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</si>
</sst>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10" fillId="5" borderId="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27727"/>
        <c:axId val="28490660"/>
      </c:barChart>
      <c:catAx>
        <c:axId val="4727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90660"/>
        <c:crosses val="autoZero"/>
        <c:auto val="1"/>
        <c:lblOffset val="100"/>
        <c:noMultiLvlLbl val="0"/>
      </c:catAx>
      <c:valAx>
        <c:axId val="28490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Amnesty International(amnestyglobal)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18-Jan
Jan
2019</c:v>
                </c:pt>
                <c:pt idx="1">
                  <c:v>19-Jan</c:v>
                </c:pt>
                <c:pt idx="2">
                  <c:v>20-Jan</c:v>
                </c:pt>
                <c:pt idx="3">
                  <c:v>21-Jan</c:v>
                </c:pt>
                <c:pt idx="4">
                  <c:v>22-Jan</c:v>
                </c:pt>
                <c:pt idx="5">
                  <c:v>23-Jan</c:v>
                </c:pt>
                <c:pt idx="6">
                  <c:v>24-Jan</c:v>
                </c:pt>
                <c:pt idx="7">
                  <c:v>25-Jan</c:v>
                </c:pt>
              </c:strCache>
            </c:strRef>
          </c:cat>
          <c:val>
            <c:numRef>
              <c:f>'Time Series'!$B$26:$B$36</c:f>
              <c:numCache>
                <c:formatCode>General</c:formatCode>
                <c:ptCount val="8"/>
                <c:pt idx="0">
                  <c:v>31</c:v>
                </c:pt>
                <c:pt idx="1">
                  <c:v>83</c:v>
                </c:pt>
                <c:pt idx="2">
                  <c:v>85</c:v>
                </c:pt>
                <c:pt idx="3">
                  <c:v>42</c:v>
                </c:pt>
                <c:pt idx="4">
                  <c:v>42</c:v>
                </c:pt>
                <c:pt idx="5">
                  <c:v>43</c:v>
                </c:pt>
                <c:pt idx="6">
                  <c:v>199</c:v>
                </c:pt>
                <c:pt idx="7">
                  <c:v>35</c:v>
                </c:pt>
              </c:numCache>
            </c:numRef>
          </c:val>
        </c:ser>
        <c:axId val="37345605"/>
        <c:axId val="57039298"/>
      </c:barChart>
      <c:catAx>
        <c:axId val="37345605"/>
        <c:scaling>
          <c:orientation val="minMax"/>
        </c:scaling>
        <c:axPos val="b"/>
        <c:delete val="0"/>
        <c:numFmt formatCode="General" sourceLinked="1"/>
        <c:majorTickMark val="out"/>
        <c:minorTickMark val="none"/>
        <c:tickLblPos val="nextTo"/>
        <c:crossAx val="57039298"/>
        <c:crosses val="autoZero"/>
        <c:auto val="1"/>
        <c:lblOffset val="100"/>
        <c:noMultiLvlLbl val="0"/>
      </c:catAx>
      <c:valAx>
        <c:axId val="57039298"/>
        <c:scaling>
          <c:orientation val="minMax"/>
        </c:scaling>
        <c:axPos val="l"/>
        <c:majorGridlines/>
        <c:delete val="0"/>
        <c:numFmt formatCode="General" sourceLinked="1"/>
        <c:majorTickMark val="out"/>
        <c:minorTickMark val="none"/>
        <c:tickLblPos val="nextTo"/>
        <c:crossAx val="37345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297173"/>
        <c:axId val="8112530"/>
      </c:barChart>
      <c:catAx>
        <c:axId val="462971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12530"/>
        <c:crosses val="autoZero"/>
        <c:auto val="1"/>
        <c:lblOffset val="100"/>
        <c:noMultiLvlLbl val="0"/>
      </c:catAx>
      <c:valAx>
        <c:axId val="8112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7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685035"/>
        <c:axId val="49243824"/>
      </c:barChart>
      <c:catAx>
        <c:axId val="20685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43824"/>
        <c:crosses val="autoZero"/>
        <c:auto val="1"/>
        <c:lblOffset val="100"/>
        <c:noMultiLvlLbl val="0"/>
      </c:catAx>
      <c:valAx>
        <c:axId val="4924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8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678065"/>
        <c:axId val="43074174"/>
      </c:barChart>
      <c:catAx>
        <c:axId val="33678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74174"/>
        <c:crosses val="autoZero"/>
        <c:auto val="1"/>
        <c:lblOffset val="100"/>
        <c:noMultiLvlLbl val="0"/>
      </c:catAx>
      <c:valAx>
        <c:axId val="4307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8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77063"/>
        <c:axId val="37550204"/>
      </c:barChart>
      <c:catAx>
        <c:axId val="28377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50204"/>
        <c:crosses val="autoZero"/>
        <c:auto val="1"/>
        <c:lblOffset val="100"/>
        <c:noMultiLvlLbl val="0"/>
      </c:catAx>
      <c:valAx>
        <c:axId val="3755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77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84557"/>
        <c:axId val="35057706"/>
      </c:barChart>
      <c:catAx>
        <c:axId val="5684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57706"/>
        <c:crosses val="autoZero"/>
        <c:auto val="1"/>
        <c:lblOffset val="100"/>
        <c:noMultiLvlLbl val="0"/>
      </c:catAx>
      <c:valAx>
        <c:axId val="35057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088803"/>
        <c:axId val="20987144"/>
      </c:barChart>
      <c:catAx>
        <c:axId val="150888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87144"/>
        <c:crosses val="autoZero"/>
        <c:auto val="1"/>
        <c:lblOffset val="100"/>
        <c:noMultiLvlLbl val="0"/>
      </c:catAx>
      <c:valAx>
        <c:axId val="209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7353"/>
        <c:axId val="12942998"/>
      </c:barChart>
      <c:catAx>
        <c:axId val="5397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42998"/>
        <c:crosses val="autoZero"/>
        <c:auto val="1"/>
        <c:lblOffset val="100"/>
        <c:noMultiLvlLbl val="0"/>
      </c:catAx>
      <c:valAx>
        <c:axId val="1294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086751"/>
        <c:axId val="33603668"/>
      </c:barChart>
      <c:catAx>
        <c:axId val="57086751"/>
        <c:scaling>
          <c:orientation val="minMax"/>
        </c:scaling>
        <c:axPos val="b"/>
        <c:delete val="1"/>
        <c:majorTickMark val="out"/>
        <c:minorTickMark val="none"/>
        <c:tickLblPos val="none"/>
        <c:crossAx val="33603668"/>
        <c:crosses val="autoZero"/>
        <c:auto val="1"/>
        <c:lblOffset val="100"/>
        <c:noMultiLvlLbl val="0"/>
      </c:catAx>
      <c:valAx>
        <c:axId val="33603668"/>
        <c:scaling>
          <c:orientation val="minMax"/>
        </c:scaling>
        <c:axPos val="l"/>
        <c:delete val="1"/>
        <c:majorTickMark val="out"/>
        <c:minorTickMark val="none"/>
        <c:tickLblPos val="none"/>
        <c:crossAx val="57086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0" refreshedBy="Space Lab" refreshedVersion="6">
  <cacheSource type="worksheet">
    <worksheetSource ref="A2:CD562" sheet="Edges"/>
  </cacheSource>
  <cacheFields count="84">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Blank="1" containsMixedTypes="0" count="0"/>
    </cacheField>
    <cacheField name="Post URL">
      <sharedItems containsBlank="1" containsMixedTypes="0" count="0"/>
    </cacheField>
    <cacheField name="Time" numFmtId="22">
      <sharedItems containsSemiMixedTypes="0" containsNonDate="0" containsDate="1" containsString="0" containsMixedTypes="0" count="386">
        <d v="2019-01-25T04:41:34.000"/>
        <d v="2019-01-24T18:52:26.000"/>
        <d v="2019-01-25T00:39:48.000"/>
        <d v="2019-01-25T00:46:55.000"/>
        <d v="2019-01-25T00:45:57.000"/>
        <d v="2019-01-24T19:14:27.000"/>
        <d v="2019-01-22T19:26:42.000"/>
        <d v="2019-01-20T17:51:49.000"/>
        <d v="2019-01-20T15:15:56.000"/>
        <d v="2019-01-19T18:25:35.000"/>
        <d v="2019-01-19T15:36:14.000"/>
        <d v="2019-01-19T05:50:34.000"/>
        <d v="2019-01-19T04:27:26.000"/>
        <d v="2019-01-18T22:57:55.000"/>
        <d v="2019-01-18T20:19:27.000"/>
        <d v="2019-01-18T18:50:42.000"/>
        <d v="2019-01-18T18:26:06.000"/>
        <d v="2019-01-18T17:44:23.000"/>
        <d v="2019-01-18T15:48:49.000"/>
        <d v="2019-01-18T15:11:14.000"/>
        <d v="2019-01-18T13:56:15.000"/>
        <d v="2019-01-18T13:48:48.000"/>
        <d v="2019-01-18T13:24:24.000"/>
        <d v="2019-01-18T12:56:05.000"/>
        <d v="2019-01-18T12:35:54.000"/>
        <d v="2019-01-18T12:34:11.000"/>
        <d v="2019-01-25T10:42:40.000"/>
        <d v="2019-01-24T21:19:23.000"/>
        <d v="2019-01-23T23:25:17.000"/>
        <d v="2019-01-23T23:23:33.000"/>
        <d v="2019-01-23T05:31:25.000"/>
        <d v="2019-01-22T15:32:58.000"/>
        <d v="2019-01-22T14:13:45.000"/>
        <d v="2019-01-21T19:43:18.000"/>
        <d v="2019-01-21T13:35:29.000"/>
        <d v="2019-01-21T13:32:32.000"/>
        <d v="2019-01-21T12:51:48.000"/>
        <d v="2019-01-21T11:04:08.000"/>
        <d v="2019-01-21T11:02:45.000"/>
        <d v="2019-01-21T11:01:52.000"/>
        <d v="2019-01-21T10:57:34.000"/>
        <d v="2019-01-21T10:54:13.000"/>
        <d v="2019-01-21T10:41:51.000"/>
        <d v="2019-01-21T05:36:30.000"/>
        <d v="2019-01-20T20:58:56.000"/>
        <d v="2019-01-20T20:14:58.000"/>
        <d v="2019-01-20T20:10:16.000"/>
        <d v="2019-01-20T18:34:43.000"/>
        <d v="2019-01-20T18:31:20.000"/>
        <d v="2019-01-20T16:50:21.000"/>
        <d v="2019-01-20T14:59:58.000"/>
        <d v="2019-01-20T14:56:36.000"/>
        <d v="2019-01-20T14:56:16.000"/>
        <d v="2019-01-20T14:52:13.000"/>
        <d v="2019-01-20T13:44:21.000"/>
        <d v="2019-01-20T13:37:48.000"/>
        <d v="2019-01-20T11:45:07.000"/>
        <d v="2019-01-20T11:26:18.000"/>
        <d v="2019-01-20T10:45:03.000"/>
        <d v="2019-01-20T10:29:55.000"/>
        <d v="2019-01-20T10:23:49.000"/>
        <d v="2019-01-20T09:22:02.000"/>
        <d v="2019-01-20T08:12:44.000"/>
        <d v="2019-01-20T01:54:34.000"/>
        <d v="2019-01-20T01:14:25.000"/>
        <d v="2019-01-19T23:39:50.000"/>
        <d v="2019-01-19T23:34:20.000"/>
        <d v="2019-01-19T23:30:45.000"/>
        <d v="2019-01-19T23:28:50.000"/>
        <d v="2019-01-19T23:24:22.000"/>
        <d v="2019-01-19T21:41:41.000"/>
        <d v="2019-01-19T21:39:01.000"/>
        <d v="2019-01-19T21:35:43.000"/>
        <d v="2019-01-19T21:17:45.000"/>
        <d v="2019-01-19T21:12:39.000"/>
        <d v="2019-01-19T21:11:26.000"/>
        <d v="2019-01-19T21:03:04.000"/>
        <d v="2019-01-19T21:02:36.000"/>
        <d v="2019-01-19T21:00:16.000"/>
        <d v="2019-01-19T20:58:53.000"/>
        <d v="2019-01-19T20:16:23.000"/>
        <d v="2019-01-19T20:14:20.000"/>
        <d v="2019-01-19T19:13:31.000"/>
        <d v="2019-01-19T19:07:14.000"/>
        <d v="2019-01-19T18:52:16.000"/>
        <d v="2019-01-19T18:42:35.000"/>
        <d v="2019-01-19T18:40:21.000"/>
        <d v="2019-01-19T18:37:58.000"/>
        <d v="2019-01-19T18:28:35.000"/>
        <d v="2019-01-19T14:55:26.000"/>
        <d v="2019-01-19T14:49:33.000"/>
        <d v="2019-01-19T14:33:32.000"/>
        <d v="2019-01-19T13:40:49.000"/>
        <d v="2019-01-19T13:36:15.000"/>
        <d v="2019-01-19T13:08:54.000"/>
        <d v="2019-01-19T12:45:50.000"/>
        <d v="2019-01-19T12:01:46.000"/>
        <d v="2019-01-19T11:59:05.000"/>
        <d v="2019-01-19T11:55:15.000"/>
        <d v="2019-01-19T09:02:34.000"/>
        <d v="2019-01-19T07:39:46.000"/>
        <d v="2019-01-19T06:41:52.000"/>
        <d v="2019-01-19T01:46:02.000"/>
        <d v="2019-01-19T01:45:22.000"/>
        <d v="2019-01-19T01:45:00.000"/>
        <d v="2019-01-19T01:44:28.000"/>
        <d v="2019-01-19T01:29:28.000"/>
        <d v="2019-01-19T01:25:48.000"/>
        <d v="2019-01-18T21:26:54.000"/>
        <d v="2019-01-18T20:54:14.000"/>
        <d v="2019-01-18T20:46:17.000"/>
        <d v="2019-01-18T20:11:07.000"/>
        <d v="2019-01-18T20:11:03.000"/>
        <d v="2019-01-18T19:31:35.000"/>
        <d v="2019-01-18T19:23:58.000"/>
        <d v="2019-01-18T18:58:36.000"/>
        <d v="2019-01-18T18:22:23.000"/>
        <d v="2019-01-18T18:21:11.000"/>
        <d v="2019-01-18T18:09:25.000"/>
        <d v="2019-01-18T18:01:22.000"/>
        <d v="2019-01-18T17:38:18.000"/>
        <d v="2019-01-24T23:51:50.000"/>
        <d v="2019-01-21T03:38:57.000"/>
        <d v="2019-01-20T11:16:31.000"/>
        <d v="2019-01-20T10:38:14.000"/>
        <d v="2019-01-20T07:14:05.000"/>
        <d v="2019-01-24T23:50:20.000"/>
        <d v="2019-01-24T14:50:50.000"/>
        <d v="2019-01-23T10:43:47.000"/>
        <d v="2019-01-22T23:19:33.000"/>
        <d v="2019-01-22T20:32:27.000"/>
        <d v="2019-01-22T19:26:15.000"/>
        <d v="2019-01-21T23:54:51.000"/>
        <d v="2019-01-21T12:27:07.000"/>
        <d v="2019-01-21T09:19:00.000"/>
        <d v="2019-01-21T09:10:05.000"/>
        <d v="2019-01-21T09:02:07.000"/>
        <d v="2019-01-21T08:42:27.000"/>
        <d v="2019-01-21T06:50:53.000"/>
        <d v="2019-01-21T06:46:35.000"/>
        <d v="2019-01-21T06:43:56.000"/>
        <d v="2019-01-21T03:24:02.000"/>
        <d v="2019-01-21T01:27:21.000"/>
        <d v="2019-01-20T23:49:20.000"/>
        <d v="2019-01-20T23:45:26.000"/>
        <d v="2019-01-20T22:14:58.000"/>
        <d v="2019-01-20T21:41:11.000"/>
        <d v="2019-01-20T21:33:47.000"/>
        <d v="2019-01-20T21:19:38.000"/>
        <d v="2019-01-20T21:14:29.000"/>
        <d v="2019-01-20T20:29:43.000"/>
        <d v="2019-01-20T19:59:59.000"/>
        <d v="2019-01-20T18:11:08.000"/>
        <d v="2019-01-20T18:07:55.000"/>
        <d v="2019-01-20T18:06:52.000"/>
        <d v="2019-01-20T17:05:37.000"/>
        <d v="2019-01-20T17:02:42.000"/>
        <d v="2019-01-20T16:59:59.000"/>
        <d v="2019-01-20T16:57:51.000"/>
        <d v="2019-01-20T16:12:48.000"/>
        <d v="2019-01-20T16:10:50.000"/>
        <d v="2019-01-20T15:39:32.000"/>
        <d v="2019-01-20T15:09:06.000"/>
        <d v="2019-01-20T14:16:47.000"/>
        <d v="2019-01-20T13:27:41.000"/>
        <d v="2019-01-20T13:06:11.000"/>
        <d v="2019-01-20T13:05:10.000"/>
        <d v="2019-01-20T12:56:10.000"/>
        <d v="2019-01-20T12:55:23.000"/>
        <d v="2019-01-20T12:19:55.000"/>
        <d v="2019-01-20T12:08:35.000"/>
        <d v="2019-01-23T16:28:46.000"/>
        <d v="2019-01-23T15:53:37.000"/>
        <d v="2019-01-23T14:49:47.000"/>
        <d v="2019-01-22T23:18:57.000"/>
        <d v="2019-01-22T18:34:47.000"/>
        <d v="2019-01-22T18:24:46.000"/>
        <d v="2019-01-22T18:11:42.000"/>
        <d v="2019-01-22T18:09:39.000"/>
        <d v="2019-01-22T15:32:15.000"/>
        <d v="2019-01-22T14:48:11.000"/>
        <d v="2019-01-22T13:34:55.000"/>
        <d v="2019-01-22T06:55:09.000"/>
        <d v="2019-01-22T06:29:04.000"/>
        <d v="2019-01-22T04:27:10.000"/>
        <d v="2019-01-22T03:14:53.000"/>
        <d v="2019-01-21T19:19:55.000"/>
        <d v="2019-01-21T19:06:55.000"/>
        <d v="2019-01-21T18:02:52.000"/>
        <d v="2019-01-21T17:22:04.000"/>
        <d v="2019-01-21T17:19:20.000"/>
        <d v="2019-01-21T17:18:16.000"/>
        <d v="2019-01-25T04:44:08.000"/>
        <d v="2019-01-24T13:49:32.000"/>
        <d v="2019-01-23T23:24:04.000"/>
        <d v="2019-01-23T23:21:18.000"/>
        <d v="2019-01-23T22:00:12.000"/>
        <d v="2019-01-23T18:31:55.000"/>
        <d v="2019-01-23T15:53:49.000"/>
        <d v="2019-01-23T14:54:05.000"/>
        <d v="2019-01-23T13:42:23.000"/>
        <d v="2019-01-23T12:46:19.000"/>
        <d v="2019-01-23T09:15:00.000"/>
        <d v="2019-01-23T09:05:18.000"/>
        <d v="2019-01-23T08:35:53.000"/>
        <d v="2019-01-23T08:30:36.000"/>
        <d v="2019-01-23T07:45:40.000"/>
        <d v="2019-01-23T06:52:39.000"/>
        <d v="2019-01-23T00:35:30.000"/>
        <d v="2019-01-23T00:19:15.000"/>
        <d v="2019-01-22T23:51:01.000"/>
        <d v="2019-01-22T23:39:28.000"/>
        <d v="2019-01-22T23:17:57.000"/>
        <d v="2019-01-22T21:32:49.000"/>
        <d v="2019-01-22T20:48:22.000"/>
        <d v="2019-01-22T19:26:04.000"/>
        <d v="2019-01-22T18:30:31.000"/>
        <d v="2019-01-22T18:16:24.000"/>
        <d v="2019-01-22T18:00:12.000"/>
        <d v="2019-01-22T16:05:50.000"/>
        <d v="2019-01-22T16:02:37.000"/>
        <d v="2019-01-22T15:37:23.000"/>
        <d v="2019-01-22T15:16:12.000"/>
        <d v="2019-01-22T15:11:08.000"/>
        <d v="2019-01-24T16:39:43.000"/>
        <d v="2019-01-24T14:38:26.000"/>
        <d v="2019-01-24T14:37:04.000"/>
        <d v="2019-01-24T12:50:52.000"/>
        <d v="2019-01-24T12:18:15.000"/>
        <d v="2019-01-24T12:18:12.000"/>
        <d v="2019-01-24T11:16:34.000"/>
        <d v="2019-01-24T10:47:32.000"/>
        <d v="2019-01-24T10:19:09.000"/>
        <d v="2019-01-24T10:14:04.000"/>
        <d v="2019-01-24T10:13:54.000"/>
        <d v="2019-01-24T08:43:30.000"/>
        <d v="2019-01-24T08:28:07.000"/>
        <d v="2019-01-24T01:08:37.000"/>
        <d v="2019-01-24T00:44:12.000"/>
        <d v="2019-01-23T23:13:48.000"/>
        <d v="2019-01-23T23:13:08.000"/>
        <d v="2019-01-23T22:49:38.000"/>
        <d v="2019-01-23T21:11:13.000"/>
        <d v="2019-01-23T21:09:21.000"/>
        <d v="2019-01-23T20:59:25.000"/>
        <d v="2019-01-23T19:57:05.000"/>
        <d v="2019-01-23T19:10:28.000"/>
        <d v="2019-01-24T18:09:14.000"/>
        <d v="2019-01-24T17:22:23.000"/>
        <d v="2019-01-24T17:21:09.000"/>
        <d v="2019-01-24T17:17:59.000"/>
        <d v="2019-01-24T16:58:58.000"/>
        <d v="2019-01-24T16:57:39.000"/>
        <d v="2019-01-24T16:53:09.000"/>
        <d v="2019-01-24T16:46:28.000"/>
        <d v="2019-01-24T16:42:58.000"/>
        <d v="2019-01-24T16:41:34.000"/>
        <d v="2019-01-24T16:39:42.000"/>
        <d v="2019-01-24T16:39:05.000"/>
        <d v="2019-01-24T16:36:45.000"/>
        <d v="2019-01-24T16:33:34.000"/>
        <d v="2019-01-24T16:30:49.000"/>
        <d v="2019-01-24T16:28:16.000"/>
        <d v="2019-01-24T16:25:42.000"/>
        <d v="2019-01-24T16:22:21.000"/>
        <d v="2019-01-24T16:16:29.000"/>
        <d v="2019-01-24T15:58:34.000"/>
        <d v="2019-01-24T15:53:25.000"/>
        <d v="2019-01-24T15:30:23.000"/>
        <d v="2019-01-24T15:27:21.000"/>
        <d v="2019-01-24T15:16:31.000"/>
        <d v="2019-01-24T15:06:52.000"/>
        <d v="2019-01-24T15:06:50.000"/>
        <d v="2019-01-24T15:04:27.000"/>
        <d v="2019-01-24T15:02:19.000"/>
        <d v="2019-01-24T15:01:30.000"/>
        <d v="2019-01-24T14:55:50.000"/>
        <d v="2019-01-24T14:52:00.000"/>
        <d v="2019-01-24T14:49:05.000"/>
        <d v="2019-01-24T14:47:17.000"/>
        <d v="2019-01-24T14:46:45.000"/>
        <d v="2019-01-24T14:46:16.000"/>
        <d v="2019-01-24T14:46:15.000"/>
        <d v="2019-01-24T14:41:51.000"/>
        <d v="2019-01-24T14:40:18.000"/>
        <d v="2019-01-24T14:39:28.000"/>
        <d v="2019-01-24T14:38:01.000"/>
        <d v="2019-01-24T14:34:12.000"/>
        <d v="2019-01-24T14:33:34.000"/>
        <d v="2019-01-24T14:32:58.000"/>
        <d v="2019-01-24T14:15:47.000"/>
        <d v="2019-01-24T14:10:49.000"/>
        <d v="2019-01-24T13:56:19.000"/>
        <d v="2019-01-24T13:55:51.000"/>
        <d v="2019-01-24T13:53:29.000"/>
        <d v="2019-01-24T13:52:09.000"/>
        <d v="2019-01-24T13:44:11.000"/>
        <d v="2019-01-24T13:42:34.000"/>
        <d v="2019-01-24T13:41:33.000"/>
        <d v="2019-01-24T13:40:53.000"/>
        <d v="2019-01-24T13:38:53.000"/>
        <d v="2019-01-24T13:32:23.000"/>
        <d v="2019-01-24T13:31:48.000"/>
        <d v="2019-01-24T13:28:19.000"/>
        <d v="2019-01-24T13:27:41.000"/>
        <d v="2019-01-24T13:24:18.000"/>
        <d v="2019-01-24T13:23:39.000"/>
        <d v="2019-01-24T13:19:39.000"/>
        <d v="2019-01-24T13:01:26.000"/>
        <d v="2019-01-24T13:00:06.000"/>
        <d v="2019-01-24T12:54:08.000"/>
        <d v="2019-01-24T12:53:39.000"/>
        <d v="2019-01-24T12:52:41.000"/>
        <d v="2019-01-24T12:52:22.000"/>
        <d v="2019-01-24T12:52:14.000"/>
        <d v="2019-01-24T12:51:20.000"/>
        <d v="2019-01-24T12:51:11.000"/>
        <d v="2019-01-24T12:50:55.000"/>
        <d v="2019-01-24T12:50:30.000"/>
        <d v="2019-01-24T12:49:55.000"/>
        <d v="2019-01-24T12:49:26.000"/>
        <d v="2019-01-24T12:48:48.000"/>
        <d v="2019-01-24T12:46:45.000"/>
        <d v="2019-01-24T12:46:29.000"/>
        <d v="2019-01-24T12:45:15.000"/>
        <d v="2019-01-24T12:45:14.000"/>
        <d v="2019-01-24T12:44:38.000"/>
        <d v="2019-01-24T12:44:12.000"/>
        <d v="2019-01-24T12:42:41.000"/>
        <d v="2019-01-24T12:42:36.000"/>
        <d v="2019-01-24T12:42:19.000"/>
        <d v="2019-01-24T12:41:42.000"/>
        <d v="2019-01-24T12:41:29.000"/>
        <d v="2019-01-24T12:41:20.000"/>
        <d v="2019-01-24T12:40:41.000"/>
        <d v="2019-01-24T12:39:14.000"/>
        <d v="2019-01-24T12:39:02.000"/>
        <d v="2019-01-24T12:38:27.000"/>
        <d v="2019-01-24T12:37:42.000"/>
        <d v="2019-01-24T12:36:11.000"/>
        <d v="2019-01-24T12:34:57.000"/>
        <d v="2019-01-24T12:34:41.000"/>
        <d v="2019-01-24T12:34:06.000"/>
        <d v="2019-01-24T12:24:30.000"/>
        <d v="2019-01-24T12:23:59.000"/>
        <d v="2019-01-24T12:21:55.000"/>
        <d v="2019-01-24T12:16:28.000"/>
        <d v="2019-01-25T12:02:36.000"/>
        <d v="2019-01-25T12:01:33.000"/>
        <d v="2019-01-25T11:27:21.000"/>
        <d v="2019-01-25T11:27:10.000"/>
        <d v="2019-01-25T08:23:59.000"/>
        <d v="2019-01-25T07:58:06.000"/>
        <d v="2019-01-25T06:53:15.000"/>
        <d v="2019-01-25T05:03:09.000"/>
        <d v="2019-01-25T04:43:27.000"/>
        <d v="2019-01-25T01:42:24.000"/>
        <d v="2019-01-25T00:48:18.000"/>
        <d v="2019-01-25T00:07:27.000"/>
        <d v="2019-01-25T00:07:07.000"/>
        <d v="2019-01-24T21:43:11.000"/>
        <d v="2019-01-24T21:30:21.000"/>
        <d v="2019-01-24T21:02:07.000"/>
        <d v="2019-01-24T20:56:38.000"/>
        <d v="2019-01-24T20:33:08.000"/>
        <d v="2019-01-24T20:25:34.000"/>
        <d v="2019-01-24T19:22:54.000"/>
        <d v="2019-01-24T19:01:53.000"/>
        <d v="2019-01-24T18:30:55.000"/>
        <d v="2019-01-24T18:10:13.000"/>
        <d v="2019-01-25T11:26:29.000"/>
        <d v="2019-01-25T11:25:24.000"/>
        <d v="2019-01-25T11:24:37.000"/>
        <d v="2019-01-25T11:10:45.000"/>
        <d v="2019-01-25T10:39:14.000"/>
        <d v="2019-01-25T10:26:29.000"/>
        <d v="2019-01-18T12:32:41.000"/>
        <d v="2019-01-18T17:35:33.000"/>
        <d v="2019-01-19T18:02:20.000"/>
        <d v="2019-01-20T12:06:38.000"/>
        <d v="2019-01-21T17:15:48.000"/>
        <d v="2019-01-22T14:36:40.000"/>
        <d v="2019-01-23T18:07:40.000"/>
        <d v="2019-01-24T12:12:09.000"/>
        <d v="2019-01-24T17:53:29.000"/>
        <d v="2019-01-25T09:57:48.000"/>
      </sharedItems>
      <fieldGroup par="83" base="18">
        <rangePr groupBy="days" autoEnd="1" autoStart="1" startDate="2019-01-18T12:32:41.000" endDate="2019-01-25T12:02:36.000"/>
        <groupItems count="368">
          <s v="&lt;1/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19"/>
        </groupItems>
      </fieldGroup>
    </cacheField>
    <cacheField name="Total Likes">
      <sharedItems containsString="0" containsBlank="1" containsMixedTypes="0" containsNumber="1" containsInteger="1" count="0"/>
    </cacheField>
    <cacheField name="Total Comments">
      <sharedItems containsString="0" containsBlank="1" containsMixedTypes="0" containsNumber="1" containsInteger="1" count="0"/>
    </cacheField>
    <cacheField name="URLs in Post">
      <sharedItems containsString="0" containsBlank="1" containsMixedTypes="1" count="0"/>
    </cacheField>
    <cacheField name="Domains in Post">
      <sharedItems containsString="0" containsBlank="1" containsMixedTypes="1" count="0"/>
    </cacheField>
    <cacheField name="Hashtags in Post">
      <sharedItems containsBlank="1" containsMixedTypes="0" count="0"/>
    </cacheField>
    <cacheField name="Comment">
      <sharedItems containsBlank="1" containsMixedTypes="0" longText="1" count="0"/>
    </cacheField>
    <cacheField name="Attachment Description">
      <sharedItems containsBlank="1" containsMixedTypes="0" longText="1" count="0"/>
    </cacheField>
    <cacheField name="Attachment Title">
      <sharedItems containsBlank="1" containsMixedTypes="0" count="0"/>
    </cacheField>
    <cacheField name="Attachment Type">
      <sharedItems containsBlank="1" containsMixedTypes="0" count="0"/>
    </cacheField>
    <cacheField name="Attachment URL">
      <sharedItems containsBlank="1" containsMixedTypes="0" longText="1" count="0"/>
    </cacheField>
    <cacheField name="Comment Image">
      <sharedItems containsBlank="1" containsMixedTypes="0" longText="1" count="0"/>
    </cacheField>
    <cacheField name="Comment URL">
      <sharedItems containsBlank="1" containsMixedTypes="0" count="0"/>
    </cacheField>
    <cacheField name="Comment Likes">
      <sharedItems containsString="0" containsBlank="1" containsMixedTypes="0" containsNumber="1" containsInteger="1" count="0"/>
    </cacheField>
    <cacheField name="Comment Comments">
      <sharedItems containsString="0" containsBlank="1" containsMixedTypes="0" containsNumber="1" containsInteger="1" count="0"/>
    </cacheField>
    <cacheField name="Post">
      <sharedItems containsBlank="1" containsMixedTypes="0" count="0"/>
    </cacheField>
    <cacheField name="Author">
      <sharedItems containsBlank="1" containsMixedTypes="0" count="0"/>
    </cacheField>
    <cacheField name="Post Date">
      <sharedItems containsDate="1" containsString="0" containsBlank="1" containsMixedTypes="0" count="0"/>
    </cacheField>
    <cacheField name="Post Image">
      <sharedItems containsBlank="1" containsMixedTypes="0" longText="1" count="0"/>
    </cacheField>
    <cacheField name="Post Likes">
      <sharedItems containsString="0" containsBlank="1" containsMixedTypes="0" containsNumber="1" containsInteger="1" count="0"/>
    </cacheField>
    <cacheField name="Post Comments">
      <sharedItems containsString="0" containsBlank="1" containsMixedTypes="0" containsNumber="1" containsInteger="1" count="0"/>
    </cacheField>
    <cacheField name="URLs in Comment">
      <sharedItems containsString="0" containsBlank="1" containsMixedTypes="1" count="0"/>
    </cacheField>
    <cacheField name="Domains in Comment">
      <sharedItems containsString="0" containsBlank="1" containsMixedTypes="1" count="0"/>
    </cacheField>
    <cacheField name="Hashtags in Comment">
      <sharedItems containsBlank="1" containsMixedTypes="0" count="0"/>
    </cacheField>
    <cacheField name="Reply Comment">
      <sharedItems containsBlank="1" containsMixedTypes="0" longText="1" count="0"/>
    </cacheField>
    <cacheField name="Reply Attachment Description">
      <sharedItems containsBlank="1" containsMixedTypes="0" count="0"/>
    </cacheField>
    <cacheField name="Reply Attachment Title">
      <sharedItems containsBlank="1" containsMixedTypes="0" count="0"/>
    </cacheField>
    <cacheField name="Reply Attachment Type">
      <sharedItems containsBlank="1" containsMixedTypes="0" count="0"/>
    </cacheField>
    <cacheField name="Reply Attachment URL">
      <sharedItems containsBlank="1" containsMixedTypes="0" longText="1" count="0"/>
    </cacheField>
    <cacheField name="Reply Image">
      <sharedItems containsBlank="1" containsMixedTypes="0" longText="1" count="0"/>
    </cacheField>
    <cacheField name="Reply ID">
      <sharedItems containsBlank="1" containsMixedTypes="0" count="0"/>
    </cacheField>
    <cacheField name="Reply Parent ID">
      <sharedItems containsString="0" containsBlank="1" containsMixedTypes="1" count="0"/>
    </cacheField>
    <cacheField name="Reply URL">
      <sharedItems containsBlank="1" containsMixedTypes="0" count="0"/>
    </cacheField>
    <cacheField name="Reply Likes">
      <sharedItems containsString="0" containsBlank="1" containsMixedTypes="0" containsNumber="1" containsInteger="1" count="0"/>
    </cacheField>
    <cacheField name="Reply Comments">
      <sharedItems containsString="0" containsBlank="1" containsMixedTypes="0" containsNumber="1" containsInteger="1" count="0"/>
    </cacheField>
    <cacheField name="Parent Comment">
      <sharedItems containsBlank="1" containsMixedTypes="0" longText="1" count="0"/>
    </cacheField>
    <cacheField name="Parent Attachment Description">
      <sharedItems containsBlank="1" containsMixedTypes="0" longText="1" count="0"/>
    </cacheField>
    <cacheField name="Parent Attachment Title">
      <sharedItems containsBlank="1" containsMixedTypes="0" count="0"/>
    </cacheField>
    <cacheField name="Parent Attachment Type">
      <sharedItems containsBlank="1" containsMixedTypes="0" count="0"/>
    </cacheField>
    <cacheField name="Parent Attachment URL">
      <sharedItems containsBlank="1" containsMixedTypes="0" longText="1" count="0"/>
    </cacheField>
    <cacheField name="Parent Time">
      <sharedItems containsDate="1" containsString="0" containsBlank="1" containsMixedTypes="0" count="0"/>
    </cacheField>
    <cacheField name="Parent Image">
      <sharedItems containsBlank="1" containsMixedTypes="0" longText="1" count="0"/>
    </cacheField>
    <cacheField name="Comment ID">
      <sharedItems containsBlank="1" containsMixedTypes="0" count="0"/>
    </cacheField>
    <cacheField name="Parent URL">
      <sharedItems containsBlank="1" containsMixedTypes="0" count="0"/>
    </cacheField>
    <cacheField name="Parent Likes">
      <sharedItems containsString="0" containsBlank="1" containsMixedTypes="0" containsNumber="1" containsInteger="1" count="0"/>
    </cacheField>
    <cacheField name="Parent Comments">
      <sharedItems containsString="0" containsBlank="1" containsMixedTypes="0" containsNumber="1" containsInteger="1" count="0"/>
    </cacheField>
    <cacheField name="URLs in Reply">
      <sharedItems containsString="0" containsBlank="1" containsMixedTypes="1" count="0"/>
    </cacheField>
    <cacheField name="Domains in Reply">
      <sharedItems containsString="0" containsBlank="1" containsMixedTypes="1" count="0"/>
    </cacheField>
    <cacheField name="Hashtags in Reply">
      <sharedItems containsBlank="1" containsMixedTypes="0" count="0"/>
    </cacheField>
    <cacheField name="URLs in Parent">
      <sharedItems containsString="0" containsBlank="1" containsMixedTypes="1" count="0"/>
    </cacheField>
    <cacheField name="Domains in Parent">
      <sharedItems containsString="0" containsBlank="1" containsMixedTypes="1" count="0"/>
    </cacheField>
    <cacheField name="Hashtags in Par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8">
        <rangePr groupBy="months" autoEnd="1" autoStart="1" startDate="2019-01-18T12:32:41.000" endDate="2019-01-25T12:02:36.000"/>
        <groupItems count="14">
          <s v="&lt;1/18/2019"/>
          <s v="Jan"/>
          <s v="Feb"/>
          <s v="Mar"/>
          <s v="Apr"/>
          <s v="May"/>
          <s v="Jun"/>
          <s v="Jul"/>
          <s v="Aug"/>
          <s v="Sep"/>
          <s v="Oct"/>
          <s v="Nov"/>
          <s v="Dec"/>
          <s v="&gt;1/25/2019"/>
        </groupItems>
      </fieldGroup>
    </cacheField>
    <cacheField name="Years" databaseField="0">
      <sharedItems containsMixedTypes="0" count="0"/>
      <fieldGroup base="18">
        <rangePr groupBy="years" autoEnd="1" autoStart="1" startDate="2019-01-18T12:32:41.000" endDate="2019-01-25T12:02:36.000"/>
        <groupItems count="3">
          <s v="&lt;1/18/2019"/>
          <s v="2019"/>
          <s v="&gt;1/25/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60">
  <r>
    <s v="2306787926000733_2307852092560983"/>
    <s v="2306787926000733_2307116265967899"/>
    <s v="138, 118, 118"/>
    <n v="7"/>
    <m/>
    <m/>
    <m/>
    <m/>
    <m/>
    <m/>
    <s v="No"/>
    <n v="3"/>
    <m/>
    <m/>
    <s v="Replied to Comment"/>
    <s v="Replied Comment"/>
    <m/>
    <m/>
    <x v="0"/>
    <m/>
    <m/>
    <m/>
    <m/>
    <m/>
    <m/>
    <m/>
    <m/>
    <m/>
    <m/>
    <m/>
    <m/>
    <m/>
    <m/>
    <m/>
    <m/>
    <m/>
    <m/>
    <m/>
    <m/>
    <m/>
    <m/>
    <m/>
    <s v="Cathryn Jones Yes it did."/>
    <m/>
    <m/>
    <m/>
    <m/>
    <m/>
    <s v="2306787926000733_2307852092560983"/>
    <m/>
    <s v="https://www.facebook.com/2306787926000733_2307852092560983"/>
    <n v="1"/>
    <n v="0"/>
    <s v="I wonder if US and sanctions around the world have led to any of the problems for Venezuelan citizens?"/>
    <m/>
    <m/>
    <m/>
    <m/>
    <d v="2019-01-24T16:46:28.000"/>
    <m/>
    <s v="2306787926000733_2307116265967899"/>
    <s v="https://www.facebook.com/2306787926000733_2307116265967899"/>
    <n v="2"/>
    <n v="1"/>
    <m/>
    <m/>
    <m/>
    <m/>
    <m/>
    <m/>
    <n v="1"/>
    <s v="1"/>
    <s v="1"/>
    <m/>
    <m/>
    <m/>
    <m/>
    <m/>
    <m/>
    <m/>
    <m/>
    <m/>
  </r>
  <r>
    <s v="2306787926000733_2307301529282706"/>
    <s v="2306787926000733_2307107942635398"/>
    <s v="148, 108, 108"/>
    <n v="8.5"/>
    <m/>
    <m/>
    <m/>
    <m/>
    <m/>
    <m/>
    <s v="No"/>
    <n v="4"/>
    <m/>
    <m/>
    <s v="Replied to Comment"/>
    <s v="Replied Comment"/>
    <m/>
    <m/>
    <x v="1"/>
    <m/>
    <m/>
    <m/>
    <m/>
    <m/>
    <m/>
    <m/>
    <m/>
    <m/>
    <m/>
    <m/>
    <m/>
    <m/>
    <m/>
    <m/>
    <m/>
    <m/>
    <m/>
    <m/>
    <m/>
    <m/>
    <m/>
    <m/>
    <s v="Because there are two sides of the story and the anti-Maduro protesters also inflict harm on other people's safety. I'm not for Maduro or for the opposition and so should be the amnesty - neutral on taking sides and against all forms of violence. Here Amnesty is taking a side."/>
    <m/>
    <m/>
    <m/>
    <m/>
    <m/>
    <s v="2306787926000733_2307301529282706"/>
    <m/>
    <s v="https://www.facebook.com/2306787926000733_2307301529282706"/>
    <n v="2"/>
    <n v="0"/>
    <s v="Shame on you Amnesty"/>
    <m/>
    <m/>
    <m/>
    <m/>
    <d v="2019-01-24T16:39:42.000"/>
    <m/>
    <s v="2306787926000733_2307107942635398"/>
    <s v="https://www.facebook.com/2306787926000733_2307107942635398"/>
    <n v="4"/>
    <n v="2"/>
    <m/>
    <m/>
    <m/>
    <m/>
    <m/>
    <m/>
    <n v="1"/>
    <s v="1"/>
    <s v="1"/>
    <m/>
    <m/>
    <m/>
    <m/>
    <m/>
    <m/>
    <m/>
    <m/>
    <m/>
  </r>
  <r>
    <s v="2306787926000733_2307645405914985"/>
    <s v="2306787926000733_2306872952658897"/>
    <s v="128, 128, 128"/>
    <m/>
    <m/>
    <m/>
    <m/>
    <m/>
    <m/>
    <m/>
    <s v="No"/>
    <n v="5"/>
    <m/>
    <m/>
    <s v="Replied to Comment"/>
    <s v="Replied Comment"/>
    <m/>
    <m/>
    <x v="2"/>
    <m/>
    <m/>
    <m/>
    <m/>
    <m/>
    <m/>
    <m/>
    <m/>
    <m/>
    <m/>
    <m/>
    <m/>
    <m/>
    <m/>
    <m/>
    <m/>
    <m/>
    <m/>
    <m/>
    <m/>
    <m/>
    <m/>
    <m/>
    <s v="https://m.facebook.com/story.php?story_fbid=10156711856080630&amp;id=284808960629"/>
    <m/>
    <m/>
    <m/>
    <m/>
    <m/>
    <s v="2306787926000733_2307645405914985"/>
    <m/>
    <s v="https://www.facebook.com/2306787926000733_2307645405914985"/>
    <n v="0"/>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7651349247724"/>
    <s v="2306787926000733_2306820092664183"/>
    <s v="128, 128, 128"/>
    <m/>
    <m/>
    <m/>
    <m/>
    <m/>
    <m/>
    <m/>
    <s v="No"/>
    <n v="6"/>
    <m/>
    <m/>
    <s v="Replied to Comment"/>
    <s v="Replied Comment"/>
    <m/>
    <m/>
    <x v="3"/>
    <m/>
    <m/>
    <m/>
    <m/>
    <m/>
    <m/>
    <m/>
    <m/>
    <m/>
    <m/>
    <m/>
    <m/>
    <m/>
    <m/>
    <m/>
    <m/>
    <m/>
    <m/>
    <m/>
    <m/>
    <m/>
    <m/>
    <m/>
    <s v="Damian McCarthy https://m.facebook.com/story.php?story_fbid=10156711856080630&amp;id=284808960629 thankyou 😂"/>
    <m/>
    <m/>
    <m/>
    <m/>
    <m/>
    <s v="2306787926000733_2307651349247724"/>
    <m/>
    <s v="https://www.facebook.com/2306787926000733_2307651349247724"/>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7650579247801"/>
    <s v="2306787926000733_2306820092664183"/>
    <s v="128, 128, 128"/>
    <m/>
    <m/>
    <m/>
    <m/>
    <m/>
    <m/>
    <m/>
    <s v="No"/>
    <n v="7"/>
    <m/>
    <m/>
    <s v="Replied to Comment"/>
    <s v="Replied Comment"/>
    <m/>
    <m/>
    <x v="4"/>
    <m/>
    <m/>
    <m/>
    <m/>
    <m/>
    <m/>
    <m/>
    <m/>
    <m/>
    <m/>
    <m/>
    <m/>
    <m/>
    <m/>
    <m/>
    <m/>
    <m/>
    <m/>
    <m/>
    <m/>
    <m/>
    <m/>
    <m/>
    <s v="Stuart Dye https://m.facebook.com/story.php?story_fbid=10156711856080630&amp;id=284808960629"/>
    <m/>
    <m/>
    <m/>
    <m/>
    <m/>
    <s v="2306787926000733_2307650579247801"/>
    <m/>
    <s v="https://www.facebook.com/2306787926000733_2307650579247801"/>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7331589279700"/>
    <s v="2306787926000733_2306798749332984"/>
    <s v="171, 85, 85"/>
    <n v="10"/>
    <m/>
    <m/>
    <m/>
    <m/>
    <m/>
    <m/>
    <s v="No"/>
    <n v="8"/>
    <m/>
    <m/>
    <s v="Replied to Comment"/>
    <s v="Replied Comment"/>
    <m/>
    <m/>
    <x v="5"/>
    <m/>
    <m/>
    <m/>
    <m/>
    <m/>
    <m/>
    <m/>
    <m/>
    <m/>
    <m/>
    <m/>
    <m/>
    <m/>
    <m/>
    <m/>
    <m/>
    <m/>
    <m/>
    <m/>
    <m/>
    <m/>
    <m/>
    <m/>
    <s v="Scott Beall and Carolin Meyer Maybe you should have a look at WHO is being killed. During the 2017 riots the reports said 126 people were killed, when you look at the breakdaown of WHO was killed 14(!) were opposition protesters killed by authorities, another 14 were protesters killed during lootings, including I think the eight that were electrocuted when looting a bakery. At least 23 people were BY the opposition protestors and 8 as a direct result of their barricades. So beware of who you're rooting for. Peaceful protesters? Nope! Simple criticism? Not in the least. Try riled up, violent and widely funded hooligans."/>
    <m/>
    <m/>
    <m/>
    <m/>
    <m/>
    <s v="2306787926000733_2307331589279700"/>
    <m/>
    <s v="https://www.facebook.com/2306787926000733_2307331589279700"/>
    <n v="4"/>
    <n v="0"/>
    <s v="is amnesty supporting the US proxy attempted coup?"/>
    <m/>
    <m/>
    <m/>
    <m/>
    <d v="2019-01-24T12:23:59.000"/>
    <m/>
    <s v="2306787926000733_2306798749332984"/>
    <s v="https://www.facebook.com/2306787926000733_2306798749332984"/>
    <n v="49"/>
    <n v="9"/>
    <m/>
    <m/>
    <m/>
    <m/>
    <m/>
    <m/>
    <n v="1"/>
    <s v="1"/>
    <s v="1"/>
    <m/>
    <m/>
    <m/>
    <m/>
    <m/>
    <m/>
    <m/>
    <m/>
    <m/>
  </r>
  <r>
    <s v="2298082080204651_2304459706233555"/>
    <s v="111658128847068_2298082080204651"/>
    <m/>
    <m/>
    <m/>
    <m/>
    <m/>
    <m/>
    <m/>
    <m/>
    <s v="No"/>
    <n v="9"/>
    <m/>
    <m/>
    <s v="Commented Post"/>
    <s v="Commented Post"/>
    <m/>
    <s v="https://www.facebook.com/111658128847068_2298082080204651"/>
    <x v="6"/>
    <m/>
    <m/>
    <m/>
    <m/>
    <m/>
    <s v="https://www.facebook.com/434660496557518/posts/2134112383278979/"/>
    <m/>
    <m/>
    <m/>
    <m/>
    <m/>
    <s v="https://www.facebook.com/2298082080204651_2304459706233555"/>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0"/>
    <n v="0"/>
    <n v="0"/>
  </r>
  <r>
    <s v="2298082080204651_2301460829866776"/>
    <s v="111658128847068_2298082080204651"/>
    <m/>
    <m/>
    <m/>
    <m/>
    <m/>
    <m/>
    <m/>
    <m/>
    <s v="No"/>
    <n v="10"/>
    <m/>
    <m/>
    <s v="Commented Post"/>
    <s v="Commented Post"/>
    <m/>
    <s v="https://www.facebook.com/111658128847068_2298082080204651"/>
    <x v="7"/>
    <m/>
    <m/>
    <m/>
    <m/>
    <m/>
    <s v="THAT VERY GREAT"/>
    <m/>
    <m/>
    <m/>
    <m/>
    <m/>
    <s v="https://www.facebook.com/2298082080204651_2301460829866776"/>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33.333333333333336"/>
    <n v="0"/>
    <n v="0"/>
    <n v="0"/>
    <n v="0"/>
    <n v="2"/>
    <n v="66.66666666666667"/>
    <n v="3"/>
  </r>
  <r>
    <s v="2298082080204651_2301246733221519"/>
    <s v="2298082080204651_2298341500178709"/>
    <s v="138, 118, 118"/>
    <n v="7"/>
    <m/>
    <m/>
    <m/>
    <m/>
    <m/>
    <m/>
    <s v="No"/>
    <n v="11"/>
    <m/>
    <m/>
    <s v="Replied to Comment"/>
    <s v="Replied Comment"/>
    <m/>
    <m/>
    <x v="8"/>
    <m/>
    <m/>
    <m/>
    <m/>
    <m/>
    <m/>
    <m/>
    <m/>
    <m/>
    <m/>
    <m/>
    <m/>
    <m/>
    <m/>
    <m/>
    <m/>
    <m/>
    <m/>
    <m/>
    <m/>
    <m/>
    <m/>
    <m/>
    <m/>
    <m/>
    <m/>
    <s v="sticker"/>
    <s v="https://scontent.xx.fbcdn.net/v/t39.1997-6/10734321_746324855439947_79477014_n.png?_nc_cat=1&amp;_nc_ht=scontent.xx&amp;oh=b912a62e59c3463d970285a1206bf6a0&amp;oe=5CB45AE8"/>
    <s v="https://scontent.xx.fbcdn.net/v/t39.1997-6/10734321_746324855439947_79477014_n.png?_nc_cat=1&amp;_nc_ht=scontent.xx&amp;oh=b912a62e59c3463d970285a1206bf6a0&amp;oe=5CB45AE8"/>
    <s v="2298082080204651_2301246733221519"/>
    <m/>
    <s v="https://www.facebook.com/2298082080204651_2301246733221519"/>
    <n v="1"/>
    <n v="0"/>
    <s v="Almedina Oc for you Bachelorette ;)"/>
    <m/>
    <m/>
    <m/>
    <m/>
    <d v="2019-01-18T15:48:49.000"/>
    <m/>
    <s v="2298082080204651_2298341500178709"/>
    <s v="https://www.facebook.com/2298082080204651_2298341500178709"/>
    <n v="1"/>
    <n v="1"/>
    <m/>
    <m/>
    <m/>
    <m/>
    <m/>
    <m/>
    <n v="1"/>
    <s v="8"/>
    <s v="8"/>
    <m/>
    <m/>
    <m/>
    <m/>
    <m/>
    <m/>
    <m/>
    <m/>
    <m/>
  </r>
  <r>
    <s v="2298082080204651_2301246733221519"/>
    <s v="111658128847068_2298082080204651"/>
    <m/>
    <m/>
    <m/>
    <m/>
    <m/>
    <m/>
    <m/>
    <m/>
    <s v="No"/>
    <n v="12"/>
    <m/>
    <m/>
    <s v="Commented Post"/>
    <s v="Commented Post"/>
    <m/>
    <s v="https://www.facebook.com/111658128847068_2298082080204651"/>
    <x v="8"/>
    <m/>
    <m/>
    <m/>
    <m/>
    <m/>
    <m/>
    <m/>
    <m/>
    <s v="sticker"/>
    <s v="https://scontent.xx.fbcdn.net/v/t39.1997-6/10734321_746324855439947_79477014_n.png?_nc_cat=1&amp;_nc_ht=scontent.xx&amp;oh=b912a62e59c3463d970285a1206bf6a0&amp;oe=5CB45AE8"/>
    <s v="https://scontent.xx.fbcdn.net/v/t39.1997-6/10734321_746324855439947_79477014_n.png?_nc_cat=1&amp;_nc_ht=scontent.xx&amp;oh=b912a62e59c3463d970285a1206bf6a0&amp;oe=5CB45AE8"/>
    <s v="https://www.facebook.com/2298082080204651_2301246733221519"/>
    <n v="1"/>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m/>
    <m/>
    <m/>
    <m/>
    <m/>
    <m/>
    <m/>
    <m/>
    <m/>
  </r>
  <r>
    <s v="2298082080204651_2299960890016770"/>
    <s v="111658128847068_2298082080204651"/>
    <m/>
    <m/>
    <m/>
    <m/>
    <m/>
    <m/>
    <m/>
    <m/>
    <s v="No"/>
    <n v="13"/>
    <m/>
    <m/>
    <s v="Commented Post"/>
    <s v="Commented Post"/>
    <m/>
    <s v="https://www.facebook.com/111658128847068_2298082080204651"/>
    <x v="9"/>
    <m/>
    <m/>
    <m/>
    <m/>
    <m/>
    <s v="Dommage que cela ne soit accessible que dans la langue anglaise !"/>
    <m/>
    <m/>
    <m/>
    <m/>
    <m/>
    <s v="https://www.facebook.com/2298082080204651_2299960890016770"/>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9.090909090909092"/>
    <n v="0"/>
    <n v="0"/>
    <n v="0"/>
    <n v="0"/>
    <n v="10"/>
    <n v="90.9090909090909"/>
    <n v="11"/>
  </r>
  <r>
    <s v="2298082080204651_2299777640035095"/>
    <s v="111658128847068_2298082080204651"/>
    <m/>
    <m/>
    <m/>
    <m/>
    <m/>
    <m/>
    <m/>
    <m/>
    <s v="No"/>
    <n v="14"/>
    <m/>
    <m/>
    <s v="Commented Post"/>
    <s v="Commented Post"/>
    <m/>
    <s v="https://www.facebook.com/111658128847068_2298082080204651"/>
    <x v="10"/>
    <m/>
    <m/>
    <m/>
    <m/>
    <m/>
    <s v="Am interested"/>
    <m/>
    <m/>
    <m/>
    <m/>
    <m/>
    <s v="https://www.facebook.com/2298082080204651_2299777640035095"/>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2"/>
    <n v="100"/>
    <n v="2"/>
  </r>
  <r>
    <s v="2298082080204651_2299199403426252"/>
    <s v="111658128847068_2298082080204651"/>
    <m/>
    <m/>
    <m/>
    <m/>
    <m/>
    <m/>
    <m/>
    <m/>
    <s v="No"/>
    <n v="15"/>
    <m/>
    <m/>
    <s v="Commented Post"/>
    <s v="Commented Post"/>
    <m/>
    <s v="https://www.facebook.com/111658128847068_2298082080204651"/>
    <x v="11"/>
    <m/>
    <m/>
    <m/>
    <m/>
    <m/>
    <s v="Am interested."/>
    <m/>
    <m/>
    <m/>
    <m/>
    <m/>
    <s v="https://www.facebook.com/2298082080204651_2299199403426252"/>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2"/>
    <n v="100"/>
    <n v="2"/>
  </r>
  <r>
    <s v="2298082080204651_2299131206766405"/>
    <s v="111658128847068_2298082080204651"/>
    <m/>
    <m/>
    <m/>
    <m/>
    <m/>
    <m/>
    <m/>
    <m/>
    <s v="No"/>
    <n v="16"/>
    <m/>
    <m/>
    <s v="Commented Post"/>
    <s v="Commented Post"/>
    <m/>
    <s v="https://www.facebook.com/111658128847068_2298082080204651"/>
    <x v="12"/>
    <m/>
    <m/>
    <m/>
    <m/>
    <m/>
    <s v="David"/>
    <m/>
    <m/>
    <m/>
    <m/>
    <m/>
    <s v="https://www.facebook.com/2298082080204651_2299131206766405"/>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1"/>
    <n v="100"/>
    <n v="1"/>
  </r>
  <r>
    <s v="2298082080204651_2298834350129424"/>
    <s v="111658128847068_2298082080204651"/>
    <m/>
    <m/>
    <m/>
    <m/>
    <m/>
    <m/>
    <m/>
    <m/>
    <s v="No"/>
    <n v="17"/>
    <m/>
    <m/>
    <s v="Commented Post"/>
    <s v="Commented Post"/>
    <m/>
    <s v="https://www.facebook.com/111658128847068_2298082080204651"/>
    <x v="13"/>
    <m/>
    <m/>
    <m/>
    <m/>
    <m/>
    <s v="Henrik Harr bra att påminna om i vår grupp!"/>
    <m/>
    <m/>
    <m/>
    <m/>
    <m/>
    <s v="https://www.facebook.com/2298082080204651_2298834350129424"/>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9"/>
    <n v="100"/>
    <n v="9"/>
  </r>
  <r>
    <s v="2298082080204651_2298682796811246"/>
    <s v="111658128847068_2298082080204651"/>
    <m/>
    <m/>
    <m/>
    <m/>
    <m/>
    <m/>
    <m/>
    <m/>
    <s v="No"/>
    <n v="18"/>
    <m/>
    <m/>
    <s v="Commented Post"/>
    <s v="Commented Post"/>
    <m/>
    <s v="https://www.facebook.com/111658128847068_2298082080204651"/>
    <x v="14"/>
    <m/>
    <m/>
    <m/>
    <m/>
    <m/>
    <s v="But you get the certificate after completing only if you pay 44 dollars right? :/"/>
    <m/>
    <m/>
    <m/>
    <m/>
    <m/>
    <s v="https://www.facebook.com/2298082080204651_2298682796811246"/>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7.142857142857143"/>
    <n v="0"/>
    <n v="0"/>
    <n v="0"/>
    <n v="0"/>
    <n v="13"/>
    <n v="92.85714285714286"/>
    <n v="14"/>
  </r>
  <r>
    <s v="2298082080204651_2298588846820641"/>
    <s v="111658128847068_2298082080204651"/>
    <m/>
    <m/>
    <m/>
    <m/>
    <m/>
    <m/>
    <m/>
    <m/>
    <s v="No"/>
    <n v="19"/>
    <m/>
    <m/>
    <s v="Commented Post"/>
    <s v="Commented Post"/>
    <m/>
    <s v="https://www.facebook.com/111658128847068_2298082080204651"/>
    <x v="15"/>
    <m/>
    <m/>
    <m/>
    <m/>
    <m/>
    <s v="Wish to praise and agree with ideas that this party have. And many japanese left-wing politicians or socialists and communist learning about humman rights. Let's protect each humman rights together. _x000a_😃👍 keep in touch. 宜しくお願い致します。"/>
    <m/>
    <m/>
    <m/>
    <m/>
    <m/>
    <s v="https://www.facebook.com/2298082080204651_2298588846820641"/>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2"/>
    <n v="5.714285714285714"/>
    <n v="0"/>
    <n v="0"/>
    <n v="0"/>
    <n v="0"/>
    <n v="33"/>
    <n v="94.28571428571429"/>
    <n v="35"/>
  </r>
  <r>
    <s v="2298082080204651_2298558946823631"/>
    <s v="111658128847068_2298082080204651"/>
    <m/>
    <m/>
    <m/>
    <m/>
    <m/>
    <m/>
    <m/>
    <m/>
    <s v="No"/>
    <n v="20"/>
    <m/>
    <m/>
    <s v="Commented Post"/>
    <s v="Commented Post"/>
    <m/>
    <s v="https://www.facebook.com/111658128847068_2298082080204651"/>
    <x v="16"/>
    <m/>
    <m/>
    <m/>
    <m/>
    <m/>
    <s v="Okey . I want to do the  courses . Pls advice."/>
    <m/>
    <m/>
    <m/>
    <m/>
    <m/>
    <s v="https://www.facebook.com/2298082080204651_2298558946823631"/>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9"/>
    <n v="100"/>
    <n v="9"/>
  </r>
  <r>
    <s v="2298082080204651_2298500786829447"/>
    <s v="111658128847068_2298082080204651"/>
    <m/>
    <m/>
    <m/>
    <m/>
    <m/>
    <m/>
    <m/>
    <m/>
    <s v="No"/>
    <n v="21"/>
    <m/>
    <m/>
    <s v="Commented Post"/>
    <s v="Commented Post"/>
    <m/>
    <s v="https://www.facebook.com/111658128847068_2298082080204651"/>
    <x v="17"/>
    <m/>
    <m/>
    <m/>
    <m/>
    <m/>
    <s v="When's the deadline?"/>
    <m/>
    <m/>
    <m/>
    <m/>
    <m/>
    <s v="https://www.facebook.com/2298082080204651_2298500786829447"/>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3"/>
    <n v="100"/>
    <n v="3"/>
  </r>
  <r>
    <s v="2298082080204651_2298341500178709"/>
    <s v="111658128847068_2298082080204651"/>
    <m/>
    <m/>
    <m/>
    <m/>
    <m/>
    <m/>
    <m/>
    <m/>
    <s v="No"/>
    <n v="22"/>
    <m/>
    <m/>
    <s v="Commented Post"/>
    <s v="Commented Post"/>
    <m/>
    <s v="https://www.facebook.com/111658128847068_2298082080204651"/>
    <x v="18"/>
    <m/>
    <m/>
    <m/>
    <m/>
    <m/>
    <s v="Almedina Oc for you Bachelorette ;)"/>
    <m/>
    <m/>
    <m/>
    <m/>
    <m/>
    <s v="https://www.facebook.com/2298082080204651_2298341500178709"/>
    <n v="1"/>
    <n v="1"/>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5"/>
    <n v="100"/>
    <n v="5"/>
  </r>
  <r>
    <s v="2298082080204651_2298285123517680"/>
    <s v="111658128847068_2298082080204651"/>
    <m/>
    <m/>
    <m/>
    <m/>
    <m/>
    <m/>
    <m/>
    <m/>
    <s v="No"/>
    <n v="23"/>
    <m/>
    <m/>
    <s v="Commented Post"/>
    <s v="Commented Post"/>
    <m/>
    <s v="https://www.facebook.com/111658128847068_2298082080204651"/>
    <x v="19"/>
    <m/>
    <m/>
    <m/>
    <m/>
    <m/>
    <s v="Wolf Von Haven"/>
    <m/>
    <m/>
    <m/>
    <m/>
    <m/>
    <s v="https://www.facebook.com/2298082080204651_2298285123517680"/>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3"/>
    <n v="100"/>
    <n v="3"/>
  </r>
  <r>
    <s v="2298082080204651_2298189603527232"/>
    <s v="111658128847068_2298082080204651"/>
    <m/>
    <m/>
    <m/>
    <m/>
    <m/>
    <m/>
    <m/>
    <m/>
    <s v="No"/>
    <n v="24"/>
    <m/>
    <m/>
    <s v="Commented Post"/>
    <s v="Commented Post"/>
    <m/>
    <s v="https://www.facebook.com/111658128847068_2298082080204651"/>
    <x v="20"/>
    <m/>
    <m/>
    <m/>
    <m/>
    <m/>
    <s v="I completed all the courses on Human Rights Defenders. I have not yet received my certificate. Instead, a certificate without a name and the course not specified. Check this out please"/>
    <m/>
    <m/>
    <m/>
    <m/>
    <m/>
    <s v="https://www.facebook.com/2298082080204651_2298189603527232"/>
    <n v="1"/>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31"/>
    <n v="100"/>
    <n v="31"/>
  </r>
  <r>
    <s v="2298082080204651_2298181790194680"/>
    <s v="111658128847068_2298082080204651"/>
    <m/>
    <m/>
    <m/>
    <m/>
    <m/>
    <m/>
    <m/>
    <m/>
    <s v="No"/>
    <n v="25"/>
    <m/>
    <m/>
    <s v="Commented Post"/>
    <s v="Commented Post"/>
    <m/>
    <s v="https://www.facebook.com/111658128847068_2298082080204651"/>
    <x v="21"/>
    <m/>
    <m/>
    <m/>
    <m/>
    <m/>
    <s v="YES I WOULD LIKE THIS"/>
    <m/>
    <m/>
    <m/>
    <m/>
    <m/>
    <s v="https://www.facebook.com/2298082080204651_2298181790194680"/>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20"/>
    <n v="0"/>
    <n v="0"/>
    <n v="0"/>
    <n v="0"/>
    <n v="4"/>
    <n v="80"/>
    <n v="5"/>
  </r>
  <r>
    <s v="2298082080204651_2298144910198368"/>
    <s v="111658128847068_2298082080204651"/>
    <m/>
    <m/>
    <m/>
    <m/>
    <m/>
    <m/>
    <m/>
    <m/>
    <s v="No"/>
    <n v="26"/>
    <m/>
    <m/>
    <s v="Commented Post"/>
    <s v="Commented Post"/>
    <m/>
    <s v="https://www.facebook.com/111658128847068_2298082080204651"/>
    <x v="22"/>
    <m/>
    <m/>
    <m/>
    <m/>
    <m/>
    <s v="نعم أريد ذالك اكثر من اي شيء آخر وسأكون ممتنا لكم ان ساعدتوني في الحصول على الدورات التدربية في مجال حقوق الإنسان"/>
    <m/>
    <m/>
    <m/>
    <m/>
    <m/>
    <s v="https://www.facebook.com/2298082080204651_2298144910198368"/>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22"/>
    <n v="100"/>
    <n v="22"/>
  </r>
  <r>
    <s v="2298082080204651_2298110086868517"/>
    <s v="111658128847068_2298082080204651"/>
    <m/>
    <m/>
    <m/>
    <m/>
    <m/>
    <m/>
    <m/>
    <m/>
    <s v="No"/>
    <n v="27"/>
    <m/>
    <m/>
    <s v="Commented Post"/>
    <s v="Commented Post"/>
    <m/>
    <s v="https://www.facebook.com/111658128847068_2298082080204651"/>
    <x v="23"/>
    <m/>
    <m/>
    <m/>
    <m/>
    <m/>
    <s v="Louise Flynn Thought Connie may be interested in this"/>
    <m/>
    <m/>
    <m/>
    <m/>
    <m/>
    <s v="https://www.facebook.com/2298082080204651_2298110086868517"/>
    <n v="0"/>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0"/>
    <n v="0"/>
    <n v="0"/>
    <n v="0"/>
    <n v="0"/>
    <n v="0"/>
    <n v="9"/>
    <n v="100"/>
    <n v="9"/>
  </r>
  <r>
    <s v="2298082080204651_2298086096870916"/>
    <s v="111658128847068_2298082080204651"/>
    <m/>
    <m/>
    <m/>
    <m/>
    <m/>
    <m/>
    <m/>
    <m/>
    <s v="No"/>
    <n v="28"/>
    <m/>
    <m/>
    <s v="Commented Post"/>
    <s v="Commented Post"/>
    <m/>
    <s v="https://www.facebook.com/111658128847068_2298082080204651"/>
    <x v="24"/>
    <m/>
    <m/>
    <m/>
    <m/>
    <m/>
    <s v="If he really wanted to be with you, he wouldn't confuse you. Real men know who and what they want and go for it. Weak men will ask you to lead them through the darkness, then let go of your hand when they find the light. Don't waste your time on a man who hasn't decided what he wants, its draining and unnecessary stress."/>
    <m/>
    <m/>
    <m/>
    <m/>
    <m/>
    <s v="https://www.facebook.com/2298082080204651_2298086096870916"/>
    <n v="1"/>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1.5625"/>
    <n v="7"/>
    <n v="10.9375"/>
    <n v="0"/>
    <n v="0"/>
    <n v="56"/>
    <n v="87.5"/>
    <n v="64"/>
  </r>
  <r>
    <s v="2298082080204651_2298083893537803"/>
    <s v="111658128847068_2298082080204651"/>
    <m/>
    <m/>
    <m/>
    <m/>
    <m/>
    <m/>
    <m/>
    <m/>
    <s v="No"/>
    <n v="29"/>
    <m/>
    <m/>
    <s v="Commented Post"/>
    <s v="Commented Post"/>
    <m/>
    <s v="https://www.facebook.com/111658128847068_2298082080204651"/>
    <x v="25"/>
    <m/>
    <m/>
    <m/>
    <m/>
    <m/>
    <s v="If he really wanted to be with you, he wouldn't confuse you. Real men know who and what they want and go for it. Weak men will ask you to lead them through the darkness, then let go of your hand when they find the light. Don't waste your time on a man who hasn't decided what he wants, its draining and unnecessary stress."/>
    <m/>
    <m/>
    <m/>
    <m/>
    <m/>
    <s v="https://www.facebook.com/2298082080204651_2298083893537803"/>
    <n v="1"/>
    <n v="0"/>
    <s v="Want to learn more about human rights? Sign up for our free online human rights course, where you can hoin a global community, use our online forum to speak to people across the world and get a certificate to add to your CV."/>
    <s v="Amnesty International"/>
    <d v="2019-01-18T12:32:41.000"/>
    <s v="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n v="354"/>
    <n v="20"/>
    <m/>
    <m/>
    <m/>
    <m/>
    <m/>
    <m/>
    <m/>
    <m/>
    <m/>
    <m/>
    <m/>
    <m/>
    <m/>
    <m/>
    <m/>
    <m/>
    <m/>
    <m/>
    <m/>
    <m/>
    <m/>
    <m/>
    <m/>
    <m/>
    <m/>
    <m/>
    <m/>
    <m/>
    <m/>
    <m/>
    <m/>
    <n v="1"/>
    <s v="8"/>
    <s v="8"/>
    <n v="1"/>
    <n v="1.5625"/>
    <n v="7"/>
    <n v="10.9375"/>
    <n v="0"/>
    <n v="0"/>
    <n v="56"/>
    <n v="87.5"/>
    <n v="64"/>
  </r>
  <r>
    <s v="2298483380164521_2308179445861581"/>
    <s v="2298483380164521_2298552586824267"/>
    <s v="128, 128, 128"/>
    <m/>
    <m/>
    <m/>
    <m/>
    <m/>
    <m/>
    <m/>
    <s v="No"/>
    <n v="30"/>
    <m/>
    <m/>
    <s v="Replied to Comment"/>
    <s v="Replied Comment"/>
    <m/>
    <m/>
    <x v="26"/>
    <m/>
    <m/>
    <m/>
    <m/>
    <m/>
    <m/>
    <m/>
    <m/>
    <m/>
    <m/>
    <m/>
    <m/>
    <m/>
    <m/>
    <m/>
    <m/>
    <m/>
    <m/>
    <m/>
    <m/>
    <m/>
    <m/>
    <m/>
    <s v="Annika Jacobsen, are you really trying to argue that a cluster of cells, smaller than a kidney bean, should have the same rights as the woman carrying it? If the embryo/foetus endangers the woman's life. Would you prioritise the the non sentient being (in the first trimester) over the woman?"/>
    <m/>
    <m/>
    <m/>
    <m/>
    <m/>
    <s v="2298483380164521_2308179445861581"/>
    <m/>
    <s v="https://www.facebook.com/2298483380164521_2308179445861581"/>
    <n v="0"/>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308179445861581"/>
    <s v="111658128847068_2298483380164521"/>
    <m/>
    <m/>
    <m/>
    <m/>
    <m/>
    <m/>
    <m/>
    <m/>
    <s v="No"/>
    <n v="31"/>
    <m/>
    <m/>
    <s v="Commented Post"/>
    <s v="Commented Post"/>
    <m/>
    <s v="https://www.facebook.com/111658128847068_2298483380164521"/>
    <x v="26"/>
    <m/>
    <m/>
    <m/>
    <m/>
    <m/>
    <s v="Annika Jacobsen, are you really trying to argue that a cluster of cells, smaller than a kidney bean, should have the same rights as the woman carrying it? If the embryo/foetus endangers the woman's life. Would you prioritise the the non sentient being (in the first trimester) over the woman?"/>
    <m/>
    <m/>
    <m/>
    <m/>
    <m/>
    <s v="https://www.facebook.com/2298483380164521_2308179445861581"/>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51"/>
    <n v="100"/>
    <n v="51"/>
  </r>
  <r>
    <s v="2298483380164521_2307454115934114"/>
    <s v="2298483380164521_2298552586824267"/>
    <s v="138, 118, 118"/>
    <n v="7"/>
    <m/>
    <m/>
    <m/>
    <m/>
    <m/>
    <m/>
    <s v="No"/>
    <n v="32"/>
    <m/>
    <m/>
    <s v="Replied to Comment"/>
    <s v="Replied Comment"/>
    <m/>
    <m/>
    <x v="27"/>
    <m/>
    <m/>
    <m/>
    <m/>
    <m/>
    <m/>
    <m/>
    <m/>
    <m/>
    <m/>
    <m/>
    <m/>
    <m/>
    <m/>
    <m/>
    <m/>
    <m/>
    <m/>
    <m/>
    <m/>
    <m/>
    <m/>
    <m/>
    <s v="Feminists will aways defend the right to autonomy  over our bodies."/>
    <m/>
    <m/>
    <m/>
    <m/>
    <m/>
    <s v="2298483380164521_2307454115934114"/>
    <m/>
    <s v="https://www.facebook.com/2298483380164521_2307454115934114"/>
    <n v="1"/>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307454115934114"/>
    <s v="111658128847068_2298483380164521"/>
    <m/>
    <m/>
    <m/>
    <m/>
    <m/>
    <m/>
    <m/>
    <m/>
    <s v="No"/>
    <n v="33"/>
    <m/>
    <m/>
    <s v="Commented Post"/>
    <s v="Commented Post"/>
    <m/>
    <s v="https://www.facebook.com/111658128847068_2298483380164521"/>
    <x v="27"/>
    <m/>
    <m/>
    <m/>
    <m/>
    <m/>
    <s v="Feminists will aways defend the right to autonomy  over our bodies."/>
    <m/>
    <m/>
    <m/>
    <m/>
    <m/>
    <s v="https://www.facebook.com/2298483380164521_2307454115934114"/>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9.090909090909092"/>
    <n v="0"/>
    <n v="0"/>
    <n v="0"/>
    <n v="0"/>
    <n v="10"/>
    <n v="90.9090909090909"/>
    <n v="11"/>
  </r>
  <r>
    <s v="2298483380164521_2306114089401450"/>
    <s v="2298483380164521_2299287006750825"/>
    <s v="128, 128, 128"/>
    <m/>
    <m/>
    <m/>
    <m/>
    <m/>
    <m/>
    <m/>
    <s v="No"/>
    <n v="34"/>
    <m/>
    <m/>
    <s v="Replied to Comment"/>
    <s v="Replied Comment"/>
    <m/>
    <m/>
    <x v="28"/>
    <m/>
    <m/>
    <m/>
    <m/>
    <m/>
    <m/>
    <m/>
    <m/>
    <m/>
    <m/>
    <m/>
    <m/>
    <m/>
    <m/>
    <m/>
    <m/>
    <m/>
    <m/>
    <m/>
    <m/>
    <m/>
    <m/>
    <m/>
    <s v="24month abortions in New York now thats progress. 😂😂"/>
    <m/>
    <m/>
    <m/>
    <m/>
    <m/>
    <s v="2298483380164521_2306114089401450"/>
    <m/>
    <s v="https://www.facebook.com/2298483380164521_2306114089401450"/>
    <n v="0"/>
    <n v="0"/>
    <s v="Men who 'don't believe in abortion' should have vasectomies. That way,  women of their intimate acquaintance will never have an unwanted pregnancy. Surely they would be happy to relinquish the possibility of being a father if they feel so strongly about abortion?"/>
    <m/>
    <m/>
    <m/>
    <m/>
    <d v="2019-01-19T07:39:46.000"/>
    <m/>
    <s v="2298483380164521_2299287006750825"/>
    <s v="https://www.facebook.com/2298483380164521_2299287006750825"/>
    <n v="24"/>
    <n v="5"/>
    <m/>
    <m/>
    <m/>
    <m/>
    <m/>
    <m/>
    <n v="1"/>
    <s v="2"/>
    <s v="2"/>
    <m/>
    <m/>
    <m/>
    <m/>
    <m/>
    <m/>
    <m/>
    <m/>
    <m/>
  </r>
  <r>
    <s v="2298483380164521_2306114089401450"/>
    <s v="111658128847068_2298483380164521"/>
    <m/>
    <m/>
    <m/>
    <m/>
    <m/>
    <m/>
    <m/>
    <m/>
    <s v="No"/>
    <n v="35"/>
    <m/>
    <m/>
    <s v="Commented Post"/>
    <s v="Commented Post"/>
    <m/>
    <s v="https://www.facebook.com/111658128847068_2298483380164521"/>
    <x v="28"/>
    <m/>
    <m/>
    <m/>
    <m/>
    <m/>
    <s v="24month abortions in New York now thats progress. 😂😂"/>
    <m/>
    <m/>
    <m/>
    <m/>
    <m/>
    <s v="https://www.facebook.com/2298483380164521_230611408940145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2.5"/>
    <n v="0"/>
    <n v="0"/>
    <n v="0"/>
    <n v="0"/>
    <n v="7"/>
    <n v="87.5"/>
    <n v="8"/>
  </r>
  <r>
    <s v="2298483380164521_2306112349401624"/>
    <s v="111658128847068_2298483380164521"/>
    <m/>
    <m/>
    <m/>
    <m/>
    <m/>
    <m/>
    <m/>
    <m/>
    <s v="No"/>
    <n v="36"/>
    <m/>
    <m/>
    <s v="Commented Post"/>
    <s v="Commented Post"/>
    <m/>
    <s v="https://www.facebook.com/111658128847068_2298483380164521"/>
    <x v="29"/>
    <m/>
    <m/>
    <m/>
    <m/>
    <m/>
    <s v="24month abortions available in New York. Now thats progress. 🤔"/>
    <m/>
    <m/>
    <m/>
    <m/>
    <m/>
    <s v="https://www.facebook.com/2298483380164521_2306112349401624"/>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22.22222222222222"/>
    <n v="0"/>
    <n v="0"/>
    <n v="0"/>
    <n v="0"/>
    <n v="7"/>
    <n v="77.77777777777777"/>
    <n v="9"/>
  </r>
  <r>
    <s v="2298483380164521_2305077956171730"/>
    <s v="111658128847068_2298483380164521"/>
    <m/>
    <m/>
    <m/>
    <m/>
    <m/>
    <m/>
    <m/>
    <m/>
    <s v="No"/>
    <n v="37"/>
    <m/>
    <m/>
    <s v="Commented Post"/>
    <s v="Commented Post"/>
    <m/>
    <s v="https://www.facebook.com/111658128847068_2298483380164521"/>
    <x v="30"/>
    <m/>
    <m/>
    <m/>
    <m/>
    <m/>
    <s v="No more wire hanger !!!!"/>
    <m/>
    <m/>
    <m/>
    <m/>
    <m/>
    <s v="https://www.facebook.com/2298483380164521_230507795617173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4"/>
    <n v="100"/>
    <n v="4"/>
  </r>
  <r>
    <s v="2298483380164521_2304197356259790"/>
    <s v="2298483380164521_2298673983478794"/>
    <s v="138, 118, 118"/>
    <n v="7"/>
    <m/>
    <m/>
    <m/>
    <m/>
    <m/>
    <m/>
    <s v="No"/>
    <n v="38"/>
    <m/>
    <m/>
    <s v="Replied to Comment"/>
    <s v="Replied Comment"/>
    <m/>
    <m/>
    <x v="31"/>
    <m/>
    <m/>
    <m/>
    <m/>
    <m/>
    <m/>
    <m/>
    <m/>
    <m/>
    <m/>
    <m/>
    <m/>
    <m/>
    <m/>
    <m/>
    <m/>
    <m/>
    <m/>
    <m/>
    <m/>
    <m/>
    <m/>
    <m/>
    <s v="Ryan Print is right. Discussion over."/>
    <m/>
    <m/>
    <m/>
    <m/>
    <m/>
    <s v="2298483380164521_2304197356259790"/>
    <m/>
    <s v="https://www.facebook.com/2298483380164521_2304197356259790"/>
    <n v="1"/>
    <n v="0"/>
    <s v="avoid pregnancy instead kill unborn."/>
    <m/>
    <m/>
    <m/>
    <m/>
    <d v="2019-01-18T20:11:03.000"/>
    <m/>
    <s v="2298483380164521_2298673983478794"/>
    <s v="https://www.facebook.com/2298483380164521_2298673983478794"/>
    <n v="10"/>
    <n v="14"/>
    <m/>
    <m/>
    <m/>
    <m/>
    <m/>
    <m/>
    <n v="1"/>
    <s v="2"/>
    <s v="2"/>
    <m/>
    <m/>
    <m/>
    <m/>
    <m/>
    <m/>
    <m/>
    <m/>
    <m/>
  </r>
  <r>
    <s v="2298483380164521_2304197356259790"/>
    <s v="111658128847068_2298483380164521"/>
    <m/>
    <m/>
    <m/>
    <m/>
    <m/>
    <m/>
    <m/>
    <m/>
    <s v="No"/>
    <n v="39"/>
    <m/>
    <m/>
    <s v="Commented Post"/>
    <s v="Commented Post"/>
    <m/>
    <s v="https://www.facebook.com/111658128847068_2298483380164521"/>
    <x v="31"/>
    <m/>
    <m/>
    <m/>
    <m/>
    <m/>
    <s v="Ryan Print is right. Discussion over."/>
    <m/>
    <m/>
    <m/>
    <m/>
    <m/>
    <s v="https://www.facebook.com/2298483380164521_2304197356259790"/>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6.666666666666668"/>
    <n v="0"/>
    <n v="0"/>
    <n v="0"/>
    <n v="0"/>
    <n v="5"/>
    <n v="83.33333333333333"/>
    <n v="6"/>
  </r>
  <r>
    <s v="2298483380164521_2304104656269060"/>
    <s v="111658128847068_2298483380164521"/>
    <m/>
    <m/>
    <m/>
    <m/>
    <m/>
    <m/>
    <m/>
    <m/>
    <s v="No"/>
    <n v="40"/>
    <m/>
    <m/>
    <s v="Commented Post"/>
    <s v="Commented Post"/>
    <m/>
    <s v="https://www.facebook.com/111658128847068_2298483380164521"/>
    <x v="32"/>
    <m/>
    <m/>
    <m/>
    <m/>
    <m/>
    <s v="Viktor Johansson"/>
    <m/>
    <m/>
    <m/>
    <m/>
    <m/>
    <s v="https://www.facebook.com/2298483380164521_230410465626906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
    <n v="100"/>
    <n v="2"/>
  </r>
  <r>
    <s v="2298483380164521_2303048736374652"/>
    <s v="111658128847068_2298483380164521"/>
    <m/>
    <m/>
    <m/>
    <m/>
    <m/>
    <m/>
    <m/>
    <m/>
    <s v="No"/>
    <n v="41"/>
    <m/>
    <m/>
    <s v="Commented Post"/>
    <s v="Commented Post"/>
    <m/>
    <s v="https://www.facebook.com/111658128847068_2298483380164521"/>
    <x v="33"/>
    <m/>
    <m/>
    <m/>
    <m/>
    <m/>
    <s v="https://www.harpersbazaar.com/culture/politics/a19748134/what-is-abortion/_x000a__x000a_I'm really tired of all these misconceptions about a fetus being alive or wtv. It's not rational, therefor it does not have the power of decision. If an animal which isn't rational doesn't have it, why should an unborn baby without a brain have it? And you all want equality? Doesn't look like iiiiitttttt Ya dumb:_x000a__x000a_&quot;There are a great many facts that conservatives feel comfortable ignoring when it comes to the abortion debate. They can pretend fetuses are indistinguishable from babies, despite the fact that medical evidence tells us fetuses cannot live unsupported, even with a respirator before 21 weeks. They can pretend they feel pain, even though scientific consensus tells us that until at least 24 weeks, a fetus cannot feel anything like pain because they do not yet have the brain connections to do so._x000a__x000a_They can pretend that every fertilized egg is a human, ignoring the fact that the majority do not actually make it to birth and this does not seem to upset people overmuch&quot;"/>
    <s v="Conservatives are ignoring the facts when it comes to the abortion debate."/>
    <s v="Abortion Is Not Murder"/>
    <s v="share"/>
    <s v="https://l.facebook.com/l.php?u=https%3A%2F%2Fwww.harpersbazaar.com%2Fculture%2Fpolitics%2Fa19748134%2Fwhat-is-abortion%2F&amp;h=AT1KP9Iy6WaCmIhE7i9-Fa6hDyApmj46E1kLFK0ZViKkeaGmH8Uzp3SVuSo7FmK25DnebJeozN79re75sT5QEamMficR730cr1YWX3yC0Dpq5smMi9vs2nKsdTjCIBdjvp2NxDmDizDX&amp;s=1"/>
    <s v="https://external.xx.fbcdn.net/safe_image.php?d=AQA9VceB9BUoXPd5&amp;w=720&amp;h=720&amp;url=https%3A%2F%2Fhips.hearstapps.com%2Fhmg-prod.s3.amazonaws.com%2Fimages%2F4-11abortionnotmurder-index-01-1523554872.png%3Fcrop%3D1.00xw%3A1.00xh%3B0%2C0%26resize%3D1200%3A%2A&amp;cfs=1&amp;_nc_hash=AQBZzbApAkvkjKxo"/>
    <s v="https://www.facebook.com/2298483380164521_2303048736374652"/>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6"/>
    <n v="3.5294117647058822"/>
    <n v="11"/>
    <n v="6.470588235294118"/>
    <n v="0"/>
    <n v="0"/>
    <n v="153"/>
    <n v="90"/>
    <n v="170"/>
  </r>
  <r>
    <s v="2298483380164521_2302604943085698"/>
    <s v="2298483380164521_2298673983478794"/>
    <s v="128, 128, 128"/>
    <m/>
    <m/>
    <m/>
    <m/>
    <m/>
    <m/>
    <m/>
    <s v="No"/>
    <n v="42"/>
    <m/>
    <m/>
    <s v="Replied to Comment"/>
    <s v="Replied Comment"/>
    <m/>
    <m/>
    <x v="34"/>
    <m/>
    <m/>
    <m/>
    <m/>
    <m/>
    <m/>
    <m/>
    <m/>
    <m/>
    <m/>
    <m/>
    <m/>
    <m/>
    <m/>
    <m/>
    <m/>
    <m/>
    <m/>
    <m/>
    <m/>
    <m/>
    <m/>
    <m/>
    <s v="Ryan Print _x000a_No, not in a bin. They are burried or go to crematory after abortion when they are that age."/>
    <m/>
    <m/>
    <m/>
    <m/>
    <m/>
    <s v="2298483380164521_2302604943085698"/>
    <m/>
    <s v="https://www.facebook.com/2298483380164521_2302604943085698"/>
    <n v="0"/>
    <n v="0"/>
    <s v="avoid pregnancy instead kill unborn."/>
    <m/>
    <m/>
    <m/>
    <m/>
    <d v="2019-01-18T20:11:03.000"/>
    <m/>
    <s v="2298483380164521_2298673983478794"/>
    <s v="https://www.facebook.com/2298483380164521_2298673983478794"/>
    <n v="10"/>
    <n v="14"/>
    <m/>
    <m/>
    <m/>
    <m/>
    <m/>
    <m/>
    <n v="1"/>
    <s v="2"/>
    <s v="2"/>
    <m/>
    <m/>
    <m/>
    <m/>
    <m/>
    <m/>
    <m/>
    <m/>
    <m/>
  </r>
  <r>
    <s v="2298483380164521_2302604943085698"/>
    <s v="111658128847068_2298483380164521"/>
    <m/>
    <m/>
    <m/>
    <m/>
    <m/>
    <m/>
    <m/>
    <m/>
    <s v="No"/>
    <n v="43"/>
    <m/>
    <m/>
    <s v="Commented Post"/>
    <s v="Commented Post"/>
    <m/>
    <s v="https://www.facebook.com/111658128847068_2298483380164521"/>
    <x v="34"/>
    <m/>
    <m/>
    <m/>
    <m/>
    <m/>
    <s v="Ryan Print _x000a_No, not in a bin. They are burried or go to crematory after abortion when they are that age."/>
    <m/>
    <m/>
    <m/>
    <m/>
    <m/>
    <s v="https://www.facebook.com/2298483380164521_2302604943085698"/>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1"/>
    <n v="100"/>
    <n v="21"/>
  </r>
  <r>
    <s v="2298483380164521_2302601703086022"/>
    <s v="2298483380164521_2298673983478794"/>
    <s v="128, 128, 128"/>
    <m/>
    <m/>
    <m/>
    <m/>
    <m/>
    <m/>
    <m/>
    <s v="No"/>
    <n v="44"/>
    <m/>
    <m/>
    <s v="Replied to Comment"/>
    <s v="Replied Comment"/>
    <m/>
    <m/>
    <x v="35"/>
    <m/>
    <m/>
    <m/>
    <m/>
    <m/>
    <m/>
    <m/>
    <m/>
    <m/>
    <m/>
    <m/>
    <m/>
    <m/>
    <m/>
    <m/>
    <m/>
    <m/>
    <m/>
    <m/>
    <m/>
    <m/>
    <m/>
    <m/>
    <s v="Marianne Jensen  why don't you read statistics? _x000a_Arguments with  lol Smilys don't  and lots of ???  don't lift the level of your statements"/>
    <m/>
    <m/>
    <m/>
    <m/>
    <m/>
    <s v="2298483380164521_2302601703086022"/>
    <m/>
    <s v="https://www.facebook.com/2298483380164521_2302601703086022"/>
    <n v="0"/>
    <n v="0"/>
    <s v="avoid pregnancy instead kill unborn."/>
    <m/>
    <m/>
    <m/>
    <m/>
    <d v="2019-01-18T20:11:03.000"/>
    <m/>
    <s v="2298483380164521_2298673983478794"/>
    <s v="https://www.facebook.com/2298483380164521_2298673983478794"/>
    <n v="10"/>
    <n v="14"/>
    <m/>
    <m/>
    <m/>
    <m/>
    <m/>
    <m/>
    <n v="1"/>
    <s v="2"/>
    <s v="2"/>
    <m/>
    <m/>
    <m/>
    <m/>
    <m/>
    <m/>
    <m/>
    <m/>
    <m/>
  </r>
  <r>
    <s v="2298483380164521_2302601703086022"/>
    <s v="111658128847068_2298483380164521"/>
    <m/>
    <m/>
    <m/>
    <m/>
    <m/>
    <m/>
    <m/>
    <m/>
    <s v="No"/>
    <n v="45"/>
    <m/>
    <m/>
    <s v="Commented Post"/>
    <s v="Commented Post"/>
    <m/>
    <s v="https://www.facebook.com/111658128847068_2298483380164521"/>
    <x v="35"/>
    <m/>
    <m/>
    <m/>
    <m/>
    <m/>
    <s v="Marianne Jensen  why don't you read statistics? _x000a_Arguments with  lol Smilys don't  and lots of ???  don't lift the level of your statements"/>
    <m/>
    <m/>
    <m/>
    <m/>
    <m/>
    <s v="https://www.facebook.com/2298483380164521_2302601703086022"/>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2"/>
    <n v="100"/>
    <n v="22"/>
  </r>
  <r>
    <s v="2298483380164521_2302557476423778"/>
    <s v="2298483380164521_2298673983478794"/>
    <s v="128, 128, 128"/>
    <m/>
    <m/>
    <m/>
    <m/>
    <m/>
    <m/>
    <m/>
    <s v="No"/>
    <n v="46"/>
    <m/>
    <m/>
    <s v="Replied to Comment"/>
    <s v="Replied Comment"/>
    <m/>
    <m/>
    <x v="36"/>
    <m/>
    <m/>
    <m/>
    <m/>
    <m/>
    <m/>
    <m/>
    <m/>
    <m/>
    <m/>
    <m/>
    <m/>
    <m/>
    <m/>
    <m/>
    <m/>
    <m/>
    <m/>
    <m/>
    <m/>
    <m/>
    <m/>
    <m/>
    <s v="Spare me the lecture, honey. I'm the one with a uterus. Back off."/>
    <m/>
    <m/>
    <m/>
    <m/>
    <m/>
    <s v="2298483380164521_2302557476423778"/>
    <m/>
    <s v="https://www.facebook.com/2298483380164521_2302557476423778"/>
    <n v="0"/>
    <n v="0"/>
    <s v="avoid pregnancy instead kill unborn."/>
    <m/>
    <m/>
    <m/>
    <m/>
    <d v="2019-01-18T20:11:03.000"/>
    <m/>
    <s v="2298483380164521_2298673983478794"/>
    <s v="https://www.facebook.com/2298483380164521_2298673983478794"/>
    <n v="10"/>
    <n v="14"/>
    <m/>
    <m/>
    <m/>
    <m/>
    <m/>
    <m/>
    <n v="1"/>
    <s v="2"/>
    <s v="2"/>
    <m/>
    <m/>
    <m/>
    <m/>
    <m/>
    <m/>
    <m/>
    <m/>
    <m/>
  </r>
  <r>
    <s v="2298483380164521_2302557476423778"/>
    <s v="111658128847068_2298483380164521"/>
    <m/>
    <m/>
    <m/>
    <m/>
    <m/>
    <m/>
    <m/>
    <m/>
    <s v="No"/>
    <n v="47"/>
    <m/>
    <m/>
    <s v="Commented Post"/>
    <s v="Commented Post"/>
    <m/>
    <s v="https://www.facebook.com/111658128847068_2298483380164521"/>
    <x v="36"/>
    <m/>
    <m/>
    <m/>
    <m/>
    <m/>
    <s v="Spare me the lecture, honey. I'm the one with a uterus. Back off."/>
    <m/>
    <m/>
    <m/>
    <m/>
    <m/>
    <s v="https://www.facebook.com/2298483380164521_2302557476423778"/>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3"/>
    <n v="100"/>
    <n v="13"/>
  </r>
  <r>
    <s v="2298483380164521_2302438516435674"/>
    <s v="2298483380164521_2298552586824267"/>
    <s v="128, 128, 128"/>
    <m/>
    <m/>
    <m/>
    <m/>
    <m/>
    <m/>
    <m/>
    <s v="No"/>
    <n v="48"/>
    <m/>
    <m/>
    <s v="Replied to Comment"/>
    <s v="Replied Comment"/>
    <m/>
    <m/>
    <x v="37"/>
    <m/>
    <m/>
    <m/>
    <m/>
    <m/>
    <m/>
    <m/>
    <m/>
    <m/>
    <m/>
    <m/>
    <m/>
    <m/>
    <m/>
    <m/>
    <m/>
    <m/>
    <m/>
    <m/>
    <m/>
    <m/>
    <m/>
    <m/>
    <s v="Marianne Jensen  Abortion is killing babies! It is just called something else, to make it seem ok. Doesn’t change the facts!"/>
    <m/>
    <m/>
    <m/>
    <m/>
    <m/>
    <s v="2298483380164521_2302438516435674"/>
    <m/>
    <s v="https://www.facebook.com/2298483380164521_2302438516435674"/>
    <n v="0"/>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302438516435674"/>
    <s v="111658128847068_2298483380164521"/>
    <m/>
    <m/>
    <m/>
    <m/>
    <m/>
    <m/>
    <m/>
    <m/>
    <s v="No"/>
    <n v="49"/>
    <m/>
    <m/>
    <s v="Commented Post"/>
    <s v="Commented Post"/>
    <m/>
    <s v="https://www.facebook.com/111658128847068_2298483380164521"/>
    <x v="37"/>
    <m/>
    <m/>
    <m/>
    <m/>
    <m/>
    <s v="Marianne Jensen  Abortion is killing babies! It is just called something else, to make it seem ok. Doesn’t change the facts!"/>
    <m/>
    <m/>
    <m/>
    <m/>
    <m/>
    <s v="https://www.facebook.com/2298483380164521_2302438516435674"/>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4.545454545454546"/>
    <n v="0"/>
    <n v="0"/>
    <n v="21"/>
    <n v="95.45454545454545"/>
    <n v="22"/>
  </r>
  <r>
    <s v="2298483380164521_2302437343102458"/>
    <s v="2298483380164521_2298523970160462"/>
    <s v="128, 128, 128"/>
    <m/>
    <m/>
    <m/>
    <m/>
    <m/>
    <m/>
    <m/>
    <s v="No"/>
    <n v="50"/>
    <m/>
    <m/>
    <s v="Replied to Comment"/>
    <s v="Replied Comment"/>
    <m/>
    <m/>
    <x v="38"/>
    <m/>
    <m/>
    <m/>
    <m/>
    <m/>
    <m/>
    <m/>
    <m/>
    <m/>
    <m/>
    <m/>
    <m/>
    <m/>
    <m/>
    <m/>
    <m/>
    <m/>
    <m/>
    <m/>
    <m/>
    <m/>
    <m/>
    <m/>
    <s v="Maureen Strain Yes, it is terrible, that women haven’t learned to use protection, so babies won’t have to be killed inside the womb. I totally agree👌"/>
    <m/>
    <m/>
    <m/>
    <m/>
    <m/>
    <s v="2298483380164521_2302437343102458"/>
    <m/>
    <s v="https://www.facebook.com/2298483380164521_2302437343102458"/>
    <n v="0"/>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302437343102458"/>
    <s v="111658128847068_2298483380164521"/>
    <m/>
    <m/>
    <m/>
    <m/>
    <m/>
    <m/>
    <m/>
    <m/>
    <s v="No"/>
    <n v="51"/>
    <m/>
    <m/>
    <s v="Commented Post"/>
    <s v="Commented Post"/>
    <m/>
    <s v="https://www.facebook.com/111658128847068_2298483380164521"/>
    <x v="38"/>
    <m/>
    <m/>
    <m/>
    <m/>
    <m/>
    <s v="Maureen Strain Yes, it is terrible, that women haven’t learned to use protection, so babies won’t have to be killed inside the womb. I totally agree👌"/>
    <m/>
    <m/>
    <m/>
    <m/>
    <m/>
    <s v="https://www.facebook.com/2298483380164521_2302437343102458"/>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7.142857142857143"/>
    <n v="3"/>
    <n v="10.714285714285714"/>
    <n v="0"/>
    <n v="0"/>
    <n v="23"/>
    <n v="82.14285714285714"/>
    <n v="28"/>
  </r>
  <r>
    <s v="2298483380164521_2302436496435876"/>
    <s v="2298483380164521_2298523970160462"/>
    <s v="128, 128, 128"/>
    <m/>
    <m/>
    <m/>
    <m/>
    <m/>
    <m/>
    <m/>
    <s v="No"/>
    <n v="52"/>
    <m/>
    <m/>
    <s v="Replied to Comment"/>
    <s v="Replied Comment"/>
    <m/>
    <m/>
    <x v="39"/>
    <m/>
    <m/>
    <m/>
    <m/>
    <m/>
    <m/>
    <m/>
    <m/>
    <m/>
    <m/>
    <m/>
    <m/>
    <m/>
    <m/>
    <m/>
    <m/>
    <m/>
    <m/>
    <m/>
    <m/>
    <m/>
    <m/>
    <m/>
    <s v="Kitty Carson  As a woman, who obviously hate babies, have you gotten sterilized? Or better yet, why don’t you volunteer to be a test subject, so_x000a_We can finally find out how it feels for a human to be exposed to the treatments, that you support so strongly? _x000a_Just get tied down, and have some huge metal pliers pull you apart, limb for limb, while your head is stuck inside a bubble, and with a gag in your mouth, so no one can hear your horrifying screams. Or of course, you could try the chemical treatement🤷‍♀️ _x000a_Or you could find some other person in your life, that is inconvenient, and have them try it. . _x000a_If you don’t want to do it, why do you think babies should? 😡"/>
    <m/>
    <m/>
    <m/>
    <m/>
    <m/>
    <s v="2298483380164521_2302436496435876"/>
    <m/>
    <s v="https://www.facebook.com/2298483380164521_2302436496435876"/>
    <n v="0"/>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302436496435876"/>
    <s v="111658128847068_2298483380164521"/>
    <m/>
    <m/>
    <m/>
    <m/>
    <m/>
    <m/>
    <m/>
    <m/>
    <s v="No"/>
    <n v="53"/>
    <m/>
    <m/>
    <s v="Commented Post"/>
    <s v="Commented Post"/>
    <m/>
    <s v="https://www.facebook.com/111658128847068_2298483380164521"/>
    <x v="39"/>
    <m/>
    <m/>
    <m/>
    <m/>
    <m/>
    <s v="Kitty Carson  As a woman, who obviously hate babies, have you gotten sterilized? Or better yet, why don’t you volunteer to be a test subject, so_x000a_We can finally find out how it feels for a human to be exposed to the treatments, that you support so strongly? _x000a_Just get tied down, and have some huge metal pliers pull you apart, limb for limb, while your head is stuck inside a bubble, and with a gag in your mouth, so no one can hear your horrifying screams. Or of course, you could try the chemical treatement🤷‍♀️ _x000a_Or you could find some other person in your life, that is inconvenient, and have them try it. . _x000a_If you don’t want to do it, why do you think babies should? 😡"/>
    <m/>
    <m/>
    <m/>
    <m/>
    <m/>
    <s v="https://www.facebook.com/2298483380164521_2302436496435876"/>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1.550387596899225"/>
    <n v="3"/>
    <n v="2.3255813953488373"/>
    <n v="0"/>
    <n v="0"/>
    <n v="124"/>
    <n v="96.12403100775194"/>
    <n v="129"/>
  </r>
  <r>
    <s v="2298483380164521_2302431589769700"/>
    <s v="2298483380164521_2302167766462749"/>
    <s v="138, 118, 118"/>
    <n v="7"/>
    <m/>
    <m/>
    <m/>
    <m/>
    <m/>
    <m/>
    <s v="No"/>
    <n v="54"/>
    <m/>
    <m/>
    <s v="Replied to Comment"/>
    <s v="Replied Comment"/>
    <m/>
    <m/>
    <x v="40"/>
    <m/>
    <m/>
    <m/>
    <m/>
    <m/>
    <m/>
    <m/>
    <m/>
    <m/>
    <m/>
    <m/>
    <m/>
    <m/>
    <m/>
    <m/>
    <m/>
    <m/>
    <m/>
    <m/>
    <m/>
    <m/>
    <m/>
    <m/>
    <s v="Ole Snejbjerg  If killing babies, that are inconvenient for the woman to have, then we might as well start killing older kids too,_x000a_If they are inconvenient. Or how about in-laws? I mean, a life is a life🤷‍♀️"/>
    <m/>
    <m/>
    <m/>
    <m/>
    <m/>
    <s v="2298483380164521_2302431589769700"/>
    <m/>
    <s v="https://www.facebook.com/2298483380164521_2302431589769700"/>
    <n v="1"/>
    <n v="0"/>
    <s v="I'm still on the fence when it comes to abortion. on one hand, we're killing babies but on the other, we're giving women a choice."/>
    <m/>
    <m/>
    <m/>
    <m/>
    <d v="2019-01-21T05:36:30.000"/>
    <m/>
    <s v="2298483380164521_2302167766462749"/>
    <s v="https://www.facebook.com/2298483380164521_2302167766462749"/>
    <n v="0"/>
    <n v="1"/>
    <m/>
    <m/>
    <m/>
    <m/>
    <m/>
    <m/>
    <n v="1"/>
    <s v="2"/>
    <s v="2"/>
    <m/>
    <m/>
    <m/>
    <m/>
    <m/>
    <m/>
    <m/>
    <m/>
    <m/>
  </r>
  <r>
    <s v="2298483380164521_2302431589769700"/>
    <s v="111658128847068_2298483380164521"/>
    <m/>
    <m/>
    <m/>
    <m/>
    <m/>
    <m/>
    <m/>
    <m/>
    <s v="No"/>
    <n v="55"/>
    <m/>
    <m/>
    <s v="Commented Post"/>
    <s v="Commented Post"/>
    <m/>
    <s v="https://www.facebook.com/111658128847068_2298483380164521"/>
    <x v="40"/>
    <m/>
    <m/>
    <m/>
    <m/>
    <m/>
    <s v="Ole Snejbjerg  If killing babies, that are inconvenient for the woman to have, then we might as well start killing older kids too,_x000a_If they are inconvenient. Or how about in-laws? I mean, a life is a life🤷‍♀️"/>
    <m/>
    <m/>
    <m/>
    <m/>
    <m/>
    <s v="https://www.facebook.com/2298483380164521_2302431589769700"/>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2.5641025641025643"/>
    <n v="2"/>
    <n v="5.128205128205129"/>
    <n v="0"/>
    <n v="0"/>
    <n v="36"/>
    <n v="92.3076923076923"/>
    <n v="39"/>
  </r>
  <r>
    <s v="2298483380164521_2302428546436671"/>
    <s v="2298483380164521_2298673983478794"/>
    <s v="128, 128, 128"/>
    <m/>
    <m/>
    <m/>
    <m/>
    <m/>
    <m/>
    <m/>
    <s v="No"/>
    <n v="56"/>
    <m/>
    <m/>
    <s v="Replied to Comment"/>
    <s v="Replied Comment"/>
    <m/>
    <m/>
    <x v="41"/>
    <m/>
    <m/>
    <m/>
    <m/>
    <m/>
    <m/>
    <m/>
    <m/>
    <m/>
    <m/>
    <m/>
    <m/>
    <m/>
    <m/>
    <m/>
    <m/>
    <m/>
    <m/>
    <m/>
    <m/>
    <m/>
    <m/>
    <m/>
    <s v="Ryan Print  That is a lie🤷‍♀️ even at 12 weeks, what you call a lump of cells, is already almost a fully developed human baby. It mostly just needs to grow and get stronger at that point. If you drink cold water, it will react to that cold. Yet, you think it’s ok to torture it to death, by pulling it apart, limb for limb, or by chemicals, that burn it like acid. all because the mom doesn’t want to deal with the consequences of having unprotected sex. _x000a_Women’s right to choose, her body?🤮 that baby is a human being, with its own body, and that baby should have a right to live. Who are you or all the other people here, that you think you have the right to play God? To decide who gets to live, and who doesn’t? _x000a_If you don’t want a baby, then put it up for adoption🤷‍♀️ or better yet, don’t have unprotected sex!_x000a_If a doctor purposely kill a wanted baby at week 11, it is a crime, and it’s murder. But if the same doctor does the exact same thing, only with an unwanted baby, it’s called abortion. It is evil, selfish and inhumane to treat innocent, helpless, tiny babies so horribly, only because they are inconvenient! _x000a_Then after the baby is tortured to death, the body parts are sold, AS BODY PARTS! When do they go from being a lump of cells, to being body parts? When they come out of the womb? No, that can’t be, cause even the babies that are still alive when they come out, are mostly purposely killed, in cold blood. Some babies are aborted at month 7,5! At that age, they can mostly survive in the ICU. Still, it’s called abortion, and is legal! It is the most horrific and evil practice that exist today, and people who defend it are either really stupid, or too selfish to care."/>
    <m/>
    <m/>
    <m/>
    <m/>
    <m/>
    <s v="2298483380164521_2302428546436671"/>
    <m/>
    <s v="https://www.facebook.com/2298483380164521_2302428546436671"/>
    <n v="0"/>
    <n v="0"/>
    <s v="avoid pregnancy instead kill unborn."/>
    <m/>
    <m/>
    <m/>
    <m/>
    <d v="2019-01-18T20:11:03.000"/>
    <m/>
    <s v="2298483380164521_2298673983478794"/>
    <s v="https://www.facebook.com/2298483380164521_2298673983478794"/>
    <n v="10"/>
    <n v="14"/>
    <m/>
    <m/>
    <m/>
    <m/>
    <m/>
    <m/>
    <n v="1"/>
    <s v="2"/>
    <s v="2"/>
    <m/>
    <m/>
    <m/>
    <m/>
    <m/>
    <m/>
    <m/>
    <m/>
    <m/>
  </r>
  <r>
    <s v="2298483380164521_2302428546436671"/>
    <s v="111658128847068_2298483380164521"/>
    <m/>
    <m/>
    <m/>
    <m/>
    <m/>
    <m/>
    <m/>
    <m/>
    <s v="No"/>
    <n v="57"/>
    <m/>
    <m/>
    <s v="Commented Post"/>
    <s v="Commented Post"/>
    <m/>
    <s v="https://www.facebook.com/111658128847068_2298483380164521"/>
    <x v="41"/>
    <m/>
    <m/>
    <m/>
    <m/>
    <m/>
    <s v="Ryan Print  That is a lie🤷‍♀️ even at 12 weeks, what you call a lump of cells, is already almost a fully developed human baby. It mostly just needs to grow and get stronger at that point. If you drink cold water, it will react to that cold. Yet, you think it’s ok to torture it to death, by pulling it apart, limb for limb, or by chemicals, that burn it like acid. all because the mom doesn’t want to deal with the consequences of having unprotected sex. _x000a_Women’s right to choose, her body?🤮 that baby is a human being, with its own body, and that baby should have a right to live. Who are you or all the other people here, that you think you have the right to play God? To decide who gets to live, and who doesn’t? _x000a_If you don’t want a baby, then put it up for adoption🤷‍♀️ or better yet, don’t have unprotected sex!_x000a_If a doctor purposely kill a wanted baby at week 11, it is a crime, and it’s murder. But if the same doctor does the exact same thing, only with an unwanted baby, it’s called abortion. It is evil, selfish and inhumane to treat innocent, helpless, tiny babies so horribly, only because they are inconvenient! _x000a_Then after the baby is tortured to death, the body parts are sold, AS BODY PARTS! When do they go from being a lump of cells, to being body parts? When they come out of the womb? No, that can’t be, cause even the babies that are still alive when they come out, are mostly purposely killed, in cold blood. Some babies are aborted at month 7,5! At that age, they can mostly survive in the ICU. Still, it’s called abortion, and is legal! It is the most horrific and evil practice that exist today, and people who defend it are either really stupid, or too selfish to care."/>
    <m/>
    <m/>
    <m/>
    <m/>
    <m/>
    <s v="https://www.facebook.com/2298483380164521_2302428546436671"/>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6"/>
    <n v="1.791044776119403"/>
    <n v="23"/>
    <n v="6.865671641791045"/>
    <n v="0"/>
    <n v="0"/>
    <n v="306"/>
    <n v="91.34328358208955"/>
    <n v="335"/>
  </r>
  <r>
    <s v="2298483380164521_2302417933104399"/>
    <s v="2298483380164521_2299287006750825"/>
    <s v="138, 118, 118"/>
    <n v="7"/>
    <m/>
    <m/>
    <m/>
    <m/>
    <m/>
    <m/>
    <s v="No"/>
    <n v="58"/>
    <m/>
    <m/>
    <s v="Replied to Comment"/>
    <s v="Replied Comment"/>
    <m/>
    <m/>
    <x v="42"/>
    <m/>
    <m/>
    <m/>
    <m/>
    <m/>
    <m/>
    <m/>
    <m/>
    <m/>
    <m/>
    <m/>
    <m/>
    <m/>
    <m/>
    <m/>
    <m/>
    <m/>
    <m/>
    <m/>
    <m/>
    <m/>
    <m/>
    <m/>
    <s v="Kitty Carson  Or maybe the women, who doesnt want babies, should get sterilized?🤷‍♀️ or just use protection ??_x000a_You guys Call for Womens right to choose, saying its the womans body. . Well, Then it should also be the woman getting the surgery. Men mostly have no say, so why should he loose his ability to have a baby, just because the mom doesnt want one?🤔 that makes absolutely no sence, but its a clear indicator of the kind of selfishness that rule you people, who believe in killing babies, rather than using protektion or owning up to the consequences for your bad choices🙄"/>
    <m/>
    <m/>
    <m/>
    <m/>
    <m/>
    <s v="2298483380164521_2302417933104399"/>
    <m/>
    <s v="https://www.facebook.com/2298483380164521_2302417933104399"/>
    <n v="1"/>
    <n v="0"/>
    <s v="Men who 'don't believe in abortion' should have vasectomies. That way,  women of their intimate acquaintance will never have an unwanted pregnancy. Surely they would be happy to relinquish the possibility of being a father if they feel so strongly about abortion?"/>
    <m/>
    <m/>
    <m/>
    <m/>
    <d v="2019-01-19T07:39:46.000"/>
    <m/>
    <s v="2298483380164521_2299287006750825"/>
    <s v="https://www.facebook.com/2298483380164521_2299287006750825"/>
    <n v="24"/>
    <n v="5"/>
    <m/>
    <m/>
    <m/>
    <m/>
    <m/>
    <m/>
    <n v="1"/>
    <s v="2"/>
    <s v="2"/>
    <m/>
    <m/>
    <m/>
    <m/>
    <m/>
    <m/>
    <m/>
    <m/>
    <m/>
  </r>
  <r>
    <s v="2298483380164521_2302417933104399"/>
    <s v="111658128847068_2298483380164521"/>
    <m/>
    <m/>
    <m/>
    <m/>
    <m/>
    <m/>
    <m/>
    <m/>
    <s v="No"/>
    <n v="59"/>
    <m/>
    <m/>
    <s v="Commented Post"/>
    <s v="Commented Post"/>
    <m/>
    <s v="https://www.facebook.com/111658128847068_2298483380164521"/>
    <x v="42"/>
    <m/>
    <m/>
    <m/>
    <m/>
    <m/>
    <s v="Kitty Carson  Or maybe the women, who doesnt want babies, should get sterilized?🤷‍♀️ or just use protection ??_x000a_You guys Call for Womens right to choose, saying its the womans body. . Well, Then it should also be the woman getting the surgery. Men mostly have no say, so why should he loose his ability to have a baby, just because the mom doesnt want one?🤔 that makes absolutely no sence, but its a clear indicator of the kind of selfishness that rule you people, who believe in killing babies, rather than using protektion or owning up to the consequences for your bad choices🙄"/>
    <m/>
    <m/>
    <m/>
    <m/>
    <m/>
    <s v="https://www.facebook.com/2298483380164521_2302417933104399"/>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4"/>
    <n v="3.9215686274509802"/>
    <n v="4"/>
    <n v="3.9215686274509802"/>
    <n v="0"/>
    <n v="0"/>
    <n v="94"/>
    <n v="92.15686274509804"/>
    <n v="102"/>
  </r>
  <r>
    <s v="2298483380164521_2302167766462749"/>
    <s v="111658128847068_2298483380164521"/>
    <m/>
    <m/>
    <m/>
    <m/>
    <m/>
    <m/>
    <m/>
    <m/>
    <s v="No"/>
    <n v="60"/>
    <m/>
    <m/>
    <s v="Commented Post"/>
    <s v="Commented Post"/>
    <m/>
    <s v="https://www.facebook.com/111658128847068_2298483380164521"/>
    <x v="43"/>
    <m/>
    <m/>
    <m/>
    <m/>
    <m/>
    <s v="I'm still on the fence when it comes to abortion. on one hand, we're killing babies but on the other, we're giving women a choice."/>
    <m/>
    <m/>
    <m/>
    <m/>
    <m/>
    <s v="https://www.facebook.com/2298483380164521_2302167766462749"/>
    <n v="0"/>
    <n v="1"/>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4"/>
    <n v="0"/>
    <n v="0"/>
    <n v="24"/>
    <n v="96"/>
    <n v="25"/>
  </r>
  <r>
    <s v="2298483380164521_2301706326508893"/>
    <s v="2298483380164521_2299354040077455"/>
    <s v="128, 128, 128"/>
    <m/>
    <m/>
    <m/>
    <m/>
    <m/>
    <m/>
    <m/>
    <s v="No"/>
    <n v="61"/>
    <m/>
    <m/>
    <s v="Replied to Comment"/>
    <s v="Replied Comment"/>
    <m/>
    <m/>
    <x v="44"/>
    <m/>
    <m/>
    <m/>
    <m/>
    <m/>
    <m/>
    <m/>
    <m/>
    <m/>
    <m/>
    <m/>
    <m/>
    <m/>
    <m/>
    <m/>
    <m/>
    <m/>
    <m/>
    <m/>
    <m/>
    <m/>
    <m/>
    <m/>
    <s v="The People  who are against killing unborn babys are NOT  against Women/ mothers!!!!_x000a_Why would we wish them bad???_x000a_We are only trying to defend the little ones not wanted by their mothers, who can' t speak for themselves!_x000a_I don't wish any woman a  bad concience AFTER abortion, but I hope  that at least one baby in this world is saved because a preganent woman reads more about what some of you call &quot;cell lump&quot; . I am sure, that if people knew about how perfect their little baby allready is, and that it can already feel pain... , they would think twice ._x000a__x000a_If the only People who  abort were raped or in a life thretning condition ... there would be so many more Babys  born._x000a__x000a_I exept every opinion. But I can't exept lies about  that topic"/>
    <m/>
    <m/>
    <m/>
    <m/>
    <m/>
    <s v="2298483380164521_2301706326508893"/>
    <m/>
    <s v="https://www.facebook.com/2298483380164521_2301706326508893"/>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706326508893"/>
    <s v="111658128847068_2298483380164521"/>
    <m/>
    <m/>
    <m/>
    <m/>
    <m/>
    <m/>
    <m/>
    <m/>
    <s v="No"/>
    <n v="62"/>
    <m/>
    <m/>
    <s v="Commented Post"/>
    <s v="Commented Post"/>
    <m/>
    <s v="https://www.facebook.com/111658128847068_2298483380164521"/>
    <x v="44"/>
    <m/>
    <m/>
    <m/>
    <m/>
    <m/>
    <s v="The People  who are against killing unborn babys are NOT  against Women/ mothers!!!!_x000a_Why would we wish them bad???_x000a_We are only trying to defend the little ones not wanted by their mothers, who can' t speak for themselves!_x000a_I don't wish any woman a  bad concience AFTER abortion, but I hope  that at least one baby in this world is saved because a preganent woman reads more about what some of you call &quot;cell lump&quot; . I am sure, that if people knew about how perfect their little baby allready is, and that it can already feel pain... , they would think twice ._x000a__x000a_If the only People who  abort were raped or in a life thretning condition ... there would be so many more Babys  born._x000a__x000a_I exept every opinion. But I can't exept lies about  that topic"/>
    <m/>
    <m/>
    <m/>
    <m/>
    <m/>
    <s v="https://www.facebook.com/2298483380164521_2301706326508893"/>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0.7352941176470589"/>
    <n v="7"/>
    <n v="5.147058823529412"/>
    <n v="0"/>
    <n v="0"/>
    <n v="128"/>
    <n v="94.11764705882354"/>
    <n v="136"/>
  </r>
  <r>
    <s v="2298483380164521_2301629233183269"/>
    <s v="2298483380164521_2299354040077455"/>
    <s v="138, 118, 118"/>
    <n v="7"/>
    <m/>
    <m/>
    <m/>
    <m/>
    <m/>
    <m/>
    <s v="No"/>
    <n v="63"/>
    <m/>
    <m/>
    <s v="Replied to Comment"/>
    <s v="Replied Comment"/>
    <m/>
    <m/>
    <x v="45"/>
    <m/>
    <m/>
    <m/>
    <m/>
    <m/>
    <m/>
    <m/>
    <m/>
    <m/>
    <m/>
    <m/>
    <m/>
    <m/>
    <m/>
    <m/>
    <m/>
    <m/>
    <m/>
    <m/>
    <m/>
    <m/>
    <m/>
    <m/>
    <s v="Marianne Jensen  hmm, i wish no harm on the mothers, i just also wish no harm on the babies🤷‍♀️ i actually Care about alle the People involved, so this comment is far out. However, its typical to throw this kind of temper tantrum, when one doesnt have any more Real arguments left😉_x000a_If you mean knitting for your own baby, Then i wish you well, both of you, and hope your precious little Baby Will have a good life🙏"/>
    <m/>
    <m/>
    <m/>
    <m/>
    <m/>
    <s v="2298483380164521_2301629233183269"/>
    <m/>
    <s v="https://www.facebook.com/2298483380164521_2301629233183269"/>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629233183269"/>
    <s v="111658128847068_2298483380164521"/>
    <m/>
    <m/>
    <m/>
    <m/>
    <m/>
    <m/>
    <m/>
    <m/>
    <s v="No"/>
    <n v="64"/>
    <m/>
    <m/>
    <s v="Commented Post"/>
    <s v="Commented Post"/>
    <m/>
    <s v="https://www.facebook.com/111658128847068_2298483380164521"/>
    <x v="45"/>
    <m/>
    <m/>
    <m/>
    <m/>
    <m/>
    <s v="Marianne Jensen  hmm, i wish no harm on the mothers, i just also wish no harm on the babies🤷‍♀️ i actually Care about alle the People involved, so this comment is far out. However, its typical to throw this kind of temper tantrum, when one doesnt have any more Real arguments left😉_x000a_If you mean knitting for your own baby, Then i wish you well, both of you, and hope your precious little Baby Will have a good life🙏"/>
    <m/>
    <m/>
    <m/>
    <m/>
    <m/>
    <s v="https://www.facebook.com/2298483380164521_2301629233183269"/>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3"/>
    <n v="3.7974683544303796"/>
    <n v="4"/>
    <n v="5.063291139240507"/>
    <n v="0"/>
    <n v="0"/>
    <n v="72"/>
    <n v="91.13924050632912"/>
    <n v="79"/>
  </r>
  <r>
    <s v="2298483380164521_2301624659850393"/>
    <s v="2298483380164521_2299354040077455"/>
    <s v="128, 128, 128"/>
    <m/>
    <m/>
    <m/>
    <m/>
    <m/>
    <m/>
    <m/>
    <s v="No"/>
    <n v="65"/>
    <m/>
    <m/>
    <s v="Replied to Comment"/>
    <s v="Replied Comment"/>
    <m/>
    <m/>
    <x v="46"/>
    <m/>
    <m/>
    <m/>
    <m/>
    <m/>
    <m/>
    <m/>
    <m/>
    <m/>
    <m/>
    <m/>
    <m/>
    <m/>
    <m/>
    <m/>
    <m/>
    <m/>
    <m/>
    <m/>
    <m/>
    <m/>
    <m/>
    <m/>
    <s v="Annika Jacobsen why dont we just force the women to have the babies to adoption to political correct people, ( of course with no painkillers during birth) and then stone the mothers to death? Franco did something similar during the civil war. And you, without sin, should have the honour of throwing the first stone. That would teach those naughty girls a lesson😇😇😇 and sorry, its over and out from here. I have some babyknitting to do."/>
    <m/>
    <m/>
    <m/>
    <m/>
    <m/>
    <s v="2298483380164521_2301624659850393"/>
    <m/>
    <s v="https://www.facebook.com/2298483380164521_2301624659850393"/>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624659850393"/>
    <s v="111658128847068_2298483380164521"/>
    <m/>
    <m/>
    <m/>
    <m/>
    <m/>
    <m/>
    <m/>
    <m/>
    <s v="No"/>
    <n v="66"/>
    <m/>
    <m/>
    <s v="Commented Post"/>
    <s v="Commented Post"/>
    <m/>
    <s v="https://www.facebook.com/111658128847068_2298483380164521"/>
    <x v="46"/>
    <m/>
    <m/>
    <m/>
    <m/>
    <m/>
    <s v="Annika Jacobsen why dont we just force the women to have the babies to adoption to political correct people, ( of course with no painkillers during birth) and then stone the mothers to death? Franco did something similar during the civil war. And you, without sin, should have the honour of throwing the first stone. That would teach those naughty girls a lesson😇😇😇 and sorry, its over and out from here. I have some babyknitting to do."/>
    <m/>
    <m/>
    <m/>
    <m/>
    <m/>
    <s v="https://www.facebook.com/2298483380164521_2301624659850393"/>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3157894736842106"/>
    <n v="4"/>
    <n v="5.2631578947368425"/>
    <n v="0"/>
    <n v="0"/>
    <n v="71"/>
    <n v="93.42105263157895"/>
    <n v="76"/>
  </r>
  <r>
    <s v="2298483380164521_2301514893194703"/>
    <s v="2298483380164521_2299354040077455"/>
    <s v="138, 118, 118"/>
    <n v="7"/>
    <m/>
    <m/>
    <m/>
    <m/>
    <m/>
    <m/>
    <s v="No"/>
    <n v="67"/>
    <m/>
    <m/>
    <s v="Replied to Comment"/>
    <s v="Replied Comment"/>
    <m/>
    <m/>
    <x v="47"/>
    <m/>
    <m/>
    <m/>
    <m/>
    <m/>
    <m/>
    <m/>
    <m/>
    <m/>
    <m/>
    <m/>
    <m/>
    <m/>
    <m/>
    <m/>
    <m/>
    <m/>
    <m/>
    <m/>
    <m/>
    <m/>
    <m/>
    <m/>
    <s v="Like the comment above yours so nicely Said, send the baby abroad. So many People want children, but cannot have any🤷‍♀️ of course, if you only want to give the child to someone with your language and culture, or with your views on life, then it will be hard, but should that really matter? I mean, you were gonna kill the baby, so you shouldn’t care that they grow up in a totally different environment than what you are used to🤷‍♀️"/>
    <m/>
    <m/>
    <m/>
    <m/>
    <m/>
    <s v="2298483380164521_2301514893194703"/>
    <m/>
    <s v="https://www.facebook.com/2298483380164521_2301514893194703"/>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514893194703"/>
    <s v="111658128847068_2298483380164521"/>
    <m/>
    <m/>
    <m/>
    <m/>
    <m/>
    <m/>
    <m/>
    <m/>
    <s v="No"/>
    <n v="68"/>
    <m/>
    <m/>
    <s v="Commented Post"/>
    <s v="Commented Post"/>
    <m/>
    <s v="https://www.facebook.com/111658128847068_2298483380164521"/>
    <x v="47"/>
    <m/>
    <m/>
    <m/>
    <m/>
    <m/>
    <s v="Like the comment above yours so nicely Said, send the baby abroad. So many People want children, but cannot have any🤷‍♀️ of course, if you only want to give the child to someone with your language and culture, or with your views on life, then it will be hard, but should that really matter? I mean, you were gonna kill the baby, so you shouldn’t care that they grow up in a totally different environment than what you are used to🤷‍♀️"/>
    <m/>
    <m/>
    <m/>
    <m/>
    <m/>
    <s v="https://www.facebook.com/2298483380164521_2301514893194703"/>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2.4390243902439024"/>
    <n v="2"/>
    <n v="2.4390243902439024"/>
    <n v="0"/>
    <n v="0"/>
    <n v="78"/>
    <n v="95.1219512195122"/>
    <n v="82"/>
  </r>
  <r>
    <s v="2298483380164521_2301511709861688"/>
    <s v="2298483380164521_2298673983478794"/>
    <s v="138, 118, 118"/>
    <n v="7"/>
    <m/>
    <m/>
    <m/>
    <m/>
    <m/>
    <m/>
    <s v="No"/>
    <n v="69"/>
    <m/>
    <m/>
    <s v="Replied to Comment"/>
    <s v="Replied Comment"/>
    <m/>
    <m/>
    <x v="48"/>
    <m/>
    <m/>
    <m/>
    <m/>
    <m/>
    <m/>
    <m/>
    <m/>
    <m/>
    <m/>
    <m/>
    <m/>
    <m/>
    <m/>
    <m/>
    <m/>
    <m/>
    <m/>
    <m/>
    <m/>
    <m/>
    <m/>
    <m/>
    <s v="Jenny Seidel ohhh, is it so??????? Well, exaggerating promotes understanding😂😂😂"/>
    <m/>
    <m/>
    <m/>
    <m/>
    <m/>
    <s v="2298483380164521_2301511709861688"/>
    <m/>
    <s v="https://www.facebook.com/2298483380164521_2301511709861688"/>
    <n v="1"/>
    <n v="0"/>
    <s v="avoid pregnancy instead kill unborn."/>
    <m/>
    <m/>
    <m/>
    <m/>
    <d v="2019-01-18T20:11:03.000"/>
    <m/>
    <s v="2298483380164521_2298673983478794"/>
    <s v="https://www.facebook.com/2298483380164521_2298673983478794"/>
    <n v="10"/>
    <n v="14"/>
    <m/>
    <m/>
    <m/>
    <m/>
    <m/>
    <m/>
    <n v="1"/>
    <s v="2"/>
    <s v="2"/>
    <m/>
    <m/>
    <m/>
    <m/>
    <m/>
    <m/>
    <m/>
    <m/>
    <m/>
  </r>
  <r>
    <s v="2298483380164521_2301511709861688"/>
    <s v="111658128847068_2298483380164521"/>
    <m/>
    <m/>
    <m/>
    <m/>
    <m/>
    <m/>
    <m/>
    <m/>
    <s v="No"/>
    <n v="70"/>
    <m/>
    <m/>
    <s v="Commented Post"/>
    <s v="Commented Post"/>
    <m/>
    <s v="https://www.facebook.com/111658128847068_2298483380164521"/>
    <x v="48"/>
    <m/>
    <m/>
    <m/>
    <m/>
    <m/>
    <s v="Jenny Seidel ohhh, is it so??????? Well, exaggerating promotes understanding😂😂😂"/>
    <m/>
    <m/>
    <m/>
    <m/>
    <m/>
    <s v="https://www.facebook.com/2298483380164521_2301511709861688"/>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0"/>
    <n v="0"/>
    <n v="0"/>
    <n v="0"/>
    <n v="0"/>
    <n v="9"/>
    <n v="90"/>
    <n v="10"/>
  </r>
  <r>
    <s v="2298483380164521_2301378979874961"/>
    <s v="111658128847068_2298483380164521"/>
    <m/>
    <m/>
    <m/>
    <m/>
    <m/>
    <m/>
    <m/>
    <m/>
    <s v="No"/>
    <n v="71"/>
    <m/>
    <m/>
    <s v="Commented Post"/>
    <s v="Commented Post"/>
    <m/>
    <s v="https://www.facebook.com/111658128847068_2298483380164521"/>
    <x v="49"/>
    <m/>
    <m/>
    <m/>
    <m/>
    <m/>
    <s v="Just include decriminalization of other ways of murdering people as well - Go Amnesty! Favoring the strong - forgetting the weakest!"/>
    <m/>
    <m/>
    <m/>
    <m/>
    <m/>
    <s v="https://www.facebook.com/2298483380164521_2301378979874961"/>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10.526315789473685"/>
    <n v="0"/>
    <n v="0"/>
    <n v="0"/>
    <n v="0"/>
    <n v="17"/>
    <n v="89.47368421052632"/>
    <n v="19"/>
  </r>
  <r>
    <s v="2298483380164521_2301224813223711"/>
    <s v="2298483380164521_2299354040077455"/>
    <s v="128, 128, 128"/>
    <m/>
    <m/>
    <m/>
    <m/>
    <m/>
    <m/>
    <m/>
    <s v="No"/>
    <n v="72"/>
    <m/>
    <m/>
    <s v="Replied to Comment"/>
    <s v="Replied Comment"/>
    <m/>
    <m/>
    <x v="50"/>
    <m/>
    <m/>
    <m/>
    <m/>
    <m/>
    <m/>
    <m/>
    <m/>
    <m/>
    <m/>
    <m/>
    <m/>
    <m/>
    <m/>
    <m/>
    <m/>
    <m/>
    <m/>
    <m/>
    <m/>
    <m/>
    <m/>
    <m/>
    <s v="https://adoptionnetwork.com/adoption-statistics"/>
    <s v="Adoption is all around us, even if we don't see it. Here are some interesting adoption statistics you may not know about."/>
    <s v="Adoption Statistics | Adoption Network"/>
    <s v="share"/>
    <s v="https://l.facebook.com/l.php?u=https%3A%2F%2Fadoptionnetwork.com%2Fadoption-statistics&amp;h=AT1dI62I1iK8DjgnydVQnE_sy-3wQ8iVqPgyuy_0r-QjgIUWlYAsTeTLujT18SfzI016IeUPeMinSf929vCPlxALRByAr_nWvr24RsmB3gJbObwLvlaQFvb6wmE8JQgmDTPXddn95Bwd&amp;s=1"/>
    <s v="https://external.xx.fbcdn.net/safe_image.php?d=AQBBLV6ZCz-PUR_U&amp;w=720&amp;h=720&amp;url=https%3A%2F%2Fadoptionnetwork.com%2Fimages%2Fadoption%2Fanlc-staa-logo-2.png&amp;cfs=1&amp;_nc_hash=AQCx8MCDsojYWybM"/>
    <s v="2298483380164521_2301224813223711"/>
    <m/>
    <s v="https://www.facebook.com/2298483380164521_2301224813223711"/>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224813223711"/>
    <s v="111658128847068_2298483380164521"/>
    <m/>
    <m/>
    <m/>
    <m/>
    <m/>
    <m/>
    <m/>
    <m/>
    <s v="No"/>
    <n v="73"/>
    <m/>
    <m/>
    <s v="Commented Post"/>
    <s v="Commented Post"/>
    <m/>
    <s v="https://www.facebook.com/111658128847068_2298483380164521"/>
    <x v="50"/>
    <m/>
    <m/>
    <m/>
    <m/>
    <m/>
    <s v="https://adoptionnetwork.com/adoption-statistics"/>
    <s v="Adoption is all around us, even if we don't see it. Here are some interesting adoption statistics you may not know about."/>
    <s v="Adoption Statistics | Adoption Network"/>
    <s v="share"/>
    <s v="https://l.facebook.com/l.php?u=https%3A%2F%2Fadoptionnetwork.com%2Fadoption-statistics&amp;h=AT10IyYCESA1-DZ9B0C2G4V4f-xanTM-1oMryahGTAihDtisAr3iK7FLrY15XBeUYp0u6Fz3CLZkGDtsHZ7oUPNmnpwTbN-zoVELM-CPG1NNdTko7L_FNruA7uDyQXi42nzW8bh_1oE_&amp;s=1"/>
    <s v="https://external.xx.fbcdn.net/safe_image.php?d=AQBBLV6ZCz-PUR_U&amp;w=720&amp;h=720&amp;url=https%3A%2F%2Fadoptionnetwork.com%2Fimages%2Fadoption%2Fanlc-staa-logo-2.png&amp;cfs=1&amp;_nc_hash=AQCx8MCDsojYWybM"/>
    <s v="https://www.facebook.com/2298483380164521_2301224813223711"/>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0"/>
    <n v="0"/>
    <n v="0"/>
  </r>
  <r>
    <s v="2298483380164521_2301220139890845"/>
    <s v="2298483380164521_2299354040077455"/>
    <s v="128, 128, 128"/>
    <m/>
    <m/>
    <m/>
    <m/>
    <m/>
    <m/>
    <m/>
    <s v="No"/>
    <n v="74"/>
    <m/>
    <m/>
    <s v="Replied to Comment"/>
    <s v="Replied Comment"/>
    <m/>
    <m/>
    <x v="51"/>
    <m/>
    <m/>
    <m/>
    <m/>
    <m/>
    <m/>
    <m/>
    <m/>
    <m/>
    <m/>
    <m/>
    <m/>
    <m/>
    <m/>
    <m/>
    <m/>
    <m/>
    <m/>
    <m/>
    <m/>
    <m/>
    <m/>
    <m/>
    <s v="Annika Jacobsen like I said, everybody has their opinions, just happy it doesn't count for anything"/>
    <m/>
    <m/>
    <m/>
    <m/>
    <m/>
    <s v="2298483380164521_2301220139890845"/>
    <m/>
    <s v="https://www.facebook.com/2298483380164521_2301220139890845"/>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220139890845"/>
    <s v="111658128847068_2298483380164521"/>
    <m/>
    <m/>
    <m/>
    <m/>
    <m/>
    <m/>
    <m/>
    <m/>
    <s v="No"/>
    <n v="75"/>
    <m/>
    <m/>
    <s v="Commented Post"/>
    <s v="Commented Post"/>
    <m/>
    <s v="https://www.facebook.com/111658128847068_2298483380164521"/>
    <x v="51"/>
    <m/>
    <m/>
    <m/>
    <m/>
    <m/>
    <s v="Annika Jacobsen like I said, everybody has their opinions, just happy it doesn't count for anything"/>
    <m/>
    <m/>
    <m/>
    <m/>
    <m/>
    <s v="https://www.facebook.com/2298483380164521_230122013989084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12.5"/>
    <n v="0"/>
    <n v="0"/>
    <n v="0"/>
    <n v="0"/>
    <n v="14"/>
    <n v="87.5"/>
    <n v="16"/>
  </r>
  <r>
    <s v="2298483380164521_2301219589890900"/>
    <s v="2298483380164521_2299354040077455"/>
    <s v="128, 128, 128"/>
    <m/>
    <m/>
    <m/>
    <m/>
    <m/>
    <m/>
    <m/>
    <s v="No"/>
    <n v="76"/>
    <m/>
    <m/>
    <s v="Replied to Comment"/>
    <s v="Replied Comment"/>
    <m/>
    <m/>
    <x v="52"/>
    <m/>
    <m/>
    <m/>
    <m/>
    <m/>
    <m/>
    <m/>
    <m/>
    <m/>
    <m/>
    <m/>
    <m/>
    <m/>
    <m/>
    <m/>
    <m/>
    <m/>
    <m/>
    <m/>
    <m/>
    <m/>
    <m/>
    <m/>
    <s v="Jenny Seidel thats 2 countrys. Have u seen the US? xdd"/>
    <m/>
    <m/>
    <m/>
    <m/>
    <m/>
    <s v="2298483380164521_2301219589890900"/>
    <m/>
    <s v="https://www.facebook.com/2298483380164521_2301219589890900"/>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219589890900"/>
    <s v="111658128847068_2298483380164521"/>
    <m/>
    <m/>
    <m/>
    <m/>
    <m/>
    <m/>
    <m/>
    <m/>
    <s v="No"/>
    <n v="77"/>
    <m/>
    <m/>
    <s v="Commented Post"/>
    <s v="Commented Post"/>
    <m/>
    <s v="https://www.facebook.com/111658128847068_2298483380164521"/>
    <x v="52"/>
    <m/>
    <m/>
    <m/>
    <m/>
    <m/>
    <s v="Jenny Seidel thats 2 countrys. Have u seen the US? xdd"/>
    <m/>
    <m/>
    <m/>
    <m/>
    <m/>
    <s v="https://www.facebook.com/2298483380164521_230121958989090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1"/>
    <n v="100"/>
    <n v="11"/>
  </r>
  <r>
    <s v="2298483380164521_2301214676558058"/>
    <s v="2298483380164521_2299354040077455"/>
    <s v="138, 118, 118"/>
    <n v="7"/>
    <m/>
    <m/>
    <m/>
    <m/>
    <m/>
    <m/>
    <s v="No"/>
    <n v="78"/>
    <m/>
    <m/>
    <s v="Replied to Comment"/>
    <s v="Replied Comment"/>
    <m/>
    <m/>
    <x v="53"/>
    <m/>
    <m/>
    <m/>
    <m/>
    <m/>
    <m/>
    <m/>
    <m/>
    <m/>
    <m/>
    <m/>
    <m/>
    <m/>
    <m/>
    <m/>
    <m/>
    <m/>
    <m/>
    <m/>
    <m/>
    <m/>
    <m/>
    <m/>
    <s v="Kathleen Pereira  totaly wrong. Alone in Hannover there are 500 aproved Parents waiting to adopt a baby and only a handfull of babys to be adopted. In other places in Germany it is similar. _x000a_You can have your own opinion but please don't fake facts to underline your opinion"/>
    <m/>
    <m/>
    <m/>
    <m/>
    <m/>
    <s v="2298483380164521_2301214676558058"/>
    <m/>
    <s v="https://www.facebook.com/2298483380164521_2301214676558058"/>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214676558058"/>
    <s v="111658128847068_2298483380164521"/>
    <m/>
    <m/>
    <m/>
    <m/>
    <m/>
    <m/>
    <m/>
    <m/>
    <s v="No"/>
    <n v="79"/>
    <m/>
    <m/>
    <s v="Commented Post"/>
    <s v="Commented Post"/>
    <m/>
    <s v="https://www.facebook.com/111658128847068_2298483380164521"/>
    <x v="53"/>
    <m/>
    <m/>
    <m/>
    <m/>
    <m/>
    <s v="Kathleen Pereira  totaly wrong. Alone in Hannover there are 500 aproved Parents waiting to adopt a baby and only a handfull of babys to be adopted. In other places in Germany it is similar. _x000a_You can have your own opinion but please don't fake facts to underline your opinion"/>
    <m/>
    <m/>
    <m/>
    <m/>
    <m/>
    <s v="https://www.facebook.com/2298483380164521_2301214676558058"/>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4.081632653061225"/>
    <n v="0"/>
    <n v="0"/>
    <n v="47"/>
    <n v="95.91836734693878"/>
    <n v="49"/>
  </r>
  <r>
    <s v="2298483380164521_2301128173233375"/>
    <s v="111658128847068_2298483380164521"/>
    <m/>
    <m/>
    <m/>
    <m/>
    <m/>
    <m/>
    <m/>
    <m/>
    <s v="No"/>
    <n v="80"/>
    <m/>
    <m/>
    <s v="Commented Post"/>
    <s v="Commented Post"/>
    <m/>
    <s v="https://www.facebook.com/111658128847068_2298483380164521"/>
    <x v="54"/>
    <m/>
    <m/>
    <m/>
    <m/>
    <m/>
    <s v="We need to focus our attention primarily in promoting readily available and affordable contraception and fact based education concerning sex and pregnancy prevention.  Also holding men equally responsible.  Solving a problem after it occurs is not the answer prevention is.   If we want to reduce abortions this is the way.  I see far too many posts about protecting abortion and far too few concerning and protecting  contraception.  Women have the right to choose to prevent unwanted pregnancies and should be able to do so in ways that are most effective for them.  This is not a moral matter but one of simple biology.  We vaccinate to prevent illness.  This no different."/>
    <m/>
    <m/>
    <m/>
    <m/>
    <m/>
    <s v="https://www.facebook.com/2298483380164521_2301128173233375"/>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5"/>
    <n v="4.504504504504505"/>
    <n v="3"/>
    <n v="2.7027027027027026"/>
    <n v="0"/>
    <n v="0"/>
    <n v="103"/>
    <n v="92.7927927927928"/>
    <n v="111"/>
  </r>
  <r>
    <s v="2298483380164521_2301119123234280"/>
    <s v="2298483380164521_2299354040077455"/>
    <s v="128, 128, 128"/>
    <m/>
    <m/>
    <m/>
    <m/>
    <m/>
    <m/>
    <m/>
    <s v="No"/>
    <n v="81"/>
    <m/>
    <m/>
    <s v="Replied to Comment"/>
    <s v="Replied Comment"/>
    <m/>
    <m/>
    <x v="55"/>
    <m/>
    <m/>
    <m/>
    <m/>
    <m/>
    <m/>
    <m/>
    <m/>
    <m/>
    <m/>
    <m/>
    <m/>
    <m/>
    <m/>
    <m/>
    <m/>
    <m/>
    <m/>
    <m/>
    <m/>
    <m/>
    <m/>
    <m/>
    <s v="Kathleen Pereira  Abortion is nothing less than a selfish and evil invention. The whole, it’s the mothers body, is bs. The baby is not a part of her body, it’s another person, who is just unlucky enough to end up inside a selfish woman, who would rather kill an innocent baby, than make sure she doesn’t get pregnant, or deal with the consequenses of her choices. _x000a_To say we have no right to have an oppinion is ludicrous. Would you think it was ok to kill the child when it was 1 year old? Or 2? Or when it was an adult? How can anyone have the right to decide, that just because the baby isn’t outside the womb yet, it doesn’t have a right to live? _x000a_And no, no one can say, that it’s ok to abuse a child, in the way you were saying, and then just ask others to budd out. No, that child would be taken away, because it is thankfully still illegal to abuse children. But who knows, maybe people like you guys, who think murdering innocent babies, inside the womb is in fact ok, and so much so, that no one has a right to say anything about it, maybe you will also end up thinking it’s ok to kill older children or abuse them. To me it’s the same thing, no matter how old the child is. They are tiny helpless human beings, the most vulnerable and innocent ones there is, and they are being tortured to death, in the name_x000a_Of women’s rights🙄 no! No one should have the right to end someone else’s life, all because their existence is inconvenient, or because someone is too much of a coward to deal with the consequences of their own actions. _x000a_How is it debatable, that she should have used protection? Or that it is murder? _x000a_If you use protection, you don’t get pregnant, and you don’t have to kill any babies. If the baby is wanted, and is killed purposely by a doctor, then it’s a crime, and referred to as murder. So, it is in fact murder, only it’s called something else, so it’s easier to tolerate and live with. _x000a_I don’t care what the mother does to her OWN body, I’m only talking about what she does to the baby’s own body. _x000a_I’d wish politicians weren’t so focused on the “politically right”_x000a_Movement, that kill all free speech and make sure no one gets to have a say, when the world is slowly turning more and more evil and insane. So what you find to be good, I find to be a clever move made by the devil himself. _x000a_One day all of you people, who support or actively kill another human being, in the name of women’s choice and political correctness, will have to answer for your behaviour, and it won’t be fun."/>
    <m/>
    <m/>
    <m/>
    <m/>
    <m/>
    <s v="2298483380164521_2301119123234280"/>
    <m/>
    <s v="https://www.facebook.com/2298483380164521_2301119123234280"/>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1119123234280"/>
    <s v="111658128847068_2298483380164521"/>
    <m/>
    <m/>
    <m/>
    <m/>
    <m/>
    <m/>
    <m/>
    <m/>
    <s v="No"/>
    <n v="82"/>
    <m/>
    <m/>
    <s v="Commented Post"/>
    <s v="Commented Post"/>
    <m/>
    <s v="https://www.facebook.com/111658128847068_2298483380164521"/>
    <x v="55"/>
    <m/>
    <m/>
    <m/>
    <m/>
    <m/>
    <s v="Kathleen Pereira  Abortion is nothing less than a selfish and evil invention. The whole, it’s the mothers body, is bs. The baby is not a part of her body, it’s another person, who is just unlucky enough to end up inside a selfish woman, who would rather kill an innocent baby, than make sure she doesn’t get pregnant, or deal with the consequenses of her choices. _x000a_To say we have no right to have an oppinion is ludicrous. Would you think it was ok to kill the child when it was 1 year old? Or 2? Or when it was an adult? How can anyone have the right to decide, that just because the baby isn’t outside the womb yet, it doesn’t have a right to live? _x000a_And no, no one can say, that it’s ok to abuse a child, in the way you were saying, and then just ask others to budd out. No, that child would be taken away, because it is thankfully still illegal to abuse children. But who knows, maybe people like you guys, who think murdering innocent babies, inside the womb is in fact ok, and so much so, that no one has a right to say anything about it, maybe you will also end up thinking it’s ok to kill older children or abuse them. To me it’s the same thing, no matter how old the child is. They are tiny helpless human beings, the most vulnerable and innocent ones there is, and they are being tortured to death, in the name_x000a_Of women’s rights🙄 no! No one should have the right to end someone else’s life, all because their existence is inconvenient, or because someone is too much of a coward to deal with the consequences of their own actions. _x000a_How is it debatable, that she should have used protection? Or that it is murder? _x000a_If you use protection, you don’t get pregnant, and you don’t have to kill any babies. If the baby is wanted, and is killed purposely by a doctor, then it’s a crime, and referred to as murder. So, it is in fact murder, only it’s called something else, so it’s easier to tolerate and live with. _x000a_I don’t care what the mother does to her OWN body, I’m only talking about what she does to the baby’s own body. _x000a_I’d wish politicians weren’t so focused on the “politically right”_x000a_Movement, that kill all free speech and make sure no one gets to have a say, when the world is slowly turning more and more evil and insane. So what you find to be good, I find to be a clever move made by the devil himself. _x000a_One day all of you people, who support or actively kill another human being, in the name of women’s choice and political correctness, will have to answer for your behaviour, and it won’t be fun."/>
    <m/>
    <m/>
    <m/>
    <m/>
    <m/>
    <s v="https://www.facebook.com/2298483380164521_230111912323428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7"/>
    <n v="3.366336633663366"/>
    <n v="31"/>
    <n v="6.138613861386139"/>
    <n v="0"/>
    <n v="0"/>
    <n v="457"/>
    <n v="90.4950495049505"/>
    <n v="505"/>
  </r>
  <r>
    <s v="2298483380164521_2300987923247400"/>
    <s v="2298483380164521_2299354040077455"/>
    <s v="161, 95, 95"/>
    <n v="9.377443751081735"/>
    <m/>
    <m/>
    <m/>
    <m/>
    <m/>
    <m/>
    <s v="No"/>
    <n v="83"/>
    <m/>
    <m/>
    <s v="Replied to Comment"/>
    <s v="Replied Comment"/>
    <m/>
    <m/>
    <x v="56"/>
    <m/>
    <m/>
    <m/>
    <m/>
    <m/>
    <m/>
    <m/>
    <m/>
    <m/>
    <m/>
    <m/>
    <m/>
    <m/>
    <m/>
    <m/>
    <m/>
    <m/>
    <m/>
    <m/>
    <m/>
    <m/>
    <m/>
    <m/>
    <s v="Everybody has there opinion, I get it. Now don't go supporting your argument saying &quot;its murder&quot; and &quot;she should use protection&quot; when both of these are completely debatable and run downed with no problem. It's the mothers body to do wtv she pleases and you have nothing to do with it, neither do we. I'm happy enough to know that social media doesn't influence anything in the politics decision about this topic. Abortion was created for a reason and we have no right to go against it. There's a good example going through the internet that: &quot;if i don't want to give food to my kid, you have nothing to do with it, its my child; if i tell him too sleep on the floor, you have nothing to do with it, it's my kid; but god forbid me to have an abortion when I have no conditions to take care of it or don't want it to suffer not having a family.&quot;. Its not murder, its a decision that everybody should have the right to take."/>
    <m/>
    <m/>
    <m/>
    <m/>
    <m/>
    <s v="2298483380164521_2300987923247400"/>
    <m/>
    <s v="https://www.facebook.com/2298483380164521_2300987923247400"/>
    <n v="3"/>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987923247400"/>
    <s v="111658128847068_2298483380164521"/>
    <m/>
    <m/>
    <m/>
    <m/>
    <m/>
    <m/>
    <m/>
    <m/>
    <s v="No"/>
    <n v="84"/>
    <m/>
    <m/>
    <s v="Commented Post"/>
    <s v="Commented Post"/>
    <m/>
    <s v="https://www.facebook.com/111658128847068_2298483380164521"/>
    <x v="56"/>
    <m/>
    <m/>
    <m/>
    <m/>
    <m/>
    <s v="Everybody has there opinion, I get it. Now don't go supporting your argument saying &quot;its murder&quot; and &quot;she should use protection&quot; when both of these are completely debatable and run downed with no problem. It's the mothers body to do wtv she pleases and you have nothing to do with it, neither do we. I'm happy enough to know that social media doesn't influence anything in the politics decision about this topic. Abortion was created for a reason and we have no right to go against it. There's a good example going through the internet that: &quot;if i don't want to give food to my kid, you have nothing to do with it, its my child; if i tell him too sleep on the floor, you have nothing to do with it, it's my kid; but god forbid me to have an abortion when I have no conditions to take care of it or don't want it to suffer not having a family.&quot;. Its not murder, its a decision that everybody should have the right to take."/>
    <m/>
    <m/>
    <m/>
    <m/>
    <m/>
    <s v="https://www.facebook.com/2298483380164521_2300987923247400"/>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8"/>
    <n v="4.519774011299435"/>
    <n v="6"/>
    <n v="3.389830508474576"/>
    <n v="0"/>
    <n v="0"/>
    <n v="163"/>
    <n v="92.090395480226"/>
    <n v="177"/>
  </r>
  <r>
    <s v="2298483380164521_2300971509915708"/>
    <s v="2298483380164521_2299354040077455"/>
    <s v="128, 128, 128"/>
    <m/>
    <m/>
    <m/>
    <m/>
    <m/>
    <m/>
    <m/>
    <s v="No"/>
    <n v="85"/>
    <m/>
    <m/>
    <s v="Replied to Comment"/>
    <s v="Replied Comment"/>
    <m/>
    <m/>
    <x v="57"/>
    <m/>
    <m/>
    <m/>
    <m/>
    <m/>
    <m/>
    <m/>
    <m/>
    <m/>
    <m/>
    <m/>
    <m/>
    <m/>
    <m/>
    <m/>
    <m/>
    <m/>
    <m/>
    <m/>
    <m/>
    <m/>
    <m/>
    <m/>
    <s v="Annika Jacobsen you're talking like if every kid that was put up for adoption was adopted.... you know more than half ends up never having a family right? Have you seen the statistics? It's not even comparable.."/>
    <m/>
    <m/>
    <m/>
    <m/>
    <m/>
    <s v="2298483380164521_2300971509915708"/>
    <m/>
    <s v="https://www.facebook.com/2298483380164521_2300971509915708"/>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971509915708"/>
    <s v="111658128847068_2298483380164521"/>
    <m/>
    <m/>
    <m/>
    <m/>
    <m/>
    <m/>
    <m/>
    <m/>
    <s v="No"/>
    <n v="86"/>
    <m/>
    <m/>
    <s v="Commented Post"/>
    <s v="Commented Post"/>
    <m/>
    <s v="https://www.facebook.com/111658128847068_2298483380164521"/>
    <x v="57"/>
    <m/>
    <m/>
    <m/>
    <m/>
    <m/>
    <s v="Annika Jacobsen you're talking like if every kid that was put up for adoption was adopted.... you know more than half ends up never having a family right? Have you seen the statistics? It's not even comparable.."/>
    <m/>
    <m/>
    <m/>
    <m/>
    <m/>
    <s v="https://www.facebook.com/2298483380164521_2300971509915708"/>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5.405405405405405"/>
    <n v="0"/>
    <n v="0"/>
    <n v="0"/>
    <n v="0"/>
    <n v="35"/>
    <n v="94.5945945945946"/>
    <n v="37"/>
  </r>
  <r>
    <s v="2298483380164521_2300932073252985"/>
    <s v="2298483380164521_2299354040077455"/>
    <s v="138, 118, 118"/>
    <n v="7"/>
    <m/>
    <m/>
    <m/>
    <m/>
    <m/>
    <m/>
    <s v="No"/>
    <n v="87"/>
    <m/>
    <m/>
    <s v="Replied to Comment"/>
    <s v="Replied Comment"/>
    <m/>
    <m/>
    <x v="58"/>
    <m/>
    <m/>
    <m/>
    <m/>
    <m/>
    <m/>
    <m/>
    <m/>
    <m/>
    <m/>
    <m/>
    <m/>
    <m/>
    <m/>
    <m/>
    <m/>
    <m/>
    <m/>
    <m/>
    <m/>
    <m/>
    <m/>
    <m/>
    <s v="Marianne Jensen  I cannot understand why you keep talking about max 12 weeks, when it’s totally legal in many countries to do it way later? Do you think, that by saying max 12 weeks, it’s somehow less horrible? And by calling it lump of cells, it’s dehumanized and therefore ok to kill it? _x000a_A baby at week 12 is already almost fully developed, only need to gain weight and get stronger, for the most part. _x000a_And I do feel bad for teens who get pregnant, but it’s still their own bad choices, and the lack of education on the subject from the parents, that has caused it. Why does that tiny, baby have to die, being tortured to death, just so they don’t have to deal with the consequences?"/>
    <m/>
    <m/>
    <m/>
    <m/>
    <m/>
    <s v="2298483380164521_2300932073252985"/>
    <m/>
    <s v="https://www.facebook.com/2298483380164521_2300932073252985"/>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932073252985"/>
    <s v="111658128847068_2298483380164521"/>
    <m/>
    <m/>
    <m/>
    <m/>
    <m/>
    <m/>
    <m/>
    <m/>
    <s v="No"/>
    <n v="88"/>
    <m/>
    <m/>
    <s v="Commented Post"/>
    <s v="Commented Post"/>
    <m/>
    <s v="https://www.facebook.com/111658128847068_2298483380164521"/>
    <x v="58"/>
    <m/>
    <m/>
    <m/>
    <m/>
    <m/>
    <s v="Marianne Jensen  I cannot understand why you keep talking about max 12 weeks, when it’s totally legal in many countries to do it way later? Do you think, that by saying max 12 weeks, it’s somehow less horrible? And by calling it lump of cells, it’s dehumanized and therefore ok to kill it? _x000a_A baby at week 12 is already almost fully developed, only need to gain weight and get stronger, for the most part. _x000a_And I do feel bad for teens who get pregnant, but it’s still their own bad choices, and the lack of education on the subject from the parents, that has caused it. Why does that tiny, baby have to die, being tortured to death, just so they don’t have to deal with the consequences?"/>
    <m/>
    <m/>
    <m/>
    <m/>
    <m/>
    <s v="https://www.facebook.com/2298483380164521_2300932073252985"/>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1.492537313432836"/>
    <n v="8"/>
    <n v="5.970149253731344"/>
    <n v="0"/>
    <n v="0"/>
    <n v="124"/>
    <n v="92.53731343283582"/>
    <n v="134"/>
  </r>
  <r>
    <s v="2298483380164521_2300918509921008"/>
    <s v="2298483380164521_2299354040077455"/>
    <s v="128, 128, 128"/>
    <m/>
    <m/>
    <m/>
    <m/>
    <m/>
    <m/>
    <m/>
    <s v="No"/>
    <n v="89"/>
    <m/>
    <m/>
    <s v="Replied to Comment"/>
    <s v="Replied Comment"/>
    <m/>
    <m/>
    <x v="59"/>
    <m/>
    <m/>
    <m/>
    <m/>
    <m/>
    <m/>
    <m/>
    <m/>
    <m/>
    <m/>
    <m/>
    <m/>
    <m/>
    <m/>
    <m/>
    <m/>
    <m/>
    <m/>
    <m/>
    <m/>
    <m/>
    <m/>
    <m/>
    <s v="Becca Anne  Well, then there are those who see it for what it is: murder! And nope, I don’t think murder is ok in any way or form, not even when a baby is inconvenient. They do have a choice, the choice to not get pregnant, or, if they can’t protect themselves, just don’t have sex that can lead to pregnancies🤷‍♀️_x000a_An innocent, helpless baby gets killed, with the use of torture, because they act irresponsible, or because they want a night of fun! How is that even remotely ok?_x000a_Would you like to be torn apart, limb for limb, by some huge pliers or something? Would you find that fair, if you were to pay with your life for someone else’s right to have a night of fun with no protection?? Why is it then fair, that babies have to?"/>
    <m/>
    <m/>
    <m/>
    <m/>
    <m/>
    <s v="2298483380164521_2300918509921008"/>
    <m/>
    <s v="https://www.facebook.com/2298483380164521_2300918509921008"/>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918509921008"/>
    <s v="111658128847068_2298483380164521"/>
    <m/>
    <m/>
    <m/>
    <m/>
    <m/>
    <m/>
    <m/>
    <m/>
    <s v="No"/>
    <n v="90"/>
    <m/>
    <m/>
    <s v="Commented Post"/>
    <s v="Commented Post"/>
    <m/>
    <s v="https://www.facebook.com/111658128847068_2298483380164521"/>
    <x v="59"/>
    <m/>
    <m/>
    <m/>
    <m/>
    <m/>
    <s v="Becca Anne  Well, then there are those who see it for what it is: murder! And nope, I don’t think murder is ok in any way or form, not even when a baby is inconvenient. They do have a choice, the choice to not get pregnant, or, if they can’t protect themselves, just don’t have sex that can lead to pregnancies🤷‍♀️_x000a_An innocent, helpless baby gets killed, with the use of torture, because they act irresponsible, or because they want a night of fun! How is that even remotely ok?_x000a_Would you like to be torn apart, limb for limb, by some huge pliers or something? Would you find that fair, if you were to pay with your life for someone else’s right to have a night of fun with no protection?? Why is it then fair, that babies have to?"/>
    <m/>
    <m/>
    <m/>
    <m/>
    <m/>
    <s v="https://www.facebook.com/2298483380164521_2300918509921008"/>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0"/>
    <n v="6.896551724137931"/>
    <n v="6"/>
    <n v="4.137931034482759"/>
    <n v="0"/>
    <n v="0"/>
    <n v="129"/>
    <n v="88.96551724137932"/>
    <n v="145"/>
  </r>
  <r>
    <s v="2298483380164521_2300912373254955"/>
    <s v="2298483380164521_2299354040077455"/>
    <s v="138, 118, 118"/>
    <n v="7"/>
    <m/>
    <m/>
    <m/>
    <m/>
    <m/>
    <m/>
    <s v="No"/>
    <n v="91"/>
    <m/>
    <m/>
    <s v="Replied to Comment"/>
    <s v="Replied Comment"/>
    <m/>
    <m/>
    <x v="60"/>
    <m/>
    <m/>
    <m/>
    <m/>
    <m/>
    <m/>
    <m/>
    <m/>
    <m/>
    <m/>
    <m/>
    <m/>
    <m/>
    <m/>
    <m/>
    <m/>
    <m/>
    <m/>
    <m/>
    <m/>
    <m/>
    <m/>
    <m/>
    <s v="Marianne Jensen  What you are saying is, that it’s ok til kill someone, if their precense mess up someone else’s idea of a good life?🤔 _x000a_I think it’s disgusting, that they are using a hangar, but it’s no different to the baby inside. Only difference is, that the mother actually gets some pain when dealing with the consequences. The baby still gets torn apart, with excruciating pain😢_x000a_Even a little cold water will make the baby react, so don’t say the baby cannot feel it, as doctors, who are supposed to protect life, is tearing them apart, one limb at a time!! With the mothers, who is supposed to love that child, consent. What did that baby do, to deserve such horrific torture? _x000a_In innocent, defenseless baby, it’s unfathomable that anyone could think, that it’s ok🤮_x000a_How would you feel if you were to pay, with your life, because someone else wanted unprotected sex? Would you enjoy being torn apart, limb for limb, with a gag in your mouth, so no one could hear your screams of pain? _x000a_If you don’t, then why should babies have to??"/>
    <m/>
    <m/>
    <m/>
    <m/>
    <m/>
    <s v="2298483380164521_2300912373254955"/>
    <m/>
    <s v="https://www.facebook.com/2298483380164521_2300912373254955"/>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912373254955"/>
    <s v="111658128847068_2298483380164521"/>
    <m/>
    <m/>
    <m/>
    <m/>
    <m/>
    <m/>
    <m/>
    <m/>
    <s v="No"/>
    <n v="92"/>
    <m/>
    <m/>
    <s v="Commented Post"/>
    <s v="Commented Post"/>
    <m/>
    <s v="https://www.facebook.com/111658128847068_2298483380164521"/>
    <x v="60"/>
    <m/>
    <m/>
    <m/>
    <m/>
    <m/>
    <s v="Marianne Jensen  What you are saying is, that it’s ok til kill someone, if their precense mess up someone else’s idea of a good life?🤔 _x000a_I think it’s disgusting, that they are using a hangar, but it’s no different to the baby inside. Only difference is, that the mother actually gets some pain when dealing with the consequences. The baby still gets torn apart, with excruciating pain😢_x000a_Even a little cold water will make the baby react, so don’t say the baby cannot feel it, as doctors, who are supposed to protect life, is tearing them apart, one limb at a time!! With the mothers, who is supposed to love that child, consent. What did that baby do, to deserve such horrific torture? _x000a_In innocent, defenseless baby, it’s unfathomable that anyone could think, that it’s ok🤮_x000a_How would you feel if you were to pay, with your life, because someone else wanted unprotected sex? Would you enjoy being torn apart, limb for limb, with a gag in your mouth, so no one could hear your screams of pain? _x000a_If you don’t, then why should babies have to??"/>
    <m/>
    <m/>
    <m/>
    <m/>
    <m/>
    <s v="https://www.facebook.com/2298483380164521_2300912373254955"/>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4"/>
    <n v="2.051282051282051"/>
    <n v="10"/>
    <n v="5.128205128205129"/>
    <n v="0"/>
    <n v="0"/>
    <n v="181"/>
    <n v="92.82051282051282"/>
    <n v="195"/>
  </r>
  <r>
    <s v="2298483380164521_2300850079927851"/>
    <s v="2298483380164521_2298523970160462"/>
    <s v="161, 95, 95"/>
    <n v="9.377443751081735"/>
    <m/>
    <m/>
    <m/>
    <m/>
    <m/>
    <m/>
    <s v="No"/>
    <n v="93"/>
    <m/>
    <m/>
    <s v="Replied to Comment"/>
    <s v="Replied Comment"/>
    <m/>
    <m/>
    <x v="61"/>
    <m/>
    <m/>
    <m/>
    <m/>
    <m/>
    <m/>
    <m/>
    <m/>
    <m/>
    <m/>
    <m/>
    <m/>
    <m/>
    <m/>
    <m/>
    <m/>
    <m/>
    <m/>
    <m/>
    <m/>
    <m/>
    <m/>
    <m/>
    <s v="Kerry, as a man have you taken responsibility by having a vasectomy?"/>
    <m/>
    <m/>
    <m/>
    <m/>
    <m/>
    <s v="2298483380164521_2300850079927851"/>
    <m/>
    <s v="https://www.facebook.com/2298483380164521_2300850079927851"/>
    <n v="3"/>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300850079927851"/>
    <s v="111658128847068_2298483380164521"/>
    <m/>
    <m/>
    <m/>
    <m/>
    <m/>
    <m/>
    <m/>
    <m/>
    <s v="No"/>
    <n v="94"/>
    <m/>
    <m/>
    <s v="Commented Post"/>
    <s v="Commented Post"/>
    <m/>
    <s v="https://www.facebook.com/111658128847068_2298483380164521"/>
    <x v="61"/>
    <m/>
    <m/>
    <m/>
    <m/>
    <m/>
    <s v="Kerry, as a man have you taken responsibility by having a vasectomy?"/>
    <m/>
    <m/>
    <m/>
    <m/>
    <m/>
    <s v="https://www.facebook.com/2298483380164521_2300850079927851"/>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2"/>
    <n v="100"/>
    <n v="12"/>
  </r>
  <r>
    <s v="2298483380164521_2300793296600196"/>
    <s v="2298483380164521_2299354040077455"/>
    <s v="148, 108, 108"/>
    <n v="8.5"/>
    <m/>
    <m/>
    <m/>
    <m/>
    <m/>
    <m/>
    <s v="No"/>
    <n v="95"/>
    <m/>
    <m/>
    <s v="Replied to Comment"/>
    <s v="Replied Comment"/>
    <m/>
    <m/>
    <x v="62"/>
    <m/>
    <m/>
    <m/>
    <m/>
    <m/>
    <m/>
    <m/>
    <m/>
    <m/>
    <m/>
    <m/>
    <m/>
    <m/>
    <m/>
    <m/>
    <m/>
    <m/>
    <m/>
    <m/>
    <m/>
    <m/>
    <m/>
    <m/>
    <s v="Marianne couldn’t agree more. I think the abortion debate is actually split 3 ways: pro-choice, pro-life and pro-birth. There seems to be far too many people around who don’t care what kind of life a child may have/how it will affect the mother, they just want a baby to come out alive at 40 weeks."/>
    <m/>
    <m/>
    <m/>
    <m/>
    <m/>
    <s v="2298483380164521_2300793296600196"/>
    <m/>
    <s v="https://www.facebook.com/2298483380164521_2300793296600196"/>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793296600196"/>
    <s v="111658128847068_2298483380164521"/>
    <m/>
    <m/>
    <m/>
    <m/>
    <m/>
    <m/>
    <m/>
    <m/>
    <s v="No"/>
    <n v="96"/>
    <m/>
    <m/>
    <s v="Commented Post"/>
    <s v="Commented Post"/>
    <m/>
    <s v="https://www.facebook.com/111658128847068_2298483380164521"/>
    <x v="62"/>
    <m/>
    <m/>
    <m/>
    <m/>
    <m/>
    <s v="Marianne couldn’t agree more. I think the abortion debate is actually split 3 ways: pro-choice, pro-life and pro-birth. There seems to be far too many people around who don’t care what kind of life a child may have/how it will affect the mother, they just want a baby to come out alive at 40 weeks."/>
    <m/>
    <m/>
    <m/>
    <m/>
    <m/>
    <s v="https://www.facebook.com/2298483380164521_2300793296600196"/>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1.639344262295082"/>
    <n v="0"/>
    <n v="0"/>
    <n v="60"/>
    <n v="98.36065573770492"/>
    <n v="61"/>
  </r>
  <r>
    <s v="2298483380164521_2300420506637475"/>
    <s v="2298483380164521_2299287006750825"/>
    <s v="171, 85, 85"/>
    <n v="10"/>
    <m/>
    <m/>
    <m/>
    <m/>
    <m/>
    <m/>
    <s v="No"/>
    <n v="97"/>
    <m/>
    <m/>
    <s v="Replied to Comment"/>
    <s v="Replied Comment"/>
    <m/>
    <m/>
    <x v="63"/>
    <m/>
    <m/>
    <m/>
    <m/>
    <m/>
    <m/>
    <m/>
    <m/>
    <m/>
    <m/>
    <m/>
    <m/>
    <m/>
    <m/>
    <m/>
    <m/>
    <m/>
    <m/>
    <m/>
    <m/>
    <m/>
    <m/>
    <m/>
    <s v="I thought my comment was pretty self explanatory."/>
    <m/>
    <m/>
    <m/>
    <m/>
    <m/>
    <s v="2298483380164521_2300420506637475"/>
    <m/>
    <s v="https://www.facebook.com/2298483380164521_2300420506637475"/>
    <n v="4"/>
    <n v="0"/>
    <s v="Men who 'don't believe in abortion' should have vasectomies. That way,  women of their intimate acquaintance will never have an unwanted pregnancy. Surely they would be happy to relinquish the possibility of being a father if they feel so strongly about abortion?"/>
    <m/>
    <m/>
    <m/>
    <m/>
    <d v="2019-01-19T07:39:46.000"/>
    <m/>
    <s v="2298483380164521_2299287006750825"/>
    <s v="https://www.facebook.com/2298483380164521_2299287006750825"/>
    <n v="24"/>
    <n v="5"/>
    <m/>
    <m/>
    <m/>
    <m/>
    <m/>
    <m/>
    <n v="1"/>
    <s v="2"/>
    <s v="2"/>
    <m/>
    <m/>
    <m/>
    <m/>
    <m/>
    <m/>
    <m/>
    <m/>
    <m/>
  </r>
  <r>
    <s v="2298483380164521_2300420506637475"/>
    <s v="111658128847068_2298483380164521"/>
    <m/>
    <m/>
    <m/>
    <m/>
    <m/>
    <m/>
    <m/>
    <m/>
    <s v="No"/>
    <n v="98"/>
    <m/>
    <m/>
    <s v="Commented Post"/>
    <s v="Commented Post"/>
    <m/>
    <s v="https://www.facebook.com/111658128847068_2298483380164521"/>
    <x v="63"/>
    <m/>
    <m/>
    <m/>
    <m/>
    <m/>
    <s v="I thought my comment was pretty self explanatory."/>
    <m/>
    <m/>
    <m/>
    <m/>
    <m/>
    <s v="https://www.facebook.com/2298483380164521_2300420506637475"/>
    <n v="4"/>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2.5"/>
    <n v="0"/>
    <n v="0"/>
    <n v="0"/>
    <n v="0"/>
    <n v="7"/>
    <n v="87.5"/>
    <n v="8"/>
  </r>
  <r>
    <s v="2298483380164521_2300375839975275"/>
    <s v="2298483380164521_2299354040077455"/>
    <s v="193, 62, 62"/>
    <n v="10"/>
    <m/>
    <m/>
    <m/>
    <m/>
    <m/>
    <m/>
    <s v="No"/>
    <n v="99"/>
    <m/>
    <m/>
    <s v="Replied to Comment"/>
    <s v="Replied Comment"/>
    <m/>
    <m/>
    <x v="64"/>
    <m/>
    <m/>
    <m/>
    <m/>
    <m/>
    <m/>
    <m/>
    <m/>
    <m/>
    <m/>
    <m/>
    <m/>
    <m/>
    <m/>
    <m/>
    <m/>
    <m/>
    <m/>
    <m/>
    <m/>
    <m/>
    <m/>
    <m/>
    <s v="Funny, how people, who feel so strongly about a max twelve weeks fetus, can have no empati with a poor girl with a hanger, but condemnation. No, not funny, but frightening. A lot of women have no education or acces to contraception, and there are a lot of reasons why they get unwanted pregnant. And many places on this planet their lives are ruined with an unwanted pregnancy. But hold on to your fantastic principles, ladies, you are saints....🤔"/>
    <m/>
    <m/>
    <m/>
    <m/>
    <m/>
    <s v="2298483380164521_2300375839975275"/>
    <m/>
    <s v="https://www.facebook.com/2298483380164521_2300375839975275"/>
    <n v="6"/>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375839975275"/>
    <s v="111658128847068_2298483380164521"/>
    <m/>
    <m/>
    <m/>
    <m/>
    <m/>
    <m/>
    <m/>
    <m/>
    <s v="No"/>
    <n v="100"/>
    <m/>
    <m/>
    <s v="Commented Post"/>
    <s v="Commented Post"/>
    <m/>
    <s v="https://www.facebook.com/111658128847068_2298483380164521"/>
    <x v="64"/>
    <m/>
    <m/>
    <m/>
    <m/>
    <m/>
    <s v="Funny, how people, who feel so strongly about a max twelve weeks fetus, can have no empati with a poor girl with a hanger, but condemnation. No, not funny, but frightening. A lot of women have no education or acces to contraception, and there are a lot of reasons why they get unwanted pregnant. And many places on this planet their lives are ruined with an unwanted pregnancy. But hold on to your fantastic principles, ladies, you are saints....🤔"/>
    <m/>
    <m/>
    <m/>
    <m/>
    <m/>
    <s v="https://www.facebook.com/2298483380164521_2300375839975275"/>
    <n v="6"/>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2658227848101267"/>
    <n v="8"/>
    <n v="10.126582278481013"/>
    <n v="0"/>
    <n v="0"/>
    <n v="70"/>
    <n v="88.60759493670886"/>
    <n v="79"/>
  </r>
  <r>
    <s v="2298483380164521_2300264226653103"/>
    <s v="2298483380164521_2299287006750825"/>
    <s v="148, 108, 108"/>
    <n v="8.5"/>
    <m/>
    <m/>
    <m/>
    <m/>
    <m/>
    <m/>
    <s v="No"/>
    <n v="101"/>
    <m/>
    <m/>
    <s v="Replied to Comment"/>
    <s v="Replied Comment"/>
    <m/>
    <m/>
    <x v="65"/>
    <m/>
    <m/>
    <m/>
    <m/>
    <m/>
    <m/>
    <m/>
    <m/>
    <m/>
    <m/>
    <m/>
    <m/>
    <m/>
    <m/>
    <m/>
    <m/>
    <m/>
    <m/>
    <m/>
    <m/>
    <m/>
    <m/>
    <m/>
    <s v="Why? We want the same rights , but when expecting a child the man has nothing to decide. He simply physicaly  cant offer to carry the child out.But knowing that your Ex will/has kill/ed your child must be terrible"/>
    <m/>
    <m/>
    <m/>
    <m/>
    <m/>
    <s v="2298483380164521_2300264226653103"/>
    <m/>
    <s v="https://www.facebook.com/2298483380164521_2300264226653103"/>
    <n v="2"/>
    <n v="0"/>
    <s v="Men who 'don't believe in abortion' should have vasectomies. That way,  women of their intimate acquaintance will never have an unwanted pregnancy. Surely they would be happy to relinquish the possibility of being a father if they feel so strongly about abortion?"/>
    <m/>
    <m/>
    <m/>
    <m/>
    <d v="2019-01-19T07:39:46.000"/>
    <m/>
    <s v="2298483380164521_2299287006750825"/>
    <s v="https://www.facebook.com/2298483380164521_2299287006750825"/>
    <n v="24"/>
    <n v="5"/>
    <m/>
    <m/>
    <m/>
    <m/>
    <m/>
    <m/>
    <n v="1"/>
    <s v="2"/>
    <s v="2"/>
    <m/>
    <m/>
    <m/>
    <m/>
    <m/>
    <m/>
    <m/>
    <m/>
    <m/>
  </r>
  <r>
    <s v="2298483380164521_2300264226653103"/>
    <s v="111658128847068_2298483380164521"/>
    <m/>
    <m/>
    <m/>
    <m/>
    <m/>
    <m/>
    <m/>
    <m/>
    <s v="No"/>
    <n v="102"/>
    <m/>
    <m/>
    <s v="Commented Post"/>
    <s v="Commented Post"/>
    <m/>
    <s v="https://www.facebook.com/111658128847068_2298483380164521"/>
    <x v="65"/>
    <m/>
    <m/>
    <m/>
    <m/>
    <m/>
    <s v="Why? We want the same rights , but when expecting a child the man has nothing to decide. He simply physicaly  cant offer to carry the child out.But knowing that your Ex will/has kill/ed your child must be terrible"/>
    <m/>
    <m/>
    <m/>
    <m/>
    <m/>
    <s v="https://www.facebook.com/2298483380164521_2300264226653103"/>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4.878048780487805"/>
    <n v="0"/>
    <n v="0"/>
    <n v="39"/>
    <n v="95.1219512195122"/>
    <n v="41"/>
  </r>
  <r>
    <s v="2298483380164521_2300258406653685"/>
    <s v="2298483380164521_2299558703390322"/>
    <s v="128, 128, 128"/>
    <m/>
    <m/>
    <m/>
    <m/>
    <m/>
    <m/>
    <m/>
    <s v="No"/>
    <n v="103"/>
    <m/>
    <m/>
    <s v="Replied to Comment"/>
    <s v="Replied Comment"/>
    <m/>
    <m/>
    <x v="66"/>
    <m/>
    <m/>
    <m/>
    <m/>
    <m/>
    <m/>
    <m/>
    <m/>
    <m/>
    <m/>
    <m/>
    <m/>
    <m/>
    <m/>
    <m/>
    <m/>
    <m/>
    <m/>
    <m/>
    <m/>
    <m/>
    <m/>
    <m/>
    <s v="Every healthy (and not raped) woman wanting to kill her baby should be forced to look at a fetus/embryo of the week they are in BEFOR they kill it."/>
    <m/>
    <m/>
    <m/>
    <m/>
    <m/>
    <s v="2298483380164521_2300258406653685"/>
    <m/>
    <s v="https://www.facebook.com/2298483380164521_2300258406653685"/>
    <n v="0"/>
    <n v="0"/>
    <s v="Still a crime, you are killing a defenseless baby!"/>
    <m/>
    <m/>
    <m/>
    <m/>
    <d v="2019-01-19T12:45:50.000"/>
    <m/>
    <s v="2298483380164521_2299558703390322"/>
    <s v="https://www.facebook.com/2298483380164521_2299558703390322"/>
    <n v="1"/>
    <n v="3"/>
    <m/>
    <m/>
    <m/>
    <m/>
    <m/>
    <m/>
    <n v="1"/>
    <s v="2"/>
    <s v="2"/>
    <m/>
    <m/>
    <m/>
    <m/>
    <m/>
    <m/>
    <m/>
    <m/>
    <m/>
  </r>
  <r>
    <s v="2298483380164521_2300258406653685"/>
    <s v="111658128847068_2298483380164521"/>
    <m/>
    <m/>
    <m/>
    <m/>
    <m/>
    <m/>
    <m/>
    <m/>
    <s v="No"/>
    <n v="104"/>
    <m/>
    <m/>
    <s v="Commented Post"/>
    <s v="Commented Post"/>
    <m/>
    <s v="https://www.facebook.com/111658128847068_2298483380164521"/>
    <x v="66"/>
    <m/>
    <m/>
    <m/>
    <m/>
    <m/>
    <s v="Every healthy (and not raped) woman wanting to kill her baby should be forced to look at a fetus/embryo of the week they are in BEFOR they kill it."/>
    <m/>
    <m/>
    <m/>
    <m/>
    <m/>
    <s v="https://www.facebook.com/2298483380164521_230025840665368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3.3333333333333335"/>
    <n v="3"/>
    <n v="10"/>
    <n v="0"/>
    <n v="0"/>
    <n v="26"/>
    <n v="86.66666666666667"/>
    <n v="30"/>
  </r>
  <r>
    <s v="2298483380164521_2300254313320761"/>
    <s v="2298483380164521_2298673983478794"/>
    <s v="138, 118, 118"/>
    <n v="7"/>
    <m/>
    <m/>
    <m/>
    <m/>
    <m/>
    <m/>
    <s v="No"/>
    <n v="105"/>
    <m/>
    <m/>
    <s v="Replied to Comment"/>
    <s v="Replied Comment"/>
    <m/>
    <m/>
    <x v="67"/>
    <m/>
    <m/>
    <m/>
    <m/>
    <m/>
    <m/>
    <m/>
    <m/>
    <m/>
    <m/>
    <m/>
    <m/>
    <m/>
    <m/>
    <m/>
    <m/>
    <m/>
    <m/>
    <m/>
    <m/>
    <m/>
    <m/>
    <m/>
    <s v="Lieselotte Blumenkind _x000a_Only 10% of Abortions are because of rape but still the argument &quot;rape&quot;  it is used for all abortions."/>
    <m/>
    <m/>
    <m/>
    <m/>
    <m/>
    <s v="2298483380164521_2300254313320761"/>
    <m/>
    <s v="https://www.facebook.com/2298483380164521_2300254313320761"/>
    <n v="1"/>
    <n v="0"/>
    <s v="avoid pregnancy instead kill unborn."/>
    <m/>
    <m/>
    <m/>
    <m/>
    <d v="2019-01-18T20:11:03.000"/>
    <m/>
    <s v="2298483380164521_2298673983478794"/>
    <s v="https://www.facebook.com/2298483380164521_2298673983478794"/>
    <n v="10"/>
    <n v="14"/>
    <m/>
    <m/>
    <m/>
    <m/>
    <m/>
    <m/>
    <n v="1"/>
    <s v="2"/>
    <s v="2"/>
    <m/>
    <m/>
    <m/>
    <m/>
    <m/>
    <m/>
    <m/>
    <m/>
    <m/>
  </r>
  <r>
    <s v="2298483380164521_2300254313320761"/>
    <s v="111658128847068_2298483380164521"/>
    <m/>
    <m/>
    <m/>
    <m/>
    <m/>
    <m/>
    <m/>
    <m/>
    <s v="No"/>
    <n v="106"/>
    <m/>
    <m/>
    <s v="Commented Post"/>
    <s v="Commented Post"/>
    <m/>
    <s v="https://www.facebook.com/111658128847068_2298483380164521"/>
    <x v="67"/>
    <m/>
    <m/>
    <m/>
    <m/>
    <m/>
    <s v="Lieselotte Blumenkind _x000a_Only 10% of Abortions are because of rape but still the argument &quot;rape&quot;  it is used for all abortions."/>
    <m/>
    <m/>
    <m/>
    <m/>
    <m/>
    <s v="https://www.facebook.com/2298483380164521_2300254313320761"/>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9.523809523809524"/>
    <n v="0"/>
    <n v="0"/>
    <n v="19"/>
    <n v="90.47619047619048"/>
    <n v="21"/>
  </r>
  <r>
    <s v="2298483380164521_2300252829987576"/>
    <s v="2298483380164521_2299354040077455"/>
    <s v="138, 118, 118"/>
    <n v="7"/>
    <m/>
    <m/>
    <m/>
    <m/>
    <m/>
    <m/>
    <s v="No"/>
    <n v="107"/>
    <m/>
    <m/>
    <s v="Replied to Comment"/>
    <s v="Replied Comment"/>
    <m/>
    <m/>
    <x v="68"/>
    <m/>
    <m/>
    <m/>
    <m/>
    <m/>
    <m/>
    <m/>
    <m/>
    <m/>
    <m/>
    <m/>
    <m/>
    <m/>
    <m/>
    <m/>
    <m/>
    <m/>
    <m/>
    <m/>
    <m/>
    <m/>
    <m/>
    <m/>
    <s v="Marianne Jensen _x000a_A lump of cells ??? Please google what an Embryo in 12th Week looks like and is able to do?"/>
    <m/>
    <m/>
    <m/>
    <m/>
    <m/>
    <s v="2298483380164521_2300252829987576"/>
    <m/>
    <s v="https://www.facebook.com/2298483380164521_2300252829987576"/>
    <n v="1"/>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252829987576"/>
    <s v="111658128847068_2298483380164521"/>
    <m/>
    <m/>
    <m/>
    <m/>
    <m/>
    <m/>
    <m/>
    <m/>
    <s v="No"/>
    <n v="108"/>
    <m/>
    <m/>
    <s v="Commented Post"/>
    <s v="Commented Post"/>
    <m/>
    <s v="https://www.facebook.com/111658128847068_2298483380164521"/>
    <x v="68"/>
    <m/>
    <m/>
    <m/>
    <m/>
    <m/>
    <s v="Marianne Jensen _x000a_A lump of cells ??? Please google what an Embryo in 12th Week looks like and is able to do?"/>
    <m/>
    <m/>
    <m/>
    <m/>
    <m/>
    <s v="https://www.facebook.com/2298483380164521_2300252829987576"/>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4.761904761904762"/>
    <n v="0"/>
    <n v="0"/>
    <n v="0"/>
    <n v="0"/>
    <n v="20"/>
    <n v="95.23809523809524"/>
    <n v="21"/>
  </r>
  <r>
    <s v="2298483380164521_2300247716654754"/>
    <s v="2298483380164521_2298523970160462"/>
    <s v="128, 128, 128"/>
    <m/>
    <m/>
    <m/>
    <m/>
    <m/>
    <m/>
    <m/>
    <s v="No"/>
    <n v="109"/>
    <m/>
    <m/>
    <s v="Replied to Comment"/>
    <s v="Replied Comment"/>
    <m/>
    <m/>
    <x v="69"/>
    <m/>
    <m/>
    <m/>
    <m/>
    <m/>
    <m/>
    <m/>
    <m/>
    <m/>
    <m/>
    <m/>
    <m/>
    <m/>
    <m/>
    <m/>
    <m/>
    <m/>
    <m/>
    <m/>
    <m/>
    <m/>
    <m/>
    <m/>
    <s v="Ryan Print _x000a_It is NOT a bundle of cells. It has eyes, ears, nose... when women can still kill it! _x000a__x000a_&quot;It&quot; is a human beeing and not a parasite and (apart from rape) the mother and father choose to start that life._x000a__x000a_If you don't drive your car  carwfully and  kill someone you will hopefully feel guilty too! So why not in Sex accidents???"/>
    <m/>
    <m/>
    <m/>
    <m/>
    <m/>
    <s v="2298483380164521_2300247716654754"/>
    <m/>
    <s v="https://www.facebook.com/2298483380164521_2300247716654754"/>
    <n v="0"/>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300247716654754"/>
    <s v="111658128847068_2298483380164521"/>
    <m/>
    <m/>
    <m/>
    <m/>
    <m/>
    <m/>
    <m/>
    <m/>
    <s v="No"/>
    <n v="110"/>
    <m/>
    <m/>
    <s v="Commented Post"/>
    <s v="Commented Post"/>
    <m/>
    <s v="https://www.facebook.com/111658128847068_2298483380164521"/>
    <x v="69"/>
    <m/>
    <m/>
    <m/>
    <m/>
    <m/>
    <s v="Ryan Print _x000a_It is NOT a bundle of cells. It has eyes, ears, nose... when women can still kill it! _x000a__x000a_&quot;It&quot; is a human beeing and not a parasite and (apart from rape) the mother and father choose to start that life._x000a__x000a_If you don't drive your car  carwfully and  kill someone you will hopefully feel guilty too! So why not in Sex accidents???"/>
    <m/>
    <m/>
    <m/>
    <m/>
    <m/>
    <s v="https://www.facebook.com/2298483380164521_2300247716654754"/>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5"/>
    <n v="7.8125"/>
    <n v="0"/>
    <n v="0"/>
    <n v="59"/>
    <n v="92.1875"/>
    <n v="64"/>
  </r>
  <r>
    <s v="2298483380164521_2300152186664307"/>
    <s v="2298483380164521_2299354040077455"/>
    <s v="148, 108, 108"/>
    <n v="8.5"/>
    <m/>
    <m/>
    <m/>
    <m/>
    <m/>
    <m/>
    <s v="No"/>
    <n v="111"/>
    <m/>
    <m/>
    <s v="Replied to Comment"/>
    <s v="Replied Comment"/>
    <m/>
    <m/>
    <x v="70"/>
    <m/>
    <m/>
    <m/>
    <m/>
    <m/>
    <m/>
    <m/>
    <m/>
    <m/>
    <m/>
    <m/>
    <m/>
    <m/>
    <m/>
    <m/>
    <m/>
    <m/>
    <m/>
    <m/>
    <m/>
    <m/>
    <m/>
    <m/>
    <s v="Marianne Jensen How about respecting the right of the unborn child to have their say? Why is your oppinion and your need more important than his/hers? Why should I respect your right to an oppinion, when you support killing others, without thinking of their rights? _x000a_I am not forcing anything, I am simply stating the truth, a truth that you pro baby killing or abortion as you call it, don’t want to deal with🤷‍♀️"/>
    <m/>
    <m/>
    <m/>
    <m/>
    <m/>
    <s v="2298483380164521_2300152186664307"/>
    <m/>
    <s v="https://www.facebook.com/2298483380164521_2300152186664307"/>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52186664307"/>
    <s v="111658128847068_2298483380164521"/>
    <m/>
    <m/>
    <m/>
    <m/>
    <m/>
    <m/>
    <m/>
    <m/>
    <s v="No"/>
    <n v="112"/>
    <m/>
    <m/>
    <s v="Commented Post"/>
    <s v="Commented Post"/>
    <m/>
    <s v="https://www.facebook.com/111658128847068_2298483380164521"/>
    <x v="70"/>
    <m/>
    <m/>
    <m/>
    <m/>
    <m/>
    <s v="Marianne Jensen How about respecting the right of the unborn child to have their say? Why is your oppinion and your need more important than his/hers? Why should I respect your right to an oppinion, when you support killing others, without thinking of their rights? _x000a_I am not forcing anything, I am simply stating the truth, a truth that you pro baby killing or abortion as you call it, don’t want to deal with🤷‍♀️"/>
    <m/>
    <m/>
    <m/>
    <m/>
    <m/>
    <s v="https://www.facebook.com/2298483380164521_2300152186664307"/>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5"/>
    <n v="6.578947368421052"/>
    <n v="2"/>
    <n v="2.6315789473684212"/>
    <n v="0"/>
    <n v="0"/>
    <n v="69"/>
    <n v="90.78947368421052"/>
    <n v="76"/>
  </r>
  <r>
    <s v="2298483380164521_2300149869997872"/>
    <s v="2298483380164521_2299354040077455"/>
    <s v="148, 108, 108"/>
    <n v="8.5"/>
    <m/>
    <m/>
    <m/>
    <m/>
    <m/>
    <m/>
    <s v="No"/>
    <n v="113"/>
    <m/>
    <m/>
    <s v="Replied to Comment"/>
    <s v="Replied Comment"/>
    <m/>
    <m/>
    <x v="71"/>
    <m/>
    <m/>
    <m/>
    <m/>
    <m/>
    <m/>
    <m/>
    <m/>
    <m/>
    <m/>
    <m/>
    <m/>
    <m/>
    <m/>
    <m/>
    <m/>
    <m/>
    <m/>
    <m/>
    <m/>
    <m/>
    <m/>
    <m/>
    <s v="Marianne Jensen as I said, abortion is done way later than week 12, and it was in those cases the baby sometimes survived. It’s all called abortion, and it’s all legal. . Just because you feel better about it, by saying before week 12, and it doesn’t look like a baby, doesn’t make it better. And no, sorry, I cannot find any respect for people, who murder innocent babies, who cannot fight for themselves, all because they are inconvenient🤷‍♀️ I know that that’s not popular or politically correct, and I probably step on peoples toes, but you know what? I’m glad I do, if that make people think, and maybe consider the alternative before killing another baby."/>
    <m/>
    <m/>
    <m/>
    <m/>
    <m/>
    <s v="2298483380164521_2300149869997872"/>
    <m/>
    <s v="https://www.facebook.com/2298483380164521_2300149869997872"/>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49869997872"/>
    <s v="111658128847068_2298483380164521"/>
    <m/>
    <m/>
    <m/>
    <m/>
    <m/>
    <m/>
    <m/>
    <m/>
    <s v="No"/>
    <n v="114"/>
    <m/>
    <m/>
    <s v="Commented Post"/>
    <s v="Commented Post"/>
    <m/>
    <s v="https://www.facebook.com/111658128847068_2298483380164521"/>
    <x v="71"/>
    <m/>
    <m/>
    <m/>
    <m/>
    <m/>
    <s v="Marianne Jensen as I said, abortion is done way later than week 12, and it was in those cases the baby sometimes survived. It’s all called abortion, and it’s all legal. . Just because you feel better about it, by saying before week 12, and it doesn’t look like a baby, doesn’t make it better. And no, sorry, I cannot find any respect for people, who murder innocent babies, who cannot fight for themselves, all because they are inconvenient🤷‍♀️ I know that that’s not popular or politically correct, and I probably step on peoples toes, but you know what? I’m glad I do, if that make people think, and maybe consider the alternative before killing another baby."/>
    <m/>
    <m/>
    <m/>
    <m/>
    <m/>
    <s v="https://www.facebook.com/2298483380164521_2300149869997872"/>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7"/>
    <n v="5.737704918032787"/>
    <n v="3"/>
    <n v="2.459016393442623"/>
    <n v="0"/>
    <n v="0"/>
    <n v="112"/>
    <n v="91.80327868852459"/>
    <n v="122"/>
  </r>
  <r>
    <s v="2298483380164521_2300146689998190"/>
    <s v="2298483380164521_2299354040077455"/>
    <s v="148, 108, 108"/>
    <n v="8.5"/>
    <m/>
    <m/>
    <m/>
    <m/>
    <m/>
    <m/>
    <s v="No"/>
    <n v="115"/>
    <m/>
    <m/>
    <s v="Replied to Comment"/>
    <s v="Replied Comment"/>
    <m/>
    <m/>
    <x v="72"/>
    <m/>
    <m/>
    <m/>
    <m/>
    <m/>
    <m/>
    <m/>
    <m/>
    <m/>
    <m/>
    <m/>
    <m/>
    <m/>
    <m/>
    <m/>
    <m/>
    <m/>
    <m/>
    <m/>
    <m/>
    <m/>
    <m/>
    <m/>
    <s v="Kathleen Pereira  Seriously? Letting it live, as an adopted Child, loved and wanted by People who couldnt have had children any other Way, is worse than killing it? How does that even compare? You are saying that in order for the baby to not have to wonder why the parents didnt want it, its better to just end the missery now? _x000a_If you asked children, who were in fact adopted, if they would have preferred to have just been killed by their parents instead, do you really think that’s what they would have chosen?"/>
    <m/>
    <m/>
    <m/>
    <m/>
    <m/>
    <s v="2298483380164521_2300146689998190"/>
    <m/>
    <s v="https://www.facebook.com/2298483380164521_2300146689998190"/>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46689998190"/>
    <s v="111658128847068_2298483380164521"/>
    <m/>
    <m/>
    <m/>
    <m/>
    <m/>
    <m/>
    <m/>
    <m/>
    <s v="No"/>
    <n v="116"/>
    <m/>
    <m/>
    <s v="Commented Post"/>
    <s v="Commented Post"/>
    <m/>
    <s v="https://www.facebook.com/111658128847068_2298483380164521"/>
    <x v="72"/>
    <m/>
    <m/>
    <m/>
    <m/>
    <m/>
    <s v="Kathleen Pereira  Seriously? Letting it live, as an adopted Child, loved and wanted by People who couldnt have had children any other Way, is worse than killing it? How does that even compare? You are saying that in order for the baby to not have to wonder why the parents didnt want it, its better to just end the missery now? _x000a_If you asked children, who were in fact adopted, if they would have preferred to have just been killed by their parents instead, do you really think that’s what they would have chosen?"/>
    <m/>
    <m/>
    <m/>
    <m/>
    <m/>
    <s v="https://www.facebook.com/2298483380164521_2300146689998190"/>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3"/>
    <n v="3.1578947368421053"/>
    <n v="3"/>
    <n v="3.1578947368421053"/>
    <n v="0"/>
    <n v="0"/>
    <n v="89"/>
    <n v="93.6842105263158"/>
    <n v="95"/>
  </r>
  <r>
    <s v="2298483380164521_2300130596666466"/>
    <s v="2298483380164521_2299354040077455"/>
    <s v="148, 108, 108"/>
    <n v="8.5"/>
    <m/>
    <m/>
    <m/>
    <m/>
    <m/>
    <m/>
    <s v="No"/>
    <n v="117"/>
    <m/>
    <m/>
    <s v="Replied to Comment"/>
    <s v="Replied Comment"/>
    <m/>
    <m/>
    <x v="73"/>
    <m/>
    <m/>
    <m/>
    <m/>
    <m/>
    <m/>
    <m/>
    <m/>
    <m/>
    <m/>
    <m/>
    <m/>
    <m/>
    <m/>
    <m/>
    <m/>
    <m/>
    <m/>
    <m/>
    <m/>
    <m/>
    <m/>
    <m/>
    <s v="Annika Jacobsen And giving it up to adoption is worse than aborting it. You are creating a mental disrupted child who will pass his life thinking &quot;why did my parents leave me?&quot;. Do you adopt? Ya I thought so. Bad argument."/>
    <m/>
    <m/>
    <m/>
    <m/>
    <m/>
    <s v="2298483380164521_2300130596666466"/>
    <m/>
    <s v="https://www.facebook.com/2298483380164521_2300130596666466"/>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30596666466"/>
    <s v="111658128847068_2298483380164521"/>
    <m/>
    <m/>
    <m/>
    <m/>
    <m/>
    <m/>
    <m/>
    <m/>
    <s v="No"/>
    <n v="118"/>
    <m/>
    <m/>
    <s v="Commented Post"/>
    <s v="Commented Post"/>
    <m/>
    <s v="https://www.facebook.com/111658128847068_2298483380164521"/>
    <x v="73"/>
    <m/>
    <m/>
    <m/>
    <m/>
    <m/>
    <s v="Annika Jacobsen And giving it up to adoption is worse than aborting it. You are creating a mental disrupted child who will pass his life thinking &quot;why did my parents leave me?&quot;. Do you adopt? Ya I thought so. Bad argument."/>
    <m/>
    <m/>
    <m/>
    <m/>
    <m/>
    <s v="https://www.facebook.com/2298483380164521_2300130596666466"/>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4.878048780487805"/>
    <n v="0"/>
    <n v="0"/>
    <n v="39"/>
    <n v="95.1219512195122"/>
    <n v="41"/>
  </r>
  <r>
    <s v="2298483380164521_2300126123333580"/>
    <s v="2298483380164521_2299354040077455"/>
    <s v="128, 128, 128"/>
    <m/>
    <m/>
    <m/>
    <m/>
    <m/>
    <m/>
    <m/>
    <s v="No"/>
    <n v="119"/>
    <m/>
    <m/>
    <s v="Replied to Comment"/>
    <s v="Replied Comment"/>
    <m/>
    <m/>
    <x v="74"/>
    <m/>
    <m/>
    <m/>
    <m/>
    <m/>
    <m/>
    <m/>
    <m/>
    <m/>
    <m/>
    <m/>
    <m/>
    <m/>
    <m/>
    <m/>
    <m/>
    <m/>
    <m/>
    <m/>
    <m/>
    <m/>
    <m/>
    <m/>
    <s v="Annika Jacobsen you talk like protection is 100% efficient aahaha. Ya because every woman that gets pregnant thinks &quot;uk what, lets have sex without protection&quot; are you clinically approved as retarded, or do you really just think that way? If you have a child that's a girl and if a situation like this happens when shes 15 or 16, i bet you will be the first one to support abortion. People who are against abortion are just looking at their own problems. Just because you never needed one, doesn't mean somebody doesn't. Read scientific reports about depression after abortion just to know that woman don't do it for fun..."/>
    <m/>
    <m/>
    <m/>
    <m/>
    <m/>
    <s v="2298483380164521_2300126123333580"/>
    <m/>
    <s v="https://www.facebook.com/2298483380164521_2300126123333580"/>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26123333580"/>
    <s v="111658128847068_2298483380164521"/>
    <m/>
    <m/>
    <m/>
    <m/>
    <m/>
    <m/>
    <m/>
    <m/>
    <s v="No"/>
    <n v="120"/>
    <m/>
    <m/>
    <s v="Commented Post"/>
    <s v="Commented Post"/>
    <m/>
    <s v="https://www.facebook.com/111658128847068_2298483380164521"/>
    <x v="74"/>
    <m/>
    <m/>
    <m/>
    <m/>
    <m/>
    <s v="Annika Jacobsen you talk like protection is 100% efficient aahaha. Ya because every woman that gets pregnant thinks &quot;uk what, lets have sex without protection&quot; are you clinically approved as retarded, or do you really just think that way? If you have a child that's a girl and if a situation like this happens when shes 15 or 16, i bet you will be the first one to support abortion. People who are against abortion are just looking at their own problems. Just because you never needed one, doesn't mean somebody doesn't. Read scientific reports about depression after abortion just to know that woman don't do it for fun..."/>
    <m/>
    <m/>
    <m/>
    <m/>
    <m/>
    <s v="https://www.facebook.com/2298483380164521_230012612333358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7"/>
    <n v="6.422018348623853"/>
    <n v="3"/>
    <n v="2.7522935779816513"/>
    <n v="0"/>
    <n v="0"/>
    <n v="99"/>
    <n v="90.8256880733945"/>
    <n v="109"/>
  </r>
  <r>
    <s v="2298483380164521_2300124736667052"/>
    <s v="2298483380164521_2299354040077455"/>
    <s v="148, 108, 108"/>
    <n v="8.5"/>
    <m/>
    <m/>
    <m/>
    <m/>
    <m/>
    <m/>
    <s v="No"/>
    <n v="121"/>
    <m/>
    <m/>
    <s v="Replied to Comment"/>
    <s v="Replied Comment"/>
    <m/>
    <m/>
    <x v="75"/>
    <m/>
    <m/>
    <m/>
    <m/>
    <m/>
    <m/>
    <m/>
    <m/>
    <m/>
    <m/>
    <m/>
    <m/>
    <m/>
    <m/>
    <m/>
    <m/>
    <m/>
    <m/>
    <m/>
    <m/>
    <m/>
    <m/>
    <m/>
    <s v="Annika Jacobsen seven and a half month..... It is not before week twelve....???? A link to prove that, please..._x000a_At least I have respect for your right as a human being to have your own opinion. Just remember its not necessarily the only right one, and dont try to force it on other people. I decide for my self, and let you make your decisions."/>
    <m/>
    <m/>
    <m/>
    <m/>
    <m/>
    <s v="2298483380164521_2300124736667052"/>
    <m/>
    <s v="https://www.facebook.com/2298483380164521_2300124736667052"/>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24736667052"/>
    <s v="111658128847068_2298483380164521"/>
    <m/>
    <m/>
    <m/>
    <m/>
    <m/>
    <m/>
    <m/>
    <m/>
    <s v="No"/>
    <n v="122"/>
    <m/>
    <m/>
    <s v="Commented Post"/>
    <s v="Commented Post"/>
    <m/>
    <s v="https://www.facebook.com/111658128847068_2298483380164521"/>
    <x v="75"/>
    <m/>
    <m/>
    <m/>
    <m/>
    <m/>
    <s v="Annika Jacobsen seven and a half month..... It is not before week twelve....???? A link to prove that, please..._x000a_At least I have respect for your right as a human being to have your own opinion. Just remember its not necessarily the only right one, and dont try to force it on other people. I decide for my self, and let you make your decisions."/>
    <m/>
    <m/>
    <m/>
    <m/>
    <m/>
    <s v="https://www.facebook.com/2298483380164521_2300124736667052"/>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3"/>
    <n v="4.615384615384615"/>
    <n v="0"/>
    <n v="0"/>
    <n v="0"/>
    <n v="0"/>
    <n v="62"/>
    <n v="95.38461538461539"/>
    <n v="65"/>
  </r>
  <r>
    <s v="2298483380164521_2300116436667882"/>
    <s v="2298483380164521_2299354040077455"/>
    <s v="128, 128, 128"/>
    <m/>
    <m/>
    <m/>
    <m/>
    <m/>
    <m/>
    <m/>
    <s v="No"/>
    <n v="123"/>
    <m/>
    <m/>
    <s v="Replied to Comment"/>
    <s v="Replied Comment"/>
    <m/>
    <m/>
    <x v="76"/>
    <m/>
    <m/>
    <m/>
    <m/>
    <m/>
    <m/>
    <m/>
    <m/>
    <m/>
    <m/>
    <m/>
    <m/>
    <m/>
    <m/>
    <m/>
    <m/>
    <m/>
    <m/>
    <m/>
    <m/>
    <m/>
    <m/>
    <m/>
    <s v="You Can google it, if you want more proof"/>
    <m/>
    <m/>
    <m/>
    <m/>
    <m/>
    <s v="2298483380164521_2300116436667882"/>
    <m/>
    <s v="https://www.facebook.com/2298483380164521_2300116436667882"/>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16436667882"/>
    <s v="111658128847068_2298483380164521"/>
    <m/>
    <m/>
    <m/>
    <m/>
    <m/>
    <m/>
    <m/>
    <m/>
    <s v="No"/>
    <n v="124"/>
    <m/>
    <m/>
    <s v="Commented Post"/>
    <s v="Commented Post"/>
    <m/>
    <s v="https://www.facebook.com/111658128847068_2298483380164521"/>
    <x v="76"/>
    <m/>
    <m/>
    <m/>
    <m/>
    <m/>
    <s v="You Can google it, if you want more proof"/>
    <m/>
    <m/>
    <m/>
    <m/>
    <m/>
    <s v="https://www.facebook.com/2298483380164521_2300116436667882"/>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9"/>
    <n v="100"/>
    <n v="9"/>
  </r>
  <r>
    <s v="2298483380164521_2300116003334592"/>
    <s v="2298483380164521_2299354040077455"/>
    <s v="128, 128, 128"/>
    <m/>
    <m/>
    <m/>
    <m/>
    <m/>
    <m/>
    <m/>
    <s v="No"/>
    <n v="125"/>
    <m/>
    <m/>
    <s v="Replied to Comment"/>
    <s v="Replied Comment"/>
    <m/>
    <m/>
    <x v="77"/>
    <m/>
    <m/>
    <m/>
    <m/>
    <m/>
    <m/>
    <m/>
    <m/>
    <m/>
    <m/>
    <m/>
    <m/>
    <m/>
    <m/>
    <m/>
    <m/>
    <m/>
    <m/>
    <m/>
    <m/>
    <m/>
    <m/>
    <m/>
    <s v="Marianne Jensen  https://youtu.be/QOlF4YO02wg"/>
    <s v="After fierce debate, the House of Representatives passes a bill to protect the health of babies who survive an abortion. EWTN News Nightly Congressional Corr..."/>
    <s v="House Passes Born-Alive Abortion Survivors Act - ENN 2018-01-19"/>
    <s v="video_share_youtube"/>
    <s v="https://l.facebook.com/l.php?u=https%3A%2F%2Fyoutu.be%2FQOlF4YO02wg&amp;h=AT0X8fifa3vIlY9R5b_KfLmJZ9E7p-SJ-ZRGYg-he7j9tsyKMM1jnT7T1lphdSDNooiosoPEeyS8UDzyq7LhC4cy1orSMh1VE8NvG2I6ZzE906k5MrZahDU1Dy1E3iv2fHR9anyXweBN&amp;s=1"/>
    <s v="https://external.xx.fbcdn.net/safe_image.php?d=AQDx1LQXJk2YM5Na&amp;w=720&amp;h=720&amp;url=https%3A%2F%2Fi.ytimg.com%2Fvi%2FQOlF4YO02wg%2Fmaxresdefault.jpg&amp;cfs=1&amp;sx=276&amp;sy=0&amp;sw=720&amp;sh=720&amp;_nc_hash=AQCMyAlLkj8u8kid"/>
    <s v="2298483380164521_2300116003334592"/>
    <m/>
    <s v="https://www.facebook.com/2298483380164521_2300116003334592"/>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16003334592"/>
    <s v="111658128847068_2298483380164521"/>
    <m/>
    <m/>
    <m/>
    <m/>
    <m/>
    <m/>
    <m/>
    <m/>
    <s v="No"/>
    <n v="126"/>
    <m/>
    <m/>
    <s v="Commented Post"/>
    <s v="Commented Post"/>
    <m/>
    <s v="https://www.facebook.com/111658128847068_2298483380164521"/>
    <x v="77"/>
    <m/>
    <m/>
    <m/>
    <m/>
    <m/>
    <s v="Marianne Jensen  https://youtu.be/QOlF4YO02wg"/>
    <s v="After fierce debate, the House of Representatives passes a bill to protect the health of babies who survive an abortion. EWTN News Nightly Congressional Corr..."/>
    <s v="House Passes Born-Alive Abortion Survivors Act - ENN 2018-01-19"/>
    <s v="video_share_youtube"/>
    <s v="https://l.facebook.com/l.php?u=https%3A%2F%2Fyoutu.be%2FQOlF4YO02wg&amp;h=AT3Y2ljFxhnn_-piTUZTfps2y5dNedPyyDw_scVUnBjrHVwLkVEQvKDUsRr_sBOzqNlHqrbC8jhqZfyLlTrplbcqcFcjuGH90ghLO2Q7CjMeq6X4h6g2UB3Izv2BwIwEmg69MpH5UAq5&amp;s=1"/>
    <s v="https://external.xx.fbcdn.net/safe_image.php?d=AQDx1LQXJk2YM5Na&amp;w=720&amp;h=720&amp;url=https%3A%2F%2Fi.ytimg.com%2Fvi%2FQOlF4YO02wg%2Fmaxresdefault.jpg&amp;cfs=1&amp;sx=276&amp;sy=0&amp;sw=720&amp;sh=720&amp;_nc_hash=AQCMyAlLkj8u8kid"/>
    <s v="https://www.facebook.com/2298483380164521_2300116003334592"/>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
    <n v="100"/>
    <n v="2"/>
  </r>
  <r>
    <s v="2298483380164521_2300113933334799"/>
    <s v="2298483380164521_2299354040077455"/>
    <s v="128, 128, 128"/>
    <m/>
    <m/>
    <m/>
    <m/>
    <m/>
    <m/>
    <m/>
    <s v="No"/>
    <n v="127"/>
    <m/>
    <m/>
    <s v="Replied to Comment"/>
    <s v="Replied Comment"/>
    <m/>
    <m/>
    <x v="78"/>
    <m/>
    <m/>
    <m/>
    <m/>
    <m/>
    <m/>
    <m/>
    <m/>
    <m/>
    <m/>
    <m/>
    <m/>
    <m/>
    <m/>
    <m/>
    <m/>
    <m/>
    <m/>
    <m/>
    <m/>
    <m/>
    <m/>
    <m/>
    <s v="Marianne Jensen https://youtu.be/kPF1FhCMPuQ"/>
    <s v="Part 1 of 2 Gianna Jessen, abortion survivor speaks at Queen's Hall, Parliament House, Victoria. Australia - on the eve of the debate to decriminalize aborti..."/>
    <s v="Gianna Jessen Abortion Survivor in Australia Part 1"/>
    <s v="video_share_youtube"/>
    <s v="https://l.facebook.com/l.php?u=https%3A%2F%2Fyoutu.be%2FkPF1FhCMPuQ&amp;h=AT1KGY8TTnvKnrCAYgMY8xNmNp5wQYfZP9-U1BJGNHwDNaHaG9M1jtPEtqfgUa7BjPnT4N97kmUApk3ebxz4wetuVcZMqgpAvmI44whzzwl1KAUYGuuMGgtnXd0jRUQB6C5UJpx30fLA&amp;s=1"/>
    <s v="https://external.xx.fbcdn.net/safe_image.php?d=AQCLsHFFlomZs9OF&amp;w=360&amp;h=360&amp;url=https%3A%2F%2Fi.ytimg.com%2Fvi%2FkPF1FhCMPuQ%2Fhqdefault.jpg&amp;cfs=1&amp;sx=78&amp;sy=0&amp;sw=360&amp;sh=360&amp;_nc_hash=AQDnhKqCD8T9lEbD"/>
    <s v="2298483380164521_2300113933334799"/>
    <m/>
    <s v="https://www.facebook.com/2298483380164521_2300113933334799"/>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13933334799"/>
    <s v="111658128847068_2298483380164521"/>
    <m/>
    <m/>
    <m/>
    <m/>
    <m/>
    <m/>
    <m/>
    <m/>
    <s v="No"/>
    <n v="128"/>
    <m/>
    <m/>
    <s v="Commented Post"/>
    <s v="Commented Post"/>
    <m/>
    <s v="https://www.facebook.com/111658128847068_2298483380164521"/>
    <x v="78"/>
    <m/>
    <m/>
    <m/>
    <m/>
    <m/>
    <s v="Marianne Jensen https://youtu.be/kPF1FhCMPuQ"/>
    <s v="Part 1 of 2 Gianna Jessen, abortion survivor speaks at Queen's Hall, Parliament House, Victoria. Australia - on the eve of the debate to decriminalize aborti..."/>
    <s v="Gianna Jessen Abortion Survivor in Australia Part 1"/>
    <s v="video_share_youtube"/>
    <s v="https://l.facebook.com/l.php?u=https%3A%2F%2Fyoutu.be%2FkPF1FhCMPuQ&amp;h=AT3apelLQFbU5-JB7eI12vK_EyDyc7p1GnczAG3QxXpX3lwPCnm9bfom556JtNxaN_kvkvadDzKIMSHVg_SJbNHaLv5rGRCRajTkM_A_u-Cn6THqfQXlwFfiI6BuS0AA6n66FZN2G5d2&amp;s=1"/>
    <s v="https://external.xx.fbcdn.net/safe_image.php?d=AQCLsHFFlomZs9OF&amp;w=360&amp;h=360&amp;url=https%3A%2F%2Fi.ytimg.com%2Fvi%2FkPF1FhCMPuQ%2Fhqdefault.jpg&amp;cfs=1&amp;sx=78&amp;sy=0&amp;sw=360&amp;sh=360&amp;_nc_hash=AQDnhKqCD8T9lEbD"/>
    <s v="https://www.facebook.com/2298483380164521_2300113933334799"/>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
    <n v="100"/>
    <n v="2"/>
  </r>
  <r>
    <s v="2298483380164521_2300112583334934"/>
    <s v="2298483380164521_2299354040077455"/>
    <s v="148, 108, 108"/>
    <n v="8.5"/>
    <m/>
    <m/>
    <m/>
    <m/>
    <m/>
    <m/>
    <s v="No"/>
    <n v="129"/>
    <m/>
    <m/>
    <s v="Replied to Comment"/>
    <s v="Replied Comment"/>
    <m/>
    <m/>
    <x v="79"/>
    <m/>
    <m/>
    <m/>
    <m/>
    <m/>
    <m/>
    <m/>
    <m/>
    <m/>
    <m/>
    <m/>
    <m/>
    <m/>
    <m/>
    <m/>
    <m/>
    <m/>
    <m/>
    <m/>
    <m/>
    <m/>
    <m/>
    <m/>
    <s v="Marianne Jensen  The teen who gets pregnant is very unfortunate, but again, she knew the risk beforehand. Her parents should have taught her about that. And when she gets pregnant, its again not ok to just kill the child, because the mom or moms parents, doesnt want it. Put it up for adoption, or help her raise it, anything but killing it. And at 10 weeks, its very easy to see, that what you Call clump of cells, is in fact a human baby, so its still myrder of an innocent life, even at that age. To use the word abortion, or say it doesnt look human, doesnt make it any less another human life. _x000a_If a doctor purposely killed a baby at say 11 weeks old, inside the womb, and the baby was wanted, Then that would be a crime, and it would be murder. But if the child is not wanted, and the same doctor did the exact same thing, its called abortion. That is double standards. _x000a_The fact, that planned parenthood is making money, tons of money, by first killing babies, in the most horrific ways, (and yes, they Can feel at that point!) and Then make money Selling the body parts is so horrendious, that my brain cannot even fathom the evil of it."/>
    <m/>
    <m/>
    <m/>
    <m/>
    <m/>
    <s v="2298483380164521_2300112583334934"/>
    <m/>
    <s v="https://www.facebook.com/2298483380164521_2300112583334934"/>
    <n v="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112583334934"/>
    <s v="111658128847068_2298483380164521"/>
    <m/>
    <m/>
    <m/>
    <m/>
    <m/>
    <m/>
    <m/>
    <m/>
    <s v="No"/>
    <n v="130"/>
    <m/>
    <m/>
    <s v="Commented Post"/>
    <s v="Commented Post"/>
    <m/>
    <s v="https://www.facebook.com/111658128847068_2298483380164521"/>
    <x v="79"/>
    <m/>
    <m/>
    <m/>
    <m/>
    <m/>
    <s v="Marianne Jensen  The teen who gets pregnant is very unfortunate, but again, she knew the risk beforehand. Her parents should have taught her about that. And when she gets pregnant, its again not ok to just kill the child, because the mom or moms parents, doesnt want it. Put it up for adoption, or help her raise it, anything but killing it. And at 10 weeks, its very easy to see, that what you Call clump of cells, is in fact a human baby, so its still myrder of an innocent life, even at that age. To use the word abortion, or say it doesnt look human, doesnt make it any less another human life. _x000a_If a doctor purposely killed a baby at say 11 weeks old, inside the womb, and the baby was wanted, Then that would be a crime, and it would be murder. But if the child is not wanted, and the same doctor did the exact same thing, its called abortion. That is double standards. _x000a_The fact, that planned parenthood is making money, tons of money, by first killing babies, in the most horrific ways, (and yes, they Can feel at that point!) and Then make money Selling the body parts is so horrendious, that my brain cannot even fathom the evil of it."/>
    <m/>
    <m/>
    <m/>
    <m/>
    <m/>
    <s v="https://www.facebook.com/2298483380164521_2300112583334934"/>
    <n v="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0.45871559633027525"/>
    <n v="10"/>
    <n v="4.587155963302752"/>
    <n v="0"/>
    <n v="0"/>
    <n v="207"/>
    <n v="94.95412844036697"/>
    <n v="218"/>
  </r>
  <r>
    <s v="2298483380164521_2300072206672305"/>
    <s v="2298483380164521_2299354040077455"/>
    <s v="128, 128, 128"/>
    <m/>
    <m/>
    <m/>
    <m/>
    <m/>
    <m/>
    <m/>
    <s v="No"/>
    <n v="131"/>
    <m/>
    <m/>
    <s v="Replied to Comment"/>
    <s v="Replied Comment"/>
    <m/>
    <m/>
    <x v="80"/>
    <m/>
    <m/>
    <m/>
    <m/>
    <m/>
    <m/>
    <m/>
    <m/>
    <m/>
    <m/>
    <m/>
    <m/>
    <m/>
    <m/>
    <m/>
    <m/>
    <m/>
    <m/>
    <m/>
    <m/>
    <m/>
    <m/>
    <m/>
    <s v="Annika Jacobsen and a link, please...."/>
    <m/>
    <m/>
    <m/>
    <m/>
    <m/>
    <s v="2298483380164521_2300072206672305"/>
    <m/>
    <s v="https://www.facebook.com/2298483380164521_2300072206672305"/>
    <n v="0"/>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072206672305"/>
    <s v="111658128847068_2298483380164521"/>
    <m/>
    <m/>
    <m/>
    <m/>
    <m/>
    <m/>
    <m/>
    <m/>
    <s v="No"/>
    <n v="132"/>
    <m/>
    <m/>
    <s v="Commented Post"/>
    <s v="Commented Post"/>
    <m/>
    <s v="https://www.facebook.com/111658128847068_2298483380164521"/>
    <x v="80"/>
    <m/>
    <m/>
    <m/>
    <m/>
    <m/>
    <s v="Annika Jacobsen and a link, please...."/>
    <m/>
    <m/>
    <m/>
    <m/>
    <m/>
    <s v="https://www.facebook.com/2298483380164521_230007220667230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6"/>
    <n v="100"/>
    <n v="6"/>
  </r>
  <r>
    <s v="2298483380164521_2300070393339153"/>
    <s v="2298483380164521_2299354040077455"/>
    <s v="161, 95, 95"/>
    <n v="9.377443751081735"/>
    <m/>
    <m/>
    <m/>
    <m/>
    <m/>
    <m/>
    <s v="No"/>
    <n v="133"/>
    <m/>
    <m/>
    <s v="Replied to Comment"/>
    <s v="Replied Comment"/>
    <m/>
    <m/>
    <x v="81"/>
    <m/>
    <m/>
    <m/>
    <m/>
    <m/>
    <m/>
    <m/>
    <m/>
    <m/>
    <m/>
    <m/>
    <m/>
    <m/>
    <m/>
    <m/>
    <m/>
    <m/>
    <m/>
    <m/>
    <m/>
    <m/>
    <m/>
    <m/>
    <s v="Annika Jacobsen we are talking  abortion in this thread. Not babymurder. I am talking about abortion is before week twelve. You  blamed &quot;the poor adult mother&quot; that just out of convenience would choose abortion. I know, that for every pregnant woman it would be very hard to choose abortion. And about using a brain, use your own. A poor girl child giving birth to the next uneducated girl child, how much brain can even you in your rosegarden expect from them?"/>
    <m/>
    <m/>
    <m/>
    <m/>
    <m/>
    <s v="2298483380164521_2300070393339153"/>
    <m/>
    <s v="https://www.facebook.com/2298483380164521_2300070393339153"/>
    <n v="3"/>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070393339153"/>
    <s v="111658128847068_2298483380164521"/>
    <m/>
    <m/>
    <m/>
    <m/>
    <m/>
    <m/>
    <m/>
    <m/>
    <s v="No"/>
    <n v="134"/>
    <m/>
    <m/>
    <s v="Commented Post"/>
    <s v="Commented Post"/>
    <m/>
    <s v="https://www.facebook.com/111658128847068_2298483380164521"/>
    <x v="81"/>
    <m/>
    <m/>
    <m/>
    <m/>
    <m/>
    <s v="Annika Jacobsen we are talking  abortion in this thread. Not babymurder. I am talking about abortion is before week twelve. You  blamed &quot;the poor adult mother&quot; that just out of convenience would choose abortion. I know, that for every pregnant woman it would be very hard to choose abortion. And about using a brain, use your own. A poor girl child giving birth to the next uneducated girl child, how much brain can even you in your rosegarden expect from them?"/>
    <m/>
    <m/>
    <m/>
    <m/>
    <m/>
    <s v="https://www.facebook.com/2298483380164521_2300070393339153"/>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2345679012345678"/>
    <n v="3"/>
    <n v="3.7037037037037037"/>
    <n v="0"/>
    <n v="0"/>
    <n v="77"/>
    <n v="95.06172839506173"/>
    <n v="81"/>
  </r>
  <r>
    <s v="2298483380164521_2300011283345064"/>
    <s v="2298483380164521_2299354040077455"/>
    <s v="161, 95, 95"/>
    <n v="9.377443751081735"/>
    <m/>
    <m/>
    <m/>
    <m/>
    <m/>
    <m/>
    <s v="No"/>
    <n v="135"/>
    <m/>
    <m/>
    <s v="Replied to Comment"/>
    <s v="Replied Comment"/>
    <m/>
    <m/>
    <x v="82"/>
    <m/>
    <m/>
    <m/>
    <m/>
    <m/>
    <m/>
    <m/>
    <m/>
    <m/>
    <m/>
    <m/>
    <m/>
    <m/>
    <m/>
    <m/>
    <m/>
    <m/>
    <m/>
    <m/>
    <m/>
    <m/>
    <m/>
    <m/>
    <s v="Marianne Jensen  So because i dont believe in killing human children, because they are inconvenient, im craizy? Once join a time, People would have thought it was craizy to imagine the human race being evil enough to Think it was ok to do such a thing._x000a_Babies arent just killed before 12 weeks, in some countries, like the USA, they are killed Way later, and thats where the its possible to live on. _x000a_You obviously dont know anything about how horrible and cruel the abortion Industry is, with the wording you are using."/>
    <m/>
    <m/>
    <m/>
    <m/>
    <m/>
    <s v="2298483380164521_2300011283345064"/>
    <m/>
    <s v="https://www.facebook.com/2298483380164521_2300011283345064"/>
    <n v="3"/>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011283345064"/>
    <s v="111658128847068_2298483380164521"/>
    <m/>
    <m/>
    <m/>
    <m/>
    <m/>
    <m/>
    <m/>
    <m/>
    <s v="No"/>
    <n v="136"/>
    <m/>
    <m/>
    <s v="Commented Post"/>
    <s v="Commented Post"/>
    <m/>
    <s v="https://www.facebook.com/111658128847068_2298483380164521"/>
    <x v="82"/>
    <m/>
    <m/>
    <m/>
    <m/>
    <m/>
    <s v="Marianne Jensen  So because i dont believe in killing human children, because they are inconvenient, im craizy? Once join a time, People would have thought it was craizy to imagine the human race being evil enough to Think it was ok to do such a thing._x000a_Babies arent just killed before 12 weeks, in some countries, like the USA, they are killed Way later, and thats where the its possible to live on. _x000a_You obviously dont know anything about how horrible and cruel the abortion Industry is, with the wording you are using."/>
    <m/>
    <m/>
    <m/>
    <m/>
    <m/>
    <s v="https://www.facebook.com/2298483380164521_2300011283345064"/>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2.150537634408602"/>
    <n v="6"/>
    <n v="6.451612903225806"/>
    <n v="0"/>
    <n v="0"/>
    <n v="85"/>
    <n v="91.39784946236558"/>
    <n v="93"/>
  </r>
  <r>
    <s v="2298483380164521_2300004136679112"/>
    <s v="2298483380164521_2299354040077455"/>
    <s v="181, 76, 76"/>
    <n v="10"/>
    <m/>
    <m/>
    <m/>
    <m/>
    <m/>
    <m/>
    <s v="No"/>
    <n v="137"/>
    <m/>
    <m/>
    <s v="Replied to Comment"/>
    <s v="Replied Comment"/>
    <m/>
    <m/>
    <x v="83"/>
    <m/>
    <m/>
    <m/>
    <m/>
    <m/>
    <m/>
    <m/>
    <m/>
    <m/>
    <m/>
    <m/>
    <m/>
    <m/>
    <m/>
    <m/>
    <m/>
    <m/>
    <m/>
    <m/>
    <m/>
    <m/>
    <m/>
    <m/>
    <s v="Annika Jacobsen  I doubt your psycic health, so bye bye from here. Have a nice day in the rosegarden. PS I would like to have a link to the tale about the foetus aborted before week twelve, who was miracoulusly rescued and now live a wonderfull life😂😂😂😂😂😂"/>
    <m/>
    <m/>
    <m/>
    <m/>
    <m/>
    <s v="2298483380164521_2300004136679112"/>
    <m/>
    <s v="https://www.facebook.com/2298483380164521_2300004136679112"/>
    <n v="5"/>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300004136679112"/>
    <s v="111658128847068_2298483380164521"/>
    <m/>
    <m/>
    <m/>
    <m/>
    <m/>
    <m/>
    <m/>
    <m/>
    <s v="No"/>
    <n v="138"/>
    <m/>
    <m/>
    <s v="Commented Post"/>
    <s v="Commented Post"/>
    <m/>
    <s v="https://www.facebook.com/111658128847068_2298483380164521"/>
    <x v="83"/>
    <m/>
    <m/>
    <m/>
    <m/>
    <m/>
    <s v="Annika Jacobsen  I doubt your psycic health, so bye bye from here. Have a nice day in the rosegarden. PS I would like to have a link to the tale about the foetus aborted before week twelve, who was miracoulusly rescued and now live a wonderfull life😂😂😂😂😂😂"/>
    <m/>
    <m/>
    <m/>
    <m/>
    <m/>
    <s v="https://www.facebook.com/2298483380164521_2300004136679112"/>
    <n v="5"/>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4.25531914893617"/>
    <n v="2"/>
    <n v="4.25531914893617"/>
    <n v="0"/>
    <n v="0"/>
    <n v="43"/>
    <n v="91.48936170212765"/>
    <n v="47"/>
  </r>
  <r>
    <s v="2298483380164521_2299988283347364"/>
    <s v="2298483380164521_2299354040077455"/>
    <s v="161, 95, 95"/>
    <n v="9.377443751081735"/>
    <m/>
    <m/>
    <m/>
    <m/>
    <m/>
    <m/>
    <s v="No"/>
    <n v="139"/>
    <m/>
    <m/>
    <s v="Replied to Comment"/>
    <s v="Replied Comment"/>
    <m/>
    <m/>
    <x v="84"/>
    <m/>
    <m/>
    <m/>
    <m/>
    <m/>
    <m/>
    <m/>
    <m/>
    <m/>
    <m/>
    <m/>
    <m/>
    <m/>
    <m/>
    <m/>
    <m/>
    <m/>
    <m/>
    <m/>
    <m/>
    <m/>
    <m/>
    <m/>
    <s v="Marianne Jensen  Maybe the poor adult woman should have used her brain before getting pregnant, instead of killing a Living human being, no matter how small it is, because she couldnt be bothered to use protektion, and now doesnt want to deal with the consequences🤷‍♀️ _x000a_If she Think her future would be ruined, poor adult and responsible woman, who should have learned how baby come into the World, she should have made sure she wouldnt get pregnant. Why does someone elses life have to end, just because she is irresponsible and Then too selfish to want to deal with the consequences? There are plenty of People, who cannot have children, who would love to adopt one, and give that child a good life. _x000a_And nope, not a lump of cells! Its quite obviously arms and legs and a head, that is pulled out of the womb. In fact so much so, that planned parenthood calls it that, when they sell the human body parts to a 3’rd party. Or do they magically become human body parts, after they are out of the womb? Is that what you have been told? _x000a_And if they are just that, how come some babies, human Lives, are still alive when they come out? Some have even survived and are alive and well today, after having been tortured with the chemicals inside the womb, that was supposed to kill Them. _x000a_The abortion Industry is earning money, Selling body parts from babies, while telling People its not really a human yet🙄 _x000a_Myrder is never ok, not even when its to make sure, that some poor, helpledd adult, who should know better, is afraid her precious life is ruined. What makes her life more important? Its disgusting!"/>
    <m/>
    <m/>
    <m/>
    <m/>
    <m/>
    <s v="2298483380164521_2299988283347364"/>
    <m/>
    <s v="https://www.facebook.com/2298483380164521_2299988283347364"/>
    <n v="3"/>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299988283347364"/>
    <s v="111658128847068_2298483380164521"/>
    <m/>
    <m/>
    <m/>
    <m/>
    <m/>
    <m/>
    <m/>
    <m/>
    <s v="No"/>
    <n v="140"/>
    <m/>
    <m/>
    <s v="Commented Post"/>
    <s v="Commented Post"/>
    <m/>
    <s v="https://www.facebook.com/111658128847068_2298483380164521"/>
    <x v="84"/>
    <m/>
    <m/>
    <m/>
    <m/>
    <m/>
    <s v="Marianne Jensen  Maybe the poor adult woman should have used her brain before getting pregnant, instead of killing a Living human being, no matter how small it is, because she couldnt be bothered to use protektion, and now doesnt want to deal with the consequences🤷‍♀️ _x000a_If she Think her future would be ruined, poor adult and responsible woman, who should have learned how baby come into the World, she should have made sure she wouldnt get pregnant. Why does someone elses life have to end, just because she is irresponsible and Then too selfish to want to deal with the consequences? There are plenty of People, who cannot have children, who would love to adopt one, and give that child a good life. _x000a_And nope, not a lump of cells! Its quite obviously arms and legs and a head, that is pulled out of the womb. In fact so much so, that planned parenthood calls it that, when they sell the human body parts to a 3’rd party. Or do they magically become human body parts, after they are out of the womb? Is that what you have been told? _x000a_And if they are just that, how come some babies, human Lives, are still alive when they come out? Some have even survived and are alive and well today, after having been tortured with the chemicals inside the womb, that was supposed to kill Them. _x000a_The abortion Industry is earning money, Selling body parts from babies, while telling People its not really a human yet🙄 _x000a_Myrder is never ok, not even when its to make sure, that some poor, helpledd adult, who should know better, is afraid her precious life is ruined. What makes her life more important? Its disgusting!"/>
    <m/>
    <m/>
    <m/>
    <m/>
    <m/>
    <s v="https://www.facebook.com/2298483380164521_2299988283347364"/>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6"/>
    <n v="2.0618556701030926"/>
    <n v="13"/>
    <n v="4.4673539518900345"/>
    <n v="0"/>
    <n v="0"/>
    <n v="272"/>
    <n v="93.47079037800687"/>
    <n v="291"/>
  </r>
  <r>
    <s v="2298483380164521_2299978483348344"/>
    <s v="2298483380164521_2298673983478794"/>
    <s v="128, 128, 128"/>
    <m/>
    <m/>
    <m/>
    <m/>
    <m/>
    <m/>
    <m/>
    <s v="No"/>
    <n v="141"/>
    <m/>
    <m/>
    <s v="Replied to Comment"/>
    <s v="Replied Comment"/>
    <m/>
    <m/>
    <x v="85"/>
    <m/>
    <m/>
    <m/>
    <m/>
    <m/>
    <m/>
    <m/>
    <m/>
    <m/>
    <m/>
    <m/>
    <m/>
    <m/>
    <m/>
    <m/>
    <m/>
    <m/>
    <m/>
    <m/>
    <m/>
    <m/>
    <m/>
    <m/>
    <s v="Tulio Papadopulus yes, easy acces to contraception😀"/>
    <m/>
    <m/>
    <m/>
    <m/>
    <m/>
    <s v="2298483380164521_2299978483348344"/>
    <m/>
    <s v="https://www.facebook.com/2298483380164521_2299978483348344"/>
    <n v="0"/>
    <n v="0"/>
    <s v="avoid pregnancy instead kill unborn."/>
    <m/>
    <m/>
    <m/>
    <m/>
    <d v="2019-01-18T20:11:03.000"/>
    <m/>
    <s v="2298483380164521_2298673983478794"/>
    <s v="https://www.facebook.com/2298483380164521_2298673983478794"/>
    <n v="10"/>
    <n v="14"/>
    <m/>
    <m/>
    <m/>
    <m/>
    <m/>
    <m/>
    <n v="1"/>
    <s v="2"/>
    <s v="2"/>
    <m/>
    <m/>
    <m/>
    <m/>
    <m/>
    <m/>
    <m/>
    <m/>
    <m/>
  </r>
  <r>
    <s v="2298483380164521_2299978483348344"/>
    <s v="111658128847068_2298483380164521"/>
    <m/>
    <m/>
    <m/>
    <m/>
    <m/>
    <m/>
    <m/>
    <m/>
    <s v="No"/>
    <n v="142"/>
    <m/>
    <m/>
    <s v="Commented Post"/>
    <s v="Commented Post"/>
    <m/>
    <s v="https://www.facebook.com/111658128847068_2298483380164521"/>
    <x v="85"/>
    <m/>
    <m/>
    <m/>
    <m/>
    <m/>
    <s v="Tulio Papadopulus yes, easy acces to contraception😀"/>
    <m/>
    <m/>
    <m/>
    <m/>
    <m/>
    <s v="https://www.facebook.com/2298483380164521_2299978483348344"/>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14.285714285714286"/>
    <n v="0"/>
    <n v="0"/>
    <n v="0"/>
    <n v="0"/>
    <n v="6"/>
    <n v="85.71428571428571"/>
    <n v="7"/>
  </r>
  <r>
    <s v="2298483380164521_2299975836681942"/>
    <s v="2298483380164521_2298523970160462"/>
    <s v="138, 118, 118"/>
    <n v="7"/>
    <m/>
    <m/>
    <m/>
    <m/>
    <m/>
    <m/>
    <s v="No"/>
    <n v="143"/>
    <m/>
    <m/>
    <s v="Replied to Comment"/>
    <s v="Replied Comment"/>
    <m/>
    <m/>
    <x v="86"/>
    <m/>
    <m/>
    <m/>
    <m/>
    <m/>
    <m/>
    <m/>
    <m/>
    <m/>
    <m/>
    <m/>
    <m/>
    <m/>
    <m/>
    <m/>
    <m/>
    <m/>
    <m/>
    <m/>
    <m/>
    <m/>
    <m/>
    <m/>
    <s v="Kerry Elks it is the highest level of taking responsibility!"/>
    <m/>
    <m/>
    <m/>
    <m/>
    <m/>
    <s v="2298483380164521_2299975836681942"/>
    <m/>
    <s v="https://www.facebook.com/2298483380164521_2299975836681942"/>
    <n v="1"/>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299975836681942"/>
    <s v="111658128847068_2298483380164521"/>
    <m/>
    <m/>
    <m/>
    <m/>
    <m/>
    <m/>
    <m/>
    <m/>
    <s v="No"/>
    <n v="144"/>
    <m/>
    <m/>
    <s v="Commented Post"/>
    <s v="Commented Post"/>
    <m/>
    <s v="https://www.facebook.com/111658128847068_2298483380164521"/>
    <x v="86"/>
    <m/>
    <m/>
    <m/>
    <m/>
    <m/>
    <s v="Kerry Elks it is the highest level of taking responsibility!"/>
    <m/>
    <m/>
    <m/>
    <m/>
    <m/>
    <s v="https://www.facebook.com/2298483380164521_2299975836681942"/>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0"/>
    <n v="100"/>
    <n v="10"/>
  </r>
  <r>
    <s v="2298483380164521_2299973196682206"/>
    <s v="2298483380164521_2299354040077455"/>
    <s v="Red"/>
    <n v="10"/>
    <m/>
    <m/>
    <m/>
    <m/>
    <m/>
    <m/>
    <s v="No"/>
    <n v="145"/>
    <m/>
    <m/>
    <s v="Replied to Comment"/>
    <s v="Replied Comment"/>
    <m/>
    <m/>
    <x v="87"/>
    <m/>
    <m/>
    <m/>
    <m/>
    <m/>
    <m/>
    <m/>
    <m/>
    <m/>
    <m/>
    <m/>
    <m/>
    <m/>
    <m/>
    <m/>
    <m/>
    <m/>
    <m/>
    <m/>
    <m/>
    <m/>
    <m/>
    <m/>
    <s v="Annika Jacobsen  before twelve weeks its a lump of cells. Grow away from your romantic children thoughts, and think of the ruined future for the women, and the more than miserable lives of the children YOU want born because of YOUR rosenred principles and beliefs."/>
    <m/>
    <m/>
    <m/>
    <m/>
    <m/>
    <s v="2298483380164521_2299973196682206"/>
    <m/>
    <s v="https://www.facebook.com/2298483380164521_2299973196682206"/>
    <n v="12"/>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299973196682206"/>
    <s v="111658128847068_2298483380164521"/>
    <m/>
    <m/>
    <m/>
    <m/>
    <m/>
    <m/>
    <m/>
    <m/>
    <s v="No"/>
    <n v="146"/>
    <m/>
    <m/>
    <s v="Commented Post"/>
    <s v="Commented Post"/>
    <m/>
    <s v="https://www.facebook.com/111658128847068_2298483380164521"/>
    <x v="87"/>
    <m/>
    <m/>
    <m/>
    <m/>
    <m/>
    <s v="Annika Jacobsen  before twelve weeks its a lump of cells. Grow away from your romantic children thoughts, and think of the ruined future for the women, and the more than miserable lives of the children YOU want born because of YOUR rosenred principles and beliefs."/>
    <m/>
    <m/>
    <m/>
    <m/>
    <m/>
    <s v="https://www.facebook.com/2298483380164521_2299973196682206"/>
    <n v="12"/>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2.2222222222222223"/>
    <n v="2"/>
    <n v="4.444444444444445"/>
    <n v="0"/>
    <n v="0"/>
    <n v="42"/>
    <n v="93.33333333333333"/>
    <n v="45"/>
  </r>
  <r>
    <s v="2298483380164521_2299963810016478"/>
    <s v="2298483380164521_2298552586824267"/>
    <s v="161, 95, 95"/>
    <n v="9.377443751081735"/>
    <m/>
    <m/>
    <m/>
    <m/>
    <m/>
    <m/>
    <s v="No"/>
    <n v="147"/>
    <m/>
    <m/>
    <s v="Replied to Comment"/>
    <s v="Replied Comment"/>
    <m/>
    <m/>
    <x v="88"/>
    <m/>
    <m/>
    <m/>
    <m/>
    <m/>
    <m/>
    <m/>
    <m/>
    <m/>
    <m/>
    <m/>
    <m/>
    <m/>
    <m/>
    <m/>
    <m/>
    <m/>
    <m/>
    <m/>
    <m/>
    <m/>
    <m/>
    <m/>
    <s v="Kerry Elks do you know about anyone, who has killed a baby, I think you should contact the police. If you know anyone, who had an abort, I think, you should offer your support and help."/>
    <m/>
    <m/>
    <m/>
    <m/>
    <m/>
    <s v="2298483380164521_2299963810016478"/>
    <m/>
    <s v="https://www.facebook.com/2298483380164521_2299963810016478"/>
    <n v="3"/>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299963810016478"/>
    <s v="111658128847068_2298483380164521"/>
    <m/>
    <m/>
    <m/>
    <m/>
    <m/>
    <m/>
    <m/>
    <m/>
    <s v="No"/>
    <n v="148"/>
    <m/>
    <m/>
    <s v="Commented Post"/>
    <s v="Commented Post"/>
    <m/>
    <s v="https://www.facebook.com/111658128847068_2298483380164521"/>
    <x v="88"/>
    <m/>
    <m/>
    <m/>
    <m/>
    <m/>
    <s v="Kerry Elks do you know about anyone, who has killed a baby, I think you should contact the police. If you know anyone, who had an abort, I think, you should offer your support and help."/>
    <m/>
    <m/>
    <m/>
    <m/>
    <m/>
    <s v="https://www.facebook.com/2298483380164521_2299963810016478"/>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2.7777777777777777"/>
    <n v="2"/>
    <n v="5.555555555555555"/>
    <n v="0"/>
    <n v="0"/>
    <n v="33"/>
    <n v="91.66666666666667"/>
    <n v="36"/>
  </r>
  <r>
    <s v="2298483380164521_2299723883373804"/>
    <s v="111658128847068_2298483380164521"/>
    <m/>
    <m/>
    <m/>
    <m/>
    <m/>
    <m/>
    <m/>
    <m/>
    <s v="No"/>
    <n v="149"/>
    <m/>
    <m/>
    <s v="Commented Post"/>
    <s v="Commented Post"/>
    <m/>
    <s v="https://www.facebook.com/111658128847068_2298483380164521"/>
    <x v="89"/>
    <m/>
    <m/>
    <m/>
    <m/>
    <m/>
    <s v="Judith"/>
    <m/>
    <m/>
    <m/>
    <m/>
    <m/>
    <s v="https://www.facebook.com/2298483380164521_2299723883373804"/>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
    <n v="100"/>
    <n v="1"/>
  </r>
  <r>
    <s v="2298483380164521_2299717326707793"/>
    <s v="111658128847068_2298483380164521"/>
    <m/>
    <m/>
    <m/>
    <m/>
    <m/>
    <m/>
    <m/>
    <m/>
    <s v="No"/>
    <n v="150"/>
    <m/>
    <m/>
    <s v="Commented Post"/>
    <s v="Commented Post"/>
    <m/>
    <s v="https://www.facebook.com/111658128847068_2298483380164521"/>
    <x v="90"/>
    <m/>
    <m/>
    <m/>
    <m/>
    <m/>
    <s v="El que parlavem Jesus"/>
    <m/>
    <m/>
    <m/>
    <m/>
    <m/>
    <s v="https://www.facebook.com/2298483380164521_2299717326707793"/>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4"/>
    <n v="100"/>
    <n v="4"/>
  </r>
  <r>
    <s v="2298483380164521_2299696316709894"/>
    <s v="2298483380164521_2299558703390322"/>
    <s v="138, 118, 118"/>
    <n v="7"/>
    <m/>
    <m/>
    <m/>
    <m/>
    <m/>
    <m/>
    <s v="No"/>
    <n v="151"/>
    <m/>
    <m/>
    <s v="Replied to Comment"/>
    <s v="Replied Comment"/>
    <m/>
    <m/>
    <x v="91"/>
    <m/>
    <m/>
    <m/>
    <m/>
    <m/>
    <m/>
    <m/>
    <m/>
    <m/>
    <m/>
    <m/>
    <m/>
    <m/>
    <m/>
    <m/>
    <m/>
    <m/>
    <m/>
    <m/>
    <m/>
    <m/>
    <m/>
    <m/>
    <s v="Forgive her... She dosn't know better😏 Lying on a hospital bed, drugd and never seeing the &quot;fetus&quot; is easy to say. A miscarry looks a little diffeent, then you often stand with the baby in your hands, in the stubitest places! Tryed it in 7-9-12 and 32 weeks. Sorry to have to say, none off them looked like a clup off cells..... People just dont know better, and they dont want to, facing the truth would put a lot off people in a bad situation."/>
    <m/>
    <m/>
    <m/>
    <m/>
    <m/>
    <s v="2298483380164521_2299696316709894"/>
    <m/>
    <s v="https://www.facebook.com/2298483380164521_2299696316709894"/>
    <n v="1"/>
    <n v="0"/>
    <s v="Still a crime, you are killing a defenseless baby!"/>
    <m/>
    <m/>
    <m/>
    <m/>
    <d v="2019-01-19T12:45:50.000"/>
    <m/>
    <s v="2298483380164521_2299558703390322"/>
    <s v="https://www.facebook.com/2298483380164521_2299558703390322"/>
    <n v="1"/>
    <n v="3"/>
    <m/>
    <m/>
    <m/>
    <m/>
    <m/>
    <m/>
    <n v="1"/>
    <s v="2"/>
    <s v="2"/>
    <m/>
    <m/>
    <m/>
    <m/>
    <m/>
    <m/>
    <m/>
    <m/>
    <m/>
  </r>
  <r>
    <s v="2298483380164521_2299696316709894"/>
    <s v="111658128847068_2298483380164521"/>
    <m/>
    <m/>
    <m/>
    <m/>
    <m/>
    <m/>
    <m/>
    <m/>
    <s v="No"/>
    <n v="152"/>
    <m/>
    <m/>
    <s v="Commented Post"/>
    <s v="Commented Post"/>
    <m/>
    <s v="https://www.facebook.com/111658128847068_2298483380164521"/>
    <x v="91"/>
    <m/>
    <m/>
    <m/>
    <m/>
    <m/>
    <s v="Forgive her... She dosn't know better😏 Lying on a hospital bed, drugd and never seeing the &quot;fetus&quot; is easy to say. A miscarry looks a little diffeent, then you often stand with the baby in your hands, in the stubitest places! Tryed it in 7-9-12 and 32 weeks. Sorry to have to say, none off them looked like a clup off cells..... People just dont know better, and they dont want to, facing the truth would put a lot off people in a bad situation."/>
    <m/>
    <m/>
    <m/>
    <m/>
    <m/>
    <s v="https://www.facebook.com/2298483380164521_2299696316709894"/>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4"/>
    <n v="4.597701149425287"/>
    <n v="3"/>
    <n v="3.4482758620689653"/>
    <n v="0"/>
    <n v="0"/>
    <n v="80"/>
    <n v="91.95402298850574"/>
    <n v="87"/>
  </r>
  <r>
    <s v="2298483380164521_2299624646717061"/>
    <s v="2298483380164521_2298552586824267"/>
    <s v="138, 118, 118"/>
    <n v="7"/>
    <m/>
    <m/>
    <m/>
    <m/>
    <m/>
    <m/>
    <s v="No"/>
    <n v="153"/>
    <m/>
    <m/>
    <s v="Replied to Comment"/>
    <s v="Replied Comment"/>
    <m/>
    <m/>
    <x v="92"/>
    <m/>
    <m/>
    <m/>
    <m/>
    <m/>
    <m/>
    <m/>
    <m/>
    <m/>
    <m/>
    <m/>
    <m/>
    <m/>
    <m/>
    <m/>
    <m/>
    <m/>
    <m/>
    <m/>
    <m/>
    <m/>
    <m/>
    <m/>
    <s v="Kerry Elks what?? Do you mean a feminist will stand with another woman while they make the hardest decision of their life. A feminist will have empathy for that woman. Will understand that it's not black and white. They won't judge and make some stupid uneducated comment on Facebook"/>
    <m/>
    <m/>
    <m/>
    <m/>
    <m/>
    <s v="2298483380164521_2299624646717061"/>
    <m/>
    <s v="https://www.facebook.com/2298483380164521_2299624646717061"/>
    <n v="1"/>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299624646717061"/>
    <s v="111658128847068_2298483380164521"/>
    <m/>
    <m/>
    <m/>
    <m/>
    <m/>
    <m/>
    <m/>
    <m/>
    <s v="No"/>
    <n v="154"/>
    <m/>
    <m/>
    <s v="Commented Post"/>
    <s v="Commented Post"/>
    <m/>
    <s v="https://www.facebook.com/111658128847068_2298483380164521"/>
    <x v="92"/>
    <m/>
    <m/>
    <m/>
    <m/>
    <m/>
    <s v="Kerry Elks what?? Do you mean a feminist will stand with another woman while they make the hardest decision of their life. A feminist will have empathy for that woman. Will understand that it's not black and white. They won't judge and make some stupid uneducated comment on Facebook"/>
    <m/>
    <m/>
    <m/>
    <m/>
    <m/>
    <s v="https://www.facebook.com/2298483380164521_2299624646717061"/>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2.0408163265306123"/>
    <n v="1"/>
    <n v="2.0408163265306123"/>
    <n v="0"/>
    <n v="0"/>
    <n v="47"/>
    <n v="95.91836734693878"/>
    <n v="49"/>
  </r>
  <r>
    <s v="2298483380164521_2299619950050864"/>
    <s v="111658128847068_2298483380164521"/>
    <m/>
    <m/>
    <m/>
    <m/>
    <m/>
    <m/>
    <m/>
    <m/>
    <s v="No"/>
    <n v="155"/>
    <m/>
    <m/>
    <s v="Commented Post"/>
    <s v="Commented Post"/>
    <m/>
    <s v="https://www.facebook.com/111658128847068_2298483380164521"/>
    <x v="93"/>
    <m/>
    <m/>
    <m/>
    <m/>
    <m/>
    <s v="Stopping funding for family planning NGOs that help with birth control in conservative religious nations because they could provide abortion services only means more illegal abortions will happen."/>
    <m/>
    <m/>
    <m/>
    <m/>
    <m/>
    <s v="https://www.facebook.com/2298483380164521_2299619950050864"/>
    <n v="6"/>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7.142857142857143"/>
    <n v="0"/>
    <n v="0"/>
    <n v="26"/>
    <n v="92.85714285714286"/>
    <n v="28"/>
  </r>
  <r>
    <s v="2298483380164521_2299584273387765"/>
    <s v="2298483380164521_2299558703390322"/>
    <s v="128, 128, 128"/>
    <m/>
    <m/>
    <m/>
    <m/>
    <m/>
    <m/>
    <m/>
    <s v="No"/>
    <n v="156"/>
    <m/>
    <m/>
    <s v="Replied to Comment"/>
    <s v="Replied Comment"/>
    <m/>
    <m/>
    <x v="94"/>
    <m/>
    <m/>
    <m/>
    <m/>
    <m/>
    <m/>
    <m/>
    <m/>
    <m/>
    <m/>
    <m/>
    <m/>
    <m/>
    <m/>
    <m/>
    <m/>
    <m/>
    <m/>
    <m/>
    <m/>
    <m/>
    <m/>
    <m/>
    <s v="Mery Isaza is not killing a baby, it’s aborting a fetus."/>
    <m/>
    <m/>
    <m/>
    <m/>
    <m/>
    <s v="2298483380164521_2299584273387765"/>
    <m/>
    <s v="https://www.facebook.com/2298483380164521_2299584273387765"/>
    <n v="0"/>
    <n v="0"/>
    <s v="Still a crime, you are killing a defenseless baby!"/>
    <m/>
    <m/>
    <m/>
    <m/>
    <d v="2019-01-19T12:45:50.000"/>
    <m/>
    <s v="2298483380164521_2299558703390322"/>
    <s v="https://www.facebook.com/2298483380164521_2299558703390322"/>
    <n v="1"/>
    <n v="3"/>
    <m/>
    <m/>
    <m/>
    <m/>
    <m/>
    <m/>
    <n v="1"/>
    <s v="2"/>
    <s v="2"/>
    <m/>
    <m/>
    <m/>
    <m/>
    <m/>
    <m/>
    <m/>
    <m/>
    <m/>
  </r>
  <r>
    <s v="2298483380164521_2299584273387765"/>
    <s v="111658128847068_2298483380164521"/>
    <m/>
    <m/>
    <m/>
    <m/>
    <m/>
    <m/>
    <m/>
    <m/>
    <s v="No"/>
    <n v="157"/>
    <m/>
    <m/>
    <s v="Commented Post"/>
    <s v="Commented Post"/>
    <m/>
    <s v="https://www.facebook.com/111658128847068_2298483380164521"/>
    <x v="94"/>
    <m/>
    <m/>
    <m/>
    <m/>
    <m/>
    <s v="Mery Isaza is not killing a baby, it’s aborting a fetus."/>
    <m/>
    <m/>
    <m/>
    <m/>
    <m/>
    <s v="https://www.facebook.com/2298483380164521_229958427338776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8.333333333333334"/>
    <n v="0"/>
    <n v="0"/>
    <n v="11"/>
    <n v="91.66666666666667"/>
    <n v="12"/>
  </r>
  <r>
    <s v="2298483380164521_2299558703390322"/>
    <s v="111658128847068_2298483380164521"/>
    <m/>
    <m/>
    <m/>
    <m/>
    <m/>
    <m/>
    <m/>
    <m/>
    <s v="No"/>
    <n v="158"/>
    <m/>
    <m/>
    <s v="Commented Post"/>
    <s v="Commented Post"/>
    <m/>
    <s v="https://www.facebook.com/111658128847068_2298483380164521"/>
    <x v="95"/>
    <m/>
    <m/>
    <m/>
    <m/>
    <m/>
    <s v="Still a crime, you are killing a defenseless baby!"/>
    <m/>
    <m/>
    <m/>
    <m/>
    <m/>
    <s v="https://www.facebook.com/2298483380164521_2299558703390322"/>
    <n v="1"/>
    <n v="3"/>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22.22222222222222"/>
    <n v="0"/>
    <n v="0"/>
    <n v="7"/>
    <n v="77.77777777777777"/>
    <n v="9"/>
  </r>
  <r>
    <s v="2298483380164521_2299512476728278"/>
    <s v="2298483380164521_2298673983478794"/>
    <s v="225, 30, 30"/>
    <n v="10"/>
    <m/>
    <m/>
    <m/>
    <m/>
    <m/>
    <m/>
    <s v="No"/>
    <n v="159"/>
    <m/>
    <m/>
    <s v="Replied to Comment"/>
    <s v="Replied Comment"/>
    <m/>
    <m/>
    <x v="96"/>
    <m/>
    <m/>
    <m/>
    <m/>
    <m/>
    <m/>
    <m/>
    <m/>
    <m/>
    <m/>
    <m/>
    <m/>
    <m/>
    <m/>
    <m/>
    <m/>
    <m/>
    <m/>
    <m/>
    <m/>
    <m/>
    <m/>
    <m/>
    <s v="It's not &quot;killing a baby&quot;. It's aborting a fetus. A bundle of cells. Why do you think there are strict rules to when an abortion can be provided?_x000a__x000a_They aren't grabbing the baby at 8.5months and dumping it in a bin."/>
    <m/>
    <m/>
    <m/>
    <m/>
    <m/>
    <s v="2298483380164521_2299512476728278"/>
    <m/>
    <s v="https://www.facebook.com/2298483380164521_2299512476728278"/>
    <n v="9"/>
    <n v="0"/>
    <s v="avoid pregnancy instead kill unborn."/>
    <m/>
    <m/>
    <m/>
    <m/>
    <d v="2019-01-18T20:11:03.000"/>
    <m/>
    <s v="2298483380164521_2298673983478794"/>
    <s v="https://www.facebook.com/2298483380164521_2298673983478794"/>
    <n v="10"/>
    <n v="14"/>
    <m/>
    <m/>
    <m/>
    <m/>
    <m/>
    <m/>
    <n v="1"/>
    <s v="2"/>
    <s v="2"/>
    <m/>
    <m/>
    <m/>
    <m/>
    <m/>
    <m/>
    <m/>
    <m/>
    <m/>
  </r>
  <r>
    <s v="2298483380164521_2299512476728278"/>
    <s v="111658128847068_2298483380164521"/>
    <m/>
    <m/>
    <m/>
    <m/>
    <m/>
    <m/>
    <m/>
    <m/>
    <s v="No"/>
    <n v="160"/>
    <m/>
    <m/>
    <s v="Commented Post"/>
    <s v="Commented Post"/>
    <m/>
    <s v="https://www.facebook.com/111658128847068_2298483380164521"/>
    <x v="96"/>
    <m/>
    <m/>
    <m/>
    <m/>
    <m/>
    <s v="It's not &quot;killing a baby&quot;. It's aborting a fetus. A bundle of cells. Why do you think there are strict rules to when an abortion can be provided?_x000a__x000a_They aren't grabbing the baby at 8.5months and dumping it in a bin."/>
    <m/>
    <m/>
    <m/>
    <m/>
    <m/>
    <s v="https://www.facebook.com/2298483380164521_2299512476728278"/>
    <n v="9"/>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3"/>
    <n v="7.142857142857143"/>
    <n v="0"/>
    <n v="0"/>
    <n v="39"/>
    <n v="92.85714285714286"/>
    <n v="42"/>
  </r>
  <r>
    <s v="2298483380164521_2299509950061864"/>
    <s v="2298483380164521_2298523970160462"/>
    <s v="245, 10, 10"/>
    <n v="10"/>
    <m/>
    <m/>
    <m/>
    <m/>
    <m/>
    <m/>
    <s v="No"/>
    <n v="161"/>
    <m/>
    <m/>
    <s v="Replied to Comment"/>
    <s v="Replied Comment"/>
    <m/>
    <m/>
    <x v="97"/>
    <m/>
    <m/>
    <m/>
    <m/>
    <m/>
    <m/>
    <m/>
    <m/>
    <m/>
    <m/>
    <m/>
    <m/>
    <m/>
    <m/>
    <m/>
    <m/>
    <m/>
    <m/>
    <m/>
    <m/>
    <m/>
    <m/>
    <m/>
    <s v="Getting an abortion is taking responsibility. A fetus doesn't carry consciousness when it's aborted. It's simply a bundle of cells._x000a__x000a_Stop attempting to guilt people into giving up their bodily autonomy so something else can take priority for 9months."/>
    <m/>
    <m/>
    <m/>
    <m/>
    <m/>
    <s v="2298483380164521_2299509950061864"/>
    <m/>
    <s v="https://www.facebook.com/2298483380164521_2299509950061864"/>
    <n v="11"/>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299509950061864"/>
    <s v="111658128847068_2298483380164521"/>
    <m/>
    <m/>
    <m/>
    <m/>
    <m/>
    <m/>
    <m/>
    <m/>
    <s v="No"/>
    <n v="162"/>
    <m/>
    <m/>
    <s v="Commented Post"/>
    <s v="Commented Post"/>
    <m/>
    <s v="https://www.facebook.com/111658128847068_2298483380164521"/>
    <x v="97"/>
    <m/>
    <m/>
    <m/>
    <m/>
    <m/>
    <s v="Getting an abortion is taking responsibility. A fetus doesn't carry consciousness when it's aborted. It's simply a bundle of cells._x000a__x000a_Stop attempting to guilt people into giving up their bodily autonomy so something else can take priority for 9months."/>
    <m/>
    <m/>
    <m/>
    <m/>
    <m/>
    <s v="https://www.facebook.com/2298483380164521_2299509950061864"/>
    <n v="1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5.128205128205129"/>
    <n v="0"/>
    <n v="0"/>
    <n v="37"/>
    <n v="94.87179487179488"/>
    <n v="39"/>
  </r>
  <r>
    <s v="2298483380164521_2299506520062207"/>
    <s v="2298483380164521_2299354040077455"/>
    <s v="181, 76, 76"/>
    <n v="10"/>
    <m/>
    <m/>
    <m/>
    <m/>
    <m/>
    <m/>
    <s v="No"/>
    <n v="163"/>
    <m/>
    <m/>
    <s v="Replied to Comment"/>
    <s v="Replied Comment"/>
    <m/>
    <m/>
    <x v="98"/>
    <m/>
    <m/>
    <m/>
    <m/>
    <m/>
    <m/>
    <m/>
    <m/>
    <m/>
    <m/>
    <m/>
    <m/>
    <m/>
    <m/>
    <m/>
    <m/>
    <m/>
    <m/>
    <m/>
    <m/>
    <m/>
    <m/>
    <m/>
    <s v="Annika Jacobsen God isn't everyone's belief. Keep your biases to yourself._x000a__x000a_Abortions are performed before the fetus has developed. The life of the person carrying is more important than the life growing inside. That's bodily autonomy._x000a__x000a_I've not heard of them being torn limb from limb, I believe this is either a myth, or perhaps horror stories that happen when woman aren't supplied safe means to have an abortion._x000a__x000a_Children are not for everyone. Protection is never 100%. People have a right to choose their own future and not be guilted into supporting the growth of another life for 9 months. Why would you want someone to keep a pregnancy out of guilt? That's a horrible start to motherhood._x000a__x000a_Using the phrase &quot;all have a right to live&quot; applies to animals as well. In that case you should be pushing for vegetarianism._x000a__x000a_Lastly, their are hundreds of thousands of children in foster care because people were guilted to carry their pregnancy to full term when they couldn't afford to support another life."/>
    <m/>
    <m/>
    <m/>
    <m/>
    <m/>
    <s v="2298483380164521_2299506520062207"/>
    <m/>
    <s v="https://www.facebook.com/2298483380164521_2299506520062207"/>
    <n v="5"/>
    <n v="0"/>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d v="2019-01-19T09:02:34.000"/>
    <m/>
    <s v="2298483380164521_2299354040077455"/>
    <s v="https://www.facebook.com/2298483380164521_2299354040077455"/>
    <n v="10"/>
    <n v="34"/>
    <m/>
    <m/>
    <m/>
    <m/>
    <m/>
    <m/>
    <n v="1"/>
    <s v="2"/>
    <s v="2"/>
    <m/>
    <m/>
    <m/>
    <m/>
    <m/>
    <m/>
    <m/>
    <m/>
    <m/>
  </r>
  <r>
    <s v="2298483380164521_2299506520062207"/>
    <s v="111658128847068_2298483380164521"/>
    <m/>
    <m/>
    <m/>
    <m/>
    <m/>
    <m/>
    <m/>
    <m/>
    <s v="No"/>
    <n v="164"/>
    <m/>
    <m/>
    <s v="Commented Post"/>
    <s v="Commented Post"/>
    <m/>
    <s v="https://www.facebook.com/111658128847068_2298483380164521"/>
    <x v="98"/>
    <m/>
    <m/>
    <m/>
    <m/>
    <m/>
    <s v="Annika Jacobsen God isn't everyone's belief. Keep your biases to yourself._x000a__x000a_Abortions are performed before the fetus has developed. The life of the person carrying is more important than the life growing inside. That's bodily autonomy._x000a__x000a_I've not heard of them being torn limb from limb, I believe this is either a myth, or perhaps horror stories that happen when woman aren't supplied safe means to have an abortion._x000a__x000a_Children are not for everyone. Protection is never 100%. People have a right to choose their own future and not be guilted into supporting the growth of another life for 9 months. Why would you want someone to keep a pregnancy out of guilt? That's a horrible start to motherhood._x000a__x000a_Using the phrase &quot;all have a right to live&quot; applies to animals as well. In that case you should be pushing for vegetarianism._x000a__x000a_Lastly, their are hundreds of thousands of children in foster care because people were guilted to carry their pregnancy to full term when they couldn't afford to support another life."/>
    <m/>
    <m/>
    <m/>
    <m/>
    <m/>
    <s v="https://www.facebook.com/2298483380164521_2299506520062207"/>
    <n v="5"/>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9"/>
    <n v="5.232558139534884"/>
    <n v="4"/>
    <n v="2.3255813953488373"/>
    <n v="0"/>
    <n v="0"/>
    <n v="159"/>
    <n v="92.44186046511628"/>
    <n v="172"/>
  </r>
  <r>
    <s v="2298483380164521_2299354040077455"/>
    <s v="111658128847068_2298483380164521"/>
    <m/>
    <m/>
    <m/>
    <m/>
    <m/>
    <m/>
    <m/>
    <m/>
    <s v="No"/>
    <n v="165"/>
    <m/>
    <m/>
    <s v="Commented Post"/>
    <s v="Commented Post"/>
    <m/>
    <s v="https://www.facebook.com/111658128847068_2298483380164521"/>
    <x v="99"/>
    <m/>
    <m/>
    <m/>
    <m/>
    <m/>
    <s v="How about, protecting the unborn child? _x000a_They are getting torn apart, Limb for limb, inside the womb, or being killed with chemicals. Something we don’t allow outside the womb anywhere!_x000a_Recently a baby received heart surgery, inside the womb, and in that instance, scientists were willing to call it baby. But when it comes to murdering them, in horrible and painful ways, they won’t call them babies. Doesn’t change facts!_x000a_Human babies are being killed in the 1000 every day, all because the adults, who had the sex, don’t want to accept the consequences of their actions. _x000a_Some of the babies are even still alive, when they come out of the womb, and then they are killed, outside! How is that not murder? If that baby had been wanted, and the doctor killed it,_x000a_It would be seen as murder, but when it’s not convenient for the parents to have a baby, it’s ok to kill it? _x000a_This whole thing is sick! It’s selfish and it’s evil. Why is your life more important than the baby’s life? Who gave you the right to play God? _x000a_I thought Amnesty was supposed to support the weak, and the ones who need help. No one needs help more, than a baby, who doesn’t even have a say, if it gets to live or die, all because people think, that it’s ok to kill unwanted babies. . ._x000a__x000a_What happened to: All have the right to LIVE?"/>
    <m/>
    <m/>
    <m/>
    <m/>
    <m/>
    <s v="https://www.facebook.com/2298483380164521_2299354040077455"/>
    <n v="10"/>
    <n v="34"/>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7"/>
    <n v="2.7777777777777777"/>
    <n v="16"/>
    <n v="6.349206349206349"/>
    <n v="0"/>
    <n v="0"/>
    <n v="229"/>
    <n v="90.87301587301587"/>
    <n v="252"/>
  </r>
  <r>
    <s v="2298483380164521_2299287006750825"/>
    <s v="111658128847068_2298483380164521"/>
    <m/>
    <m/>
    <m/>
    <m/>
    <m/>
    <m/>
    <m/>
    <m/>
    <s v="No"/>
    <n v="166"/>
    <m/>
    <m/>
    <s v="Commented Post"/>
    <s v="Commented Post"/>
    <m/>
    <s v="https://www.facebook.com/111658128847068_2298483380164521"/>
    <x v="100"/>
    <m/>
    <m/>
    <m/>
    <m/>
    <m/>
    <s v="Men who 'don't believe in abortion' should have vasectomies. That way,  women of their intimate acquaintance will never have an unwanted pregnancy. Surely they would be happy to relinquish the possibility of being a father if they feel so strongly about abortion?"/>
    <m/>
    <m/>
    <m/>
    <m/>
    <m/>
    <s v="https://www.facebook.com/2298483380164521_2299287006750825"/>
    <n v="24"/>
    <n v="5"/>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2"/>
    <n v="4.761904761904762"/>
    <n v="1"/>
    <n v="2.380952380952381"/>
    <n v="0"/>
    <n v="0"/>
    <n v="39"/>
    <n v="92.85714285714286"/>
    <n v="42"/>
  </r>
  <r>
    <s v="2298483380164521_2299239473422245"/>
    <s v="2298483380164521_2298552586824267"/>
    <s v="128, 128, 128"/>
    <m/>
    <m/>
    <m/>
    <m/>
    <m/>
    <m/>
    <m/>
    <s v="No"/>
    <n v="167"/>
    <m/>
    <m/>
    <s v="Replied to Comment"/>
    <s v="Replied Comment"/>
    <m/>
    <m/>
    <x v="101"/>
    <m/>
    <m/>
    <m/>
    <m/>
    <m/>
    <m/>
    <m/>
    <m/>
    <m/>
    <m/>
    <m/>
    <m/>
    <m/>
    <m/>
    <m/>
    <m/>
    <m/>
    <m/>
    <m/>
    <m/>
    <m/>
    <m/>
    <m/>
    <s v="The Catholic Church has spoken out strongly against the misuse of wire hangers."/>
    <m/>
    <m/>
    <m/>
    <m/>
    <m/>
    <s v="2298483380164521_2299239473422245"/>
    <m/>
    <s v="https://www.facebook.com/2298483380164521_2299239473422245"/>
    <n v="0"/>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299239473422245"/>
    <s v="111658128847068_2298483380164521"/>
    <m/>
    <m/>
    <m/>
    <m/>
    <m/>
    <m/>
    <m/>
    <m/>
    <s v="No"/>
    <n v="168"/>
    <m/>
    <m/>
    <s v="Commented Post"/>
    <s v="Commented Post"/>
    <m/>
    <s v="https://www.facebook.com/111658128847068_2298483380164521"/>
    <x v="101"/>
    <m/>
    <m/>
    <m/>
    <m/>
    <m/>
    <s v="The Catholic Church has spoken out strongly against the misuse of wire hangers."/>
    <m/>
    <m/>
    <m/>
    <m/>
    <m/>
    <s v="https://www.facebook.com/2298483380164521_229923947342224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7.6923076923076925"/>
    <n v="0"/>
    <n v="0"/>
    <n v="12"/>
    <n v="92.3076923076923"/>
    <n v="13"/>
  </r>
  <r>
    <s v="2298483380164521_2298984100114449"/>
    <s v="2298483380164521_2298673983478794"/>
    <s v="161, 95, 95"/>
    <n v="9.377443751081735"/>
    <m/>
    <m/>
    <m/>
    <m/>
    <m/>
    <m/>
    <s v="No"/>
    <n v="169"/>
    <m/>
    <m/>
    <s v="Replied to Comment"/>
    <s v="Replied Comment"/>
    <m/>
    <m/>
    <x v="102"/>
    <m/>
    <m/>
    <m/>
    <m/>
    <m/>
    <m/>
    <m/>
    <m/>
    <m/>
    <m/>
    <m/>
    <m/>
    <m/>
    <m/>
    <m/>
    <m/>
    <m/>
    <m/>
    <m/>
    <m/>
    <m/>
    <m/>
    <m/>
    <s v="Funny how a man can be judged... By its a woman's choice to kill a baby"/>
    <m/>
    <m/>
    <m/>
    <m/>
    <m/>
    <s v="2298483380164521_2298984100114449"/>
    <m/>
    <s v="https://www.facebook.com/2298483380164521_2298984100114449"/>
    <n v="3"/>
    <n v="0"/>
    <s v="avoid pregnancy instead kill unborn."/>
    <m/>
    <m/>
    <m/>
    <m/>
    <d v="2019-01-18T20:11:03.000"/>
    <m/>
    <s v="2298483380164521_2298673983478794"/>
    <s v="https://www.facebook.com/2298483380164521_2298673983478794"/>
    <n v="10"/>
    <n v="14"/>
    <m/>
    <m/>
    <m/>
    <m/>
    <m/>
    <m/>
    <n v="1"/>
    <s v="2"/>
    <s v="2"/>
    <m/>
    <m/>
    <m/>
    <m/>
    <m/>
    <m/>
    <m/>
    <m/>
    <m/>
  </r>
  <r>
    <s v="2298483380164521_2298984100114449"/>
    <s v="111658128847068_2298483380164521"/>
    <m/>
    <m/>
    <m/>
    <m/>
    <m/>
    <m/>
    <m/>
    <m/>
    <s v="No"/>
    <n v="170"/>
    <m/>
    <m/>
    <s v="Commented Post"/>
    <s v="Commented Post"/>
    <m/>
    <s v="https://www.facebook.com/111658128847068_2298483380164521"/>
    <x v="102"/>
    <m/>
    <m/>
    <m/>
    <m/>
    <m/>
    <s v="Funny how a man can be judged... By its a woman's choice to kill a baby"/>
    <m/>
    <m/>
    <m/>
    <m/>
    <m/>
    <s v="https://www.facebook.com/2298483380164521_2298984100114449"/>
    <n v="3"/>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2"/>
    <n v="12.5"/>
    <n v="0"/>
    <n v="0"/>
    <n v="14"/>
    <n v="87.5"/>
    <n v="16"/>
  </r>
  <r>
    <s v="2298483380164521_2298983516781174"/>
    <s v="2298483380164521_2298523970160462"/>
    <s v="138, 118, 118"/>
    <n v="7"/>
    <m/>
    <m/>
    <m/>
    <m/>
    <m/>
    <m/>
    <s v="No"/>
    <n v="171"/>
    <m/>
    <m/>
    <s v="Replied to Comment"/>
    <s v="Replied Comment"/>
    <m/>
    <m/>
    <x v="103"/>
    <m/>
    <m/>
    <m/>
    <m/>
    <m/>
    <m/>
    <m/>
    <m/>
    <m/>
    <m/>
    <m/>
    <m/>
    <m/>
    <m/>
    <m/>
    <m/>
    <m/>
    <m/>
    <m/>
    <m/>
    <m/>
    <m/>
    <m/>
    <s v="Maybe try some taking responsibility?"/>
    <m/>
    <m/>
    <m/>
    <m/>
    <m/>
    <s v="2298483380164521_2298983516781174"/>
    <m/>
    <s v="https://www.facebook.com/2298483380164521_2298983516781174"/>
    <n v="1"/>
    <n v="0"/>
    <s v="It makes me so mad that we haven’t progressed much since I was a young woman and knew others who had back-alley abortions."/>
    <m/>
    <m/>
    <m/>
    <m/>
    <d v="2019-01-18T18:01:22.000"/>
    <m/>
    <s v="2298483380164521_2298523970160462"/>
    <s v="https://www.facebook.com/2298483380164521_2298523970160462"/>
    <n v="14"/>
    <n v="7"/>
    <m/>
    <m/>
    <m/>
    <m/>
    <m/>
    <m/>
    <n v="1"/>
    <s v="2"/>
    <s v="2"/>
    <m/>
    <m/>
    <m/>
    <m/>
    <m/>
    <m/>
    <m/>
    <m/>
    <m/>
  </r>
  <r>
    <s v="2298483380164521_2298983516781174"/>
    <s v="111658128847068_2298483380164521"/>
    <m/>
    <m/>
    <m/>
    <m/>
    <m/>
    <m/>
    <m/>
    <m/>
    <s v="No"/>
    <n v="172"/>
    <m/>
    <m/>
    <s v="Commented Post"/>
    <s v="Commented Post"/>
    <m/>
    <s v="https://www.facebook.com/111658128847068_2298483380164521"/>
    <x v="103"/>
    <m/>
    <m/>
    <m/>
    <m/>
    <m/>
    <s v="Maybe try some taking responsibility?"/>
    <m/>
    <m/>
    <m/>
    <m/>
    <m/>
    <s v="https://www.facebook.com/2298483380164521_2298983516781174"/>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5"/>
    <n v="100"/>
    <n v="5"/>
  </r>
  <r>
    <s v="2298483380164521_2298983203447872"/>
    <s v="2298483380164521_2298552586824267"/>
    <s v="138, 118, 118"/>
    <n v="7"/>
    <m/>
    <m/>
    <m/>
    <m/>
    <m/>
    <m/>
    <s v="No"/>
    <n v="173"/>
    <m/>
    <m/>
    <s v="Replied to Comment"/>
    <s v="Replied Comment"/>
    <m/>
    <m/>
    <x v="104"/>
    <m/>
    <m/>
    <m/>
    <m/>
    <m/>
    <m/>
    <m/>
    <m/>
    <m/>
    <m/>
    <m/>
    <m/>
    <m/>
    <m/>
    <m/>
    <m/>
    <m/>
    <m/>
    <m/>
    <m/>
    <m/>
    <m/>
    <m/>
    <s v="Feminists will ALWAYS defend a woman who kills babies ."/>
    <m/>
    <m/>
    <m/>
    <m/>
    <m/>
    <s v="2298483380164521_2298983203447872"/>
    <m/>
    <s v="https://www.facebook.com/2298483380164521_2298983203447872"/>
    <n v="1"/>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298983203447872"/>
    <s v="111658128847068_2298483380164521"/>
    <m/>
    <m/>
    <m/>
    <m/>
    <m/>
    <m/>
    <m/>
    <m/>
    <s v="No"/>
    <n v="174"/>
    <m/>
    <m/>
    <s v="Commented Post"/>
    <s v="Commented Post"/>
    <m/>
    <s v="https://www.facebook.com/111658128847068_2298483380164521"/>
    <x v="104"/>
    <m/>
    <m/>
    <m/>
    <m/>
    <m/>
    <s v="Feminists will ALWAYS defend a woman who kills babies ."/>
    <m/>
    <m/>
    <m/>
    <m/>
    <m/>
    <s v="https://www.facebook.com/2298483380164521_2298983203447872"/>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11.11111111111111"/>
    <n v="0"/>
    <n v="0"/>
    <n v="8"/>
    <n v="88.88888888888889"/>
    <n v="9"/>
  </r>
  <r>
    <s v="2298483380164521_2298982810114578"/>
    <s v="111658128847068_2298483380164521"/>
    <m/>
    <m/>
    <m/>
    <m/>
    <m/>
    <m/>
    <m/>
    <m/>
    <s v="No"/>
    <n v="175"/>
    <m/>
    <m/>
    <s v="Commented Post"/>
    <s v="Commented Post"/>
    <m/>
    <s v="https://www.facebook.com/111658128847068_2298483380164521"/>
    <x v="105"/>
    <m/>
    <m/>
    <m/>
    <m/>
    <m/>
    <s v="Take responsibility? Na I'll play the victim when. I kill my own baby...."/>
    <m/>
    <m/>
    <m/>
    <m/>
    <m/>
    <s v="https://www.facebook.com/2298483380164521_2298982810114578"/>
    <n v="4"/>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7.6923076923076925"/>
    <n v="0"/>
    <n v="0"/>
    <n v="12"/>
    <n v="92.3076923076923"/>
    <n v="13"/>
  </r>
  <r>
    <s v="2298483380164521_2298969563449236"/>
    <s v="2298483380164521_2298673983478794"/>
    <s v="171, 85, 85"/>
    <n v="10"/>
    <m/>
    <m/>
    <m/>
    <m/>
    <m/>
    <m/>
    <s v="No"/>
    <n v="176"/>
    <m/>
    <m/>
    <s v="Replied to Comment"/>
    <s v="Replied Comment"/>
    <m/>
    <m/>
    <x v="106"/>
    <m/>
    <m/>
    <m/>
    <m/>
    <m/>
    <m/>
    <m/>
    <m/>
    <m/>
    <m/>
    <m/>
    <m/>
    <m/>
    <m/>
    <m/>
    <m/>
    <m/>
    <m/>
    <m/>
    <m/>
    <m/>
    <m/>
    <m/>
    <s v="Said the man."/>
    <m/>
    <m/>
    <m/>
    <m/>
    <m/>
    <s v="2298483380164521_2298969563449236"/>
    <m/>
    <s v="https://www.facebook.com/2298483380164521_2298969563449236"/>
    <n v="4"/>
    <n v="0"/>
    <s v="avoid pregnancy instead kill unborn."/>
    <m/>
    <m/>
    <m/>
    <m/>
    <d v="2019-01-18T20:11:03.000"/>
    <m/>
    <s v="2298483380164521_2298673983478794"/>
    <s v="https://www.facebook.com/2298483380164521_2298673983478794"/>
    <n v="10"/>
    <n v="14"/>
    <m/>
    <m/>
    <m/>
    <m/>
    <m/>
    <m/>
    <n v="1"/>
    <s v="2"/>
    <s v="2"/>
    <m/>
    <m/>
    <m/>
    <m/>
    <m/>
    <m/>
    <m/>
    <m/>
    <m/>
  </r>
  <r>
    <s v="2298483380164521_2298969563449236"/>
    <s v="111658128847068_2298483380164521"/>
    <m/>
    <m/>
    <m/>
    <m/>
    <m/>
    <m/>
    <m/>
    <m/>
    <s v="No"/>
    <n v="177"/>
    <m/>
    <m/>
    <s v="Commented Post"/>
    <s v="Commented Post"/>
    <m/>
    <s v="https://www.facebook.com/111658128847068_2298483380164521"/>
    <x v="106"/>
    <m/>
    <m/>
    <m/>
    <m/>
    <m/>
    <s v="Said the man."/>
    <m/>
    <m/>
    <m/>
    <m/>
    <m/>
    <s v="https://www.facebook.com/2298483380164521_2298969563449236"/>
    <n v="4"/>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3"/>
    <n v="100"/>
    <n v="3"/>
  </r>
  <r>
    <s v="2298483380164521_2298966713449521"/>
    <s v="111658128847068_2298483380164521"/>
    <m/>
    <m/>
    <m/>
    <m/>
    <m/>
    <m/>
    <m/>
    <m/>
    <s v="No"/>
    <n v="178"/>
    <m/>
    <m/>
    <s v="Commented Post"/>
    <s v="Commented Post"/>
    <m/>
    <s v="https://www.facebook.com/111658128847068_2298483380164521"/>
    <x v="107"/>
    <m/>
    <m/>
    <m/>
    <m/>
    <m/>
    <s v="&quot;No wire hangers Ever!&quot;"/>
    <m/>
    <m/>
    <m/>
    <m/>
    <m/>
    <s v="https://www.facebook.com/2298483380164521_2298966713449521"/>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4"/>
    <n v="100"/>
    <n v="4"/>
  </r>
  <r>
    <s v="2298483380164521_2298745963471596"/>
    <s v="2298483380164521_2298673983478794"/>
    <s v="181, 76, 76"/>
    <n v="10"/>
    <m/>
    <m/>
    <m/>
    <m/>
    <m/>
    <m/>
    <s v="No"/>
    <n v="179"/>
    <m/>
    <m/>
    <s v="Replied to Comment"/>
    <s v="Replied Comment"/>
    <m/>
    <m/>
    <x v="108"/>
    <m/>
    <m/>
    <m/>
    <m/>
    <m/>
    <m/>
    <m/>
    <m/>
    <m/>
    <m/>
    <m/>
    <m/>
    <m/>
    <m/>
    <m/>
    <m/>
    <m/>
    <m/>
    <m/>
    <m/>
    <m/>
    <m/>
    <m/>
    <s v="Tulio Papadopulus and if someone is raped?"/>
    <m/>
    <m/>
    <m/>
    <m/>
    <m/>
    <s v="2298483380164521_2298745963471596"/>
    <m/>
    <s v="https://www.facebook.com/2298483380164521_2298745963471596"/>
    <n v="5"/>
    <n v="0"/>
    <s v="avoid pregnancy instead kill unborn."/>
    <m/>
    <m/>
    <m/>
    <m/>
    <d v="2019-01-18T20:11:03.000"/>
    <m/>
    <s v="2298483380164521_2298673983478794"/>
    <s v="https://www.facebook.com/2298483380164521_2298673983478794"/>
    <n v="10"/>
    <n v="14"/>
    <m/>
    <m/>
    <m/>
    <m/>
    <m/>
    <m/>
    <n v="1"/>
    <s v="2"/>
    <s v="2"/>
    <m/>
    <m/>
    <m/>
    <m/>
    <m/>
    <m/>
    <m/>
    <m/>
    <m/>
  </r>
  <r>
    <s v="2298483380164521_2298745963471596"/>
    <s v="111658128847068_2298483380164521"/>
    <m/>
    <m/>
    <m/>
    <m/>
    <m/>
    <m/>
    <m/>
    <m/>
    <s v="No"/>
    <n v="180"/>
    <m/>
    <m/>
    <s v="Commented Post"/>
    <s v="Commented Post"/>
    <m/>
    <s v="https://www.facebook.com/111658128847068_2298483380164521"/>
    <x v="108"/>
    <m/>
    <m/>
    <m/>
    <m/>
    <m/>
    <s v="Tulio Papadopulus and if someone is raped?"/>
    <m/>
    <m/>
    <m/>
    <m/>
    <m/>
    <s v="https://www.facebook.com/2298483380164521_2298745963471596"/>
    <n v="5"/>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14.285714285714286"/>
    <n v="0"/>
    <n v="0"/>
    <n v="6"/>
    <n v="85.71428571428571"/>
    <n v="7"/>
  </r>
  <r>
    <s v="2298483380164521_2298716693474523"/>
    <s v="2298483380164521_2298673983478794"/>
    <s v="202, 53, 53"/>
    <n v="10"/>
    <m/>
    <m/>
    <m/>
    <m/>
    <m/>
    <m/>
    <s v="No"/>
    <n v="181"/>
    <m/>
    <m/>
    <s v="Replied to Comment"/>
    <s v="Replied Comment"/>
    <m/>
    <m/>
    <x v="109"/>
    <m/>
    <m/>
    <m/>
    <m/>
    <m/>
    <m/>
    <m/>
    <m/>
    <m/>
    <m/>
    <m/>
    <m/>
    <m/>
    <m/>
    <m/>
    <m/>
    <m/>
    <m/>
    <m/>
    <m/>
    <m/>
    <m/>
    <m/>
    <s v="Tulio Papadopulus would be better of course - but how to do if you are not able to avoid having sex...?!!"/>
    <m/>
    <m/>
    <m/>
    <m/>
    <m/>
    <s v="2298483380164521_2298716693474523"/>
    <m/>
    <s v="https://www.facebook.com/2298483380164521_2298716693474523"/>
    <n v="7"/>
    <n v="0"/>
    <s v="avoid pregnancy instead kill unborn."/>
    <m/>
    <m/>
    <m/>
    <m/>
    <d v="2019-01-18T20:11:03.000"/>
    <m/>
    <s v="2298483380164521_2298673983478794"/>
    <s v="https://www.facebook.com/2298483380164521_2298673983478794"/>
    <n v="10"/>
    <n v="14"/>
    <m/>
    <m/>
    <m/>
    <m/>
    <m/>
    <m/>
    <n v="1"/>
    <s v="2"/>
    <s v="2"/>
    <m/>
    <m/>
    <m/>
    <m/>
    <m/>
    <m/>
    <m/>
    <m/>
    <m/>
  </r>
  <r>
    <s v="2298483380164521_2298716693474523"/>
    <s v="111658128847068_2298483380164521"/>
    <m/>
    <m/>
    <m/>
    <m/>
    <m/>
    <m/>
    <m/>
    <m/>
    <s v="No"/>
    <n v="182"/>
    <m/>
    <m/>
    <s v="Commented Post"/>
    <s v="Commented Post"/>
    <m/>
    <s v="https://www.facebook.com/111658128847068_2298483380164521"/>
    <x v="109"/>
    <m/>
    <m/>
    <m/>
    <m/>
    <m/>
    <s v="Tulio Papadopulus would be better of course - but how to do if you are not able to avoid having sex...?!!"/>
    <m/>
    <m/>
    <m/>
    <m/>
    <m/>
    <s v="https://www.facebook.com/2298483380164521_2298716693474523"/>
    <n v="7"/>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5"/>
    <n v="0"/>
    <n v="0"/>
    <n v="0"/>
    <n v="0"/>
    <n v="19"/>
    <n v="95"/>
    <n v="20"/>
  </r>
  <r>
    <s v="2298483380164521_2298708956808630"/>
    <s v="2298483380164521_2298552586824267"/>
    <s v="181, 76, 76"/>
    <n v="10"/>
    <m/>
    <m/>
    <m/>
    <m/>
    <m/>
    <m/>
    <s v="No"/>
    <n v="183"/>
    <m/>
    <m/>
    <s v="Replied to Comment"/>
    <s v="Replied Comment"/>
    <m/>
    <m/>
    <x v="110"/>
    <m/>
    <m/>
    <m/>
    <m/>
    <m/>
    <m/>
    <m/>
    <m/>
    <m/>
    <m/>
    <m/>
    <m/>
    <m/>
    <m/>
    <m/>
    <m/>
    <m/>
    <m/>
    <m/>
    <m/>
    <m/>
    <m/>
    <m/>
    <s v="Andreas Kettelhoit, as far as I'm concerned, they can keep their outdated views.... But they have no right to try and control women."/>
    <m/>
    <m/>
    <m/>
    <m/>
    <m/>
    <s v="2298483380164521_2298708956808630"/>
    <m/>
    <s v="https://www.facebook.com/2298483380164521_2298708956808630"/>
    <n v="5"/>
    <n v="0"/>
    <s v="Time to do something about the catholic church's view on sexuality and women's rights."/>
    <m/>
    <m/>
    <m/>
    <m/>
    <d v="2019-01-18T18:21:11.000"/>
    <m/>
    <s v="2298483380164521_2298552586824267"/>
    <s v="https://www.facebook.com/2298483380164521_2298552586824267"/>
    <n v="32"/>
    <n v="8"/>
    <m/>
    <m/>
    <m/>
    <m/>
    <m/>
    <m/>
    <n v="1"/>
    <s v="2"/>
    <s v="2"/>
    <m/>
    <m/>
    <m/>
    <m/>
    <m/>
    <m/>
    <m/>
    <m/>
    <m/>
  </r>
  <r>
    <s v="2298483380164521_2298708956808630"/>
    <s v="111658128847068_2298483380164521"/>
    <m/>
    <m/>
    <m/>
    <m/>
    <m/>
    <m/>
    <m/>
    <m/>
    <s v="No"/>
    <n v="184"/>
    <m/>
    <m/>
    <s v="Commented Post"/>
    <s v="Commented Post"/>
    <m/>
    <s v="https://www.facebook.com/111658128847068_2298483380164521"/>
    <x v="110"/>
    <m/>
    <m/>
    <m/>
    <m/>
    <m/>
    <s v="Andreas Kettelhoit, as far as I'm concerned, they can keep their outdated views.... But they have no right to try and control women."/>
    <m/>
    <m/>
    <m/>
    <m/>
    <m/>
    <s v="https://www.facebook.com/2298483380164521_2298708956808630"/>
    <n v="5"/>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1"/>
    <n v="4.3478260869565215"/>
    <n v="1"/>
    <n v="4.3478260869565215"/>
    <n v="0"/>
    <n v="0"/>
    <n v="21"/>
    <n v="91.30434782608695"/>
    <n v="23"/>
  </r>
  <r>
    <s v="2298483380164521_2298674056812120"/>
    <s v="111658128847068_2298483380164521"/>
    <m/>
    <m/>
    <m/>
    <m/>
    <m/>
    <m/>
    <m/>
    <m/>
    <s v="No"/>
    <n v="185"/>
    <m/>
    <m/>
    <s v="Commented Post"/>
    <s v="Commented Post"/>
    <m/>
    <s v="https://www.facebook.com/111658128847068_2298483380164521"/>
    <x v="111"/>
    <m/>
    <m/>
    <m/>
    <m/>
    <m/>
    <s v="Miron Țigănaş"/>
    <m/>
    <m/>
    <m/>
    <m/>
    <m/>
    <s v="https://www.facebook.com/2298483380164521_2298674056812120"/>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
    <n v="100"/>
    <n v="2"/>
  </r>
  <r>
    <s v="2298483380164521_2298673983478794"/>
    <s v="111658128847068_2298483380164521"/>
    <m/>
    <m/>
    <m/>
    <m/>
    <m/>
    <m/>
    <m/>
    <m/>
    <s v="No"/>
    <n v="186"/>
    <m/>
    <m/>
    <s v="Commented Post"/>
    <s v="Commented Post"/>
    <m/>
    <s v="https://www.facebook.com/111658128847068_2298483380164521"/>
    <x v="112"/>
    <m/>
    <m/>
    <m/>
    <m/>
    <m/>
    <s v="avoid pregnancy instead kill unborn."/>
    <m/>
    <m/>
    <m/>
    <m/>
    <m/>
    <s v="https://www.facebook.com/2298483380164521_2298673983478794"/>
    <n v="10"/>
    <n v="14"/>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20"/>
    <n v="0"/>
    <n v="0"/>
    <n v="4"/>
    <n v="80"/>
    <n v="5"/>
  </r>
  <r>
    <s v="2298483380164521_2298632753482917"/>
    <s v="111658128847068_2298483380164521"/>
    <m/>
    <m/>
    <m/>
    <m/>
    <m/>
    <m/>
    <m/>
    <m/>
    <s v="No"/>
    <n v="187"/>
    <m/>
    <m/>
    <s v="Commented Post"/>
    <s v="Commented Post"/>
    <m/>
    <s v="https://www.facebook.com/111658128847068_2298483380164521"/>
    <x v="113"/>
    <m/>
    <m/>
    <m/>
    <m/>
    <m/>
    <s v="不要急著和加害者握手 習近平牠不分日夜24小時正在屠殺、殘害「無辜」_x000a_習近平你恐怖份子你狗軍鬼子躲不了，_x000a_習近平你極為暴戾，下巴橫肉一層層多到嘴裡唾液裝不下，流著口水(嗜血、色狼)_x000a_(非常囂張的)武力侵略 「遠程讀取和干擾心思的武力」 大屠殺 酷刑 箝制心靈、輿論 侵犯隱私 性騷女性 殺人為目的的虐待 逼迫 剝奪睡眠 造神 24小時干擾... 濫害 (電腦輔助)惡毒惡狠攻擊人腦 破壞腦力(傷害形象) 軍恐怖活動 嗜血 極端殘忍、暴戾、陰險習近平鬼子(習、胡、江) _x000a_歷史不能編故事 想一想受害者 謹慎習近平鬼子牠比北韓金正恩更加嗜血、暴戾、不節制..... _x000a_自由世界的領袖他可能自身難保、需要先保護自己、保護家人.....千金難買早知道_x000a_「遇到習近平屠夫如果你還敢有人性」，千萬當心鐵幕軍豬習近平幹齊心幹到爽歪歪習近平鬼子牠「極端」殘忍、暴戾、陰險成性_x000a_我沒有去過中國 「20世紀最大的謊言」「希特勒最和平」 21世紀最大的詐騙「比希特勒更變態的屠夫狗娘養習近平可以獲諾貝爾和平獎」_x000a_暴戾至極習近平鬼子 殘忍成性習近平淫豬 極盡狠毒掌握整個中國國家力量小小雜種習近平鬼子_x000a__x000a_我正受到極端殘忍、暴戾、陰險習近平鬼子要為牠自己脫罪殘忍從腦非常嚴重..的酷刑、逼迫、破壞陳述、「屠殺」、_x000a_2019.1.19  03:31  陳順銓  (這個PO文每句每個字對我十分、非常重要希望有人注意到)"/>
    <m/>
    <m/>
    <m/>
    <m/>
    <m/>
    <s v="https://www.facebook.com/2298483380164521_2298632753482917"/>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75"/>
    <n v="100"/>
    <n v="75"/>
  </r>
  <r>
    <s v="2298483380164521_2298624760150383"/>
    <s v="111658128847068_2298483380164521"/>
    <m/>
    <m/>
    <m/>
    <m/>
    <m/>
    <m/>
    <m/>
    <m/>
    <s v="No"/>
    <n v="188"/>
    <m/>
    <m/>
    <s v="Commented Post"/>
    <s v="Commented Post"/>
    <m/>
    <s v="https://www.facebook.com/111658128847068_2298483380164521"/>
    <x v="114"/>
    <m/>
    <m/>
    <m/>
    <m/>
    <m/>
    <m/>
    <m/>
    <m/>
    <s v="sticker"/>
    <s v="https://scontent.xx.fbcdn.net/v/t39.1997-6/851562_147663445415919_310424973_n.png?_nc_cat=1&amp;_nc_ht=scontent.xx&amp;oh=54944ffde9a92a32c925926d3888d293&amp;oe=5CC6918B"/>
    <s v="https://scontent.xx.fbcdn.net/v/t39.1997-6/851562_147663445415919_310424973_n.png?_nc_cat=1&amp;_nc_ht=scontent.xx&amp;oh=54944ffde9a92a32c925926d3888d293&amp;oe=5CC6918B"/>
    <s v="https://www.facebook.com/2298483380164521_2298624760150383"/>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m/>
    <m/>
    <m/>
    <m/>
    <m/>
    <m/>
    <m/>
    <m/>
    <m/>
  </r>
  <r>
    <s v="2298483380164521_2298596406819885"/>
    <s v="111658128847068_2298483380164521"/>
    <m/>
    <m/>
    <m/>
    <m/>
    <m/>
    <m/>
    <m/>
    <m/>
    <s v="No"/>
    <n v="189"/>
    <m/>
    <m/>
    <s v="Commented Post"/>
    <s v="Commented Post"/>
    <m/>
    <s v="https://www.facebook.com/111658128847068_2298483380164521"/>
    <x v="115"/>
    <m/>
    <m/>
    <m/>
    <m/>
    <m/>
    <s v="Layla Rochefort :("/>
    <m/>
    <m/>
    <m/>
    <m/>
    <m/>
    <s v="https://www.facebook.com/2298483380164521_2298596406819885"/>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2"/>
    <n v="100"/>
    <n v="2"/>
  </r>
  <r>
    <s v="2298483380164521_2298554653490727"/>
    <s v="111658128847068_2298483380164521"/>
    <m/>
    <m/>
    <m/>
    <m/>
    <m/>
    <m/>
    <m/>
    <m/>
    <s v="No"/>
    <n v="190"/>
    <m/>
    <m/>
    <s v="Commented Post"/>
    <s v="Commented Post"/>
    <m/>
    <s v="https://www.facebook.com/111658128847068_2298483380164521"/>
    <x v="116"/>
    <m/>
    <m/>
    <m/>
    <m/>
    <m/>
    <s v="😧😧😧😧"/>
    <m/>
    <m/>
    <m/>
    <m/>
    <m/>
    <s v="https://www.facebook.com/2298483380164521_2298554653490727"/>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0"/>
    <n v="0"/>
    <n v="0"/>
  </r>
  <r>
    <s v="2298483380164521_2298552586824267"/>
    <s v="111658128847068_2298483380164521"/>
    <m/>
    <m/>
    <m/>
    <m/>
    <m/>
    <m/>
    <m/>
    <m/>
    <s v="No"/>
    <n v="191"/>
    <m/>
    <m/>
    <s v="Commented Post"/>
    <s v="Commented Post"/>
    <m/>
    <s v="https://www.facebook.com/111658128847068_2298483380164521"/>
    <x v="117"/>
    <m/>
    <m/>
    <m/>
    <m/>
    <m/>
    <s v="Time to do something about the catholic church's view on sexuality and women's rights."/>
    <m/>
    <m/>
    <m/>
    <m/>
    <m/>
    <s v="https://www.facebook.com/2298483380164521_2298552586824267"/>
    <n v="32"/>
    <n v="8"/>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14"/>
    <n v="100"/>
    <n v="14"/>
  </r>
  <r>
    <s v="2298483380164521_2298535640159295"/>
    <s v="111658128847068_2298483380164521"/>
    <m/>
    <m/>
    <m/>
    <m/>
    <m/>
    <m/>
    <m/>
    <m/>
    <s v="No"/>
    <n v="192"/>
    <m/>
    <m/>
    <s v="Commented Post"/>
    <s v="Commented Post"/>
    <m/>
    <s v="https://www.facebook.com/111658128847068_2298483380164521"/>
    <x v="118"/>
    <m/>
    <m/>
    <m/>
    <m/>
    <m/>
    <s v="A difficult topic"/>
    <m/>
    <m/>
    <m/>
    <m/>
    <m/>
    <s v="https://www.facebook.com/2298483380164521_2298535640159295"/>
    <n v="1"/>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33.333333333333336"/>
    <n v="0"/>
    <n v="0"/>
    <n v="2"/>
    <n v="66.66666666666667"/>
    <n v="3"/>
  </r>
  <r>
    <s v="2298483380164521_2298523970160462"/>
    <s v="111658128847068_2298483380164521"/>
    <m/>
    <m/>
    <m/>
    <m/>
    <m/>
    <m/>
    <m/>
    <m/>
    <s v="No"/>
    <n v="193"/>
    <m/>
    <m/>
    <s v="Commented Post"/>
    <s v="Commented Post"/>
    <m/>
    <s v="https://www.facebook.com/111658128847068_2298483380164521"/>
    <x v="119"/>
    <m/>
    <m/>
    <m/>
    <m/>
    <m/>
    <s v="It makes me so mad that we haven’t progressed much since I was a young woman and knew others who had back-alley abortions."/>
    <m/>
    <m/>
    <m/>
    <m/>
    <m/>
    <s v="https://www.facebook.com/2298483380164521_2298523970160462"/>
    <n v="14"/>
    <n v="7"/>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1"/>
    <n v="4"/>
    <n v="0"/>
    <n v="0"/>
    <n v="24"/>
    <n v="96"/>
    <n v="25"/>
  </r>
  <r>
    <s v="2298483380164521_2298487670164092"/>
    <s v="111658128847068_2298483380164521"/>
    <m/>
    <m/>
    <m/>
    <m/>
    <m/>
    <m/>
    <m/>
    <m/>
    <s v="No"/>
    <n v="194"/>
    <m/>
    <m/>
    <s v="Commented Post"/>
    <s v="Commented Post"/>
    <m/>
    <s v="https://www.facebook.com/111658128847068_2298483380164521"/>
    <x v="120"/>
    <m/>
    <m/>
    <m/>
    <m/>
    <m/>
    <s v="Ashley Juarez OmG 😲"/>
    <m/>
    <m/>
    <m/>
    <m/>
    <m/>
    <s v="https://www.facebook.com/2298483380164521_2298487670164092"/>
    <n v="0"/>
    <n v="0"/>
    <s v="We could have done the 10 Year Challenge, but this goes further back than that. In 2019, we'll keep fighting to decriminalize abortion in all countries where it is still a crime."/>
    <s v="Amnesty International"/>
    <d v="2019-01-18T17:35:33.000"/>
    <s v="https://scontent.xx.fbcdn.net/v/t1.0-0/s130x130/50601039_2298482836831242_773128580392550400_n.jpg?_nc_cat=106&amp;_nc_ht=scontent.xx&amp;oh=81790ebf9321cd7decdd038c0c65f30e&amp;oe=5CC8B913"/>
    <n v="937"/>
    <n v="97"/>
    <m/>
    <m/>
    <m/>
    <m/>
    <m/>
    <m/>
    <m/>
    <m/>
    <m/>
    <m/>
    <m/>
    <m/>
    <m/>
    <m/>
    <m/>
    <m/>
    <m/>
    <m/>
    <m/>
    <m/>
    <m/>
    <m/>
    <m/>
    <m/>
    <m/>
    <m/>
    <m/>
    <m/>
    <m/>
    <m/>
    <m/>
    <n v="1"/>
    <s v="2"/>
    <s v="2"/>
    <n v="0"/>
    <n v="0"/>
    <n v="0"/>
    <n v="0"/>
    <n v="0"/>
    <n v="0"/>
    <n v="3"/>
    <n v="100"/>
    <n v="3"/>
  </r>
  <r>
    <s v="2299938390019020_2307602752585917"/>
    <s v="111658128847068_2299938390019020"/>
    <m/>
    <m/>
    <m/>
    <m/>
    <m/>
    <m/>
    <m/>
    <m/>
    <s v="No"/>
    <n v="195"/>
    <m/>
    <m/>
    <s v="Commented Post"/>
    <s v="Commented Post"/>
    <m/>
    <s v="https://www.facebook.com/111658128847068_2299938390019020"/>
    <x v="121"/>
    <m/>
    <m/>
    <m/>
    <m/>
    <s v=" #GambiaHasDecided"/>
    <s v="I hear the drums in the distance.  Cue up white guilt syndrome."/>
    <m/>
    <m/>
    <m/>
    <m/>
    <m/>
    <s v="https://www.facebook.com/2299938390019020_2307602752585917"/>
    <n v="0"/>
    <n v="0"/>
    <s v="Courage and persistance. Two words to describe those who created and took part of #GambiaHasDecided after Gambia's former president rejected the election results that voted him out of office 2 years ago. This is their story."/>
    <s v="Amnesty International"/>
    <d v="2019-01-19T18:02:20.000"/>
    <s v="https://scontent.xx.fbcdn.net/v/t15.5256-10/s130x130/50015879_288887125136055_2199427119916777472_n.jpg?_nc_cat=103&amp;_nc_ht=scontent.xx&amp;oh=2828b44a6668350cbff03acd4d2eeb0e&amp;oe=5CFE184E"/>
    <n v="157"/>
    <n v="5"/>
    <m/>
    <m/>
    <m/>
    <m/>
    <m/>
    <m/>
    <m/>
    <m/>
    <m/>
    <m/>
    <m/>
    <m/>
    <m/>
    <m/>
    <m/>
    <m/>
    <m/>
    <m/>
    <m/>
    <m/>
    <m/>
    <m/>
    <m/>
    <m/>
    <m/>
    <m/>
    <m/>
    <m/>
    <m/>
    <m/>
    <m/>
    <n v="1"/>
    <s v="10"/>
    <s v="10"/>
    <n v="0"/>
    <n v="0"/>
    <n v="2"/>
    <n v="16.666666666666668"/>
    <n v="0"/>
    <n v="0"/>
    <n v="10"/>
    <n v="83.33333333333333"/>
    <n v="12"/>
  </r>
  <r>
    <s v="2299938390019020_2302067483139444"/>
    <s v="111658128847068_2299938390019020"/>
    <m/>
    <m/>
    <m/>
    <m/>
    <m/>
    <m/>
    <m/>
    <m/>
    <s v="No"/>
    <n v="196"/>
    <m/>
    <m/>
    <s v="Commented Post"/>
    <s v="Commented Post"/>
    <m/>
    <s v="https://www.facebook.com/111658128847068_2299938390019020"/>
    <x v="122"/>
    <m/>
    <m/>
    <m/>
    <m/>
    <s v=" #GambiaHasDecided"/>
    <s v="I am sharing this. There are people, who n e e d  to see this video. Courange and Determination. Congrats"/>
    <m/>
    <m/>
    <m/>
    <m/>
    <m/>
    <s v="https://www.facebook.com/2299938390019020_2302067483139444"/>
    <n v="0"/>
    <n v="0"/>
    <s v="Courage and persistance. Two words to describe those who created and took part of #GambiaHasDecided after Gambia's former president rejected the election results that voted him out of office 2 years ago. This is their story."/>
    <s v="Amnesty International"/>
    <d v="2019-01-19T18:02:20.000"/>
    <s v="https://scontent.xx.fbcdn.net/v/t15.5256-10/s130x130/50015879_288887125136055_2199427119916777472_n.jpg?_nc_cat=103&amp;_nc_ht=scontent.xx&amp;oh=2828b44a6668350cbff03acd4d2eeb0e&amp;oe=5CFE184E"/>
    <n v="157"/>
    <n v="5"/>
    <m/>
    <m/>
    <m/>
    <m/>
    <m/>
    <m/>
    <m/>
    <m/>
    <m/>
    <m/>
    <m/>
    <m/>
    <m/>
    <m/>
    <m/>
    <m/>
    <m/>
    <m/>
    <m/>
    <m/>
    <m/>
    <m/>
    <m/>
    <m/>
    <m/>
    <m/>
    <m/>
    <m/>
    <m/>
    <m/>
    <m/>
    <n v="1"/>
    <s v="10"/>
    <s v="10"/>
    <n v="0"/>
    <n v="0"/>
    <n v="0"/>
    <n v="0"/>
    <n v="0"/>
    <n v="0"/>
    <n v="20"/>
    <n v="100"/>
    <n v="20"/>
  </r>
  <r>
    <s v="2299938390019020_2300962836583242"/>
    <s v="111658128847068_2299938390019020"/>
    <m/>
    <m/>
    <m/>
    <m/>
    <m/>
    <m/>
    <m/>
    <m/>
    <s v="No"/>
    <n v="197"/>
    <m/>
    <m/>
    <s v="Commented Post"/>
    <s v="Commented Post"/>
    <m/>
    <s v="https://www.facebook.com/111658128847068_2299938390019020"/>
    <x v="123"/>
    <m/>
    <m/>
    <m/>
    <m/>
    <s v=" #GambiaHasDecided"/>
    <s v="Where is the coverage of the issues in Zimbabwe?"/>
    <m/>
    <m/>
    <m/>
    <m/>
    <m/>
    <s v="https://www.facebook.com/2299938390019020_2300962836583242"/>
    <n v="0"/>
    <n v="0"/>
    <s v="Courage and persistance. Two words to describe those who created and took part of #GambiaHasDecided after Gambia's former president rejected the election results that voted him out of office 2 years ago. This is their story."/>
    <s v="Amnesty International"/>
    <d v="2019-01-19T18:02:20.000"/>
    <s v="https://scontent.xx.fbcdn.net/v/t15.5256-10/s130x130/50015879_288887125136055_2199427119916777472_n.jpg?_nc_cat=103&amp;_nc_ht=scontent.xx&amp;oh=2828b44a6668350cbff03acd4d2eeb0e&amp;oe=5CFE184E"/>
    <n v="157"/>
    <n v="5"/>
    <m/>
    <m/>
    <m/>
    <m/>
    <m/>
    <m/>
    <m/>
    <m/>
    <m/>
    <m/>
    <m/>
    <m/>
    <m/>
    <m/>
    <m/>
    <m/>
    <m/>
    <m/>
    <m/>
    <m/>
    <m/>
    <m/>
    <m/>
    <m/>
    <m/>
    <m/>
    <m/>
    <m/>
    <m/>
    <m/>
    <m/>
    <n v="1"/>
    <s v="10"/>
    <s v="10"/>
    <n v="0"/>
    <n v="0"/>
    <n v="1"/>
    <n v="11.11111111111111"/>
    <n v="0"/>
    <n v="0"/>
    <n v="8"/>
    <n v="88.88888888888889"/>
    <n v="9"/>
  </r>
  <r>
    <s v="2299938390019020_2300925963253596"/>
    <s v="111658128847068_2299938390019020"/>
    <m/>
    <m/>
    <m/>
    <m/>
    <m/>
    <m/>
    <m/>
    <m/>
    <s v="No"/>
    <n v="198"/>
    <m/>
    <m/>
    <s v="Commented Post"/>
    <s v="Commented Post"/>
    <m/>
    <s v="https://www.facebook.com/111658128847068_2299938390019020"/>
    <x v="124"/>
    <m/>
    <m/>
    <m/>
    <m/>
    <s v=" #GambiaHasDecided"/>
    <s v="Congratulations Gambia for over throwing the most brutal dictatorships salute to your courage and strength"/>
    <m/>
    <m/>
    <m/>
    <m/>
    <m/>
    <s v="https://www.facebook.com/2299938390019020_2300925963253596"/>
    <n v="0"/>
    <n v="0"/>
    <s v="Courage and persistance. Two words to describe those who created and took part of #GambiaHasDecided after Gambia's former president rejected the election results that voted him out of office 2 years ago. This is their story."/>
    <s v="Amnesty International"/>
    <d v="2019-01-19T18:02:20.000"/>
    <s v="https://scontent.xx.fbcdn.net/v/t15.5256-10/s130x130/50015879_288887125136055_2199427119916777472_n.jpg?_nc_cat=103&amp;_nc_ht=scontent.xx&amp;oh=2828b44a6668350cbff03acd4d2eeb0e&amp;oe=5CFE184E"/>
    <n v="157"/>
    <n v="5"/>
    <m/>
    <m/>
    <m/>
    <m/>
    <m/>
    <m/>
    <m/>
    <m/>
    <m/>
    <m/>
    <m/>
    <m/>
    <m/>
    <m/>
    <m/>
    <m/>
    <m/>
    <m/>
    <m/>
    <m/>
    <m/>
    <m/>
    <m/>
    <m/>
    <m/>
    <m/>
    <m/>
    <m/>
    <m/>
    <m/>
    <m/>
    <n v="1"/>
    <s v="10"/>
    <s v="10"/>
    <n v="3"/>
    <n v="20"/>
    <n v="1"/>
    <n v="6.666666666666667"/>
    <n v="0"/>
    <n v="0"/>
    <n v="11"/>
    <n v="73.33333333333333"/>
    <n v="15"/>
  </r>
  <r>
    <s v="2299938390019020_2300744569938402"/>
    <s v="111658128847068_2299938390019020"/>
    <m/>
    <m/>
    <m/>
    <m/>
    <m/>
    <m/>
    <m/>
    <m/>
    <s v="No"/>
    <n v="199"/>
    <m/>
    <m/>
    <s v="Commented Post"/>
    <s v="Commented Post"/>
    <m/>
    <s v="https://www.facebook.com/111658128847068_2299938390019020"/>
    <x v="125"/>
    <m/>
    <m/>
    <m/>
    <m/>
    <s v=" #GambiaHasDecided"/>
    <s v="And you still ignore the genocide taking place in South Africa ? 70 000 - 100 000 killed by the anc goverment !"/>
    <m/>
    <m/>
    <m/>
    <m/>
    <m/>
    <s v="https://www.facebook.com/2299938390019020_2300744569938402"/>
    <n v="0"/>
    <n v="0"/>
    <s v="Courage and persistance. Two words to describe those who created and took part of #GambiaHasDecided after Gambia's former president rejected the election results that voted him out of office 2 years ago. This is their story."/>
    <s v="Amnesty International"/>
    <d v="2019-01-19T18:02:20.000"/>
    <s v="https://scontent.xx.fbcdn.net/v/t15.5256-10/s130x130/50015879_288887125136055_2199427119916777472_n.jpg?_nc_cat=103&amp;_nc_ht=scontent.xx&amp;oh=2828b44a6668350cbff03acd4d2eeb0e&amp;oe=5CFE184E"/>
    <n v="157"/>
    <n v="5"/>
    <m/>
    <m/>
    <m/>
    <m/>
    <m/>
    <m/>
    <m/>
    <m/>
    <m/>
    <m/>
    <m/>
    <m/>
    <m/>
    <m/>
    <m/>
    <m/>
    <m/>
    <m/>
    <m/>
    <m/>
    <m/>
    <m/>
    <m/>
    <m/>
    <m/>
    <m/>
    <m/>
    <m/>
    <m/>
    <m/>
    <m/>
    <n v="1"/>
    <s v="10"/>
    <s v="10"/>
    <n v="0"/>
    <n v="0"/>
    <n v="3"/>
    <n v="15"/>
    <n v="0"/>
    <n v="0"/>
    <n v="17"/>
    <n v="85"/>
    <n v="20"/>
  </r>
  <r>
    <s v="2301009853245207_2307601142586078"/>
    <s v="111658128847068_2301009853245207"/>
    <m/>
    <m/>
    <m/>
    <m/>
    <m/>
    <m/>
    <m/>
    <m/>
    <s v="No"/>
    <n v="200"/>
    <m/>
    <m/>
    <s v="Commented Post"/>
    <s v="Commented Post"/>
    <m/>
    <s v="https://www.facebook.com/111658128847068_2301009853245207"/>
    <x v="126"/>
    <m/>
    <m/>
    <m/>
    <m/>
    <m/>
    <s v="🤣"/>
    <m/>
    <m/>
    <m/>
    <m/>
    <m/>
    <s v="https://www.facebook.com/2301009853245207_2307601142586078"/>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0"/>
    <n v="0"/>
    <n v="0"/>
  </r>
  <r>
    <s v="2301009853245207_2306982565981269"/>
    <s v="2301009853245207_2302319129780946"/>
    <s v="128, 128, 128"/>
    <m/>
    <m/>
    <m/>
    <m/>
    <m/>
    <m/>
    <m/>
    <s v="No"/>
    <n v="201"/>
    <m/>
    <m/>
    <s v="Replied to Comment"/>
    <s v="Replied Comment"/>
    <m/>
    <m/>
    <x v="127"/>
    <m/>
    <m/>
    <m/>
    <m/>
    <m/>
    <m/>
    <m/>
    <m/>
    <m/>
    <m/>
    <m/>
    <m/>
    <m/>
    <m/>
    <m/>
    <m/>
    <m/>
    <m/>
    <m/>
    <m/>
    <m/>
    <m/>
    <m/>
    <s v="&quot;Every simple African men MUST be sent right back to Africa, AND I hope they would be castrate, NOBODY WANTS MORE OF THEM AND THEIR CHILDREN!&quot; you are disgusting."/>
    <m/>
    <m/>
    <m/>
    <m/>
    <m/>
    <s v="2301009853245207_2306982565981269"/>
    <m/>
    <s v="https://www.facebook.com/2301009853245207_2306982565981269"/>
    <n v="0"/>
    <n v="0"/>
    <s v="&quot;accident&quot;???_x000a_they chose to do it assuming we would be morally obliged to &quot;rescue&quot; them and &quot;ferry&quot; them to their destination (Europe)!!!!!_x000a_Unfortunately for them sometimes the expected taxi fails to turn up!_x000a_If we stopped offering a taxi service and automatically letting them in to Europe and the UK the surplus African population (due to Africa's &quot;stubbornly high birth rate&quot; according to a recent UN population report) would stop heading here._x000a_Alanr"/>
    <m/>
    <m/>
    <m/>
    <m/>
    <d v="2019-01-21T08:42:27.000"/>
    <m/>
    <s v="2301009853245207_2302319129780946"/>
    <s v="https://www.facebook.com/2301009853245207_2302319129780946"/>
    <n v="3"/>
    <n v="2"/>
    <m/>
    <m/>
    <m/>
    <m/>
    <m/>
    <m/>
    <n v="1"/>
    <s v="3"/>
    <s v="3"/>
    <m/>
    <m/>
    <m/>
    <m/>
    <m/>
    <m/>
    <m/>
    <m/>
    <m/>
  </r>
  <r>
    <s v="2301009853245207_2306982565981269"/>
    <s v="111658128847068_2301009853245207"/>
    <m/>
    <m/>
    <m/>
    <m/>
    <m/>
    <m/>
    <m/>
    <m/>
    <s v="No"/>
    <n v="202"/>
    <m/>
    <m/>
    <s v="Commented Post"/>
    <s v="Commented Post"/>
    <m/>
    <s v="https://www.facebook.com/111658128847068_2301009853245207"/>
    <x v="127"/>
    <m/>
    <m/>
    <m/>
    <m/>
    <m/>
    <s v="&quot;Every simple African men MUST be sent right back to Africa, AND I hope they would be castrate, NOBODY WANTS MORE OF THEM AND THEIR CHILDREN!&quot; you are disgusting."/>
    <m/>
    <m/>
    <m/>
    <m/>
    <m/>
    <s v="https://www.facebook.com/2301009853245207_230698256598126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3.4482758620689653"/>
    <n v="1"/>
    <n v="3.4482758620689653"/>
    <n v="0"/>
    <n v="0"/>
    <n v="27"/>
    <n v="93.10344827586206"/>
    <n v="29"/>
  </r>
  <r>
    <s v="2301009853245207_2305332332812959"/>
    <s v="111658128847068_2301009853245207"/>
    <m/>
    <m/>
    <m/>
    <m/>
    <m/>
    <m/>
    <m/>
    <m/>
    <s v="No"/>
    <n v="203"/>
    <m/>
    <m/>
    <s v="Commented Post"/>
    <s v="Commented Post"/>
    <m/>
    <s v="https://www.facebook.com/111658128847068_2301009853245207"/>
    <x v="128"/>
    <m/>
    <m/>
    <m/>
    <m/>
    <m/>
    <s v="It was their choice , nothing to do with any government ."/>
    <m/>
    <m/>
    <m/>
    <m/>
    <m/>
    <s v="https://www.facebook.com/2301009853245207_230533233281295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10"/>
    <n v="100"/>
    <n v="10"/>
  </r>
  <r>
    <s v="2301009853245207_2304686342877558"/>
    <s v="111658128847068_2301009853245207"/>
    <m/>
    <m/>
    <m/>
    <m/>
    <m/>
    <m/>
    <m/>
    <m/>
    <s v="No"/>
    <n v="204"/>
    <m/>
    <m/>
    <s v="Commented Post"/>
    <s v="Commented Post"/>
    <m/>
    <s v="https://www.facebook.com/111658128847068_2301009853245207"/>
    <x v="129"/>
    <m/>
    <m/>
    <m/>
    <m/>
    <m/>
    <s v="By not giving asylum to anyone, then they will change their minds before getting on a boat."/>
    <m/>
    <m/>
    <m/>
    <m/>
    <m/>
    <s v="https://www.facebook.com/2301009853245207_230468634287755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17"/>
    <n v="100"/>
    <n v="17"/>
  </r>
  <r>
    <s v="2301009853245207_2304530202893172"/>
    <s v="2301009853245207_2302319129780946"/>
    <s v="128, 128, 128"/>
    <m/>
    <m/>
    <m/>
    <m/>
    <m/>
    <m/>
    <m/>
    <s v="No"/>
    <n v="205"/>
    <m/>
    <m/>
    <s v="Replied to Comment"/>
    <s v="Replied Comment"/>
    <m/>
    <m/>
    <x v="130"/>
    <m/>
    <m/>
    <m/>
    <m/>
    <m/>
    <m/>
    <m/>
    <m/>
    <m/>
    <m/>
    <m/>
    <m/>
    <m/>
    <m/>
    <m/>
    <m/>
    <m/>
    <m/>
    <m/>
    <m/>
    <m/>
    <m/>
    <m/>
    <s v="Yes, That is right.. No Birthcontroll in most of Africa, because of culture and religion, Islam and catholic...AND because of the men in Africa!!  African men do not use bithcontroll, and they do not want women to make it eighter!!  It is a sick continent..In western Africa every woman give birth to a minimum 5 ( !!) children!!  She can not support her children!! The African father think he can making as many unvanted children as he likes..He does not care! It is his right..!!  Well, and he dos his best to making it to Europe, and Illiterate as he is, he believe, Europeian taxpaiers want to support him and and his family, AND THEY DO NOT!!  Every simple African men MUST be sent right back to Africa, AND I hope they would be castrate, NOBODY WANTS MORE OF THEM AND THEIR CHILDREN!!"/>
    <m/>
    <m/>
    <m/>
    <m/>
    <m/>
    <s v="2301009853245207_2304530202893172"/>
    <m/>
    <s v="https://www.facebook.com/2301009853245207_2304530202893172"/>
    <n v="0"/>
    <n v="0"/>
    <s v="&quot;accident&quot;???_x000a_they chose to do it assuming we would be morally obliged to &quot;rescue&quot; them and &quot;ferry&quot; them to their destination (Europe)!!!!!_x000a_Unfortunately for them sometimes the expected taxi fails to turn up!_x000a_If we stopped offering a taxi service and automatically letting them in to Europe and the UK the surplus African population (due to Africa's &quot;stubbornly high birth rate&quot; according to a recent UN population report) would stop heading here._x000a_Alanr"/>
    <m/>
    <m/>
    <m/>
    <m/>
    <d v="2019-01-21T08:42:27.000"/>
    <m/>
    <s v="2301009853245207_2302319129780946"/>
    <s v="https://www.facebook.com/2301009853245207_2302319129780946"/>
    <n v="3"/>
    <n v="2"/>
    <m/>
    <m/>
    <m/>
    <m/>
    <m/>
    <m/>
    <n v="1"/>
    <s v="3"/>
    <s v="3"/>
    <m/>
    <m/>
    <m/>
    <m/>
    <m/>
    <m/>
    <m/>
    <m/>
    <m/>
  </r>
  <r>
    <s v="2301009853245207_2304530202893172"/>
    <s v="111658128847068_2301009853245207"/>
    <m/>
    <m/>
    <m/>
    <m/>
    <m/>
    <m/>
    <m/>
    <m/>
    <s v="No"/>
    <n v="206"/>
    <m/>
    <m/>
    <s v="Commented Post"/>
    <s v="Commented Post"/>
    <m/>
    <s v="https://www.facebook.com/111658128847068_2301009853245207"/>
    <x v="130"/>
    <m/>
    <m/>
    <m/>
    <m/>
    <m/>
    <s v="Yes, That is right.. No Birthcontroll in most of Africa, because of culture and religion, Islam and catholic...AND because of the men in Africa!!  African men do not use bithcontroll, and they do not want women to make it eighter!!  It is a sick continent..In western Africa every woman give birth to a minimum 5 ( !!) children!!  She can not support her children!! The African father think he can making as many unvanted children as he likes..He does not care! It is his right..!!  Well, and he dos his best to making it to Europe, and Illiterate as he is, he believe, Europeian taxpaiers want to support him and and his family, AND THEY DO NOT!!  Every simple African men MUST be sent right back to Africa, AND I hope they would be castrate, NOBODY WANTS MORE OF THEM AND THEIR CHILDREN!!"/>
    <m/>
    <m/>
    <m/>
    <m/>
    <m/>
    <s v="https://www.facebook.com/2301009853245207_2304530202893172"/>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8"/>
    <n v="5.555555555555555"/>
    <n v="2"/>
    <n v="1.3888888888888888"/>
    <n v="0"/>
    <n v="0"/>
    <n v="134"/>
    <n v="93.05555555555556"/>
    <n v="144"/>
  </r>
  <r>
    <s v="2301009853245207_2304459109566948"/>
    <s v="111658128847068_2301009853245207"/>
    <m/>
    <m/>
    <m/>
    <m/>
    <m/>
    <m/>
    <m/>
    <m/>
    <s v="No"/>
    <n v="207"/>
    <m/>
    <m/>
    <s v="Commented Post"/>
    <s v="Commented Post"/>
    <m/>
    <s v="https://www.facebook.com/111658128847068_2301009853245207"/>
    <x v="131"/>
    <m/>
    <m/>
    <m/>
    <m/>
    <m/>
    <s v="https://www.facebook.com/434660496557518/posts/2134112383278979/"/>
    <m/>
    <m/>
    <m/>
    <m/>
    <m/>
    <s v="https://www.facebook.com/2301009853245207_230445910956694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0"/>
    <n v="0"/>
    <n v="0"/>
  </r>
  <r>
    <s v="2301009853245207_2303273889685470"/>
    <s v="111658128847068_2301009853245207"/>
    <m/>
    <m/>
    <m/>
    <m/>
    <m/>
    <m/>
    <m/>
    <m/>
    <s v="No"/>
    <n v="208"/>
    <m/>
    <m/>
    <s v="Commented Post"/>
    <s v="Commented Post"/>
    <m/>
    <s v="https://www.facebook.com/111658128847068_2301009853245207"/>
    <x v="132"/>
    <m/>
    <m/>
    <m/>
    <m/>
    <m/>
    <s v="I have an invention that prevents migrants from dying at sea and prevents migrants from reaching there with respect to human rights"/>
    <m/>
    <m/>
    <m/>
    <m/>
    <m/>
    <s v="https://www.facebook.com/2301009853245207_2303273889685470"/>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4.545454545454546"/>
    <n v="1"/>
    <n v="4.545454545454546"/>
    <n v="0"/>
    <n v="0"/>
    <n v="20"/>
    <n v="90.9090909090909"/>
    <n v="22"/>
  </r>
  <r>
    <s v="2301009853245207_2302528733093319"/>
    <s v="111658128847068_2301009853245207"/>
    <m/>
    <m/>
    <m/>
    <m/>
    <m/>
    <m/>
    <m/>
    <m/>
    <s v="No"/>
    <n v="209"/>
    <m/>
    <m/>
    <s v="Commented Post"/>
    <s v="Commented Post"/>
    <m/>
    <s v="https://www.facebook.com/111658128847068_2301009853245207"/>
    <x v="133"/>
    <m/>
    <m/>
    <m/>
    <m/>
    <m/>
    <s v="God bless"/>
    <m/>
    <m/>
    <m/>
    <m/>
    <m/>
    <s v="https://www.facebook.com/2301009853245207_230252873309331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50"/>
    <n v="0"/>
    <n v="0"/>
    <n v="0"/>
    <n v="0"/>
    <n v="1"/>
    <n v="50"/>
    <n v="2"/>
  </r>
  <r>
    <s v="2301009853245207_2302347586444767"/>
    <s v="111658128847068_2301009853245207"/>
    <m/>
    <m/>
    <m/>
    <m/>
    <m/>
    <m/>
    <m/>
    <m/>
    <s v="No"/>
    <n v="210"/>
    <m/>
    <m/>
    <s v="Commented Post"/>
    <s v="Commented Post"/>
    <m/>
    <s v="https://www.facebook.com/111658128847068_2301009853245207"/>
    <x v="134"/>
    <m/>
    <m/>
    <m/>
    <m/>
    <m/>
    <s v="And i must add; Nobody would want to leave his/her comfort zone to embark on a desperate journey like this."/>
    <m/>
    <m/>
    <m/>
    <m/>
    <m/>
    <s v="https://www.facebook.com/2301009853245207_2302347586444767"/>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9.523809523809524"/>
    <n v="1"/>
    <n v="4.761904761904762"/>
    <n v="0"/>
    <n v="0"/>
    <n v="18"/>
    <n v="85.71428571428571"/>
    <n v="21"/>
  </r>
  <r>
    <s v="2301009853245207_2302340363112156"/>
    <s v="111658128847068_2301009853245207"/>
    <m/>
    <m/>
    <m/>
    <m/>
    <m/>
    <m/>
    <m/>
    <m/>
    <s v="No"/>
    <n v="211"/>
    <m/>
    <m/>
    <s v="Commented Post"/>
    <s v="Commented Post"/>
    <m/>
    <s v="https://www.facebook.com/111658128847068_2301009853245207"/>
    <x v="135"/>
    <m/>
    <m/>
    <m/>
    <m/>
    <m/>
    <s v="It will continue to happen until Britain and France stop exploiting their colony. Tell them to stop African leaders from banking their loots in those EU countries, also with your power kick out all African dictatorship. Then will this migration stop."/>
    <m/>
    <m/>
    <m/>
    <m/>
    <m/>
    <s v="https://www.facebook.com/2301009853245207_2302340363112156"/>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41"/>
    <n v="100"/>
    <n v="41"/>
  </r>
  <r>
    <s v="2301009853245207_2302333859779473"/>
    <s v="111658128847068_2301009853245207"/>
    <m/>
    <m/>
    <m/>
    <m/>
    <m/>
    <m/>
    <m/>
    <m/>
    <s v="No"/>
    <n v="212"/>
    <m/>
    <m/>
    <s v="Commented Post"/>
    <s v="Commented Post"/>
    <m/>
    <s v="https://www.facebook.com/111658128847068_2301009853245207"/>
    <x v="136"/>
    <m/>
    <m/>
    <m/>
    <m/>
    <m/>
    <s v="Dear A/I_x000a_You also should to highlight inocent people killing by law enforcement agencies even police and others_x000a_Thousands of people have been killed on the name of terrorism"/>
    <m/>
    <m/>
    <m/>
    <m/>
    <m/>
    <s v="https://www.facebook.com/2301009853245207_2302333859779473"/>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3"/>
    <n v="10"/>
    <n v="0"/>
    <n v="0"/>
    <n v="27"/>
    <n v="90"/>
    <n v="30"/>
  </r>
  <r>
    <s v="2301009853245207_2302319129780946"/>
    <s v="111658128847068_2301009853245207"/>
    <m/>
    <m/>
    <m/>
    <m/>
    <m/>
    <m/>
    <m/>
    <m/>
    <s v="No"/>
    <n v="213"/>
    <m/>
    <m/>
    <s v="Commented Post"/>
    <s v="Commented Post"/>
    <m/>
    <s v="https://www.facebook.com/111658128847068_2301009853245207"/>
    <x v="137"/>
    <m/>
    <m/>
    <m/>
    <m/>
    <m/>
    <s v="&quot;accident&quot;???_x000a_they chose to do it assuming we would be morally obliged to &quot;rescue&quot; them and &quot;ferry&quot; them to their destination (Europe)!!!!!_x000a_Unfortunately for them sometimes the expected taxi fails to turn up!_x000a_If we stopped offering a taxi service and automatically letting them in to Europe and the UK the surplus African population (due to Africa's &quot;stubbornly high birth rate&quot; according to a recent UN population report) would stop heading here._x000a_Alanr"/>
    <m/>
    <m/>
    <m/>
    <m/>
    <m/>
    <s v="https://www.facebook.com/2301009853245207_2302319129780946"/>
    <n v="3"/>
    <n v="2"/>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3"/>
    <n v="4.109589041095891"/>
    <n v="0"/>
    <n v="0"/>
    <n v="70"/>
    <n v="95.89041095890411"/>
    <n v="73"/>
  </r>
  <r>
    <s v="2301009853245207_2302230049789854"/>
    <s v="2301009853245207_2301276293218563"/>
    <s v="128, 128, 128"/>
    <m/>
    <m/>
    <m/>
    <m/>
    <m/>
    <m/>
    <m/>
    <s v="No"/>
    <n v="214"/>
    <m/>
    <m/>
    <s v="Replied to Comment"/>
    <s v="Replied Comment"/>
    <m/>
    <m/>
    <x v="138"/>
    <m/>
    <m/>
    <m/>
    <m/>
    <m/>
    <m/>
    <m/>
    <m/>
    <m/>
    <m/>
    <m/>
    <m/>
    <m/>
    <m/>
    <m/>
    <m/>
    <m/>
    <m/>
    <m/>
    <m/>
    <m/>
    <m/>
    <m/>
    <s v="Jobeir Abu I would not put my &quot;wife&quot; and children in that position to start with ."/>
    <m/>
    <m/>
    <m/>
    <m/>
    <m/>
    <s v="2301009853245207_2302230049789854"/>
    <m/>
    <s v="https://www.facebook.com/2301009853245207_2302230049789854"/>
    <n v="0"/>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2230049789854"/>
    <s v="111658128847068_2301009853245207"/>
    <m/>
    <m/>
    <m/>
    <m/>
    <m/>
    <m/>
    <m/>
    <m/>
    <s v="No"/>
    <n v="215"/>
    <m/>
    <m/>
    <s v="Commented Post"/>
    <s v="Commented Post"/>
    <m/>
    <s v="https://www.facebook.com/111658128847068_2301009853245207"/>
    <x v="138"/>
    <m/>
    <m/>
    <m/>
    <m/>
    <m/>
    <s v="Jobeir Abu I would not put my &quot;wife&quot; and children in that position to start with ."/>
    <m/>
    <m/>
    <m/>
    <m/>
    <m/>
    <s v="https://www.facebook.com/2301009853245207_2302230049789854"/>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16"/>
    <n v="100"/>
    <n v="16"/>
  </r>
  <r>
    <s v="2301009853245207_2302226303123562"/>
    <s v="2301009853245207_2301276293218563"/>
    <s v="128, 128, 128"/>
    <m/>
    <m/>
    <m/>
    <m/>
    <m/>
    <m/>
    <m/>
    <s v="No"/>
    <n v="216"/>
    <m/>
    <m/>
    <s v="Replied to Comment"/>
    <s v="Replied Comment"/>
    <m/>
    <m/>
    <x v="139"/>
    <m/>
    <m/>
    <m/>
    <m/>
    <m/>
    <m/>
    <m/>
    <m/>
    <m/>
    <m/>
    <m/>
    <m/>
    <m/>
    <m/>
    <m/>
    <m/>
    <m/>
    <m/>
    <m/>
    <m/>
    <m/>
    <m/>
    <m/>
    <s v="James.. what of your float is burning...WOULD YOU DECIDE TO JUMP FROM THE WINDOW..WITH YOUR KIDS..."/>
    <m/>
    <m/>
    <m/>
    <m/>
    <m/>
    <s v="2301009853245207_2302226303123562"/>
    <m/>
    <s v="https://www.facebook.com/2301009853245207_2302226303123562"/>
    <n v="0"/>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2226303123562"/>
    <s v="111658128847068_2301009853245207"/>
    <m/>
    <m/>
    <m/>
    <m/>
    <m/>
    <m/>
    <m/>
    <m/>
    <s v="No"/>
    <n v="217"/>
    <m/>
    <m/>
    <s v="Commented Post"/>
    <s v="Commented Post"/>
    <m/>
    <s v="https://www.facebook.com/111658128847068_2301009853245207"/>
    <x v="139"/>
    <m/>
    <m/>
    <m/>
    <m/>
    <m/>
    <s v="James.. what of your float is burning...WOULD YOU DECIDE TO JUMP FROM THE WINDOW..WITH YOUR KIDS..."/>
    <m/>
    <m/>
    <m/>
    <m/>
    <m/>
    <s v="https://www.facebook.com/2301009853245207_2302226303123562"/>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1"/>
    <n v="5.555555555555555"/>
    <n v="0"/>
    <n v="0"/>
    <n v="17"/>
    <n v="94.44444444444444"/>
    <n v="18"/>
  </r>
  <r>
    <s v="2301009853245207_2302223969790462"/>
    <s v="111658128847068_2301009853245207"/>
    <m/>
    <m/>
    <m/>
    <m/>
    <m/>
    <m/>
    <m/>
    <m/>
    <s v="No"/>
    <n v="218"/>
    <m/>
    <m/>
    <s v="Commented Post"/>
    <s v="Commented Post"/>
    <m/>
    <s v="https://www.facebook.com/111658128847068_2301009853245207"/>
    <x v="140"/>
    <m/>
    <m/>
    <m/>
    <m/>
    <m/>
    <s v="Dem belly full.....Bob marley"/>
    <m/>
    <m/>
    <m/>
    <m/>
    <m/>
    <s v="https://www.facebook.com/2301009853245207_2302223969790462"/>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5"/>
    <n v="100"/>
    <n v="5"/>
  </r>
  <r>
    <s v="2301009853245207_2302053829807476"/>
    <s v="111658128847068_2301009853245207"/>
    <m/>
    <m/>
    <m/>
    <m/>
    <m/>
    <m/>
    <m/>
    <m/>
    <s v="No"/>
    <n v="219"/>
    <m/>
    <m/>
    <s v="Commented Post"/>
    <s v="Commented Post"/>
    <m/>
    <s v="https://www.facebook.com/111658128847068_2301009853245207"/>
    <x v="141"/>
    <m/>
    <m/>
    <m/>
    <m/>
    <m/>
    <s v="Please forward this to them. Thanks._x000a__x000a_UN_x000a_UN Human Rights_x000a_UN Human Rights Council_x000a_International Bar Association_x000a_Human Rights Watch_x000a_Amnesty International_x000a_Amnesty International Canada_x000a_International Criminal Court_x000a_Canadian Government_x000a__x000a_Recently, all Canadian media  are keeping  on talking about &quot; bully &quot;. Last week, Canadian media again reported  bullies from China and Trump._x000a__x000a_2 years ago, my post everywherever,  &quot; Never bully others, and try to avoid being bullied.&quot;_x000a__x000a_Now, my question is :_x000a__x000a_What about  Toronto Police , The Scarborough Hospital , Canadian torturers backed by Ontario Government...who are living as my neighbors , gathering around and in my workplace? _x000a__x000a_What happened and what are they doing?  _x000a__x000a_UN Human Rights and International Rehabilitation Council for Torture Victims have everything I provided._x000a__x000a_What happened and what are they doing?  _x000a__x000a_UN advised me to file complaints against them twice._x000a__x000a_This is bully or what?  Regardless of International law and International order, they are hacking UN, International Human Rights Community, International Criminal Court  and everything I am using. Facebook Canada, Youtube...they all are hacking and filtering my posts._x000a__x000a_Now, first, learn not to hurt others, then learn to avoid being hurt. _x000a__x000a_Fight for my life and fight against torture, I am not alone and I need your help._x000a__x000a_Robin Yan _x000a__x000a_Canadian victim of torture _x000a__x000a_20/01/2019"/>
    <m/>
    <m/>
    <m/>
    <m/>
    <m/>
    <s v="https://www.facebook.com/2301009853245207_2302053829807476"/>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0.47619047619047616"/>
    <n v="12"/>
    <n v="5.714285714285714"/>
    <n v="0"/>
    <n v="0"/>
    <n v="197"/>
    <n v="93.80952380952381"/>
    <n v="210"/>
  </r>
  <r>
    <s v="2301009853245207_2301949836484542"/>
    <s v="2301009853245207_2301108473235345"/>
    <s v="128, 128, 128"/>
    <m/>
    <m/>
    <m/>
    <m/>
    <m/>
    <m/>
    <m/>
    <s v="No"/>
    <n v="220"/>
    <m/>
    <m/>
    <s v="Replied to Comment"/>
    <s v="Replied Comment"/>
    <m/>
    <m/>
    <x v="142"/>
    <m/>
    <m/>
    <m/>
    <m/>
    <m/>
    <m/>
    <m/>
    <m/>
    <m/>
    <m/>
    <m/>
    <m/>
    <m/>
    <m/>
    <m/>
    <m/>
    <m/>
    <m/>
    <m/>
    <m/>
    <m/>
    <m/>
    <m/>
    <s v="Ross Carter I don’t know about you, but I still see Jews, lesbians, Muslims, woman and so on as “humans”. There’s nothing wrong with using the sex, nationality, etc if it’s relevant. People don’t stop being human when we are all these things, it’s actually a part of what makes us human. Not the part, but a part and if you don’t like these words being used to describe people, I think it’s because you have an issue with these people."/>
    <m/>
    <m/>
    <m/>
    <m/>
    <m/>
    <s v="2301009853245207_2301949836484542"/>
    <m/>
    <s v="https://www.facebook.com/2301009853245207_2301949836484542"/>
    <n v="0"/>
    <n v="0"/>
    <s v="How about, instead of saying &quot;refugees&quot; we use the word &quot;humans&quot;? Instead of saying &quot;Syrians&quot; we say &quot;humans&quot;. Instead of say Muslims, Jews, Russians, Kenyans, lesbians, women or any other defining word, we simply use the word &quot;humans&quot; and start to see each other as ... humans? Perhaps we can then start accepting one another and stop blaming, because it's clearly not getting us anywhere."/>
    <m/>
    <m/>
    <m/>
    <m/>
    <d v="2019-01-20T13:27:41.000"/>
    <m/>
    <s v="2301009853245207_2301108473235345"/>
    <s v="https://www.facebook.com/2301009853245207_2301108473235345"/>
    <n v="22"/>
    <n v="1"/>
    <m/>
    <m/>
    <m/>
    <m/>
    <m/>
    <m/>
    <n v="1"/>
    <s v="3"/>
    <s v="3"/>
    <m/>
    <m/>
    <m/>
    <m/>
    <m/>
    <m/>
    <m/>
    <m/>
    <m/>
  </r>
  <r>
    <s v="2301009853245207_2301949836484542"/>
    <s v="111658128847068_2301009853245207"/>
    <m/>
    <m/>
    <m/>
    <m/>
    <m/>
    <m/>
    <m/>
    <m/>
    <s v="No"/>
    <n v="221"/>
    <m/>
    <m/>
    <s v="Commented Post"/>
    <s v="Commented Post"/>
    <m/>
    <s v="https://www.facebook.com/111658128847068_2301009853245207"/>
    <x v="142"/>
    <m/>
    <m/>
    <m/>
    <m/>
    <m/>
    <s v="Ross Carter I don’t know about you, but I still see Jews, lesbians, Muslims, woman and so on as “humans”. There’s nothing wrong with using the sex, nationality, etc if it’s relevant. People don’t stop being human when we are all these things, it’s actually a part of what makes us human. Not the part, but a part and if you don’t like these words being used to describe people, I think it’s because you have an issue with these people."/>
    <m/>
    <m/>
    <m/>
    <m/>
    <m/>
    <s v="https://www.facebook.com/2301009853245207_2301949836484542"/>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1.1363636363636365"/>
    <n v="2"/>
    <n v="2.272727272727273"/>
    <n v="0"/>
    <n v="0"/>
    <n v="85"/>
    <n v="96.5909090909091"/>
    <n v="88"/>
  </r>
  <r>
    <s v="2301009853245207_2301864706493055"/>
    <s v="2301009853245207_2301276293218563"/>
    <s v="128, 128, 128"/>
    <m/>
    <m/>
    <m/>
    <m/>
    <m/>
    <m/>
    <m/>
    <s v="No"/>
    <n v="222"/>
    <m/>
    <m/>
    <s v="Replied to Comment"/>
    <s v="Replied Comment"/>
    <m/>
    <m/>
    <x v="143"/>
    <m/>
    <m/>
    <m/>
    <m/>
    <m/>
    <m/>
    <m/>
    <m/>
    <m/>
    <m/>
    <m/>
    <m/>
    <m/>
    <m/>
    <m/>
    <m/>
    <m/>
    <m/>
    <m/>
    <m/>
    <m/>
    <m/>
    <m/>
    <s v="Jasvir Singh Riat it is a safe part of tge world because we made it that way. Other countries should do the same instead of falling for left wing and extremists propaganda. In other words stand up for themselves."/>
    <m/>
    <m/>
    <m/>
    <m/>
    <m/>
    <s v="2301009853245207_2301864706493055"/>
    <m/>
    <s v="https://www.facebook.com/2301009853245207_2301864706493055"/>
    <n v="0"/>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864706493055"/>
    <s v="111658128847068_2301009853245207"/>
    <m/>
    <m/>
    <m/>
    <m/>
    <m/>
    <m/>
    <m/>
    <m/>
    <s v="No"/>
    <n v="223"/>
    <m/>
    <m/>
    <s v="Commented Post"/>
    <s v="Commented Post"/>
    <m/>
    <s v="https://www.facebook.com/111658128847068_2301009853245207"/>
    <x v="143"/>
    <m/>
    <m/>
    <m/>
    <m/>
    <m/>
    <s v="Jasvir Singh Riat it is a safe part of tge world because we made it that way. Other countries should do the same instead of falling for left wing and extremists propaganda. In other words stand up for themselves."/>
    <m/>
    <m/>
    <m/>
    <m/>
    <m/>
    <s v="https://www.facebook.com/2301009853245207_2301864706493055"/>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2.5641025641025643"/>
    <n v="3"/>
    <n v="7.6923076923076925"/>
    <n v="0"/>
    <n v="0"/>
    <n v="35"/>
    <n v="89.74358974358974"/>
    <n v="39"/>
  </r>
  <r>
    <s v="2301009853245207_2301861199826739"/>
    <s v="111658128847068_2301009853245207"/>
    <m/>
    <m/>
    <m/>
    <m/>
    <m/>
    <m/>
    <m/>
    <m/>
    <s v="No"/>
    <n v="224"/>
    <m/>
    <m/>
    <s v="Commented Post"/>
    <s v="Commented Post"/>
    <m/>
    <s v="https://www.facebook.com/111658128847068_2301009853245207"/>
    <x v="144"/>
    <m/>
    <m/>
    <m/>
    <m/>
    <m/>
    <s v="Maria Sánchez del Toro mira me ennervo"/>
    <m/>
    <m/>
    <m/>
    <m/>
    <m/>
    <s v="https://www.facebook.com/2301009853245207_230186119982673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7"/>
    <n v="100"/>
    <n v="7"/>
  </r>
  <r>
    <s v="2301009853245207_2301776409835218"/>
    <s v="111658128847068_2301009853245207"/>
    <m/>
    <m/>
    <m/>
    <m/>
    <m/>
    <m/>
    <m/>
    <m/>
    <s v="No"/>
    <n v="225"/>
    <m/>
    <m/>
    <s v="Commented Post"/>
    <s v="Commented Post"/>
    <m/>
    <s v="https://www.facebook.com/111658128847068_2301009853245207"/>
    <x v="145"/>
    <m/>
    <m/>
    <m/>
    <m/>
    <m/>
    <s v="well, the solution is an international navy operation outside all north African ports and put in jail all human traficants like the opetstion in Somali waters against pirates."/>
    <m/>
    <m/>
    <m/>
    <m/>
    <m/>
    <s v="https://www.facebook.com/2301009853245207_230177640983521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7.142857142857143"/>
    <n v="0"/>
    <n v="0"/>
    <n v="0"/>
    <n v="0"/>
    <n v="26"/>
    <n v="92.85714285714286"/>
    <n v="28"/>
  </r>
  <r>
    <s v="2301009853245207_2301743959838463"/>
    <s v="111658128847068_2301009853245207"/>
    <m/>
    <m/>
    <m/>
    <m/>
    <m/>
    <m/>
    <m/>
    <m/>
    <s v="No"/>
    <n v="226"/>
    <m/>
    <m/>
    <s v="Commented Post"/>
    <s v="Commented Post"/>
    <m/>
    <s v="https://www.facebook.com/111658128847068_2301009853245207"/>
    <x v="146"/>
    <m/>
    <m/>
    <m/>
    <m/>
    <m/>
    <s v="# FREE BIAFRA SO WE CAN FIX AFRICA TOGETHER.  NIGERIA FOUNDATION  IS FAULTY"/>
    <m/>
    <m/>
    <m/>
    <m/>
    <m/>
    <s v="https://www.facebook.com/2301009853245207_2301743959838463"/>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8.333333333333334"/>
    <n v="1"/>
    <n v="8.333333333333334"/>
    <n v="0"/>
    <n v="0"/>
    <n v="10"/>
    <n v="83.33333333333333"/>
    <n v="12"/>
  </r>
  <r>
    <s v="2301009853245207_2301738283172364"/>
    <s v="2301009853245207_2301276293218563"/>
    <s v="138, 118, 118"/>
    <n v="7"/>
    <m/>
    <m/>
    <m/>
    <m/>
    <m/>
    <m/>
    <s v="No"/>
    <n v="227"/>
    <m/>
    <m/>
    <s v="Replied to Comment"/>
    <s v="Replied Comment"/>
    <m/>
    <m/>
    <x v="147"/>
    <m/>
    <m/>
    <m/>
    <m/>
    <m/>
    <m/>
    <m/>
    <m/>
    <m/>
    <m/>
    <m/>
    <m/>
    <m/>
    <m/>
    <m/>
    <m/>
    <m/>
    <m/>
    <m/>
    <m/>
    <m/>
    <m/>
    <m/>
    <s v="Jasvir Singh Riat Would fight for your freedom or run away to another country, say like England and no smart answers."/>
    <m/>
    <m/>
    <m/>
    <m/>
    <m/>
    <s v="2301009853245207_2301738283172364"/>
    <m/>
    <s v="https://www.facebook.com/2301009853245207_2301738283172364"/>
    <n v="1"/>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738283172364"/>
    <s v="111658128847068_2301009853245207"/>
    <m/>
    <m/>
    <m/>
    <m/>
    <m/>
    <m/>
    <m/>
    <m/>
    <s v="No"/>
    <n v="228"/>
    <m/>
    <m/>
    <s v="Commented Post"/>
    <s v="Commented Post"/>
    <m/>
    <s v="https://www.facebook.com/111658128847068_2301009853245207"/>
    <x v="147"/>
    <m/>
    <m/>
    <m/>
    <m/>
    <m/>
    <s v="Jasvir Singh Riat Would fight for your freedom or run away to another country, say like England and no smart answers."/>
    <m/>
    <m/>
    <m/>
    <m/>
    <m/>
    <s v="https://www.facebook.com/2301009853245207_2301738283172364"/>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3"/>
    <n v="14.285714285714286"/>
    <n v="0"/>
    <n v="0"/>
    <n v="0"/>
    <n v="0"/>
    <n v="18"/>
    <n v="85.71428571428571"/>
    <n v="21"/>
  </r>
  <r>
    <s v="2301009853245207_2301725659840293"/>
    <s v="2301009853245207_2301276293218563"/>
    <s v="138, 118, 118"/>
    <n v="7"/>
    <m/>
    <m/>
    <m/>
    <m/>
    <m/>
    <m/>
    <s v="No"/>
    <n v="229"/>
    <m/>
    <m/>
    <s v="Replied to Comment"/>
    <s v="Replied Comment"/>
    <m/>
    <m/>
    <x v="148"/>
    <m/>
    <m/>
    <m/>
    <m/>
    <m/>
    <m/>
    <m/>
    <m/>
    <m/>
    <m/>
    <m/>
    <m/>
    <m/>
    <m/>
    <m/>
    <m/>
    <m/>
    <m/>
    <m/>
    <m/>
    <m/>
    <m/>
    <m/>
    <s v="We made it safe fighting two world wars and stood up to those who tried to take our freedom away, not run away."/>
    <m/>
    <m/>
    <m/>
    <m/>
    <m/>
    <s v="2301009853245207_2301725659840293"/>
    <m/>
    <s v="https://www.facebook.com/2301009853245207_2301725659840293"/>
    <n v="1"/>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725659840293"/>
    <s v="111658128847068_2301009853245207"/>
    <m/>
    <m/>
    <m/>
    <m/>
    <m/>
    <m/>
    <m/>
    <m/>
    <s v="No"/>
    <n v="230"/>
    <m/>
    <m/>
    <s v="Commented Post"/>
    <s v="Commented Post"/>
    <m/>
    <s v="https://www.facebook.com/111658128847068_2301009853245207"/>
    <x v="148"/>
    <m/>
    <m/>
    <m/>
    <m/>
    <m/>
    <s v="We made it safe fighting two world wars and stood up to those who tried to take our freedom away, not run away."/>
    <m/>
    <m/>
    <m/>
    <m/>
    <m/>
    <s v="https://www.facebook.com/2301009853245207_2301725659840293"/>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8.695652173913043"/>
    <n v="0"/>
    <n v="0"/>
    <n v="0"/>
    <n v="0"/>
    <n v="21"/>
    <n v="91.30434782608695"/>
    <n v="23"/>
  </r>
  <r>
    <s v="2301009853245207_2301720573174135"/>
    <s v="2301009853245207_2301276293218563"/>
    <s v="128, 128, 128"/>
    <m/>
    <m/>
    <m/>
    <m/>
    <m/>
    <m/>
    <m/>
    <s v="No"/>
    <n v="231"/>
    <m/>
    <m/>
    <s v="Replied to Comment"/>
    <s v="Replied Comment"/>
    <m/>
    <m/>
    <x v="149"/>
    <m/>
    <m/>
    <m/>
    <m/>
    <m/>
    <m/>
    <m/>
    <m/>
    <m/>
    <m/>
    <m/>
    <m/>
    <m/>
    <m/>
    <m/>
    <m/>
    <m/>
    <m/>
    <m/>
    <m/>
    <m/>
    <m/>
    <m/>
    <s v="James Joe Hutt you really don't have a clue do you._x000a__x000a_ Count yourself fortunate you happened to have been born in a safe part of the world."/>
    <m/>
    <m/>
    <m/>
    <m/>
    <m/>
    <s v="2301009853245207_2301720573174135"/>
    <m/>
    <s v="https://www.facebook.com/2301009853245207_2301720573174135"/>
    <n v="0"/>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720573174135"/>
    <s v="111658128847068_2301009853245207"/>
    <m/>
    <m/>
    <m/>
    <m/>
    <m/>
    <m/>
    <m/>
    <m/>
    <s v="No"/>
    <n v="232"/>
    <m/>
    <m/>
    <s v="Commented Post"/>
    <s v="Commented Post"/>
    <m/>
    <s v="https://www.facebook.com/111658128847068_2301009853245207"/>
    <x v="149"/>
    <m/>
    <m/>
    <m/>
    <m/>
    <m/>
    <s v="James Joe Hutt you really don't have a clue do you._x000a__x000a_ Count yourself fortunate you happened to have been born in a safe part of the world."/>
    <m/>
    <m/>
    <m/>
    <m/>
    <m/>
    <s v="https://www.facebook.com/2301009853245207_2301720573174135"/>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7.407407407407407"/>
    <n v="0"/>
    <n v="0"/>
    <n v="0"/>
    <n v="0"/>
    <n v="25"/>
    <n v="92.5925925925926"/>
    <n v="27"/>
  </r>
  <r>
    <s v="2301009853245207_2301642966515229"/>
    <s v="111658128847068_2301009853245207"/>
    <m/>
    <m/>
    <m/>
    <m/>
    <m/>
    <m/>
    <m/>
    <m/>
    <s v="No"/>
    <n v="233"/>
    <m/>
    <m/>
    <s v="Commented Post"/>
    <s v="Commented Post"/>
    <m/>
    <s v="https://www.facebook.com/111658128847068_2301009853245207"/>
    <x v="150"/>
    <m/>
    <m/>
    <m/>
    <m/>
    <m/>
    <s v="Blocco navale subito!"/>
    <m/>
    <m/>
    <m/>
    <m/>
    <m/>
    <s v="https://www.facebook.com/2301009853245207_230164296651522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3"/>
    <n v="100"/>
    <n v="3"/>
  </r>
  <r>
    <s v="2301009853245207_2301613999851459"/>
    <s v="111658128847068_2301009853245207"/>
    <m/>
    <m/>
    <m/>
    <m/>
    <m/>
    <m/>
    <m/>
    <m/>
    <s v="No"/>
    <n v="234"/>
    <m/>
    <m/>
    <s v="Commented Post"/>
    <s v="Commented Post"/>
    <m/>
    <s v="https://www.facebook.com/111658128847068_2301009853245207"/>
    <x v="151"/>
    <m/>
    <m/>
    <m/>
    <m/>
    <m/>
    <s v="That’s nice but Amnesty International what did you guys do to prevent Brexit? Huh? Blame the EU - such a cliche."/>
    <m/>
    <m/>
    <m/>
    <m/>
    <m/>
    <s v="https://www.facebook.com/2301009853245207_230161399985145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4.761904761904762"/>
    <n v="2"/>
    <n v="9.523809523809524"/>
    <n v="0"/>
    <n v="0"/>
    <n v="18"/>
    <n v="85.71428571428571"/>
    <n v="21"/>
  </r>
  <r>
    <s v="2301009853245207_2301487873197405"/>
    <s v="111658128847068_2301009853245207"/>
    <m/>
    <m/>
    <m/>
    <m/>
    <m/>
    <m/>
    <m/>
    <m/>
    <s v="No"/>
    <n v="235"/>
    <m/>
    <m/>
    <s v="Commented Post"/>
    <s v="Commented Post"/>
    <m/>
    <s v="https://www.facebook.com/111658128847068_2301009853245207"/>
    <x v="152"/>
    <m/>
    <m/>
    <m/>
    <m/>
    <m/>
    <s v="Europe is not to blame for this . The tragedy is corrupt governments in developing countries are mismanaging money and abusing and exploiting their people . If they were held accountable then people would feel as if they have to leave . It’s criminal to force people to leave and uproot themeselves.  Whilst on a humanitarian perspective ofcourse we should help each other . But on a practical level it only allows the government in poor  countries to continue what they are doing . They are to blame . _x000a_As for those in  areas such as war  there should be given priority.  However just like adoption when we consider the best interest of a child and do everything to keep a child close to its background- we should also encourage refugees to seek asylum in countries that have similar culture . Saudi is reportedly not accepting any refugees . Why is there no question on them . Refugees are like adoptees - we should consider them first . Taking in refugees under the guise of humanity when really it’s  for cheap labour is wrong . Supplying business and government with taxes  for the future ( because they have a ageing population) is the hidden story behind European refugee policy . It’s wrong . It’s not giving thought to refugees who are uprooted completely and no thought to natives who also feel overwhelmed. _x000a_Nothing in this world is about humanity . If it wasn’t lucrative to bring in refugees - no one would do it . Because in the end you are not actually resolving the root problems that are causing people to uproot themselves . All you are doing is treating symptoms"/>
    <m/>
    <m/>
    <m/>
    <m/>
    <m/>
    <s v="https://www.facebook.com/2301009853245207_2301487873197405"/>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5"/>
    <n v="1.8656716417910448"/>
    <n v="14"/>
    <n v="5.223880597014926"/>
    <n v="0"/>
    <n v="0"/>
    <n v="249"/>
    <n v="92.91044776119404"/>
    <n v="268"/>
  </r>
  <r>
    <s v="2301009853245207_2301483613197831"/>
    <s v="2301009853245207_2301069936572532"/>
    <s v="128, 128, 128"/>
    <m/>
    <m/>
    <m/>
    <m/>
    <m/>
    <m/>
    <m/>
    <s v="No"/>
    <n v="236"/>
    <m/>
    <m/>
    <s v="Replied to Comment"/>
    <s v="Replied Comment"/>
    <m/>
    <m/>
    <x v="153"/>
    <m/>
    <m/>
    <m/>
    <m/>
    <m/>
    <m/>
    <m/>
    <m/>
    <m/>
    <m/>
    <m/>
    <m/>
    <m/>
    <m/>
    <m/>
    <m/>
    <m/>
    <m/>
    <m/>
    <m/>
    <m/>
    <m/>
    <m/>
    <s v="R Anthony H. Rock wealthiest military nation like amrica his fds and russia, thankas because he destroy all world?"/>
    <m/>
    <m/>
    <m/>
    <m/>
    <m/>
    <s v="2301009853245207_2301483613197831"/>
    <m/>
    <s v="https://www.facebook.com/2301009853245207_2301483613197831"/>
    <n v="0"/>
    <n v="0"/>
    <s v="If the Nation one lives in has Troops warring in another Country, regardless of manufactured reason for the Conflict; the Innocent Men, Women &amp; Children fleeing that Conflict become a World Responsibility._x000a_Thank the Wealthiest Military Nations!"/>
    <m/>
    <m/>
    <m/>
    <m/>
    <d v="2019-01-20T12:55:23.000"/>
    <m/>
    <s v="2301009853245207_2301069936572532"/>
    <s v="https://www.facebook.com/2301009853245207_2301069936572532"/>
    <n v="10"/>
    <n v="2"/>
    <m/>
    <m/>
    <m/>
    <m/>
    <m/>
    <m/>
    <n v="1"/>
    <s v="3"/>
    <s v="3"/>
    <m/>
    <m/>
    <m/>
    <m/>
    <m/>
    <m/>
    <m/>
    <m/>
    <m/>
  </r>
  <r>
    <s v="2301009853245207_2301483613197831"/>
    <s v="111658128847068_2301009853245207"/>
    <m/>
    <m/>
    <m/>
    <m/>
    <m/>
    <m/>
    <m/>
    <m/>
    <s v="No"/>
    <n v="237"/>
    <m/>
    <m/>
    <s v="Commented Post"/>
    <s v="Commented Post"/>
    <m/>
    <s v="https://www.facebook.com/111658128847068_2301009853245207"/>
    <x v="153"/>
    <m/>
    <m/>
    <m/>
    <m/>
    <m/>
    <s v="R Anthony H. Rock wealthiest military nation like amrica his fds and russia, thankas because he destroy all world?"/>
    <m/>
    <m/>
    <m/>
    <m/>
    <m/>
    <s v="https://www.facebook.com/2301009853245207_2301483613197831"/>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5.2631578947368425"/>
    <n v="1"/>
    <n v="5.2631578947368425"/>
    <n v="0"/>
    <n v="0"/>
    <n v="17"/>
    <n v="89.47368421052632"/>
    <n v="19"/>
  </r>
  <r>
    <s v="2301009853245207_2301482256531300"/>
    <s v="111658128847068_2301009853245207"/>
    <m/>
    <m/>
    <m/>
    <m/>
    <m/>
    <m/>
    <m/>
    <m/>
    <s v="No"/>
    <n v="238"/>
    <m/>
    <m/>
    <s v="Commented Post"/>
    <s v="Commented Post"/>
    <m/>
    <s v="https://www.facebook.com/111658128847068_2301009853245207"/>
    <x v="154"/>
    <m/>
    <m/>
    <m/>
    <m/>
    <m/>
    <s v="Britain and France are responsible for this tragedy. USA gave aircover to topple a legitimate regime in Libya."/>
    <m/>
    <m/>
    <m/>
    <m/>
    <m/>
    <s v="https://www.facebook.com/2301009853245207_2301482256531300"/>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2"/>
    <n v="11.11111111111111"/>
    <n v="0"/>
    <n v="0"/>
    <n v="16"/>
    <n v="88.88888888888889"/>
    <n v="18"/>
  </r>
  <r>
    <s v="2301009853245207_2301400573206135"/>
    <s v="2301009853245207_2301069936572532"/>
    <s v="128, 128, 128"/>
    <m/>
    <m/>
    <m/>
    <m/>
    <m/>
    <m/>
    <m/>
    <s v="No"/>
    <n v="239"/>
    <m/>
    <m/>
    <s v="Replied to Comment"/>
    <s v="Replied Comment"/>
    <m/>
    <m/>
    <x v="155"/>
    <m/>
    <m/>
    <m/>
    <m/>
    <m/>
    <m/>
    <m/>
    <m/>
    <m/>
    <m/>
    <m/>
    <m/>
    <m/>
    <m/>
    <m/>
    <m/>
    <m/>
    <m/>
    <m/>
    <m/>
    <m/>
    <m/>
    <m/>
    <s v="R Anthony H. Rock good point! without this conflict there would be no refugees. Correct again with the use of the word innocent. Perhaps those funding the conflicts should be responsible?? they can afford weapons."/>
    <m/>
    <m/>
    <m/>
    <m/>
    <m/>
    <s v="2301009853245207_2301400573206135"/>
    <m/>
    <s v="https://www.facebook.com/2301009853245207_2301400573206135"/>
    <n v="0"/>
    <n v="0"/>
    <s v="If the Nation one lives in has Troops warring in another Country, regardless of manufactured reason for the Conflict; the Innocent Men, Women &amp; Children fleeing that Conflict become a World Responsibility._x000a_Thank the Wealthiest Military Nations!"/>
    <m/>
    <m/>
    <m/>
    <m/>
    <d v="2019-01-20T12:55:23.000"/>
    <m/>
    <s v="2301009853245207_2301069936572532"/>
    <s v="https://www.facebook.com/2301009853245207_2301069936572532"/>
    <n v="10"/>
    <n v="2"/>
    <m/>
    <m/>
    <m/>
    <m/>
    <m/>
    <m/>
    <n v="1"/>
    <s v="3"/>
    <s v="3"/>
    <m/>
    <m/>
    <m/>
    <m/>
    <m/>
    <m/>
    <m/>
    <m/>
    <m/>
  </r>
  <r>
    <s v="2301009853245207_2301400573206135"/>
    <s v="111658128847068_2301009853245207"/>
    <m/>
    <m/>
    <m/>
    <m/>
    <m/>
    <m/>
    <m/>
    <m/>
    <s v="No"/>
    <n v="240"/>
    <m/>
    <m/>
    <s v="Commented Post"/>
    <s v="Commented Post"/>
    <m/>
    <s v="https://www.facebook.com/111658128847068_2301009853245207"/>
    <x v="155"/>
    <m/>
    <m/>
    <m/>
    <m/>
    <m/>
    <s v="R Anthony H. Rock good point! without this conflict there would be no refugees. Correct again with the use of the word innocent. Perhaps those funding the conflicts should be responsible?? they can afford weapons."/>
    <m/>
    <m/>
    <m/>
    <m/>
    <m/>
    <s v="https://www.facebook.com/2301009853245207_2301400573206135"/>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3"/>
    <n v="8.571428571428571"/>
    <n v="2"/>
    <n v="5.714285714285714"/>
    <n v="0"/>
    <n v="0"/>
    <n v="30"/>
    <n v="85.71428571428571"/>
    <n v="35"/>
  </r>
  <r>
    <s v="2301009853245207_2301397476539778"/>
    <s v="111658128847068_2301009853245207"/>
    <m/>
    <m/>
    <m/>
    <m/>
    <m/>
    <m/>
    <m/>
    <m/>
    <s v="No"/>
    <n v="241"/>
    <m/>
    <m/>
    <s v="Commented Post"/>
    <s v="Commented Post"/>
    <m/>
    <s v="https://www.facebook.com/111658128847068_2301009853245207"/>
    <x v="156"/>
    <m/>
    <m/>
    <m/>
    <m/>
    <m/>
    <s v="this is disgraceful, no better than the pillaging by pirates that occured during previous years ie criminal"/>
    <m/>
    <m/>
    <m/>
    <m/>
    <m/>
    <s v="https://www.facebook.com/2301009853245207_230139747653977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5.882352941176471"/>
    <n v="2"/>
    <n v="11.764705882352942"/>
    <n v="0"/>
    <n v="0"/>
    <n v="14"/>
    <n v="82.3529411764706"/>
    <n v="17"/>
  </r>
  <r>
    <s v="2301009853245207_2301393526540173"/>
    <s v="2301009853245207_2301276293218563"/>
    <s v="148, 108, 108"/>
    <n v="8.5"/>
    <m/>
    <m/>
    <m/>
    <m/>
    <m/>
    <m/>
    <s v="No"/>
    <n v="242"/>
    <m/>
    <m/>
    <s v="Replied to Comment"/>
    <s v="Replied Comment"/>
    <m/>
    <m/>
    <x v="157"/>
    <m/>
    <m/>
    <m/>
    <m/>
    <m/>
    <m/>
    <m/>
    <m/>
    <m/>
    <m/>
    <m/>
    <m/>
    <m/>
    <m/>
    <m/>
    <m/>
    <m/>
    <m/>
    <m/>
    <m/>
    <m/>
    <m/>
    <m/>
    <s v="James Joe Hutt my sisters mother &amp; brother drowned at sea fleeing Vietnam. Your comment is so ignorant, offensive &amp; shows the problem that exists in this world is due to people like you."/>
    <m/>
    <m/>
    <m/>
    <m/>
    <m/>
    <s v="2301009853245207_2301393526540173"/>
    <m/>
    <s v="https://www.facebook.com/2301009853245207_2301393526540173"/>
    <n v="2"/>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393526540173"/>
    <s v="111658128847068_2301009853245207"/>
    <m/>
    <m/>
    <m/>
    <m/>
    <m/>
    <m/>
    <m/>
    <m/>
    <s v="No"/>
    <n v="243"/>
    <m/>
    <m/>
    <s v="Commented Post"/>
    <s v="Commented Post"/>
    <m/>
    <s v="https://www.facebook.com/111658128847068_2301009853245207"/>
    <x v="157"/>
    <m/>
    <m/>
    <m/>
    <m/>
    <m/>
    <s v="James Joe Hutt my sisters mother &amp; brother drowned at sea fleeing Vietnam. Your comment is so ignorant, offensive &amp; shows the problem that exists in this world is due to people like you."/>
    <m/>
    <m/>
    <m/>
    <m/>
    <m/>
    <s v="https://www.facebook.com/2301009853245207_2301393526540173"/>
    <n v="2"/>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3.125"/>
    <n v="4"/>
    <n v="12.5"/>
    <n v="0"/>
    <n v="0"/>
    <n v="27"/>
    <n v="84.375"/>
    <n v="32"/>
  </r>
  <r>
    <s v="2301009853245207_2301390383207154"/>
    <s v="2301009853245207_2301276293218563"/>
    <s v="148, 108, 108"/>
    <n v="8.5"/>
    <m/>
    <m/>
    <m/>
    <m/>
    <m/>
    <m/>
    <s v="No"/>
    <n v="244"/>
    <m/>
    <m/>
    <s v="Replied to Comment"/>
    <s v="Replied Comment"/>
    <m/>
    <m/>
    <x v="158"/>
    <m/>
    <m/>
    <m/>
    <m/>
    <m/>
    <m/>
    <m/>
    <m/>
    <m/>
    <m/>
    <m/>
    <m/>
    <m/>
    <m/>
    <m/>
    <m/>
    <m/>
    <m/>
    <m/>
    <m/>
    <m/>
    <m/>
    <m/>
    <s v="James Joe Hutt you because you are not fleeing war &amp; persecution . BUT chances are you would be rescued."/>
    <m/>
    <m/>
    <m/>
    <m/>
    <m/>
    <s v="2301009853245207_2301390383207154"/>
    <m/>
    <s v="https://www.facebook.com/2301009853245207_2301390383207154"/>
    <n v="2"/>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390383207154"/>
    <s v="111658128847068_2301009853245207"/>
    <m/>
    <m/>
    <m/>
    <m/>
    <m/>
    <m/>
    <m/>
    <m/>
    <s v="No"/>
    <n v="245"/>
    <m/>
    <m/>
    <s v="Commented Post"/>
    <s v="Commented Post"/>
    <m/>
    <s v="https://www.facebook.com/111658128847068_2301009853245207"/>
    <x v="158"/>
    <m/>
    <m/>
    <m/>
    <m/>
    <m/>
    <s v="James Joe Hutt you because you are not fleeing war &amp; persecution . BUT chances are you would be rescued."/>
    <m/>
    <m/>
    <m/>
    <m/>
    <m/>
    <s v="https://www.facebook.com/2301009853245207_2301390383207154"/>
    <n v="2"/>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2"/>
    <n v="11.11111111111111"/>
    <n v="0"/>
    <n v="0"/>
    <n v="16"/>
    <n v="88.88888888888889"/>
    <n v="18"/>
  </r>
  <r>
    <s v="2301009853245207_2301321649880694"/>
    <s v="2301009853245207_2301276293218563"/>
    <s v="138, 118, 118"/>
    <n v="7"/>
    <m/>
    <m/>
    <m/>
    <m/>
    <m/>
    <m/>
    <s v="No"/>
    <n v="246"/>
    <m/>
    <m/>
    <s v="Replied to Comment"/>
    <s v="Replied Comment"/>
    <m/>
    <m/>
    <x v="159"/>
    <m/>
    <m/>
    <m/>
    <m/>
    <m/>
    <m/>
    <m/>
    <m/>
    <m/>
    <m/>
    <m/>
    <m/>
    <m/>
    <m/>
    <m/>
    <m/>
    <m/>
    <m/>
    <m/>
    <m/>
    <m/>
    <m/>
    <m/>
    <s v="I thought so"/>
    <m/>
    <m/>
    <m/>
    <m/>
    <m/>
    <s v="2301009853245207_2301321649880694"/>
    <m/>
    <s v="https://www.facebook.com/2301009853245207_2301321649880694"/>
    <n v="1"/>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321649880694"/>
    <s v="111658128847068_2301009853245207"/>
    <m/>
    <m/>
    <m/>
    <m/>
    <m/>
    <m/>
    <m/>
    <m/>
    <s v="No"/>
    <n v="247"/>
    <m/>
    <m/>
    <s v="Commented Post"/>
    <s v="Commented Post"/>
    <m/>
    <s v="https://www.facebook.com/111658128847068_2301009853245207"/>
    <x v="159"/>
    <m/>
    <m/>
    <m/>
    <m/>
    <m/>
    <s v="I thought so"/>
    <m/>
    <m/>
    <m/>
    <m/>
    <m/>
    <s v="https://www.facebook.com/2301009853245207_2301321649880694"/>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3"/>
    <n v="100"/>
    <n v="3"/>
  </r>
  <r>
    <s v="2301009853245207_2301318519881007"/>
    <s v="2301009853245207_2301276293218563"/>
    <s v="138, 118, 118"/>
    <n v="7"/>
    <m/>
    <m/>
    <m/>
    <m/>
    <m/>
    <m/>
    <s v="No"/>
    <n v="248"/>
    <m/>
    <m/>
    <s v="Replied to Comment"/>
    <s v="Replied Comment"/>
    <m/>
    <m/>
    <x v="160"/>
    <m/>
    <m/>
    <m/>
    <m/>
    <m/>
    <m/>
    <m/>
    <m/>
    <m/>
    <m/>
    <m/>
    <m/>
    <m/>
    <m/>
    <m/>
    <m/>
    <m/>
    <m/>
    <m/>
    <m/>
    <m/>
    <m/>
    <m/>
    <s v="EU leaders? 🤔"/>
    <m/>
    <m/>
    <m/>
    <m/>
    <m/>
    <s v="2301009853245207_2301318519881007"/>
    <m/>
    <s v="https://www.facebook.com/2301009853245207_2301318519881007"/>
    <n v="1"/>
    <n v="0"/>
    <s v="If I decide to get in a boat, a rubber boat at that and set out from New Zealand to Australia and got drowned at sea who's at fault?"/>
    <m/>
    <m/>
    <m/>
    <m/>
    <d v="2019-01-20T15:39:32.000"/>
    <m/>
    <s v="2301009853245207_2301276293218563"/>
    <s v="https://www.facebook.com/2301009853245207_2301276293218563"/>
    <n v="2"/>
    <n v="11"/>
    <m/>
    <m/>
    <m/>
    <m/>
    <m/>
    <m/>
    <n v="1"/>
    <s v="3"/>
    <s v="3"/>
    <m/>
    <m/>
    <m/>
    <m/>
    <m/>
    <m/>
    <m/>
    <m/>
    <m/>
  </r>
  <r>
    <s v="2301009853245207_2301318519881007"/>
    <s v="111658128847068_2301009853245207"/>
    <m/>
    <m/>
    <m/>
    <m/>
    <m/>
    <m/>
    <m/>
    <m/>
    <s v="No"/>
    <n v="249"/>
    <m/>
    <m/>
    <s v="Commented Post"/>
    <s v="Commented Post"/>
    <m/>
    <s v="https://www.facebook.com/111658128847068_2301009853245207"/>
    <x v="160"/>
    <m/>
    <m/>
    <m/>
    <m/>
    <m/>
    <s v="EU leaders? 🤔"/>
    <m/>
    <m/>
    <m/>
    <m/>
    <m/>
    <s v="https://www.facebook.com/2301009853245207_2301318519881007"/>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2"/>
    <n v="100"/>
    <n v="2"/>
  </r>
  <r>
    <s v="2301009853245207_2301276293218563"/>
    <s v="111658128847068_2301009853245207"/>
    <m/>
    <m/>
    <m/>
    <m/>
    <m/>
    <m/>
    <m/>
    <m/>
    <s v="No"/>
    <n v="250"/>
    <m/>
    <m/>
    <s v="Commented Post"/>
    <s v="Commented Post"/>
    <m/>
    <s v="https://www.facebook.com/111658128847068_2301009853245207"/>
    <x v="161"/>
    <m/>
    <m/>
    <m/>
    <m/>
    <m/>
    <s v="If I decide to get in a boat, a rubber boat at that and set out from New Zealand to Australia and got drowned at sea who's at fault?"/>
    <m/>
    <m/>
    <m/>
    <m/>
    <m/>
    <s v="https://www.facebook.com/2301009853245207_2301276293218563"/>
    <n v="2"/>
    <n v="11"/>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1"/>
    <n v="3.4482758620689653"/>
    <n v="0"/>
    <n v="0"/>
    <n v="28"/>
    <n v="96.55172413793103"/>
    <n v="29"/>
  </r>
  <r>
    <s v="2301009853245207_2301237033222489"/>
    <s v="111658128847068_2301009853245207"/>
    <m/>
    <m/>
    <m/>
    <m/>
    <m/>
    <m/>
    <m/>
    <m/>
    <s v="No"/>
    <n v="251"/>
    <m/>
    <m/>
    <s v="Commented Post"/>
    <s v="Commented Post"/>
    <m/>
    <s v="https://www.facebook.com/111658128847068_2301009853245207"/>
    <x v="162"/>
    <m/>
    <m/>
    <m/>
    <m/>
    <m/>
    <s v="Why Europe must take care of that &quot;immigrants&quot;? who 1) flow into Europe to fill better their.. stomach! and 2) They Don't want to fight, to act for a Justice life in their countries!.. Why??.."/>
    <m/>
    <m/>
    <m/>
    <m/>
    <m/>
    <s v="https://www.facebook.com/2301009853245207_2301237033222489"/>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2.857142857142857"/>
    <n v="0"/>
    <n v="0"/>
    <n v="0"/>
    <n v="0"/>
    <n v="34"/>
    <n v="97.14285714285714"/>
    <n v="35"/>
  </r>
  <r>
    <s v="2301009853245207_2301169943229198"/>
    <s v="111658128847068_2301009853245207"/>
    <m/>
    <m/>
    <m/>
    <m/>
    <m/>
    <m/>
    <m/>
    <m/>
    <s v="No"/>
    <n v="252"/>
    <m/>
    <m/>
    <s v="Commented Post"/>
    <s v="Commented Post"/>
    <m/>
    <s v="https://www.facebook.com/111658128847068_2301009853245207"/>
    <x v="163"/>
    <m/>
    <m/>
    <m/>
    <m/>
    <m/>
    <s v="italy????"/>
    <m/>
    <m/>
    <m/>
    <m/>
    <m/>
    <s v="https://www.facebook.com/2301009853245207_230116994322919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1"/>
    <n v="100"/>
    <n v="1"/>
  </r>
  <r>
    <s v="2301009853245207_2301108473235345"/>
    <s v="111658128847068_2301009853245207"/>
    <m/>
    <m/>
    <m/>
    <m/>
    <m/>
    <m/>
    <m/>
    <m/>
    <s v="No"/>
    <n v="253"/>
    <m/>
    <m/>
    <s v="Commented Post"/>
    <s v="Commented Post"/>
    <m/>
    <s v="https://www.facebook.com/111658128847068_2301009853245207"/>
    <x v="164"/>
    <m/>
    <m/>
    <m/>
    <m/>
    <m/>
    <s v="How about, instead of saying &quot;refugees&quot; we use the word &quot;humans&quot;? Instead of saying &quot;Syrians&quot; we say &quot;humans&quot;. Instead of say Muslims, Jews, Russians, Kenyans, lesbians, women or any other defining word, we simply use the word &quot;humans&quot; and start to see each other as ... humans? Perhaps we can then start accepting one another and stop blaming, because it's clearly not getting us anywhere."/>
    <m/>
    <m/>
    <m/>
    <m/>
    <m/>
    <s v="https://www.facebook.com/2301009853245207_2301108473235345"/>
    <n v="22"/>
    <n v="1"/>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1.5625"/>
    <n v="0"/>
    <n v="0"/>
    <n v="0"/>
    <n v="0"/>
    <n v="63"/>
    <n v="98.4375"/>
    <n v="64"/>
  </r>
  <r>
    <s v="2301009853245207_2301084809904378"/>
    <s v="111658128847068_2301009853245207"/>
    <m/>
    <m/>
    <m/>
    <m/>
    <m/>
    <m/>
    <m/>
    <m/>
    <s v="No"/>
    <n v="254"/>
    <m/>
    <m/>
    <s v="Commented Post"/>
    <s v="Commented Post"/>
    <m/>
    <s v="https://www.facebook.com/111658128847068_2301009853245207"/>
    <x v="165"/>
    <m/>
    <m/>
    <m/>
    <m/>
    <m/>
    <s v="Italy used to be a beautiful welcoming country.. the right wing monsters in power have turned it into an ugly racist place..."/>
    <m/>
    <m/>
    <m/>
    <m/>
    <m/>
    <s v="https://www.facebook.com/2301009853245207_230108480990437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9.090909090909092"/>
    <n v="2"/>
    <n v="9.090909090909092"/>
    <n v="0"/>
    <n v="0"/>
    <n v="18"/>
    <n v="81.81818181818181"/>
    <n v="22"/>
  </r>
  <r>
    <s v="2301009853245207_2301082223237970"/>
    <s v="111658128847068_2301009853245207"/>
    <m/>
    <m/>
    <m/>
    <m/>
    <m/>
    <m/>
    <m/>
    <m/>
    <s v="No"/>
    <n v="255"/>
    <m/>
    <m/>
    <s v="Commented Post"/>
    <s v="Commented Post"/>
    <m/>
    <s v="https://www.facebook.com/111658128847068_2301009853245207"/>
    <x v="166"/>
    <m/>
    <m/>
    <m/>
    <m/>
    <m/>
    <s v="Good  work!"/>
    <m/>
    <m/>
    <m/>
    <m/>
    <m/>
    <s v="https://www.facebook.com/2301009853245207_2301082223237970"/>
    <n v="3"/>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2"/>
    <n v="100"/>
    <n v="0"/>
    <n v="0"/>
    <n v="0"/>
    <n v="0"/>
    <n v="0"/>
    <n v="0"/>
    <n v="2"/>
  </r>
  <r>
    <s v="2301009853245207_2301070973239095"/>
    <s v="111658128847068_2301009853245207"/>
    <m/>
    <m/>
    <m/>
    <m/>
    <m/>
    <m/>
    <m/>
    <m/>
    <s v="No"/>
    <n v="256"/>
    <m/>
    <m/>
    <s v="Commented Post"/>
    <s v="Commented Post"/>
    <m/>
    <s v="https://www.facebook.com/111658128847068_2301009853245207"/>
    <x v="167"/>
    <m/>
    <m/>
    <m/>
    <m/>
    <m/>
    <s v="There's alot of &quot;manufacturing&quot; going on these days (i.e. mexico wall). This must stop and focus on conditions as they are."/>
    <m/>
    <m/>
    <m/>
    <m/>
    <m/>
    <s v="https://www.facebook.com/2301009853245207_2301070973239095"/>
    <n v="4"/>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22"/>
    <n v="100"/>
    <n v="22"/>
  </r>
  <r>
    <s v="2301009853245207_2301069936572532"/>
    <s v="111658128847068_2301009853245207"/>
    <m/>
    <m/>
    <m/>
    <m/>
    <m/>
    <m/>
    <m/>
    <m/>
    <s v="No"/>
    <n v="257"/>
    <m/>
    <m/>
    <s v="Commented Post"/>
    <s v="Commented Post"/>
    <m/>
    <s v="https://www.facebook.com/111658128847068_2301009853245207"/>
    <x v="168"/>
    <m/>
    <m/>
    <m/>
    <m/>
    <m/>
    <s v="If the Nation one lives in has Troops warring in another Country, regardless of manufactured reason for the Conflict; the Innocent Men, Women &amp; Children fleeing that Conflict become a World Responsibility._x000a_Thank the Wealthiest Military Nations!"/>
    <m/>
    <m/>
    <m/>
    <m/>
    <m/>
    <s v="https://www.facebook.com/2301009853245207_2301069936572532"/>
    <n v="10"/>
    <n v="2"/>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2.7777777777777777"/>
    <n v="3"/>
    <n v="8.333333333333334"/>
    <n v="0"/>
    <n v="0"/>
    <n v="32"/>
    <n v="88.88888888888889"/>
    <n v="36"/>
  </r>
  <r>
    <s v="2301009853245207_2301026949910164"/>
    <s v="111658128847068_2301009853245207"/>
    <m/>
    <m/>
    <m/>
    <m/>
    <m/>
    <m/>
    <m/>
    <m/>
    <s v="No"/>
    <n v="258"/>
    <m/>
    <m/>
    <s v="Commented Post"/>
    <s v="Commented Post"/>
    <m/>
    <s v="https://www.facebook.com/111658128847068_2301009853245207"/>
    <x v="169"/>
    <m/>
    <m/>
    <m/>
    <m/>
    <m/>
    <s v="People should just stay in their own country's, and try and solve their own problems. Here should the UN help. And what are the UN doing about all the wars round about. Nothing. Those people and countries in the UN are the worst to be shore that people get treated the right way. It is the UN that is the source of all the invaders."/>
    <m/>
    <m/>
    <m/>
    <m/>
    <m/>
    <s v="https://www.facebook.com/2301009853245207_2301026949910164"/>
    <n v="1"/>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1"/>
    <n v="1.5384615384615385"/>
    <n v="2"/>
    <n v="3.076923076923077"/>
    <n v="0"/>
    <n v="0"/>
    <n v="62"/>
    <n v="95.38461538461539"/>
    <n v="65"/>
  </r>
  <r>
    <s v="2301009853245207_2301012309911628"/>
    <s v="111658128847068_2301009853245207"/>
    <m/>
    <m/>
    <m/>
    <m/>
    <m/>
    <m/>
    <m/>
    <m/>
    <s v="No"/>
    <n v="259"/>
    <m/>
    <m/>
    <s v="Commented Post"/>
    <s v="Commented Post"/>
    <m/>
    <s v="https://www.facebook.com/111658128847068_2301009853245207"/>
    <x v="170"/>
    <m/>
    <m/>
    <m/>
    <m/>
    <m/>
    <s v="Send them back"/>
    <m/>
    <m/>
    <m/>
    <m/>
    <m/>
    <s v="https://www.facebook.com/2301009853245207_2301012309911628"/>
    <n v="0"/>
    <n v="0"/>
    <s v="117 people have reportedly drowned in the Mediterranean. If confirmed, these deaths must not be dismissed as a tragic accident. We need look at how we got to this situation and what must be done to ensure it doesn't happen again."/>
    <s v="Amnesty International"/>
    <d v="2019-01-20T12:06:38.000"/>
    <s v="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n v="493"/>
    <n v="47"/>
    <m/>
    <m/>
    <m/>
    <m/>
    <m/>
    <m/>
    <m/>
    <m/>
    <m/>
    <m/>
    <m/>
    <m/>
    <m/>
    <m/>
    <m/>
    <m/>
    <m/>
    <m/>
    <m/>
    <m/>
    <m/>
    <m/>
    <m/>
    <m/>
    <m/>
    <m/>
    <m/>
    <m/>
    <m/>
    <m/>
    <m/>
    <n v="1"/>
    <s v="3"/>
    <s v="3"/>
    <n v="0"/>
    <n v="0"/>
    <n v="0"/>
    <n v="0"/>
    <n v="0"/>
    <n v="0"/>
    <n v="3"/>
    <n v="100"/>
    <n v="3"/>
  </r>
  <r>
    <s v="2302891846390341_2305702379442621"/>
    <s v="111658128847068_2302891846390341"/>
    <m/>
    <m/>
    <m/>
    <m/>
    <m/>
    <m/>
    <m/>
    <m/>
    <s v="No"/>
    <n v="260"/>
    <m/>
    <m/>
    <s v="Commented Post"/>
    <s v="Commented Post"/>
    <m/>
    <s v="https://www.facebook.com/111658128847068_2302891846390341"/>
    <x v="171"/>
    <m/>
    <m/>
    <m/>
    <m/>
    <m/>
    <s v="👍😘"/>
    <m/>
    <m/>
    <m/>
    <m/>
    <m/>
    <s v="https://www.facebook.com/2302891846390341_2305702379442621"/>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0"/>
    <n v="0"/>
    <n v="0"/>
  </r>
  <r>
    <s v="2302891846390341_2305666142779578"/>
    <s v="111658128847068_2302891846390341"/>
    <m/>
    <m/>
    <m/>
    <m/>
    <m/>
    <m/>
    <m/>
    <m/>
    <s v="No"/>
    <n v="261"/>
    <m/>
    <m/>
    <s v="Commented Post"/>
    <s v="Commented Post"/>
    <m/>
    <s v="https://www.facebook.com/111658128847068_2302891846390341"/>
    <x v="172"/>
    <m/>
    <m/>
    <m/>
    <m/>
    <m/>
    <s v="One World. One peace ✌️+🙏+❤️ #Love"/>
    <m/>
    <m/>
    <m/>
    <m/>
    <m/>
    <s v="https://www.facebook.com/2302891846390341_2305666142779578"/>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s v=" #Love"/>
    <m/>
    <m/>
    <m/>
    <m/>
    <m/>
    <m/>
    <m/>
    <m/>
    <m/>
    <m/>
    <m/>
    <m/>
    <m/>
    <m/>
    <m/>
    <m/>
    <m/>
    <m/>
    <m/>
    <m/>
    <m/>
    <m/>
    <m/>
    <m/>
    <m/>
    <m/>
    <m/>
    <m/>
    <n v="1"/>
    <s v="7"/>
    <s v="7"/>
    <n v="2"/>
    <n v="40"/>
    <n v="0"/>
    <n v="0"/>
    <n v="0"/>
    <n v="0"/>
    <n v="3"/>
    <n v="60"/>
    <n v="5"/>
  </r>
  <r>
    <s v="2302891846390341_2305587762787416"/>
    <s v="111658128847068_2302891846390341"/>
    <m/>
    <m/>
    <m/>
    <m/>
    <m/>
    <m/>
    <m/>
    <m/>
    <s v="No"/>
    <n v="262"/>
    <m/>
    <m/>
    <s v="Commented Post"/>
    <s v="Commented Post"/>
    <m/>
    <s v="https://www.facebook.com/111658128847068_2302891846390341"/>
    <x v="173"/>
    <m/>
    <m/>
    <m/>
    <m/>
    <m/>
    <s v="Brave means not being American. Americans  are the most coward race I have ever known"/>
    <m/>
    <m/>
    <m/>
    <m/>
    <m/>
    <s v="https://www.facebook.com/2302891846390341_2305587762787416"/>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6.666666666666667"/>
    <n v="1"/>
    <n v="6.666666666666667"/>
    <n v="0"/>
    <n v="0"/>
    <n v="13"/>
    <n v="86.66666666666667"/>
    <n v="15"/>
  </r>
  <r>
    <s v="2302891846390341_2304685822877610"/>
    <s v="111658128847068_2302891846390341"/>
    <m/>
    <m/>
    <m/>
    <m/>
    <m/>
    <m/>
    <m/>
    <m/>
    <s v="No"/>
    <n v="263"/>
    <m/>
    <m/>
    <s v="Commented Post"/>
    <s v="Commented Post"/>
    <m/>
    <s v="https://www.facebook.com/111658128847068_2302891846390341"/>
    <x v="174"/>
    <m/>
    <m/>
    <m/>
    <m/>
    <m/>
    <s v="Being paid by Soros to spread propaganda. Now that';s brave."/>
    <m/>
    <m/>
    <m/>
    <m/>
    <m/>
    <s v="https://www.facebook.com/2302891846390341_2304685822877610"/>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9.090909090909092"/>
    <n v="1"/>
    <n v="9.090909090909092"/>
    <n v="0"/>
    <n v="0"/>
    <n v="9"/>
    <n v="81.81818181818181"/>
    <n v="11"/>
  </r>
  <r>
    <s v="2302891846390341_2304404442905748"/>
    <s v="2302891846390341_2304196472926545"/>
    <s v="138, 118, 118"/>
    <n v="7"/>
    <m/>
    <m/>
    <m/>
    <m/>
    <m/>
    <m/>
    <s v="No"/>
    <n v="264"/>
    <m/>
    <m/>
    <s v="Replied to Comment"/>
    <s v="Replied Comment"/>
    <m/>
    <m/>
    <x v="175"/>
    <m/>
    <m/>
    <m/>
    <m/>
    <m/>
    <m/>
    <m/>
    <m/>
    <m/>
    <m/>
    <m/>
    <m/>
    <m/>
    <m/>
    <m/>
    <m/>
    <m/>
    <m/>
    <m/>
    <m/>
    <m/>
    <m/>
    <m/>
    <s v="No, I won't. I have no intention of getting into a debate. I am passing along information about an event that should you decide to attend, will answer your questions. Amnesty should take the time to listen to these women, as should we all."/>
    <m/>
    <m/>
    <m/>
    <m/>
    <m/>
    <s v="2302891846390341_2304404442905748"/>
    <m/>
    <s v="https://www.facebook.com/2302891846390341_2304404442905748"/>
    <n v="1"/>
    <n v="0"/>
    <s v="Brave is standing up to those who side with pimps and traffickers who prostitute women. I hope Amnesty attend this conference and listen to women. https://www.eventbrite.co.uk/e/women-of-colour-against-the-sex-trade-tickets-52211115853"/>
    <s v="SPACE International proudly presents 'Women of Colour Against the Sex Trade', the very first event of its kind in Britain. The event will bring together women of colour from across the globe to discuss their experiences in prostitution and/or of frontline service provision to women in prostitution,...."/>
    <s v="Women of Colour Against The Sex Trade"/>
    <s v="share"/>
    <s v="https://l.facebook.com/l.php?u=https%3A%2F%2Fwww.eventbrite.co.uk%2Fe%2Fwomen-of-colour-against-the-sex-trade-tickets-52211115853&amp;h=AT0cxFoHM8E9DzvBoCxpFmvggcNJEhJMymfN4F0s4Dg42nttGJ0m8_p-lYU7IM7lVOMlLZJ1mCmN3zb4kMBmM-Tt2Ddy0ZksBtUrBYPRBsQv5LYEyWkXfBsIyknmZQXPL6iwr-pBuiFg&amp;s=1"/>
    <d v="2019-01-22T15:32:15.000"/>
    <s v="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s v="2302891846390341_2304196472926545"/>
    <s v="https://www.facebook.com/2302891846390341_2304196472926545"/>
    <n v="0"/>
    <n v="2"/>
    <m/>
    <m/>
    <m/>
    <m/>
    <m/>
    <m/>
    <n v="1"/>
    <s v="7"/>
    <s v="7"/>
    <m/>
    <m/>
    <m/>
    <m/>
    <m/>
    <m/>
    <m/>
    <m/>
    <m/>
  </r>
  <r>
    <s v="2302891846390341_2304404442905748"/>
    <s v="111658128847068_2302891846390341"/>
    <m/>
    <m/>
    <m/>
    <m/>
    <m/>
    <m/>
    <m/>
    <m/>
    <s v="No"/>
    <n v="265"/>
    <m/>
    <m/>
    <s v="Commented Post"/>
    <s v="Commented Post"/>
    <m/>
    <s v="https://www.facebook.com/111658128847068_2302891846390341"/>
    <x v="175"/>
    <m/>
    <m/>
    <m/>
    <m/>
    <m/>
    <s v="No, I won't. I have no intention of getting into a debate. I am passing along information about an event that should you decide to attend, will answer your questions. Amnesty should take the time to listen to these women, as should we all."/>
    <m/>
    <m/>
    <m/>
    <m/>
    <m/>
    <s v="https://www.facebook.com/2302891846390341_2304404442905748"/>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44"/>
    <n v="100"/>
    <n v="44"/>
  </r>
  <r>
    <s v="2302891846390341_2304392609573598"/>
    <s v="2302891846390341_2304196472926545"/>
    <s v="128, 128, 128"/>
    <m/>
    <m/>
    <m/>
    <m/>
    <m/>
    <m/>
    <m/>
    <s v="No"/>
    <n v="266"/>
    <m/>
    <m/>
    <s v="Replied to Comment"/>
    <s v="Replied Comment"/>
    <m/>
    <m/>
    <x v="176"/>
    <m/>
    <m/>
    <m/>
    <m/>
    <m/>
    <m/>
    <m/>
    <m/>
    <m/>
    <m/>
    <m/>
    <m/>
    <m/>
    <m/>
    <m/>
    <m/>
    <m/>
    <m/>
    <m/>
    <m/>
    <m/>
    <m/>
    <m/>
    <s v="Will you differentiate between victims of trafficking and consentual sex workers, while supporting the rights and autonomy of both? Because they're in very different scenarios, and treating them as the same thing hurts both."/>
    <m/>
    <m/>
    <m/>
    <m/>
    <m/>
    <s v="2302891846390341_2304392609573598"/>
    <m/>
    <s v="https://www.facebook.com/2302891846390341_2304392609573598"/>
    <n v="0"/>
    <n v="0"/>
    <s v="Brave is standing up to those who side with pimps and traffickers who prostitute women. I hope Amnesty attend this conference and listen to women. https://www.eventbrite.co.uk/e/women-of-colour-against-the-sex-trade-tickets-52211115853"/>
    <s v="SPACE International proudly presents 'Women of Colour Against the Sex Trade', the very first event of its kind in Britain. The event will bring together women of colour from across the globe to discuss their experiences in prostitution and/or of frontline service provision to women in prostitution,...."/>
    <s v="Women of Colour Against The Sex Trade"/>
    <s v="share"/>
    <s v="https://l.facebook.com/l.php?u=https%3A%2F%2Fwww.eventbrite.co.uk%2Fe%2Fwomen-of-colour-against-the-sex-trade-tickets-52211115853&amp;h=AT0cxFoHM8E9DzvBoCxpFmvggcNJEhJMymfN4F0s4Dg42nttGJ0m8_p-lYU7IM7lVOMlLZJ1mCmN3zb4kMBmM-Tt2Ddy0ZksBtUrBYPRBsQv5LYEyWkXfBsIyknmZQXPL6iwr-pBuiFg&amp;s=1"/>
    <d v="2019-01-22T15:32:15.000"/>
    <s v="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s v="2302891846390341_2304196472926545"/>
    <s v="https://www.facebook.com/2302891846390341_2304196472926545"/>
    <n v="0"/>
    <n v="2"/>
    <m/>
    <m/>
    <m/>
    <m/>
    <m/>
    <m/>
    <n v="1"/>
    <s v="7"/>
    <s v="7"/>
    <m/>
    <m/>
    <m/>
    <m/>
    <m/>
    <m/>
    <m/>
    <m/>
    <m/>
  </r>
  <r>
    <s v="2302891846390341_2304392609573598"/>
    <s v="111658128847068_2302891846390341"/>
    <m/>
    <m/>
    <m/>
    <m/>
    <m/>
    <m/>
    <m/>
    <m/>
    <s v="No"/>
    <n v="267"/>
    <m/>
    <m/>
    <s v="Commented Post"/>
    <s v="Commented Post"/>
    <m/>
    <s v="https://www.facebook.com/111658128847068_2302891846390341"/>
    <x v="176"/>
    <m/>
    <m/>
    <m/>
    <m/>
    <m/>
    <s v="Will you differentiate between victims of trafficking and consentual sex workers, while supporting the rights and autonomy of both? Because they're in very different scenarios, and treating them as the same thing hurts both."/>
    <m/>
    <m/>
    <m/>
    <m/>
    <m/>
    <s v="https://www.facebook.com/2302891846390341_2304392609573598"/>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2.9411764705882355"/>
    <n v="1"/>
    <n v="2.9411764705882355"/>
    <n v="0"/>
    <n v="0"/>
    <n v="32"/>
    <n v="94.11764705882354"/>
    <n v="34"/>
  </r>
  <r>
    <s v="2302891846390341_2304379689574890"/>
    <s v="2302891846390341_2304062472939945"/>
    <s v="138, 118, 118"/>
    <n v="7"/>
    <m/>
    <m/>
    <m/>
    <m/>
    <m/>
    <m/>
    <s v="No"/>
    <n v="268"/>
    <m/>
    <m/>
    <s v="Replied to Comment"/>
    <s v="Replied Comment"/>
    <m/>
    <m/>
    <x v="177"/>
    <m/>
    <m/>
    <m/>
    <m/>
    <m/>
    <m/>
    <m/>
    <m/>
    <m/>
    <m/>
    <m/>
    <m/>
    <m/>
    <m/>
    <m/>
    <m/>
    <m/>
    <m/>
    <m/>
    <m/>
    <m/>
    <m/>
    <m/>
    <s v="Jackie, that sounds awful. Poor dogs I hope you get somewhere with the authorities x"/>
    <m/>
    <m/>
    <m/>
    <m/>
    <m/>
    <s v="2302891846390341_2304379689574890"/>
    <m/>
    <s v="https://www.facebook.com/2302891846390341_2304379689574890"/>
    <n v="1"/>
    <n v="0"/>
    <s v="Barbara Sutton you ❤️"/>
    <m/>
    <m/>
    <m/>
    <m/>
    <d v="2019-01-22T13:34:55.000"/>
    <m/>
    <s v="2302891846390341_2304062472939945"/>
    <s v="https://www.facebook.com/2302891846390341_2304062472939945"/>
    <n v="0"/>
    <n v="3"/>
    <m/>
    <m/>
    <m/>
    <m/>
    <m/>
    <m/>
    <n v="1"/>
    <s v="7"/>
    <s v="7"/>
    <m/>
    <m/>
    <m/>
    <m/>
    <m/>
    <m/>
    <m/>
    <m/>
    <m/>
  </r>
  <r>
    <s v="2302891846390341_2304379689574890"/>
    <s v="111658128847068_2302891846390341"/>
    <m/>
    <m/>
    <m/>
    <m/>
    <m/>
    <m/>
    <m/>
    <m/>
    <s v="No"/>
    <n v="269"/>
    <m/>
    <m/>
    <s v="Commented Post"/>
    <s v="Commented Post"/>
    <m/>
    <s v="https://www.facebook.com/111658128847068_2302891846390341"/>
    <x v="177"/>
    <m/>
    <m/>
    <m/>
    <m/>
    <m/>
    <s v="Jackie, that sounds awful. Poor dogs I hope you get somewhere with the authorities x"/>
    <m/>
    <m/>
    <m/>
    <m/>
    <m/>
    <s v="https://www.facebook.com/2302891846390341_2304379689574890"/>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2"/>
    <n v="13.333333333333334"/>
    <n v="0"/>
    <n v="0"/>
    <n v="13"/>
    <n v="86.66666666666667"/>
    <n v="15"/>
  </r>
  <r>
    <s v="2302891846390341_2304377132908479"/>
    <s v="2302891846390341_2304062472939945"/>
    <s v="138, 118, 118"/>
    <n v="7"/>
    <m/>
    <m/>
    <m/>
    <m/>
    <m/>
    <m/>
    <s v="No"/>
    <n v="270"/>
    <m/>
    <m/>
    <s v="Replied to Comment"/>
    <s v="Replied Comment"/>
    <m/>
    <m/>
    <x v="178"/>
    <m/>
    <m/>
    <m/>
    <m/>
    <m/>
    <m/>
    <m/>
    <m/>
    <m/>
    <m/>
    <m/>
    <m/>
    <m/>
    <m/>
    <m/>
    <m/>
    <m/>
    <m/>
    <m/>
    <m/>
    <m/>
    <m/>
    <m/>
    <s v="me too. Just got into altercation with horrible men who have 3 dogs chained up, one a 3 month pup on 1 metre chain 24/7. Offered to buy pup. They started shouting. So now I’m going to report them as new law passed in Portugal banning this. I can’t leave it because I’ve seen it. I have brought my kids up to challenge unacceptable actions because if you have any empathy, you have to  do the right thing, despite the backlash."/>
    <m/>
    <m/>
    <m/>
    <m/>
    <m/>
    <s v="2302891846390341_2304377132908479"/>
    <m/>
    <s v="https://www.facebook.com/2302891846390341_2304377132908479"/>
    <n v="1"/>
    <n v="0"/>
    <s v="Barbara Sutton you ❤️"/>
    <m/>
    <m/>
    <m/>
    <m/>
    <d v="2019-01-22T13:34:55.000"/>
    <m/>
    <s v="2302891846390341_2304062472939945"/>
    <s v="https://www.facebook.com/2302891846390341_2304062472939945"/>
    <n v="0"/>
    <n v="3"/>
    <m/>
    <m/>
    <m/>
    <m/>
    <m/>
    <m/>
    <n v="1"/>
    <s v="7"/>
    <s v="7"/>
    <m/>
    <m/>
    <m/>
    <m/>
    <m/>
    <m/>
    <m/>
    <m/>
    <m/>
  </r>
  <r>
    <s v="2302891846390341_2304377132908479"/>
    <s v="111658128847068_2302891846390341"/>
    <m/>
    <m/>
    <m/>
    <m/>
    <m/>
    <m/>
    <m/>
    <m/>
    <s v="No"/>
    <n v="271"/>
    <m/>
    <m/>
    <s v="Commented Post"/>
    <s v="Commented Post"/>
    <m/>
    <s v="https://www.facebook.com/111658128847068_2302891846390341"/>
    <x v="178"/>
    <m/>
    <m/>
    <m/>
    <m/>
    <m/>
    <s v="me too. Just got into altercation with horrible men who have 3 dogs chained up, one a 3 month pup on 1 metre chain 24/7. Offered to buy pup. They started shouting. So now I’m going to report them as new law passed in Portugal banning this. I can’t leave it because I’ve seen it. I have brought my kids up to challenge unacceptable actions because if you have any empathy, you have to  do the right thing, despite the backlash."/>
    <m/>
    <m/>
    <m/>
    <m/>
    <m/>
    <s v="https://www.facebook.com/2302891846390341_2304377132908479"/>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2"/>
    <n v="2.3529411764705883"/>
    <n v="3"/>
    <n v="3.5294117647058822"/>
    <n v="0"/>
    <n v="0"/>
    <n v="80"/>
    <n v="94.11764705882354"/>
    <n v="85"/>
  </r>
  <r>
    <s v="2302891846390341_2304196472926545"/>
    <s v="111658128847068_2302891846390341"/>
    <m/>
    <m/>
    <m/>
    <m/>
    <m/>
    <m/>
    <m/>
    <m/>
    <s v="No"/>
    <n v="272"/>
    <m/>
    <m/>
    <s v="Commented Post"/>
    <s v="Commented Post"/>
    <m/>
    <s v="https://www.facebook.com/111658128847068_2302891846390341"/>
    <x v="179"/>
    <m/>
    <m/>
    <m/>
    <m/>
    <m/>
    <s v="Brave is standing up to those who side with pimps and traffickers who prostitute women. I hope Amnesty attend this conference and listen to women. https://www.eventbrite.co.uk/e/women-of-colour-against-the-sex-trade-tickets-52211115853"/>
    <s v="SPACE International proudly presents 'Women of Colour Against the Sex Trade', the very first event of its kind in Britain. The event will bring together women of colour from across the globe to discuss their experiences in prostitution and/or of frontline service provision to women in prostitution,...."/>
    <s v="Women of Colour Against The Sex Trade"/>
    <s v="share"/>
    <s v="https://l.facebook.com/l.php?u=https%3A%2F%2Fwww.eventbrite.co.uk%2Fe%2Fwomen-of-colour-against-the-sex-trade-tickets-52211115853&amp;h=AT0cxFoHM8E9DzvBoCxpFmvggcNJEhJMymfN4F0s4Dg42nttGJ0m8_p-lYU7IM7lVOMlLZJ1mCmN3zb4kMBmM-Tt2Ddy0ZksBtUrBYPRBsQv5LYEyWkXfBsIyknmZQXPL6iwr-pBuiFg&amp;s=1"/>
    <s v="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s v="https://www.facebook.com/2302891846390341_2304196472926545"/>
    <n v="0"/>
    <n v="2"/>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4"/>
    <n v="0"/>
    <n v="0"/>
    <n v="0"/>
    <n v="0"/>
    <n v="24"/>
    <n v="96"/>
    <n v="25"/>
  </r>
  <r>
    <s v="2302891846390341_2304148462931346"/>
    <s v="2302891846390341_2304062472939945"/>
    <s v="128, 128, 128"/>
    <m/>
    <m/>
    <m/>
    <m/>
    <m/>
    <m/>
    <m/>
    <s v="No"/>
    <n v="273"/>
    <m/>
    <m/>
    <s v="Replied to Comment"/>
    <s v="Replied Comment"/>
    <m/>
    <m/>
    <x v="180"/>
    <m/>
    <m/>
    <m/>
    <m/>
    <m/>
    <m/>
    <m/>
    <m/>
    <m/>
    <m/>
    <m/>
    <m/>
    <m/>
    <m/>
    <m/>
    <m/>
    <m/>
    <m/>
    <m/>
    <m/>
    <m/>
    <m/>
    <m/>
    <s v="Thank you Jackie, not sure I'm that brave but I hate injustices. Xx"/>
    <m/>
    <m/>
    <m/>
    <m/>
    <m/>
    <s v="2302891846390341_2304148462931346"/>
    <m/>
    <s v="https://www.facebook.com/2302891846390341_2304148462931346"/>
    <n v="0"/>
    <n v="0"/>
    <s v="Barbara Sutton you ❤️"/>
    <m/>
    <m/>
    <m/>
    <m/>
    <d v="2019-01-22T13:34:55.000"/>
    <m/>
    <s v="2302891846390341_2304062472939945"/>
    <s v="https://www.facebook.com/2302891846390341_2304062472939945"/>
    <n v="0"/>
    <n v="3"/>
    <m/>
    <m/>
    <m/>
    <m/>
    <m/>
    <m/>
    <n v="1"/>
    <s v="7"/>
    <s v="7"/>
    <m/>
    <m/>
    <m/>
    <m/>
    <m/>
    <m/>
    <m/>
    <m/>
    <m/>
  </r>
  <r>
    <s v="2302891846390341_2304148462931346"/>
    <s v="111658128847068_2302891846390341"/>
    <m/>
    <m/>
    <m/>
    <m/>
    <m/>
    <m/>
    <m/>
    <m/>
    <s v="No"/>
    <n v="274"/>
    <m/>
    <m/>
    <s v="Commented Post"/>
    <s v="Commented Post"/>
    <m/>
    <s v="https://www.facebook.com/111658128847068_2302891846390341"/>
    <x v="180"/>
    <m/>
    <m/>
    <m/>
    <m/>
    <m/>
    <s v="Thank you Jackie, not sure I'm that brave but I hate injustices. Xx"/>
    <m/>
    <m/>
    <m/>
    <m/>
    <m/>
    <s v="https://www.facebook.com/2302891846390341_2304148462931346"/>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2"/>
    <n v="15.384615384615385"/>
    <n v="2"/>
    <n v="15.384615384615385"/>
    <n v="0"/>
    <n v="0"/>
    <n v="9"/>
    <n v="69.23076923076923"/>
    <n v="13"/>
  </r>
  <r>
    <s v="2302891846390341_2304062472939945"/>
    <s v="111658128847068_2302891846390341"/>
    <m/>
    <m/>
    <m/>
    <m/>
    <m/>
    <m/>
    <m/>
    <m/>
    <s v="No"/>
    <n v="275"/>
    <m/>
    <m/>
    <s v="Commented Post"/>
    <s v="Commented Post"/>
    <m/>
    <s v="https://www.facebook.com/111658128847068_2302891846390341"/>
    <x v="181"/>
    <m/>
    <m/>
    <m/>
    <m/>
    <m/>
    <s v="Barbara Sutton you ❤️"/>
    <m/>
    <m/>
    <m/>
    <m/>
    <m/>
    <s v="https://www.facebook.com/2302891846390341_2304062472939945"/>
    <n v="0"/>
    <n v="3"/>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3"/>
    <n v="100"/>
    <n v="3"/>
  </r>
  <r>
    <s v="2302891846390341_2303706336308892"/>
    <s v="111658128847068_2302891846390341"/>
    <m/>
    <m/>
    <m/>
    <m/>
    <m/>
    <m/>
    <m/>
    <m/>
    <s v="No"/>
    <n v="276"/>
    <m/>
    <m/>
    <s v="Commented Post"/>
    <s v="Commented Post"/>
    <m/>
    <s v="https://www.facebook.com/111658128847068_2302891846390341"/>
    <x v="182"/>
    <m/>
    <m/>
    <m/>
    <m/>
    <m/>
    <s v="Cats saving rats .😄"/>
    <m/>
    <m/>
    <m/>
    <m/>
    <m/>
    <s v="https://www.facebook.com/2302891846390341_2303706336308892"/>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3"/>
    <n v="100"/>
    <n v="3"/>
  </r>
  <r>
    <s v="2302891846390341_2303685756310950"/>
    <s v="111658128847068_2302891846390341"/>
    <m/>
    <m/>
    <m/>
    <m/>
    <m/>
    <m/>
    <m/>
    <m/>
    <s v="No"/>
    <n v="277"/>
    <m/>
    <m/>
    <s v="Commented Post"/>
    <s v="Commented Post"/>
    <m/>
    <s v="https://www.facebook.com/111658128847068_2302891846390341"/>
    <x v="183"/>
    <m/>
    <m/>
    <m/>
    <m/>
    <m/>
    <s v="Thank you . Brave is having the courage to stand up to hate , intolerance and racism which is ruling our world at the moment ."/>
    <m/>
    <m/>
    <m/>
    <m/>
    <m/>
    <s v="https://www.facebook.com/2302891846390341_2303685756310950"/>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3"/>
    <n v="13.043478260869565"/>
    <n v="3"/>
    <n v="13.043478260869565"/>
    <n v="0"/>
    <n v="0"/>
    <n v="17"/>
    <n v="73.91304347826087"/>
    <n v="23"/>
  </r>
  <r>
    <s v="2302891846390341_2303569696322556"/>
    <s v="111658128847068_2302891846390341"/>
    <m/>
    <m/>
    <m/>
    <m/>
    <m/>
    <m/>
    <m/>
    <m/>
    <s v="No"/>
    <n v="278"/>
    <m/>
    <m/>
    <s v="Commented Post"/>
    <s v="Commented Post"/>
    <m/>
    <s v="https://www.facebook.com/111658128847068_2302891846390341"/>
    <x v="184"/>
    <m/>
    <m/>
    <m/>
    <m/>
    <m/>
    <s v="freed alam zaib"/>
    <m/>
    <m/>
    <m/>
    <m/>
    <m/>
    <s v="https://www.facebook.com/2302891846390341_2303569696322556"/>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33.333333333333336"/>
    <n v="0"/>
    <n v="0"/>
    <n v="0"/>
    <n v="0"/>
    <n v="2"/>
    <n v="66.66666666666667"/>
    <n v="3"/>
  </r>
  <r>
    <s v="2302891846390341_2303491089663750"/>
    <s v="111658128847068_2302891846390341"/>
    <m/>
    <m/>
    <m/>
    <m/>
    <m/>
    <m/>
    <m/>
    <m/>
    <s v="No"/>
    <n v="279"/>
    <m/>
    <m/>
    <s v="Commented Post"/>
    <s v="Commented Post"/>
    <m/>
    <s v="https://www.facebook.com/111658128847068_2302891846390341"/>
    <x v="185"/>
    <m/>
    <m/>
    <m/>
    <m/>
    <m/>
    <s v="Well, if you are saying that Assange is a hero this is something I strongly disagree with Amnesty International. Someone who is ready to sell the West out even to its worst enemies, irrespective of his original intentions cannot be called a hero. At least not for the Western World."/>
    <m/>
    <m/>
    <m/>
    <m/>
    <m/>
    <s v="https://www.facebook.com/2302891846390341_2303491089663750"/>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4"/>
    <n v="8"/>
    <n v="3"/>
    <n v="6"/>
    <n v="0"/>
    <n v="0"/>
    <n v="43"/>
    <n v="86"/>
    <n v="50"/>
  </r>
  <r>
    <s v="2302891846390341_2303021579710701"/>
    <s v="111658128847068_2302891846390341"/>
    <m/>
    <m/>
    <m/>
    <m/>
    <m/>
    <m/>
    <m/>
    <m/>
    <s v="No"/>
    <n v="280"/>
    <m/>
    <m/>
    <s v="Commented Post"/>
    <s v="Commented Post"/>
    <m/>
    <s v="https://www.facebook.com/111658128847068_2302891846390341"/>
    <x v="186"/>
    <m/>
    <m/>
    <m/>
    <m/>
    <m/>
    <s v="🙏🏽❤️"/>
    <m/>
    <m/>
    <m/>
    <m/>
    <m/>
    <s v="https://www.facebook.com/2302891846390341_2303021579710701"/>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0"/>
    <n v="0"/>
    <n v="0"/>
  </r>
  <r>
    <s v="2302891846390341_2303005843045608"/>
    <s v="111658128847068_2302891846390341"/>
    <m/>
    <m/>
    <m/>
    <m/>
    <m/>
    <m/>
    <m/>
    <m/>
    <s v="No"/>
    <n v="281"/>
    <m/>
    <m/>
    <s v="Commented Post"/>
    <s v="Commented Post"/>
    <m/>
    <s v="https://www.facebook.com/111658128847068_2302891846390341"/>
    <x v="187"/>
    <m/>
    <m/>
    <m/>
    <m/>
    <m/>
    <s v="We have seen and endured brave for the past 11 years, please come to our aid"/>
    <m/>
    <m/>
    <m/>
    <m/>
    <m/>
    <s v="https://www.facebook.com/2302891846390341_2303005843045608"/>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6.25"/>
    <n v="0"/>
    <n v="0"/>
    <n v="0"/>
    <n v="0"/>
    <n v="15"/>
    <n v="93.75"/>
    <n v="16"/>
  </r>
  <r>
    <s v="2302891846390341_2302937259719133"/>
    <s v="111658128847068_2302891846390341"/>
    <m/>
    <m/>
    <m/>
    <m/>
    <m/>
    <m/>
    <m/>
    <m/>
    <s v="No"/>
    <n v="282"/>
    <m/>
    <m/>
    <s v="Commented Post"/>
    <s v="Commented Post"/>
    <m/>
    <s v="https://www.facebook.com/111658128847068_2302891846390341"/>
    <x v="188"/>
    <m/>
    <m/>
    <m/>
    <m/>
    <m/>
    <s v="Free Julian Assange! 👍"/>
    <m/>
    <m/>
    <m/>
    <m/>
    <m/>
    <s v="https://www.facebook.com/2302891846390341_2302937259719133"/>
    <n v="3"/>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33.333333333333336"/>
    <n v="0"/>
    <n v="0"/>
    <n v="0"/>
    <n v="0"/>
    <n v="2"/>
    <n v="66.66666666666667"/>
    <n v="3"/>
  </r>
  <r>
    <s v="2302891846390341_2302898073056385"/>
    <s v="111658128847068_2302891846390341"/>
    <m/>
    <m/>
    <m/>
    <m/>
    <m/>
    <m/>
    <m/>
    <m/>
    <s v="No"/>
    <n v="283"/>
    <m/>
    <m/>
    <s v="Commented Post"/>
    <s v="Commented Post"/>
    <m/>
    <s v="https://www.facebook.com/111658128847068_2302891846390341"/>
    <x v="189"/>
    <m/>
    <m/>
    <m/>
    <m/>
    <m/>
    <s v="🙏🏽📿"/>
    <m/>
    <m/>
    <m/>
    <m/>
    <m/>
    <s v="https://www.facebook.com/2302891846390341_2302898073056385"/>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0"/>
    <n v="0"/>
    <n v="0"/>
  </r>
  <r>
    <s v="2302891846390341_2302895629723296"/>
    <s v="111658128847068_2302891846390341"/>
    <m/>
    <m/>
    <m/>
    <m/>
    <m/>
    <m/>
    <m/>
    <m/>
    <s v="No"/>
    <n v="284"/>
    <m/>
    <m/>
    <s v="Commented Post"/>
    <s v="Commented Post"/>
    <m/>
    <s v="https://www.facebook.com/111658128847068_2302891846390341"/>
    <x v="190"/>
    <m/>
    <m/>
    <m/>
    <m/>
    <m/>
    <s v="Thank you Amnesty International Canada"/>
    <m/>
    <m/>
    <m/>
    <m/>
    <m/>
    <s v="https://www.facebook.com/2302891846390341_2302895629723296"/>
    <n v="1"/>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1"/>
    <n v="20"/>
    <n v="0"/>
    <n v="0"/>
    <n v="0"/>
    <n v="0"/>
    <n v="4"/>
    <n v="80"/>
    <n v="5"/>
  </r>
  <r>
    <s v="2302891846390341_2302894673056725"/>
    <s v="111658128847068_2302891846390341"/>
    <m/>
    <m/>
    <m/>
    <m/>
    <m/>
    <m/>
    <m/>
    <m/>
    <s v="No"/>
    <n v="285"/>
    <m/>
    <m/>
    <s v="Commented Post"/>
    <s v="Commented Post"/>
    <m/>
    <s v="https://www.facebook.com/111658128847068_2302891846390341"/>
    <x v="191"/>
    <m/>
    <m/>
    <m/>
    <m/>
    <m/>
    <s v="☺️"/>
    <m/>
    <m/>
    <m/>
    <m/>
    <m/>
    <s v="https://www.facebook.com/2302891846390341_2302894673056725"/>
    <n v="0"/>
    <n v="0"/>
    <s v="What does being brave mean to you?"/>
    <s v="Amnesty International"/>
    <d v="2019-01-21T17:15:48.000"/>
    <s v="https://scontent.xx.fbcdn.net/v/t15.5256-10/p130x130/50027822_2293199400712838_114182001916903424_n.jpg?_nc_cat=102&amp;_nc_ht=scontent.xx&amp;oh=4a7d9089322271bbfe30f00205871145&amp;oe=5CB68065"/>
    <n v="863"/>
    <n v="23"/>
    <m/>
    <m/>
    <m/>
    <m/>
    <m/>
    <m/>
    <m/>
    <m/>
    <m/>
    <m/>
    <m/>
    <m/>
    <m/>
    <m/>
    <m/>
    <m/>
    <m/>
    <m/>
    <m/>
    <m/>
    <m/>
    <m/>
    <m/>
    <m/>
    <m/>
    <m/>
    <m/>
    <m/>
    <m/>
    <m/>
    <m/>
    <n v="1"/>
    <s v="7"/>
    <s v="7"/>
    <n v="0"/>
    <n v="0"/>
    <n v="0"/>
    <n v="0"/>
    <n v="0"/>
    <n v="0"/>
    <n v="0"/>
    <n v="0"/>
    <n v="0"/>
  </r>
  <r>
    <s v="2304131649599694_2307853965894129"/>
    <s v="111658128847068_2304131649599694"/>
    <m/>
    <m/>
    <m/>
    <m/>
    <m/>
    <m/>
    <m/>
    <m/>
    <s v="No"/>
    <n v="286"/>
    <m/>
    <m/>
    <s v="Commented Post"/>
    <s v="Commented Post"/>
    <m/>
    <s v="https://www.facebook.com/111658128847068_2304131649599694"/>
    <x v="192"/>
    <m/>
    <m/>
    <m/>
    <m/>
    <m/>
    <s v="Warning: This is a political organization disguised under the false purpose of defending human rights and name &quot;Amnesty International,&quot; which actually means Amnesty to the big International criminals such as US, Israeli, and European governments officials and others._x000a_They make their high standards of living throught deceptive practices and by collecting money from the nieve and peace loving people at the expense of the misery of the tortured, and the  persecuted people, while protecting the torturers, and persecutors._x000a_Stop donating even a single red penny and demand the refund of all your past donations._x000a_I want all the peace loving people to sign the petition to investigate &quot;Amnesty International&quot; freez their bank accounts._x000a_https://m.facebook.com/story.php?story_fbid=2009757639060436&amp;id=100000786591420"/>
    <m/>
    <m/>
    <m/>
    <m/>
    <m/>
    <s v="https://www.facebook.com/2304131649599694_2307853965894129"/>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5"/>
    <n v="4.424778761061947"/>
    <n v="5"/>
    <n v="4.424778761061947"/>
    <n v="0"/>
    <n v="0"/>
    <n v="103"/>
    <n v="91.15044247787611"/>
    <n v="113"/>
  </r>
  <r>
    <s v="2304131649599694_2306908482655344"/>
    <s v="111658128847068_2304131649599694"/>
    <m/>
    <m/>
    <m/>
    <m/>
    <m/>
    <m/>
    <m/>
    <m/>
    <s v="No"/>
    <n v="287"/>
    <m/>
    <m/>
    <s v="Commented Post"/>
    <s v="Commented Post"/>
    <m/>
    <s v="https://www.facebook.com/111658128847068_2304131649599694"/>
    <x v="193"/>
    <m/>
    <m/>
    <m/>
    <m/>
    <m/>
    <s v="Tell Israhelli Crime Minister Netanyahu to stop killing Palestinian... Amnesty Motherfuckers"/>
    <m/>
    <m/>
    <m/>
    <m/>
    <m/>
    <s v="https://www.facebook.com/2304131649599694_2306908482655344"/>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2"/>
    <n v="18.181818181818183"/>
    <n v="0"/>
    <n v="0"/>
    <n v="9"/>
    <n v="81.81818181818181"/>
    <n v="11"/>
  </r>
  <r>
    <s v="2304131649599694_2306112876068238"/>
    <s v="111658128847068_2304131649599694"/>
    <m/>
    <m/>
    <m/>
    <m/>
    <m/>
    <m/>
    <m/>
    <m/>
    <s v="No"/>
    <n v="288"/>
    <m/>
    <m/>
    <s v="Commented Post"/>
    <s v="Commented Post"/>
    <m/>
    <s v="https://www.facebook.com/111658128847068_2304131649599694"/>
    <x v="194"/>
    <m/>
    <m/>
    <m/>
    <m/>
    <m/>
    <s v="Denis Boyle??? and people from Venezuela will put an end on MADURO...."/>
    <m/>
    <m/>
    <m/>
    <m/>
    <m/>
    <s v="https://www.facebook.com/2304131649599694_230611287606823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2"/>
    <n v="100"/>
    <n v="12"/>
  </r>
  <r>
    <s v="2304131649599694_2306110409401818"/>
    <s v="111658128847068_2304131649599694"/>
    <m/>
    <m/>
    <m/>
    <m/>
    <m/>
    <m/>
    <m/>
    <m/>
    <s v="No"/>
    <n v="289"/>
    <m/>
    <m/>
    <s v="Commented Post"/>
    <s v="Commented Post"/>
    <m/>
    <s v="https://www.facebook.com/111658128847068_2304131649599694"/>
    <x v="195"/>
    <m/>
    <m/>
    <m/>
    <m/>
    <m/>
    <s v="what about the kidnapped wives. LGBTI Brides"/>
    <m/>
    <m/>
    <m/>
    <m/>
    <m/>
    <s v="https://www.facebook.com/2304131649599694_230611040940181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7"/>
    <n v="100"/>
    <n v="7"/>
  </r>
  <r>
    <s v="2304131649599694_2306036269409232"/>
    <s v="2304131649599694_2304586842887508"/>
    <s v="128, 128, 128"/>
    <m/>
    <m/>
    <m/>
    <m/>
    <m/>
    <m/>
    <m/>
    <s v="No"/>
    <n v="290"/>
    <m/>
    <m/>
    <s v="Replied to Comment"/>
    <s v="Replied Comment"/>
    <m/>
    <m/>
    <x v="196"/>
    <m/>
    <m/>
    <m/>
    <m/>
    <m/>
    <m/>
    <m/>
    <m/>
    <m/>
    <m/>
    <m/>
    <m/>
    <m/>
    <m/>
    <m/>
    <m/>
    <m/>
    <m/>
    <m/>
    <m/>
    <m/>
    <m/>
    <m/>
    <s v="Tehy can do that In the West but not In places where they aren't welcomed, or places with a particular lifestyle, since you said it's a lifestyle and not nature.."/>
    <m/>
    <m/>
    <m/>
    <m/>
    <m/>
    <s v="2304131649599694_2306036269409232"/>
    <m/>
    <s v="https://www.facebook.com/2304131649599694_2306036269409232"/>
    <n v="0"/>
    <n v="0"/>
    <s v="What Is it that he must stop?_x000a_the LGBT movement?"/>
    <m/>
    <m/>
    <m/>
    <m/>
    <d v="2019-01-22T21:32:49.000"/>
    <m/>
    <s v="2304131649599694_2304586842887508"/>
    <s v="https://www.facebook.com/2304131649599694_2304586842887508"/>
    <n v="0"/>
    <n v="7"/>
    <m/>
    <m/>
    <m/>
    <m/>
    <m/>
    <m/>
    <n v="1"/>
    <s v="4"/>
    <s v="4"/>
    <m/>
    <m/>
    <m/>
    <m/>
    <m/>
    <m/>
    <m/>
    <m/>
    <m/>
  </r>
  <r>
    <s v="2304131649599694_2306036269409232"/>
    <s v="111658128847068_2304131649599694"/>
    <m/>
    <m/>
    <m/>
    <m/>
    <m/>
    <m/>
    <m/>
    <m/>
    <s v="No"/>
    <n v="291"/>
    <m/>
    <m/>
    <s v="Commented Post"/>
    <s v="Commented Post"/>
    <m/>
    <s v="https://www.facebook.com/111658128847068_2304131649599694"/>
    <x v="196"/>
    <m/>
    <m/>
    <m/>
    <m/>
    <m/>
    <s v="Tehy can do that In the West but not In places where they aren't welcomed, or places with a particular lifestyle, since you said it's a lifestyle and not nature.."/>
    <m/>
    <m/>
    <m/>
    <m/>
    <m/>
    <s v="https://www.facebook.com/2304131649599694_2306036269409232"/>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30"/>
    <n v="100"/>
    <n v="30"/>
  </r>
  <r>
    <s v="2304131649599694_2305829609429898"/>
    <s v="2304131649599694_2305253019487557"/>
    <s v="128, 128, 128"/>
    <m/>
    <m/>
    <m/>
    <m/>
    <m/>
    <m/>
    <m/>
    <s v="No"/>
    <n v="292"/>
    <m/>
    <m/>
    <s v="Replied to Comment"/>
    <s v="Replied Comment"/>
    <m/>
    <m/>
    <x v="197"/>
    <m/>
    <m/>
    <m/>
    <m/>
    <m/>
    <m/>
    <m/>
    <m/>
    <m/>
    <m/>
    <m/>
    <m/>
    <m/>
    <m/>
    <m/>
    <m/>
    <m/>
    <m/>
    <m/>
    <m/>
    <m/>
    <m/>
    <m/>
    <s v="Thank you!"/>
    <m/>
    <m/>
    <m/>
    <m/>
    <m/>
    <s v="2304131649599694_2305829609429898"/>
    <m/>
    <s v="https://www.facebook.com/2304131649599694_2305829609429898"/>
    <n v="0"/>
    <n v="0"/>
    <s v="done"/>
    <m/>
    <m/>
    <m/>
    <m/>
    <d v="2019-01-23T09:15:00.000"/>
    <m/>
    <s v="2304131649599694_2305253019487557"/>
    <s v="https://www.facebook.com/2304131649599694_2305253019487557"/>
    <n v="1"/>
    <n v="1"/>
    <m/>
    <m/>
    <m/>
    <m/>
    <m/>
    <m/>
    <n v="1"/>
    <s v="4"/>
    <s v="4"/>
    <m/>
    <m/>
    <m/>
    <m/>
    <m/>
    <m/>
    <m/>
    <m/>
    <m/>
  </r>
  <r>
    <s v="2304131649599694_2305829609429898"/>
    <s v="111658128847068_2304131649599694"/>
    <m/>
    <m/>
    <m/>
    <m/>
    <m/>
    <m/>
    <m/>
    <m/>
    <s v="No"/>
    <n v="293"/>
    <m/>
    <m/>
    <s v="Commented Post"/>
    <s v="Commented Post"/>
    <m/>
    <s v="https://www.facebook.com/111658128847068_2304131649599694"/>
    <x v="197"/>
    <m/>
    <m/>
    <m/>
    <m/>
    <m/>
    <s v="Thank you!"/>
    <m/>
    <m/>
    <m/>
    <m/>
    <m/>
    <s v="https://www.facebook.com/2304131649599694_230582960942989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50"/>
    <n v="0"/>
    <n v="0"/>
    <n v="0"/>
    <n v="0"/>
    <n v="1"/>
    <n v="50"/>
    <n v="2"/>
  </r>
  <r>
    <s v="2304131649599694_2305666342779558"/>
    <s v="2304131649599694_2304586842887508"/>
    <s v="128, 128, 128"/>
    <m/>
    <m/>
    <m/>
    <m/>
    <m/>
    <m/>
    <m/>
    <s v="No"/>
    <n v="294"/>
    <m/>
    <m/>
    <s v="Replied to Comment"/>
    <s v="Replied Comment"/>
    <m/>
    <m/>
    <x v="198"/>
    <m/>
    <m/>
    <m/>
    <m/>
    <m/>
    <m/>
    <m/>
    <m/>
    <m/>
    <m/>
    <m/>
    <m/>
    <m/>
    <m/>
    <m/>
    <m/>
    <m/>
    <m/>
    <m/>
    <m/>
    <m/>
    <m/>
    <m/>
    <s v="You don't have to agree with the lifestyle, you have the option of minding your own business. It's not my business who you love, or want to spend your life with. Your personal decisions do not effect me in anyway. Why do you think someone else has less right to be happy than you? Why do you believe you have the right to tell someone else how to live, if they're not harming you in any way? You can still have your culture, just let LGBT people have theirs."/>
    <m/>
    <m/>
    <m/>
    <m/>
    <m/>
    <s v="2304131649599694_2305666342779558"/>
    <m/>
    <s v="https://www.facebook.com/2304131649599694_2305666342779558"/>
    <n v="0"/>
    <n v="0"/>
    <s v="What Is it that he must stop?_x000a_the LGBT movement?"/>
    <m/>
    <m/>
    <m/>
    <m/>
    <d v="2019-01-22T21:32:49.000"/>
    <m/>
    <s v="2304131649599694_2304586842887508"/>
    <s v="https://www.facebook.com/2304131649599694_2304586842887508"/>
    <n v="0"/>
    <n v="7"/>
    <m/>
    <m/>
    <m/>
    <m/>
    <m/>
    <m/>
    <n v="1"/>
    <s v="4"/>
    <s v="4"/>
    <m/>
    <m/>
    <m/>
    <m/>
    <m/>
    <m/>
    <m/>
    <m/>
    <m/>
  </r>
  <r>
    <s v="2304131649599694_2305666342779558"/>
    <s v="111658128847068_2304131649599694"/>
    <m/>
    <m/>
    <m/>
    <m/>
    <m/>
    <m/>
    <m/>
    <m/>
    <s v="No"/>
    <n v="295"/>
    <m/>
    <m/>
    <s v="Commented Post"/>
    <s v="Commented Post"/>
    <m/>
    <s v="https://www.facebook.com/111658128847068_2304131649599694"/>
    <x v="198"/>
    <m/>
    <m/>
    <m/>
    <m/>
    <m/>
    <s v="You don't have to agree with the lifestyle, you have the option of minding your own business. It's not my business who you love, or want to spend your life with. Your personal decisions do not effect me in anyway. Why do you think someone else has less right to be happy than you? Why do you believe you have the right to tell someone else how to live, if they're not harming you in any way? You can still have your culture, just let LGBT people have theirs."/>
    <m/>
    <m/>
    <m/>
    <m/>
    <m/>
    <s v="https://www.facebook.com/2304131649599694_230566634277955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4"/>
    <n v="4.49438202247191"/>
    <n v="0"/>
    <n v="0"/>
    <n v="0"/>
    <n v="0"/>
    <n v="85"/>
    <n v="95.50561797752809"/>
    <n v="89"/>
  </r>
  <r>
    <s v="2304131649599694_2305592276120298"/>
    <s v="111658128847068_2304131649599694"/>
    <m/>
    <m/>
    <m/>
    <m/>
    <m/>
    <m/>
    <m/>
    <m/>
    <s v="No"/>
    <n v="296"/>
    <m/>
    <m/>
    <s v="Commented Post"/>
    <s v="Commented Post"/>
    <m/>
    <s v="https://www.facebook.com/111658128847068_2304131649599694"/>
    <x v="199"/>
    <m/>
    <m/>
    <m/>
    <m/>
    <m/>
    <s v="Someone put a bullet into that bastard."/>
    <m/>
    <m/>
    <m/>
    <m/>
    <m/>
    <s v="https://www.facebook.com/2304131649599694_230559227612029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14.285714285714286"/>
    <n v="0"/>
    <n v="0"/>
    <n v="6"/>
    <n v="85.71428571428571"/>
    <n v="7"/>
  </r>
  <r>
    <s v="2304131649599694_2305510806128445"/>
    <s v="2304131649599694_2304586842887508"/>
    <s v="128, 128, 128"/>
    <m/>
    <m/>
    <m/>
    <m/>
    <m/>
    <m/>
    <m/>
    <s v="No"/>
    <n v="297"/>
    <m/>
    <m/>
    <s v="Replied to Comment"/>
    <s v="Replied Comment"/>
    <m/>
    <m/>
    <x v="200"/>
    <m/>
    <m/>
    <m/>
    <m/>
    <m/>
    <m/>
    <m/>
    <m/>
    <m/>
    <m/>
    <m/>
    <m/>
    <m/>
    <m/>
    <m/>
    <m/>
    <m/>
    <m/>
    <m/>
    <m/>
    <m/>
    <m/>
    <m/>
    <s v="But the LGBT people are the ones undercutting the ban on gayism.. _x000a_There's nothing wrong with not agreeing with the LGBT and what it stands for, and the people have a culture and way of life that is a direct contrast to this liberal way of life being professed by millenials and the political left under the guise of human rights. The LGBT and what it stands for is a fanasy that can never amount to human right and or abuse. I'm not for the killings, but total purging of this uncanny attitude."/>
    <m/>
    <m/>
    <m/>
    <m/>
    <m/>
    <s v="2304131649599694_2305510806128445"/>
    <m/>
    <s v="https://www.facebook.com/2304131649599694_2305510806128445"/>
    <n v="0"/>
    <n v="0"/>
    <s v="What Is it that he must stop?_x000a_the LGBT movement?"/>
    <m/>
    <m/>
    <m/>
    <m/>
    <d v="2019-01-22T21:32:49.000"/>
    <m/>
    <s v="2304131649599694_2304586842887508"/>
    <s v="https://www.facebook.com/2304131649599694_2304586842887508"/>
    <n v="0"/>
    <n v="7"/>
    <m/>
    <m/>
    <m/>
    <m/>
    <m/>
    <m/>
    <n v="1"/>
    <s v="4"/>
    <s v="4"/>
    <m/>
    <m/>
    <m/>
    <m/>
    <m/>
    <m/>
    <m/>
    <m/>
    <m/>
  </r>
  <r>
    <s v="2304131649599694_2305510806128445"/>
    <s v="111658128847068_2304131649599694"/>
    <m/>
    <m/>
    <m/>
    <m/>
    <m/>
    <m/>
    <m/>
    <m/>
    <s v="No"/>
    <n v="298"/>
    <m/>
    <m/>
    <s v="Commented Post"/>
    <s v="Commented Post"/>
    <m/>
    <s v="https://www.facebook.com/111658128847068_2304131649599694"/>
    <x v="200"/>
    <m/>
    <m/>
    <m/>
    <m/>
    <m/>
    <s v="But the LGBT people are the ones undercutting the ban on gayism.. _x000a_There's nothing wrong with not agreeing with the LGBT and what it stands for, and the people have a culture and way of life that is a direct contrast to this liberal way of life being professed by millenials and the political left under the guise of human rights. The LGBT and what it stands for is a fanasy that can never amount to human right and or abuse. I'm not for the killings, but total purging of this uncanny attitude."/>
    <m/>
    <m/>
    <m/>
    <m/>
    <m/>
    <s v="https://www.facebook.com/2304131649599694_2305510806128445"/>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1.075268817204301"/>
    <n v="3"/>
    <n v="3.225806451612903"/>
    <n v="0"/>
    <n v="0"/>
    <n v="89"/>
    <n v="95.6989247311828"/>
    <n v="93"/>
  </r>
  <r>
    <s v="2304131649599694_2305447779468081"/>
    <s v="2304131649599694_2304366602909532"/>
    <s v="128, 128, 128"/>
    <m/>
    <m/>
    <m/>
    <m/>
    <m/>
    <m/>
    <m/>
    <s v="No"/>
    <n v="299"/>
    <m/>
    <m/>
    <s v="Replied to Comment"/>
    <s v="Replied Comment"/>
    <m/>
    <m/>
    <x v="201"/>
    <m/>
    <m/>
    <m/>
    <m/>
    <m/>
    <m/>
    <m/>
    <m/>
    <m/>
    <m/>
    <m/>
    <m/>
    <m/>
    <m/>
    <m/>
    <m/>
    <m/>
    <m/>
    <m/>
    <m/>
    <m/>
    <m/>
    <m/>
    <s v="guilty of what? Loving someone? You've got to be kidding..."/>
    <m/>
    <m/>
    <m/>
    <m/>
    <m/>
    <s v="2304131649599694_2305447779468081"/>
    <m/>
    <s v="https://www.facebook.com/2304131649599694_2305447779468081"/>
    <n v="0"/>
    <n v="0"/>
    <s v="They shouldn't abducted and tortured. They should be fairly tried in competent court and when found guilty should be jailed"/>
    <m/>
    <m/>
    <m/>
    <m/>
    <d v="2019-01-22T18:00:12.000"/>
    <m/>
    <s v="2304131649599694_2304366602909532"/>
    <s v="https://www.facebook.com/2304131649599694_2304366602909532"/>
    <n v="0"/>
    <n v="1"/>
    <m/>
    <m/>
    <m/>
    <m/>
    <m/>
    <m/>
    <n v="1"/>
    <s v="4"/>
    <s v="4"/>
    <m/>
    <m/>
    <m/>
    <m/>
    <m/>
    <m/>
    <m/>
    <m/>
    <m/>
  </r>
  <r>
    <s v="2304131649599694_2305447779468081"/>
    <s v="111658128847068_2304131649599694"/>
    <m/>
    <m/>
    <m/>
    <m/>
    <m/>
    <m/>
    <m/>
    <m/>
    <s v="No"/>
    <n v="300"/>
    <m/>
    <m/>
    <s v="Commented Post"/>
    <s v="Commented Post"/>
    <m/>
    <s v="https://www.facebook.com/111658128847068_2304131649599694"/>
    <x v="201"/>
    <m/>
    <m/>
    <m/>
    <m/>
    <m/>
    <s v="guilty of what? Loving someone? You've got to be kidding..."/>
    <m/>
    <m/>
    <m/>
    <m/>
    <m/>
    <s v="https://www.facebook.com/2304131649599694_2305447779468081"/>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10"/>
    <n v="1"/>
    <n v="10"/>
    <n v="0"/>
    <n v="0"/>
    <n v="8"/>
    <n v="80"/>
    <n v="10"/>
  </r>
  <r>
    <s v="2304131649599694_2305253019487557"/>
    <s v="111658128847068_2304131649599694"/>
    <m/>
    <m/>
    <m/>
    <m/>
    <m/>
    <m/>
    <m/>
    <m/>
    <s v="No"/>
    <n v="301"/>
    <m/>
    <m/>
    <s v="Commented Post"/>
    <s v="Commented Post"/>
    <m/>
    <s v="https://www.facebook.com/111658128847068_2304131649599694"/>
    <x v="202"/>
    <m/>
    <m/>
    <m/>
    <m/>
    <m/>
    <s v="done"/>
    <m/>
    <m/>
    <m/>
    <m/>
    <m/>
    <s v="https://www.facebook.com/2304131649599694_2305253019487557"/>
    <n v="1"/>
    <n v="1"/>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
    <n v="100"/>
    <n v="1"/>
  </r>
  <r>
    <s v="2304131649599694_2305245256155000"/>
    <s v="2304131649599694_2304586842887508"/>
    <s v="171, 85, 85"/>
    <n v="10"/>
    <m/>
    <m/>
    <m/>
    <m/>
    <m/>
    <m/>
    <s v="No"/>
    <n v="302"/>
    <m/>
    <m/>
    <s v="Replied to Comment"/>
    <s v="Replied Comment"/>
    <m/>
    <m/>
    <x v="203"/>
    <m/>
    <m/>
    <m/>
    <m/>
    <m/>
    <m/>
    <m/>
    <m/>
    <m/>
    <m/>
    <m/>
    <m/>
    <m/>
    <m/>
    <m/>
    <m/>
    <m/>
    <m/>
    <m/>
    <m/>
    <m/>
    <m/>
    <m/>
    <s v="Moses Adudu, a 100 years ago, people would have said a similar  thing about the UK, and other countries. Attitudes do change over time and societies can become more, tolerant. It would be a good start if Chechnya punished the abusers, not gay people."/>
    <m/>
    <m/>
    <m/>
    <m/>
    <m/>
    <s v="2304131649599694_2305245256155000"/>
    <m/>
    <s v="https://www.facebook.com/2304131649599694_2305245256155000"/>
    <n v="4"/>
    <n v="0"/>
    <s v="What Is it that he must stop?_x000a_the LGBT movement?"/>
    <m/>
    <m/>
    <m/>
    <m/>
    <d v="2019-01-22T21:32:49.000"/>
    <m/>
    <s v="2304131649599694_2304586842887508"/>
    <s v="https://www.facebook.com/2304131649599694_2304586842887508"/>
    <n v="0"/>
    <n v="7"/>
    <m/>
    <m/>
    <m/>
    <m/>
    <m/>
    <m/>
    <n v="1"/>
    <s v="4"/>
    <s v="4"/>
    <m/>
    <m/>
    <m/>
    <m/>
    <m/>
    <m/>
    <m/>
    <m/>
    <m/>
  </r>
  <r>
    <s v="2304131649599694_2305245256155000"/>
    <s v="111658128847068_2304131649599694"/>
    <m/>
    <m/>
    <m/>
    <m/>
    <m/>
    <m/>
    <m/>
    <m/>
    <s v="No"/>
    <n v="303"/>
    <m/>
    <m/>
    <s v="Commented Post"/>
    <s v="Commented Post"/>
    <m/>
    <s v="https://www.facebook.com/111658128847068_2304131649599694"/>
    <x v="203"/>
    <m/>
    <m/>
    <m/>
    <m/>
    <m/>
    <s v="Moses Adudu, a 100 years ago, people would have said a similar  thing about the UK, and other countries. Attitudes do change over time and societies can become more, tolerant. It would be a good start if Chechnya punished the abusers, not gay people."/>
    <m/>
    <m/>
    <m/>
    <m/>
    <m/>
    <s v="https://www.facebook.com/2304131649599694_2305245256155000"/>
    <n v="4"/>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2.272727272727273"/>
    <n v="0"/>
    <n v="0"/>
    <n v="0"/>
    <n v="0"/>
    <n v="43"/>
    <n v="97.72727272727273"/>
    <n v="44"/>
  </r>
  <r>
    <s v="2304131649599694_2305222262823966"/>
    <s v="2304131649599694_2304586842887508"/>
    <s v="171, 85, 85"/>
    <n v="10"/>
    <m/>
    <m/>
    <m/>
    <m/>
    <m/>
    <m/>
    <s v="No"/>
    <n v="304"/>
    <m/>
    <m/>
    <s v="Replied to Comment"/>
    <s v="Replied Comment"/>
    <m/>
    <m/>
    <x v="204"/>
    <m/>
    <m/>
    <m/>
    <m/>
    <m/>
    <m/>
    <m/>
    <m/>
    <m/>
    <m/>
    <m/>
    <m/>
    <m/>
    <m/>
    <m/>
    <m/>
    <m/>
    <m/>
    <m/>
    <m/>
    <m/>
    <m/>
    <m/>
    <s v="Moses can you see the problems in what you are saying?_x000a_just curious..."/>
    <m/>
    <m/>
    <m/>
    <m/>
    <m/>
    <s v="2304131649599694_2305222262823966"/>
    <m/>
    <s v="https://www.facebook.com/2304131649599694_2305222262823966"/>
    <n v="4"/>
    <n v="0"/>
    <s v="What Is it that he must stop?_x000a_the LGBT movement?"/>
    <m/>
    <m/>
    <m/>
    <m/>
    <d v="2019-01-22T21:32:49.000"/>
    <m/>
    <s v="2304131649599694_2304586842887508"/>
    <s v="https://www.facebook.com/2304131649599694_2304586842887508"/>
    <n v="0"/>
    <n v="7"/>
    <m/>
    <m/>
    <m/>
    <m/>
    <m/>
    <m/>
    <n v="1"/>
    <s v="4"/>
    <s v="4"/>
    <m/>
    <m/>
    <m/>
    <m/>
    <m/>
    <m/>
    <m/>
    <m/>
    <m/>
  </r>
  <r>
    <s v="2304131649599694_2305222262823966"/>
    <s v="111658128847068_2304131649599694"/>
    <m/>
    <m/>
    <m/>
    <m/>
    <m/>
    <m/>
    <m/>
    <m/>
    <s v="No"/>
    <n v="305"/>
    <m/>
    <m/>
    <s v="Commented Post"/>
    <s v="Commented Post"/>
    <m/>
    <s v="https://www.facebook.com/111658128847068_2304131649599694"/>
    <x v="204"/>
    <m/>
    <m/>
    <m/>
    <m/>
    <m/>
    <s v="Moses can you see the problems in what you are saying?_x000a_just curious..."/>
    <m/>
    <m/>
    <m/>
    <m/>
    <m/>
    <s v="https://www.facebook.com/2304131649599694_2305222262823966"/>
    <n v="4"/>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7.6923076923076925"/>
    <n v="0"/>
    <n v="0"/>
    <n v="12"/>
    <n v="92.3076923076923"/>
    <n v="13"/>
  </r>
  <r>
    <s v="2304131649599694_2305218079491051"/>
    <s v="2304131649599694_2304201889592670"/>
    <s v="128, 128, 128"/>
    <m/>
    <m/>
    <m/>
    <m/>
    <m/>
    <m/>
    <m/>
    <s v="No"/>
    <n v="306"/>
    <m/>
    <m/>
    <s v="Replied to Comment"/>
    <s v="Replied Comment"/>
    <m/>
    <m/>
    <x v="205"/>
    <m/>
    <m/>
    <m/>
    <m/>
    <m/>
    <m/>
    <m/>
    <m/>
    <m/>
    <m/>
    <m/>
    <m/>
    <m/>
    <m/>
    <m/>
    <m/>
    <m/>
    <m/>
    <m/>
    <m/>
    <m/>
    <m/>
    <m/>
    <s v="Buddhists..."/>
    <m/>
    <m/>
    <m/>
    <m/>
    <m/>
    <s v="2304131649599694_2305218079491051"/>
    <m/>
    <s v="https://www.facebook.com/2304131649599694_2305218079491051"/>
    <n v="0"/>
    <n v="0"/>
    <s v="Who is next after 🏳️‍🌈 LGBT ? Mr. Putin must think it"/>
    <m/>
    <m/>
    <m/>
    <m/>
    <d v="2019-01-22T15:37:23.000"/>
    <m/>
    <s v="2304131649599694_2304201889592670"/>
    <s v="https://www.facebook.com/2304131649599694_2304201889592670"/>
    <n v="1"/>
    <n v="1"/>
    <m/>
    <m/>
    <m/>
    <m/>
    <m/>
    <m/>
    <n v="1"/>
    <s v="4"/>
    <s v="4"/>
    <m/>
    <m/>
    <m/>
    <m/>
    <m/>
    <m/>
    <m/>
    <m/>
    <m/>
  </r>
  <r>
    <s v="2304131649599694_2305218079491051"/>
    <s v="111658128847068_2304131649599694"/>
    <m/>
    <m/>
    <m/>
    <m/>
    <m/>
    <m/>
    <m/>
    <m/>
    <s v="No"/>
    <n v="307"/>
    <m/>
    <m/>
    <s v="Commented Post"/>
    <s v="Commented Post"/>
    <m/>
    <s v="https://www.facebook.com/111658128847068_2304131649599694"/>
    <x v="205"/>
    <m/>
    <m/>
    <m/>
    <m/>
    <m/>
    <s v="Buddhists..."/>
    <m/>
    <m/>
    <m/>
    <m/>
    <m/>
    <s v="https://www.facebook.com/2304131649599694_2305218079491051"/>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
    <n v="100"/>
    <n v="1"/>
  </r>
  <r>
    <s v="2304131649599694_2305182452827947"/>
    <s v="111658128847068_2304131649599694"/>
    <m/>
    <m/>
    <m/>
    <m/>
    <m/>
    <m/>
    <m/>
    <m/>
    <s v="No"/>
    <n v="308"/>
    <m/>
    <m/>
    <s v="Commented Post"/>
    <s v="Commented Post"/>
    <m/>
    <s v="https://www.facebook.com/111658128847068_2304131649599694"/>
    <x v="206"/>
    <m/>
    <m/>
    <m/>
    <m/>
    <m/>
    <s v="Tell people from Russia to put an end on Putin... 🤣🤣🤣🤣🤘"/>
    <m/>
    <m/>
    <m/>
    <m/>
    <m/>
    <s v="https://www.facebook.com/2304131649599694_2305182452827947"/>
    <n v="1"/>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0"/>
    <n v="100"/>
    <n v="10"/>
  </r>
  <r>
    <s v="2304131649599694_2305142696165256"/>
    <s v="2304131649599694_2304586842887508"/>
    <s v="128, 128, 128"/>
    <m/>
    <m/>
    <m/>
    <m/>
    <m/>
    <m/>
    <m/>
    <s v="No"/>
    <n v="309"/>
    <m/>
    <m/>
    <s v="Replied to Comment"/>
    <s v="Replied Comment"/>
    <m/>
    <m/>
    <x v="207"/>
    <m/>
    <m/>
    <m/>
    <m/>
    <m/>
    <m/>
    <m/>
    <m/>
    <m/>
    <m/>
    <m/>
    <m/>
    <m/>
    <m/>
    <m/>
    <m/>
    <m/>
    <m/>
    <m/>
    <m/>
    <m/>
    <m/>
    <m/>
    <s v="Okay. But Chechnya Is a conservative muslim state and Russia the mother country has criminalized gay: the only thing is for those that chose to become gay to seek help and ot seek asylum elsewhere.. Nothing's going to change there"/>
    <m/>
    <m/>
    <m/>
    <m/>
    <m/>
    <s v="2304131649599694_2305142696165256"/>
    <m/>
    <s v="https://www.facebook.com/2304131649599694_2305142696165256"/>
    <n v="0"/>
    <n v="0"/>
    <s v="What Is it that he must stop?_x000a_the LGBT movement?"/>
    <m/>
    <m/>
    <m/>
    <m/>
    <d v="2019-01-22T21:32:49.000"/>
    <m/>
    <s v="2304131649599694_2304586842887508"/>
    <s v="https://www.facebook.com/2304131649599694_2304586842887508"/>
    <n v="0"/>
    <n v="7"/>
    <m/>
    <m/>
    <m/>
    <m/>
    <m/>
    <m/>
    <n v="1"/>
    <s v="4"/>
    <s v="4"/>
    <m/>
    <m/>
    <m/>
    <m/>
    <m/>
    <m/>
    <m/>
    <m/>
    <m/>
  </r>
  <r>
    <s v="2304131649599694_2305142696165256"/>
    <s v="111658128847068_2304131649599694"/>
    <m/>
    <m/>
    <m/>
    <m/>
    <m/>
    <m/>
    <m/>
    <m/>
    <s v="No"/>
    <n v="310"/>
    <m/>
    <m/>
    <s v="Commented Post"/>
    <s v="Commented Post"/>
    <m/>
    <s v="https://www.facebook.com/111658128847068_2304131649599694"/>
    <x v="207"/>
    <m/>
    <m/>
    <m/>
    <m/>
    <m/>
    <s v="Okay. But Chechnya Is a conservative muslim state and Russia the mother country has criminalized gay: the only thing is for those that chose to become gay to seek help and ot seek asylum elsewhere.. Nothing's going to change there"/>
    <m/>
    <m/>
    <m/>
    <m/>
    <m/>
    <s v="https://www.facebook.com/2304131649599694_2305142696165256"/>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2.5"/>
    <n v="0"/>
    <n v="0"/>
    <n v="39"/>
    <n v="97.5"/>
    <n v="40"/>
  </r>
  <r>
    <s v="2304131649599694_2304752262870966"/>
    <s v="111658128847068_2304131649599694"/>
    <m/>
    <m/>
    <m/>
    <m/>
    <m/>
    <m/>
    <m/>
    <m/>
    <s v="No"/>
    <n v="311"/>
    <m/>
    <m/>
    <s v="Commented Post"/>
    <s v="Commented Post"/>
    <m/>
    <s v="https://www.facebook.com/111658128847068_2304131649599694"/>
    <x v="208"/>
    <m/>
    <m/>
    <m/>
    <m/>
    <m/>
    <s v="I have a strong feeling that Putin approves of these atrocities, though..."/>
    <m/>
    <m/>
    <m/>
    <m/>
    <m/>
    <s v="https://www.facebook.com/2304131649599694_2304752262870966"/>
    <n v="7"/>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8.333333333333334"/>
    <n v="1"/>
    <n v="8.333333333333334"/>
    <n v="0"/>
    <n v="0"/>
    <n v="10"/>
    <n v="83.33333333333333"/>
    <n v="12"/>
  </r>
  <r>
    <s v="2304131649599694_2304738069539052"/>
    <s v="111658128847068_2304131649599694"/>
    <m/>
    <m/>
    <m/>
    <m/>
    <m/>
    <m/>
    <m/>
    <m/>
    <s v="No"/>
    <n v="312"/>
    <m/>
    <m/>
    <s v="Commented Post"/>
    <s v="Commented Post"/>
    <m/>
    <s v="https://www.facebook.com/111658128847068_2304131649599694"/>
    <x v="209"/>
    <m/>
    <m/>
    <m/>
    <m/>
    <m/>
    <s v="He won’t. He’s a prick."/>
    <m/>
    <m/>
    <m/>
    <m/>
    <m/>
    <s v="https://www.facebook.com/2304131649599694_2304738069539052"/>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14.285714285714286"/>
    <n v="1"/>
    <n v="14.285714285714286"/>
    <n v="0"/>
    <n v="0"/>
    <n v="5"/>
    <n v="71.42857142857143"/>
    <n v="7"/>
  </r>
  <r>
    <s v="2304131649599694_2304714236208102"/>
    <s v="2304131649599694_2304586842887508"/>
    <s v="171, 85, 85"/>
    <n v="10"/>
    <m/>
    <m/>
    <m/>
    <m/>
    <m/>
    <m/>
    <s v="No"/>
    <n v="313"/>
    <m/>
    <m/>
    <s v="Replied to Comment"/>
    <s v="Replied Comment"/>
    <m/>
    <m/>
    <x v="210"/>
    <m/>
    <m/>
    <m/>
    <m/>
    <m/>
    <m/>
    <m/>
    <m/>
    <m/>
    <m/>
    <m/>
    <m/>
    <m/>
    <m/>
    <m/>
    <m/>
    <m/>
    <m/>
    <m/>
    <m/>
    <m/>
    <m/>
    <m/>
    <s v="Moses Adudu, stop kidnapping, torturing and killing gay people."/>
    <m/>
    <m/>
    <m/>
    <m/>
    <m/>
    <s v="2304131649599694_2304714236208102"/>
    <m/>
    <s v="https://www.facebook.com/2304131649599694_2304714236208102"/>
    <n v="4"/>
    <n v="0"/>
    <s v="What Is it that he must stop?_x000a_the LGBT movement?"/>
    <m/>
    <m/>
    <m/>
    <m/>
    <d v="2019-01-22T21:32:49.000"/>
    <m/>
    <s v="2304131649599694_2304586842887508"/>
    <s v="https://www.facebook.com/2304131649599694_2304586842887508"/>
    <n v="0"/>
    <n v="7"/>
    <m/>
    <m/>
    <m/>
    <m/>
    <m/>
    <m/>
    <n v="1"/>
    <s v="4"/>
    <s v="4"/>
    <m/>
    <m/>
    <m/>
    <m/>
    <m/>
    <m/>
    <m/>
    <m/>
    <m/>
  </r>
  <r>
    <s v="2304131649599694_2304714236208102"/>
    <s v="111658128847068_2304131649599694"/>
    <m/>
    <m/>
    <m/>
    <m/>
    <m/>
    <m/>
    <m/>
    <m/>
    <s v="No"/>
    <n v="314"/>
    <m/>
    <m/>
    <s v="Commented Post"/>
    <s v="Commented Post"/>
    <m/>
    <s v="https://www.facebook.com/111658128847068_2304131649599694"/>
    <x v="210"/>
    <m/>
    <m/>
    <m/>
    <m/>
    <m/>
    <s v="Moses Adudu, stop kidnapping, torturing and killing gay people."/>
    <m/>
    <m/>
    <m/>
    <m/>
    <m/>
    <s v="https://www.facebook.com/2304131649599694_2304714236208102"/>
    <n v="4"/>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2"/>
    <n v="22.22222222222222"/>
    <n v="0"/>
    <n v="0"/>
    <n v="7"/>
    <n v="77.77777777777777"/>
    <n v="9"/>
  </r>
  <r>
    <s v="2304131649599694_2304702692875923"/>
    <s v="2304131649599694_2304684639544395"/>
    <s v="128, 128, 128"/>
    <m/>
    <m/>
    <m/>
    <m/>
    <m/>
    <m/>
    <m/>
    <s v="No"/>
    <n v="315"/>
    <m/>
    <m/>
    <s v="Replied to Comment"/>
    <s v="Replied Comment"/>
    <m/>
    <m/>
    <x v="211"/>
    <m/>
    <m/>
    <m/>
    <m/>
    <m/>
    <m/>
    <m/>
    <m/>
    <m/>
    <m/>
    <m/>
    <m/>
    <m/>
    <m/>
    <m/>
    <m/>
    <m/>
    <m/>
    <m/>
    <m/>
    <m/>
    <m/>
    <m/>
    <s v="Károly Lelkes human"/>
    <m/>
    <m/>
    <m/>
    <m/>
    <m/>
    <s v="2304131649599694_2304702692875923"/>
    <m/>
    <s v="https://www.facebook.com/2304131649599694_2304702692875923"/>
    <n v="0"/>
    <n v="0"/>
    <s v="Guess who lives inn Chechnya? Not Russians.....\"/>
    <m/>
    <m/>
    <m/>
    <m/>
    <d v="2019-01-22T23:17:57.000"/>
    <m/>
    <s v="2304131649599694_2304684639544395"/>
    <s v="https://www.facebook.com/2304131649599694_2304684639544395"/>
    <n v="1"/>
    <n v="1"/>
    <m/>
    <m/>
    <m/>
    <m/>
    <m/>
    <m/>
    <n v="1"/>
    <s v="4"/>
    <s v="4"/>
    <m/>
    <m/>
    <m/>
    <m/>
    <m/>
    <m/>
    <m/>
    <m/>
    <m/>
  </r>
  <r>
    <s v="2304131649599694_2304702692875923"/>
    <s v="111658128847068_2304131649599694"/>
    <m/>
    <m/>
    <m/>
    <m/>
    <m/>
    <m/>
    <m/>
    <m/>
    <s v="No"/>
    <n v="316"/>
    <m/>
    <m/>
    <s v="Commented Post"/>
    <s v="Commented Post"/>
    <m/>
    <s v="https://www.facebook.com/111658128847068_2304131649599694"/>
    <x v="211"/>
    <m/>
    <m/>
    <m/>
    <m/>
    <m/>
    <s v="Károly Lelkes human"/>
    <m/>
    <m/>
    <m/>
    <m/>
    <m/>
    <s v="https://www.facebook.com/2304131649599694_2304702692875923"/>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3"/>
    <n v="100"/>
    <n v="3"/>
  </r>
  <r>
    <s v="2304131649599694_2304684639544395"/>
    <s v="111658128847068_2304131649599694"/>
    <m/>
    <m/>
    <m/>
    <m/>
    <m/>
    <m/>
    <m/>
    <m/>
    <s v="No"/>
    <n v="317"/>
    <m/>
    <m/>
    <s v="Commented Post"/>
    <s v="Commented Post"/>
    <m/>
    <s v="https://www.facebook.com/111658128847068_2304131649599694"/>
    <x v="212"/>
    <m/>
    <m/>
    <m/>
    <m/>
    <m/>
    <s v="Guess who lives inn Chechnya? Not Russians.....\"/>
    <m/>
    <m/>
    <m/>
    <m/>
    <m/>
    <s v="https://www.facebook.com/2304131649599694_2304684639544395"/>
    <n v="1"/>
    <n v="1"/>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7"/>
    <n v="100"/>
    <n v="7"/>
  </r>
  <r>
    <s v="2304131649599694_2304586842887508"/>
    <s v="111658128847068_2304131649599694"/>
    <m/>
    <m/>
    <m/>
    <m/>
    <m/>
    <m/>
    <m/>
    <m/>
    <s v="No"/>
    <n v="318"/>
    <m/>
    <m/>
    <s v="Commented Post"/>
    <s v="Commented Post"/>
    <m/>
    <s v="https://www.facebook.com/111658128847068_2304131649599694"/>
    <x v="213"/>
    <m/>
    <m/>
    <m/>
    <m/>
    <m/>
    <s v="What Is it that he must stop?_x000a_the LGBT movement?"/>
    <m/>
    <m/>
    <m/>
    <m/>
    <m/>
    <s v="https://www.facebook.com/2304131649599694_2304586842887508"/>
    <n v="0"/>
    <n v="7"/>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0"/>
    <n v="100"/>
    <n v="10"/>
  </r>
  <r>
    <s v="2304131649599694_2304545212891671"/>
    <s v="111658128847068_2304131649599694"/>
    <m/>
    <m/>
    <m/>
    <m/>
    <m/>
    <m/>
    <m/>
    <m/>
    <s v="No"/>
    <n v="319"/>
    <m/>
    <m/>
    <s v="Commented Post"/>
    <s v="Commented Post"/>
    <m/>
    <s v="https://www.facebook.com/111658128847068_2304131649599694"/>
    <x v="214"/>
    <m/>
    <m/>
    <m/>
    <m/>
    <m/>
    <s v="أطلقو سراح الصحفي الجزائري عدلان ملاح"/>
    <m/>
    <m/>
    <m/>
    <m/>
    <m/>
    <s v="https://www.facebook.com/2304131649599694_2304545212891671"/>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6"/>
    <n v="100"/>
    <n v="6"/>
  </r>
  <r>
    <s v="2304131649599694_2304458909566968"/>
    <s v="111658128847068_2304131649599694"/>
    <m/>
    <m/>
    <m/>
    <m/>
    <m/>
    <m/>
    <m/>
    <m/>
    <s v="No"/>
    <n v="320"/>
    <m/>
    <m/>
    <s v="Commented Post"/>
    <s v="Commented Post"/>
    <m/>
    <s v="https://www.facebook.com/111658128847068_2304131649599694"/>
    <x v="215"/>
    <m/>
    <m/>
    <m/>
    <m/>
    <m/>
    <s v="https://www.facebook.com/434660496557518/posts/2134112383278979/"/>
    <m/>
    <m/>
    <m/>
    <m/>
    <m/>
    <s v="https://www.facebook.com/2304131649599694_2304458909566968"/>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0"/>
    <n v="0"/>
    <n v="0"/>
  </r>
  <r>
    <s v="2304131649599694_2304398859572973"/>
    <s v="111658128847068_2304131649599694"/>
    <m/>
    <m/>
    <m/>
    <m/>
    <m/>
    <m/>
    <m/>
    <m/>
    <s v="No"/>
    <n v="321"/>
    <m/>
    <m/>
    <s v="Commented Post"/>
    <s v="Commented Post"/>
    <m/>
    <s v="https://www.facebook.com/111658128847068_2304131649599694"/>
    <x v="216"/>
    <m/>
    <m/>
    <m/>
    <m/>
    <m/>
    <s v="Putin &amp; Trump...💓💋💕💋💘💋💓"/>
    <m/>
    <m/>
    <m/>
    <m/>
    <m/>
    <s v="https://www.facebook.com/2304131649599694_2304398859572973"/>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50"/>
    <n v="0"/>
    <n v="0"/>
    <n v="0"/>
    <n v="0"/>
    <n v="1"/>
    <n v="50"/>
    <n v="2"/>
  </r>
  <r>
    <s v="2304131649599694_2304384686241057"/>
    <s v="111658128847068_2304131649599694"/>
    <m/>
    <m/>
    <m/>
    <m/>
    <m/>
    <m/>
    <m/>
    <m/>
    <s v="No"/>
    <n v="322"/>
    <m/>
    <m/>
    <s v="Commented Post"/>
    <s v="Commented Post"/>
    <m/>
    <s v="https://www.facebook.com/111658128847068_2304131649599694"/>
    <x v="217"/>
    <m/>
    <m/>
    <m/>
    <m/>
    <m/>
    <s v="Great Mother Russia 🇷🇺 🇷🇺 🇷🇺"/>
    <m/>
    <m/>
    <m/>
    <m/>
    <m/>
    <s v="https://www.facebook.com/2304131649599694_2304384686241057"/>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33.333333333333336"/>
    <n v="0"/>
    <n v="0"/>
    <n v="0"/>
    <n v="0"/>
    <n v="2"/>
    <n v="66.66666666666667"/>
    <n v="3"/>
  </r>
  <r>
    <s v="2304131649599694_2304366602909532"/>
    <s v="111658128847068_2304131649599694"/>
    <m/>
    <m/>
    <m/>
    <m/>
    <m/>
    <m/>
    <m/>
    <m/>
    <s v="No"/>
    <n v="323"/>
    <m/>
    <m/>
    <s v="Commented Post"/>
    <s v="Commented Post"/>
    <m/>
    <s v="https://www.facebook.com/111658128847068_2304131649599694"/>
    <x v="218"/>
    <m/>
    <m/>
    <m/>
    <m/>
    <m/>
    <s v="They shouldn't abducted and tortured. They should be fairly tried in competent court and when found guilty should be jailed"/>
    <m/>
    <m/>
    <m/>
    <m/>
    <m/>
    <s v="https://www.facebook.com/2304131649599694_2304366602909532"/>
    <n v="0"/>
    <n v="1"/>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5"/>
    <n v="2"/>
    <n v="10"/>
    <n v="0"/>
    <n v="0"/>
    <n v="17"/>
    <n v="85"/>
    <n v="20"/>
  </r>
  <r>
    <s v="2304131649599694_2304235636255962"/>
    <s v="111658128847068_2304131649599694"/>
    <m/>
    <m/>
    <m/>
    <m/>
    <m/>
    <m/>
    <m/>
    <m/>
    <s v="No"/>
    <n v="324"/>
    <m/>
    <m/>
    <s v="Commented Post"/>
    <s v="Commented Post"/>
    <m/>
    <s v="https://www.facebook.com/111658128847068_2304131649599694"/>
    <x v="219"/>
    <m/>
    <m/>
    <m/>
    <m/>
    <m/>
    <s v="This is inhuman."/>
    <m/>
    <m/>
    <m/>
    <m/>
    <m/>
    <s v="https://www.facebook.com/2304131649599694_2304235636255962"/>
    <n v="3"/>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33.333333333333336"/>
    <n v="0"/>
    <n v="0"/>
    <n v="2"/>
    <n v="66.66666666666667"/>
    <n v="3"/>
  </r>
  <r>
    <s v="2304131649599694_2304230929589766"/>
    <s v="111658128847068_2304131649599694"/>
    <m/>
    <m/>
    <m/>
    <m/>
    <m/>
    <m/>
    <m/>
    <m/>
    <s v="No"/>
    <n v="325"/>
    <m/>
    <m/>
    <s v="Commented Post"/>
    <s v="Commented Post"/>
    <m/>
    <s v="https://www.facebook.com/111658128847068_2304131649599694"/>
    <x v="220"/>
    <m/>
    <m/>
    <m/>
    <m/>
    <m/>
    <s v="England's punks turned to drag queens party animals."/>
    <m/>
    <m/>
    <m/>
    <m/>
    <m/>
    <s v="https://www.facebook.com/2304131649599694_2304230929589766"/>
    <n v="0"/>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12.5"/>
    <n v="0"/>
    <n v="0"/>
    <n v="7"/>
    <n v="87.5"/>
    <n v="8"/>
  </r>
  <r>
    <s v="2304131649599694_2304201889592670"/>
    <s v="111658128847068_2304131649599694"/>
    <m/>
    <m/>
    <m/>
    <m/>
    <m/>
    <m/>
    <m/>
    <m/>
    <s v="No"/>
    <n v="326"/>
    <m/>
    <m/>
    <s v="Commented Post"/>
    <s v="Commented Post"/>
    <m/>
    <s v="https://www.facebook.com/111658128847068_2304131649599694"/>
    <x v="221"/>
    <m/>
    <m/>
    <m/>
    <m/>
    <m/>
    <s v="Who is next after 🏳️‍🌈 LGBT ? Mr. Putin must think it"/>
    <m/>
    <m/>
    <m/>
    <m/>
    <m/>
    <s v="https://www.facebook.com/2304131649599694_2304201889592670"/>
    <n v="1"/>
    <n v="1"/>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0"/>
    <n v="0"/>
    <n v="0"/>
    <n v="0"/>
    <n v="10"/>
    <n v="100"/>
    <n v="10"/>
  </r>
  <r>
    <s v="2304131649599694_2304179526261573"/>
    <s v="111658128847068_2304131649599694"/>
    <m/>
    <m/>
    <m/>
    <m/>
    <m/>
    <m/>
    <m/>
    <m/>
    <s v="No"/>
    <n v="327"/>
    <m/>
    <m/>
    <s v="Commented Post"/>
    <s v="Commented Post"/>
    <m/>
    <s v="https://www.facebook.com/111658128847068_2304131649599694"/>
    <x v="222"/>
    <m/>
    <m/>
    <m/>
    <m/>
    <m/>
    <s v="Sound like a bullshit"/>
    <m/>
    <m/>
    <m/>
    <m/>
    <m/>
    <s v="https://www.facebook.com/2304131649599694_2304179526261573"/>
    <n v="1"/>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1"/>
    <n v="25"/>
    <n v="1"/>
    <n v="25"/>
    <n v="0"/>
    <n v="0"/>
    <n v="2"/>
    <n v="50"/>
    <n v="4"/>
  </r>
  <r>
    <s v="2304131649599694_2304173676262158"/>
    <s v="111658128847068_2304131649599694"/>
    <m/>
    <m/>
    <m/>
    <m/>
    <m/>
    <m/>
    <m/>
    <m/>
    <s v="No"/>
    <n v="328"/>
    <m/>
    <m/>
    <s v="Commented Post"/>
    <s v="Commented Post"/>
    <m/>
    <s v="https://www.facebook.com/111658128847068_2304131649599694"/>
    <x v="223"/>
    <m/>
    <m/>
    <m/>
    <m/>
    <m/>
    <s v="This evil should end"/>
    <m/>
    <m/>
    <m/>
    <m/>
    <m/>
    <s v="https://www.facebook.com/2304131649599694_2304173676262158"/>
    <n v="2"/>
    <n v="0"/>
    <s v="It's happening again. LGBTI people in Chechnya are being abducted, locked up in secret detention sites, tortured and sometimes killed. Two people have already been tortured to death. Take action now and share with others."/>
    <s v="Amnesty International"/>
    <d v="2019-01-22T14:36:40.000"/>
    <s v="https://external.xx.fbcdn.net/safe_image.php?d=AQAf43d0IGl2B9sd&amp;w=130&amp;h=130&amp;url=https%3A%2F%2Fwww.amnesty.org%3A443%2Fremote.axd%2Faineupstrmediaprd.blob.core.windows.net%2Fmedia%2F15149%2F238416.jpg%3Fcenter%3D0.5%252C0.5%26preset%3Dfixed_1200_630&amp;cfs=1&amp;_nc_hash=AQCqCs9F17fwKcRB"/>
    <n v="229"/>
    <n v="33"/>
    <m/>
    <m/>
    <m/>
    <m/>
    <m/>
    <m/>
    <m/>
    <m/>
    <m/>
    <m/>
    <m/>
    <m/>
    <m/>
    <m/>
    <m/>
    <m/>
    <m/>
    <m/>
    <m/>
    <m/>
    <m/>
    <m/>
    <m/>
    <m/>
    <m/>
    <m/>
    <m/>
    <m/>
    <m/>
    <m/>
    <m/>
    <n v="1"/>
    <s v="4"/>
    <s v="4"/>
    <n v="0"/>
    <n v="0"/>
    <n v="1"/>
    <n v="25"/>
    <n v="0"/>
    <n v="0"/>
    <n v="3"/>
    <n v="75"/>
    <n v="4"/>
  </r>
  <r>
    <s v="2305804652765727_2307107955968730"/>
    <s v="111658128847068_2305804652765727"/>
    <m/>
    <m/>
    <m/>
    <m/>
    <m/>
    <m/>
    <m/>
    <m/>
    <s v="No"/>
    <n v="329"/>
    <m/>
    <m/>
    <s v="Commented Post"/>
    <s v="Commented Post"/>
    <m/>
    <s v="https://www.facebook.com/111658128847068_2305804652765727"/>
    <x v="224"/>
    <m/>
    <m/>
    <m/>
    <m/>
    <m/>
    <s v="Annie Madsen"/>
    <m/>
    <m/>
    <m/>
    <m/>
    <m/>
    <s v="https://www.facebook.com/2305804652765727_2307107955968730"/>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2"/>
    <n v="100"/>
    <n v="2"/>
  </r>
  <r>
    <s v="2305804652765727_2306967835982742"/>
    <s v="2305804652765727_2306588636020662"/>
    <s v="128, 128, 128"/>
    <m/>
    <m/>
    <m/>
    <m/>
    <m/>
    <m/>
    <m/>
    <s v="No"/>
    <n v="330"/>
    <m/>
    <m/>
    <s v="Replied to Comment"/>
    <s v="Replied Comment"/>
    <m/>
    <m/>
    <x v="225"/>
    <m/>
    <m/>
    <m/>
    <m/>
    <m/>
    <m/>
    <m/>
    <m/>
    <m/>
    <m/>
    <m/>
    <m/>
    <m/>
    <m/>
    <m/>
    <m/>
    <m/>
    <m/>
    <m/>
    <m/>
    <m/>
    <m/>
    <m/>
    <s v="Mel Hollands We thank God."/>
    <m/>
    <m/>
    <m/>
    <m/>
    <m/>
    <s v="2305804652765727_2306967835982742"/>
    <m/>
    <s v="https://www.facebook.com/2305804652765727_2306967835982742"/>
    <n v="0"/>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967835982742"/>
    <s v="111658128847068_2305804652765727"/>
    <m/>
    <m/>
    <m/>
    <m/>
    <m/>
    <m/>
    <m/>
    <m/>
    <s v="No"/>
    <n v="331"/>
    <m/>
    <m/>
    <s v="Commented Post"/>
    <s v="Commented Post"/>
    <m/>
    <s v="https://www.facebook.com/111658128847068_2305804652765727"/>
    <x v="225"/>
    <m/>
    <m/>
    <m/>
    <m/>
    <m/>
    <s v="Mel Hollands We thank God."/>
    <m/>
    <m/>
    <m/>
    <m/>
    <m/>
    <s v="https://www.facebook.com/2305804652765727_2306967835982742"/>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20"/>
    <n v="0"/>
    <n v="0"/>
    <n v="0"/>
    <n v="0"/>
    <n v="4"/>
    <n v="80"/>
    <n v="5"/>
  </r>
  <r>
    <s v="2305804652765727_2306966322649560"/>
    <s v="2305804652765727_2306588636020662"/>
    <s v="138, 118, 118"/>
    <n v="7"/>
    <m/>
    <m/>
    <m/>
    <m/>
    <m/>
    <m/>
    <s v="No"/>
    <n v="332"/>
    <m/>
    <m/>
    <s v="Replied to Comment"/>
    <s v="Replied Comment"/>
    <m/>
    <m/>
    <x v="226"/>
    <m/>
    <m/>
    <m/>
    <m/>
    <m/>
    <m/>
    <m/>
    <m/>
    <m/>
    <m/>
    <m/>
    <m/>
    <m/>
    <m/>
    <m/>
    <m/>
    <m/>
    <m/>
    <m/>
    <m/>
    <m/>
    <m/>
    <m/>
    <s v="Morgan Matthews there is always a next time. Free lessons for you promised"/>
    <m/>
    <m/>
    <m/>
    <m/>
    <m/>
    <s v="2305804652765727_2306966322649560"/>
    <m/>
    <s v="https://www.facebook.com/2305804652765727_2306966322649560"/>
    <n v="1"/>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966322649560"/>
    <s v="111658128847068_2305804652765727"/>
    <m/>
    <m/>
    <m/>
    <m/>
    <m/>
    <m/>
    <m/>
    <m/>
    <s v="No"/>
    <n v="333"/>
    <m/>
    <m/>
    <s v="Commented Post"/>
    <s v="Commented Post"/>
    <m/>
    <s v="https://www.facebook.com/111658128847068_2305804652765727"/>
    <x v="226"/>
    <m/>
    <m/>
    <m/>
    <m/>
    <m/>
    <s v="Morgan Matthews there is always a next time. Free lessons for you promised"/>
    <m/>
    <m/>
    <m/>
    <m/>
    <m/>
    <s v="https://www.facebook.com/2305804652765727_2306966322649560"/>
    <n v="1"/>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2"/>
    <n v="15.384615384615385"/>
    <n v="0"/>
    <n v="0"/>
    <n v="0"/>
    <n v="0"/>
    <n v="11"/>
    <n v="84.61538461538461"/>
    <n v="13"/>
  </r>
  <r>
    <s v="2305804652765727_2306842382661954"/>
    <s v="2305804652765727_2306792862666906"/>
    <s v="128, 128, 128"/>
    <m/>
    <m/>
    <m/>
    <m/>
    <m/>
    <m/>
    <m/>
    <s v="No"/>
    <n v="334"/>
    <m/>
    <m/>
    <s v="Replied to Comment"/>
    <s v="Replied Comment"/>
    <m/>
    <m/>
    <x v="227"/>
    <m/>
    <m/>
    <m/>
    <m/>
    <m/>
    <m/>
    <m/>
    <m/>
    <m/>
    <m/>
    <m/>
    <m/>
    <m/>
    <m/>
    <m/>
    <m/>
    <m/>
    <m/>
    <m/>
    <m/>
    <m/>
    <m/>
    <m/>
    <s v="Karin Nordh amazing"/>
    <m/>
    <m/>
    <m/>
    <m/>
    <m/>
    <s v="2305804652765727_2306842382661954"/>
    <m/>
    <s v="https://www.facebook.com/2305804652765727_2306842382661954"/>
    <n v="0"/>
    <n v="0"/>
    <s v="Daniel Onyango"/>
    <m/>
    <m/>
    <m/>
    <m/>
    <d v="2019-01-24T12:18:12.000"/>
    <m/>
    <s v="2305804652765727_2306792862666906"/>
    <s v="https://www.facebook.com/2305804652765727_2306792862666906"/>
    <n v="0"/>
    <n v="1"/>
    <m/>
    <m/>
    <m/>
    <m/>
    <m/>
    <m/>
    <n v="1"/>
    <s v="6"/>
    <s v="6"/>
    <m/>
    <m/>
    <m/>
    <m/>
    <m/>
    <m/>
    <m/>
    <m/>
    <m/>
  </r>
  <r>
    <s v="2305804652765727_2306842382661954"/>
    <s v="111658128847068_2305804652765727"/>
    <m/>
    <m/>
    <m/>
    <m/>
    <m/>
    <m/>
    <m/>
    <m/>
    <s v="No"/>
    <n v="335"/>
    <m/>
    <m/>
    <s v="Commented Post"/>
    <s v="Commented Post"/>
    <m/>
    <s v="https://www.facebook.com/111658128847068_2305804652765727"/>
    <x v="227"/>
    <m/>
    <m/>
    <m/>
    <m/>
    <m/>
    <s v="Karin Nordh amazing"/>
    <m/>
    <m/>
    <m/>
    <m/>
    <m/>
    <s v="https://www.facebook.com/2305804652765727_2306842382661954"/>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33.333333333333336"/>
    <n v="0"/>
    <n v="0"/>
    <n v="0"/>
    <n v="0"/>
    <n v="2"/>
    <n v="66.66666666666667"/>
    <n v="3"/>
  </r>
  <r>
    <s v="2305804652765727_2306792922666900"/>
    <s v="111658128847068_2305804652765727"/>
    <m/>
    <m/>
    <m/>
    <m/>
    <m/>
    <m/>
    <m/>
    <m/>
    <s v="No"/>
    <n v="336"/>
    <m/>
    <m/>
    <s v="Commented Post"/>
    <s v="Commented Post"/>
    <m/>
    <s v="https://www.facebook.com/111658128847068_2305804652765727"/>
    <x v="228"/>
    <m/>
    <m/>
    <m/>
    <m/>
    <m/>
    <s v="Daniel Onyango"/>
    <m/>
    <m/>
    <m/>
    <m/>
    <m/>
    <s v="https://www.facebook.com/2305804652765727_2306792922666900"/>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2"/>
    <n v="100"/>
    <n v="2"/>
  </r>
  <r>
    <s v="2305804652765727_2306792862666906"/>
    <s v="111658128847068_2305804652765727"/>
    <m/>
    <m/>
    <m/>
    <m/>
    <m/>
    <m/>
    <m/>
    <m/>
    <s v="No"/>
    <n v="337"/>
    <m/>
    <m/>
    <s v="Commented Post"/>
    <s v="Commented Post"/>
    <m/>
    <s v="https://www.facebook.com/111658128847068_2305804652765727"/>
    <x v="229"/>
    <m/>
    <m/>
    <m/>
    <m/>
    <m/>
    <s v="Daniel Onyango"/>
    <m/>
    <m/>
    <m/>
    <m/>
    <m/>
    <s v="https://www.facebook.com/2305804652765727_2306792862666906"/>
    <n v="0"/>
    <n v="1"/>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2"/>
    <n v="100"/>
    <n v="2"/>
  </r>
  <r>
    <s v="2305804652765727_2306731099339749"/>
    <s v="111658128847068_2305804652765727"/>
    <m/>
    <m/>
    <m/>
    <m/>
    <m/>
    <m/>
    <m/>
    <m/>
    <s v="No"/>
    <n v="338"/>
    <m/>
    <m/>
    <s v="Commented Post"/>
    <s v="Commented Post"/>
    <m/>
    <s v="https://www.facebook.com/111658128847068_2305804652765727"/>
    <x v="230"/>
    <m/>
    <m/>
    <m/>
    <m/>
    <m/>
    <s v="Welcome my brother's and sister we are a community and a family."/>
    <m/>
    <m/>
    <m/>
    <m/>
    <m/>
    <s v="https://www.facebook.com/2305804652765727_2306731099339749"/>
    <n v="1"/>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8.333333333333334"/>
    <n v="0"/>
    <n v="0"/>
    <n v="0"/>
    <n v="0"/>
    <n v="11"/>
    <n v="91.66666666666667"/>
    <n v="12"/>
  </r>
  <r>
    <s v="2305804652765727_2306706249342234"/>
    <s v="2305804652765727_2306588636020662"/>
    <s v="128, 128, 128"/>
    <m/>
    <m/>
    <m/>
    <m/>
    <m/>
    <m/>
    <m/>
    <s v="No"/>
    <n v="339"/>
    <m/>
    <m/>
    <s v="Replied to Comment"/>
    <s v="Replied Comment"/>
    <m/>
    <m/>
    <x v="231"/>
    <m/>
    <m/>
    <m/>
    <m/>
    <m/>
    <m/>
    <m/>
    <m/>
    <m/>
    <m/>
    <m/>
    <m/>
    <m/>
    <m/>
    <m/>
    <m/>
    <m/>
    <m/>
    <m/>
    <m/>
    <m/>
    <m/>
    <m/>
    <s v="So exciting John Muisyo Soom. _x000a_You’re all amazing. I should have taken some dance lessons whilst I had the chance."/>
    <m/>
    <m/>
    <m/>
    <m/>
    <m/>
    <s v="2305804652765727_2306706249342234"/>
    <m/>
    <s v="https://www.facebook.com/2305804652765727_2306706249342234"/>
    <n v="0"/>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706249342234"/>
    <s v="111658128847068_2305804652765727"/>
    <m/>
    <m/>
    <m/>
    <m/>
    <m/>
    <m/>
    <m/>
    <m/>
    <s v="No"/>
    <n v="340"/>
    <m/>
    <m/>
    <s v="Commented Post"/>
    <s v="Commented Post"/>
    <m/>
    <s v="https://www.facebook.com/111658128847068_2305804652765727"/>
    <x v="231"/>
    <m/>
    <m/>
    <m/>
    <m/>
    <m/>
    <s v="So exciting John Muisyo Soom. _x000a_You’re all amazing. I should have taken some dance lessons whilst I had the chance."/>
    <m/>
    <m/>
    <m/>
    <m/>
    <m/>
    <s v="https://www.facebook.com/2305804652765727_2306706249342234"/>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2"/>
    <n v="9.523809523809524"/>
    <n v="0"/>
    <n v="0"/>
    <n v="0"/>
    <n v="0"/>
    <n v="19"/>
    <n v="90.47619047619048"/>
    <n v="21"/>
  </r>
  <r>
    <s v="2305804652765727_2306683499344509"/>
    <s v="2305804652765727_2306588636020662"/>
    <s v="138, 118, 118"/>
    <n v="7"/>
    <m/>
    <m/>
    <m/>
    <m/>
    <m/>
    <m/>
    <s v="No"/>
    <n v="341"/>
    <m/>
    <m/>
    <s v="Replied to Comment"/>
    <s v="Replied Comment"/>
    <m/>
    <m/>
    <x v="232"/>
    <m/>
    <m/>
    <m/>
    <m/>
    <m/>
    <m/>
    <m/>
    <m/>
    <m/>
    <m/>
    <m/>
    <m/>
    <m/>
    <m/>
    <m/>
    <m/>
    <m/>
    <m/>
    <m/>
    <m/>
    <m/>
    <m/>
    <m/>
    <s v="I was so excited to see you in the picture!! And then read about you guys too, so proud ☺️ Hope you’re well"/>
    <m/>
    <m/>
    <m/>
    <m/>
    <m/>
    <s v="2305804652765727_2306683499344509"/>
    <m/>
    <s v="https://www.facebook.com/2305804652765727_2306683499344509"/>
    <n v="1"/>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683499344509"/>
    <s v="111658128847068_2305804652765727"/>
    <m/>
    <m/>
    <m/>
    <m/>
    <m/>
    <m/>
    <m/>
    <m/>
    <s v="No"/>
    <n v="342"/>
    <m/>
    <m/>
    <s v="Commented Post"/>
    <s v="Commented Post"/>
    <m/>
    <s v="https://www.facebook.com/111658128847068_2305804652765727"/>
    <x v="232"/>
    <m/>
    <m/>
    <m/>
    <m/>
    <m/>
    <s v="I was so excited to see you in the picture!! And then read about you guys too, so proud ☺️ Hope you’re well"/>
    <m/>
    <m/>
    <m/>
    <m/>
    <m/>
    <s v="https://www.facebook.com/2305804652765727_2306683499344509"/>
    <n v="1"/>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3"/>
    <n v="13.043478260869565"/>
    <n v="0"/>
    <n v="0"/>
    <n v="0"/>
    <n v="0"/>
    <n v="20"/>
    <n v="86.95652173913044"/>
    <n v="23"/>
  </r>
  <r>
    <s v="2305804652765727_2306679156011610"/>
    <s v="2305804652765727_2306588636020662"/>
    <s v="138, 118, 118"/>
    <n v="7"/>
    <m/>
    <m/>
    <m/>
    <m/>
    <m/>
    <m/>
    <s v="No"/>
    <n v="343"/>
    <m/>
    <m/>
    <s v="Replied to Comment"/>
    <s v="Replied Comment"/>
    <m/>
    <m/>
    <x v="233"/>
    <m/>
    <m/>
    <m/>
    <m/>
    <m/>
    <m/>
    <m/>
    <m/>
    <m/>
    <m/>
    <m/>
    <m/>
    <m/>
    <m/>
    <m/>
    <m/>
    <m/>
    <m/>
    <m/>
    <m/>
    <m/>
    <m/>
    <m/>
    <s v="Hello Mel Hollands"/>
    <m/>
    <m/>
    <m/>
    <m/>
    <m/>
    <s v="2305804652765727_2306679156011610"/>
    <m/>
    <s v="https://www.facebook.com/2305804652765727_2306679156011610"/>
    <n v="1"/>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679156011610"/>
    <s v="111658128847068_2305804652765727"/>
    <m/>
    <m/>
    <m/>
    <m/>
    <m/>
    <m/>
    <m/>
    <m/>
    <s v="No"/>
    <n v="344"/>
    <m/>
    <m/>
    <s v="Commented Post"/>
    <s v="Commented Post"/>
    <m/>
    <s v="https://www.facebook.com/111658128847068_2305804652765727"/>
    <x v="233"/>
    <m/>
    <m/>
    <m/>
    <m/>
    <m/>
    <s v="Hello Mel Hollands"/>
    <m/>
    <m/>
    <m/>
    <m/>
    <m/>
    <s v="https://www.facebook.com/2305804652765727_2306679156011610"/>
    <n v="1"/>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3"/>
    <n v="100"/>
    <n v="3"/>
  </r>
  <r>
    <s v="2305804652765727_2306679039344955"/>
    <s v="2305804652765727_2306588636020662"/>
    <s v="148, 108, 108"/>
    <n v="8.5"/>
    <m/>
    <m/>
    <m/>
    <m/>
    <m/>
    <m/>
    <s v="No"/>
    <n v="345"/>
    <m/>
    <m/>
    <s v="Replied to Comment"/>
    <s v="Replied Comment"/>
    <m/>
    <m/>
    <x v="234"/>
    <m/>
    <m/>
    <m/>
    <m/>
    <m/>
    <m/>
    <m/>
    <m/>
    <m/>
    <m/>
    <m/>
    <m/>
    <m/>
    <m/>
    <m/>
    <m/>
    <m/>
    <m/>
    <m/>
    <m/>
    <m/>
    <m/>
    <m/>
    <s v="Veronica McLoughlin Thank you mum"/>
    <m/>
    <m/>
    <m/>
    <m/>
    <m/>
    <s v="2305804652765727_2306679039344955"/>
    <m/>
    <s v="https://www.facebook.com/2305804652765727_2306679039344955"/>
    <n v="2"/>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679039344955"/>
    <s v="111658128847068_2305804652765727"/>
    <m/>
    <m/>
    <m/>
    <m/>
    <m/>
    <m/>
    <m/>
    <m/>
    <s v="No"/>
    <n v="346"/>
    <m/>
    <m/>
    <s v="Commented Post"/>
    <s v="Commented Post"/>
    <m/>
    <s v="https://www.facebook.com/111658128847068_2305804652765727"/>
    <x v="234"/>
    <m/>
    <m/>
    <m/>
    <m/>
    <m/>
    <s v="Veronica McLoughlin Thank you mum"/>
    <m/>
    <m/>
    <m/>
    <m/>
    <m/>
    <s v="https://www.facebook.com/2305804652765727_2306679039344955"/>
    <n v="2"/>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20"/>
    <n v="0"/>
    <n v="0"/>
    <n v="0"/>
    <n v="0"/>
    <n v="4"/>
    <n v="80"/>
    <n v="5"/>
  </r>
  <r>
    <s v="2305804652765727_2306600466019479"/>
    <s v="2305804652765727_2306588636020662"/>
    <s v="148, 108, 108"/>
    <n v="8.5"/>
    <m/>
    <m/>
    <m/>
    <m/>
    <m/>
    <m/>
    <s v="No"/>
    <n v="347"/>
    <m/>
    <m/>
    <s v="Replied to Comment"/>
    <s v="Replied Comment"/>
    <m/>
    <m/>
    <x v="235"/>
    <m/>
    <m/>
    <m/>
    <m/>
    <m/>
    <m/>
    <m/>
    <m/>
    <m/>
    <m/>
    <m/>
    <m/>
    <m/>
    <m/>
    <m/>
    <m/>
    <m/>
    <m/>
    <m/>
    <m/>
    <m/>
    <m/>
    <m/>
    <s v="What an absolute legend John Muisyo Soom. We can say ‘we knew you when!!’  _x000a_Congratulations John on your incredibly committed and impressive work"/>
    <m/>
    <m/>
    <m/>
    <m/>
    <m/>
    <s v="2305804652765727_2306600466019479"/>
    <m/>
    <s v="https://www.facebook.com/2305804652765727_2306600466019479"/>
    <n v="2"/>
    <n v="0"/>
    <s v="Morgan Matthews Veronica McLoughlin Gregory Barker John Muisyo Soom  well hello! 👋🏽"/>
    <m/>
    <m/>
    <m/>
    <m/>
    <d v="2019-01-24T08:28:07.000"/>
    <m/>
    <s v="2305804652765727_2306588636020662"/>
    <s v="https://www.facebook.com/2305804652765727_2306588636020662"/>
    <n v="0"/>
    <n v="7"/>
    <m/>
    <m/>
    <m/>
    <m/>
    <m/>
    <m/>
    <n v="1"/>
    <s v="6"/>
    <s v="6"/>
    <m/>
    <m/>
    <m/>
    <m/>
    <m/>
    <m/>
    <m/>
    <m/>
    <m/>
  </r>
  <r>
    <s v="2305804652765727_2306600466019479"/>
    <s v="111658128847068_2305804652765727"/>
    <m/>
    <m/>
    <m/>
    <m/>
    <m/>
    <m/>
    <m/>
    <m/>
    <s v="No"/>
    <n v="348"/>
    <m/>
    <m/>
    <s v="Commented Post"/>
    <s v="Commented Post"/>
    <m/>
    <s v="https://www.facebook.com/111658128847068_2305804652765727"/>
    <x v="235"/>
    <m/>
    <m/>
    <m/>
    <m/>
    <m/>
    <s v="What an absolute legend John Muisyo Soom. We can say ‘we knew you when!!’  _x000a_Congratulations John on your incredibly committed and impressive work"/>
    <m/>
    <m/>
    <m/>
    <m/>
    <m/>
    <s v="https://www.facebook.com/2305804652765727_2306600466019479"/>
    <n v="2"/>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4"/>
    <n v="17.391304347826086"/>
    <n v="0"/>
    <n v="0"/>
    <n v="0"/>
    <n v="0"/>
    <n v="19"/>
    <n v="82.6086956521739"/>
    <n v="23"/>
  </r>
  <r>
    <s v="2305804652765727_2306588636020662"/>
    <s v="111658128847068_2305804652765727"/>
    <m/>
    <m/>
    <m/>
    <m/>
    <m/>
    <m/>
    <m/>
    <m/>
    <s v="No"/>
    <n v="349"/>
    <m/>
    <m/>
    <s v="Commented Post"/>
    <s v="Commented Post"/>
    <m/>
    <s v="https://www.facebook.com/111658128847068_2305804652765727"/>
    <x v="236"/>
    <m/>
    <m/>
    <m/>
    <m/>
    <m/>
    <s v="Morgan Matthews Veronica McLoughlin Gregory Barker John Muisyo Soom  well hello! 👋🏽"/>
    <m/>
    <m/>
    <m/>
    <m/>
    <m/>
    <s v="https://www.facebook.com/2305804652765727_2306588636020662"/>
    <n v="0"/>
    <n v="7"/>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9.090909090909092"/>
    <n v="0"/>
    <n v="0"/>
    <n v="0"/>
    <n v="0"/>
    <n v="10"/>
    <n v="90.9090909090909"/>
    <n v="11"/>
  </r>
  <r>
    <s v="2305804652765727_2306209066058619"/>
    <s v="111658128847068_2305804652765727"/>
    <m/>
    <m/>
    <m/>
    <m/>
    <m/>
    <m/>
    <m/>
    <m/>
    <s v="No"/>
    <n v="350"/>
    <m/>
    <m/>
    <s v="Commented Post"/>
    <s v="Commented Post"/>
    <m/>
    <s v="https://www.facebook.com/111658128847068_2305804652765727"/>
    <x v="237"/>
    <m/>
    <m/>
    <m/>
    <m/>
    <m/>
    <s v="GREEN FUNDS AVAILABLE _x000a_for jobs in Green Projects_x000a__x000a_aquahol-injection-inc.com"/>
    <m/>
    <s v="AII Website"/>
    <s v="share"/>
    <s v="http://l.facebook.com/l.php?u=http%3A%2F%2Faquahol-injection-inc.com%2F&amp;h=AT2ZexaZXTx164mpODWCFk8nNu4a2yd7e12g8gcdrBg1YYv2tk8RgIQBh98Cs-IYG0MYTe_htsPd7ILkauCHV_DyModC-pp_7Dj1Ztdirayl_lbfpYc-fZTEwqdEJtL2BmRNFN7grIss&amp;s=1"/>
    <m/>
    <s v="https://www.facebook.com/2305804652765727_2306209066058619"/>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1"/>
    <n v="8.333333333333334"/>
    <n v="0"/>
    <n v="0"/>
    <n v="0"/>
    <n v="0"/>
    <n v="11"/>
    <n v="91.66666666666667"/>
    <n v="12"/>
  </r>
  <r>
    <s v="2305804652765727_2306187842727408"/>
    <s v="2305804652765727_2306076372738555"/>
    <s v="138, 118, 118"/>
    <n v="7"/>
    <m/>
    <m/>
    <m/>
    <m/>
    <m/>
    <m/>
    <s v="No"/>
    <n v="351"/>
    <m/>
    <m/>
    <s v="Replied to Comment"/>
    <s v="Replied Comment"/>
    <m/>
    <m/>
    <x v="238"/>
    <m/>
    <m/>
    <m/>
    <m/>
    <m/>
    <m/>
    <m/>
    <m/>
    <m/>
    <m/>
    <m/>
    <m/>
    <m/>
    <m/>
    <m/>
    <m/>
    <m/>
    <m/>
    <m/>
    <m/>
    <m/>
    <m/>
    <m/>
    <s v="Young activists reclaiming the world. Hope everywhere if you look for it, and avoid the blinding glare of old White men's farts lit on fire by themselves."/>
    <m/>
    <m/>
    <m/>
    <m/>
    <m/>
    <s v="2305804652765727_2306187842727408"/>
    <m/>
    <s v="https://www.facebook.com/2305804652765727_2306187842727408"/>
    <n v="1"/>
    <n v="0"/>
    <s v="Kat Roma Greer"/>
    <m/>
    <m/>
    <m/>
    <m/>
    <d v="2019-01-23T22:49:38.000"/>
    <m/>
    <s v="2305804652765727_2306076372738555"/>
    <s v="https://www.facebook.com/2305804652765727_2306076372738555"/>
    <n v="2"/>
    <n v="1"/>
    <m/>
    <m/>
    <m/>
    <m/>
    <m/>
    <m/>
    <n v="1"/>
    <s v="6"/>
    <s v="6"/>
    <m/>
    <m/>
    <m/>
    <m/>
    <m/>
    <m/>
    <m/>
    <m/>
    <m/>
  </r>
  <r>
    <s v="2305804652765727_2306187842727408"/>
    <s v="111658128847068_2305804652765727"/>
    <m/>
    <m/>
    <m/>
    <m/>
    <m/>
    <m/>
    <m/>
    <m/>
    <s v="No"/>
    <n v="352"/>
    <m/>
    <m/>
    <s v="Commented Post"/>
    <s v="Commented Post"/>
    <m/>
    <s v="https://www.facebook.com/111658128847068_2305804652765727"/>
    <x v="238"/>
    <m/>
    <m/>
    <m/>
    <m/>
    <m/>
    <s v="Young activists reclaiming the world. Hope everywhere if you look for it, and avoid the blinding glare of old White men's farts lit on fire by themselves."/>
    <m/>
    <m/>
    <m/>
    <m/>
    <m/>
    <s v="https://www.facebook.com/2305804652765727_2306187842727408"/>
    <n v="1"/>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2"/>
    <n v="7.407407407407407"/>
    <n v="0"/>
    <n v="0"/>
    <n v="25"/>
    <n v="92.5925925925926"/>
    <n v="27"/>
  </r>
  <r>
    <s v="2305804652765727_2306102052735987"/>
    <s v="2305804652765727_2305868559426003"/>
    <s v="128, 128, 128"/>
    <m/>
    <m/>
    <m/>
    <m/>
    <m/>
    <m/>
    <m/>
    <s v="No"/>
    <n v="353"/>
    <m/>
    <m/>
    <s v="Replied to Comment"/>
    <s v="Replied Comment"/>
    <m/>
    <m/>
    <x v="239"/>
    <m/>
    <m/>
    <m/>
    <m/>
    <m/>
    <m/>
    <m/>
    <m/>
    <m/>
    <m/>
    <m/>
    <m/>
    <m/>
    <m/>
    <m/>
    <m/>
    <m/>
    <m/>
    <m/>
    <m/>
    <m/>
    <m/>
    <m/>
    <s v="Refer to the above post."/>
    <m/>
    <m/>
    <m/>
    <m/>
    <m/>
    <s v="2305804652765727_2306102052735987"/>
    <m/>
    <s v="https://www.facebook.com/2305804652765727_2306102052735987"/>
    <n v="0"/>
    <n v="0"/>
    <s v="Excellent work, showing such hope from the youth in Kenya. Well done."/>
    <m/>
    <m/>
    <m/>
    <m/>
    <d v="2019-01-23T19:10:28.000"/>
    <m/>
    <s v="2305804652765727_2305868559426003"/>
    <s v="https://www.facebook.com/2305804652765727_2305868559426003"/>
    <n v="2"/>
    <n v="1"/>
    <m/>
    <m/>
    <m/>
    <m/>
    <m/>
    <m/>
    <n v="1"/>
    <s v="6"/>
    <s v="6"/>
    <m/>
    <m/>
    <m/>
    <m/>
    <m/>
    <m/>
    <m/>
    <m/>
    <m/>
  </r>
  <r>
    <s v="2305804652765727_2306102052735987"/>
    <s v="111658128847068_2305804652765727"/>
    <m/>
    <m/>
    <m/>
    <m/>
    <m/>
    <m/>
    <m/>
    <m/>
    <s v="No"/>
    <n v="354"/>
    <m/>
    <m/>
    <s v="Commented Post"/>
    <s v="Commented Post"/>
    <m/>
    <s v="https://www.facebook.com/111658128847068_2305804652765727"/>
    <x v="239"/>
    <m/>
    <m/>
    <m/>
    <m/>
    <m/>
    <s v="Refer to the above post."/>
    <m/>
    <m/>
    <m/>
    <m/>
    <m/>
    <s v="https://www.facebook.com/2305804652765727_2306102052735987"/>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5"/>
    <n v="100"/>
    <n v="5"/>
  </r>
  <r>
    <s v="2305804652765727_2306100722736120"/>
    <s v="111658128847068_2305804652765727"/>
    <m/>
    <m/>
    <m/>
    <m/>
    <m/>
    <m/>
    <m/>
    <m/>
    <s v="No"/>
    <n v="355"/>
    <m/>
    <m/>
    <s v="Commented Post"/>
    <s v="Commented Post"/>
    <m/>
    <s v="https://www.facebook.com/111658128847068_2305804652765727"/>
    <x v="240"/>
    <m/>
    <m/>
    <m/>
    <m/>
    <m/>
    <s v="Lift a child out of poverty in Kenya through Chalice, an awesome overseas development organization. 90% of funds go directly to program sites. Education is the key to give a child a chance at life. At this moment GLadys (6), Joy (10), Lewis (8), Morgan (7), Veroline (12), Shantel (11) are waiting for sponsors. Make a real difference. Refer to www.chalice.ca"/>
    <s v="Chalice sponsorship focuses on nurturing the special relationship between a sponsor and their sponsored friend."/>
    <s v="Home"/>
    <s v="share"/>
    <s v="http://l.facebook.com/l.php?u=http%3A%2F%2Fwww.chalice.ca%2F&amp;h=AT10i3m6qP4RZT0vsOxXftSyIiBdkWOnn7_rHrSKe4IXfijypDXtt1CP29rwL2mdnHEMRav2tZxY0pt5cx5q1eJ97w10OLix4TjgaxTHPkQm9Kmq0tZIojejNbn1Wq4S6qdbUlEvFfdc&amp;s=1"/>
    <s v="https://external.xx.fbcdn.net/safe_image.php?d=AQDkcve_lJwZk0zA&amp;w=624&amp;h=624&amp;url=https%3A%2F%2Fwww.chalice.ca%2Fimages%2Fhomepage%2Fkeepkidsinschoolfrontpage.jpg&amp;cfs=1&amp;sx=0&amp;sy=0&amp;sw=624&amp;sh=624&amp;_nc_hash=AQBUegz8gNCNE2CQ"/>
    <s v="https://www.facebook.com/2305804652765727_2306100722736120"/>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2"/>
    <n v="3.1746031746031744"/>
    <n v="1"/>
    <n v="1.5873015873015872"/>
    <n v="0"/>
    <n v="0"/>
    <n v="60"/>
    <n v="95.23809523809524"/>
    <n v="63"/>
  </r>
  <r>
    <s v="2305804652765727_2306076372738555"/>
    <s v="111658128847068_2305804652765727"/>
    <m/>
    <m/>
    <m/>
    <m/>
    <m/>
    <m/>
    <m/>
    <m/>
    <s v="No"/>
    <n v="356"/>
    <m/>
    <m/>
    <s v="Commented Post"/>
    <s v="Commented Post"/>
    <m/>
    <s v="https://www.facebook.com/111658128847068_2305804652765727"/>
    <x v="241"/>
    <m/>
    <m/>
    <m/>
    <m/>
    <m/>
    <s v="Kat Roma Greer"/>
    <m/>
    <m/>
    <m/>
    <m/>
    <m/>
    <s v="https://www.facebook.com/2305804652765727_2306076372738555"/>
    <n v="2"/>
    <n v="1"/>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3"/>
    <n v="100"/>
    <n v="3"/>
  </r>
  <r>
    <s v="2305804652765727_2305989409413918"/>
    <s v="111658128847068_2305804652765727"/>
    <m/>
    <m/>
    <m/>
    <m/>
    <m/>
    <m/>
    <m/>
    <m/>
    <s v="No"/>
    <n v="357"/>
    <m/>
    <m/>
    <s v="Commented Post"/>
    <s v="Commented Post"/>
    <m/>
    <s v="https://www.facebook.com/111658128847068_2305804652765727"/>
    <x v="242"/>
    <m/>
    <m/>
    <m/>
    <m/>
    <m/>
    <s v="FAKE OFFICES!!!  ISRA HELL BEHIND ALL THE MISERY IN THE WORLD!!!!  THE SATANIC JEWS!!!!"/>
    <m/>
    <m/>
    <m/>
    <m/>
    <m/>
    <s v="https://www.facebook.com/2305804652765727_2305989409413918"/>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3"/>
    <n v="21.428571428571427"/>
    <n v="0"/>
    <n v="0"/>
    <n v="11"/>
    <n v="78.57142857142857"/>
    <n v="14"/>
  </r>
  <r>
    <s v="2305804652765727_2305987616080764"/>
    <s v="111658128847068_2305804652765727"/>
    <m/>
    <m/>
    <m/>
    <m/>
    <m/>
    <m/>
    <m/>
    <m/>
    <s v="No"/>
    <n v="358"/>
    <m/>
    <m/>
    <s v="Commented Post"/>
    <s v="Commented Post"/>
    <m/>
    <s v="https://www.facebook.com/111658128847068_2305804652765727"/>
    <x v="243"/>
    <m/>
    <m/>
    <m/>
    <m/>
    <m/>
    <s v="to Amnesty International: how much BRIBE MONEY did Intel Corporation &amp; Israeli MAFIA STATE paid you, you are illegally defending??? POISONING ARABS THROUGH THE DRINKING WATERS!!!"/>
    <m/>
    <m/>
    <m/>
    <m/>
    <m/>
    <s v="https://www.facebook.com/2305804652765727_2305987616080764"/>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1"/>
    <n v="4"/>
    <n v="0"/>
    <n v="0"/>
    <n v="24"/>
    <n v="96"/>
    <n v="25"/>
  </r>
  <r>
    <s v="2305804652765727_2305978122748380"/>
    <s v="111658128847068_2305804652765727"/>
    <m/>
    <m/>
    <m/>
    <m/>
    <m/>
    <m/>
    <m/>
    <m/>
    <s v="No"/>
    <n v="359"/>
    <m/>
    <m/>
    <s v="Commented Post"/>
    <s v="Commented Post"/>
    <m/>
    <s v="https://www.facebook.com/111658128847068_2305804652765727"/>
    <x v="244"/>
    <m/>
    <m/>
    <m/>
    <m/>
    <m/>
    <s v="Solvejg Juel Sandberg!!!"/>
    <m/>
    <m/>
    <m/>
    <m/>
    <m/>
    <s v="https://www.facebook.com/2305804652765727_2305978122748380"/>
    <n v="2"/>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3"/>
    <n v="100"/>
    <n v="3"/>
  </r>
  <r>
    <s v="2305804652765727_2305920879420771"/>
    <s v="111658128847068_2305804652765727"/>
    <m/>
    <m/>
    <m/>
    <m/>
    <m/>
    <m/>
    <m/>
    <m/>
    <s v="No"/>
    <n v="360"/>
    <m/>
    <m/>
    <s v="Commented Post"/>
    <s v="Commented Post"/>
    <m/>
    <s v="https://www.facebook.com/111658128847068_2305804652765727"/>
    <x v="245"/>
    <m/>
    <m/>
    <m/>
    <m/>
    <m/>
    <s v="Assante sana"/>
    <m/>
    <m/>
    <m/>
    <m/>
    <m/>
    <s v="https://www.facebook.com/2305804652765727_2305920879420771"/>
    <n v="0"/>
    <n v="0"/>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0"/>
    <n v="0"/>
    <n v="0"/>
    <n v="0"/>
    <n v="0"/>
    <n v="0"/>
    <n v="2"/>
    <n v="100"/>
    <n v="2"/>
  </r>
  <r>
    <s v="2305804652765727_2305868559426003"/>
    <s v="111658128847068_2305804652765727"/>
    <m/>
    <m/>
    <m/>
    <m/>
    <m/>
    <m/>
    <m/>
    <m/>
    <s v="No"/>
    <n v="361"/>
    <m/>
    <m/>
    <s v="Commented Post"/>
    <s v="Commented Post"/>
    <m/>
    <s v="https://www.facebook.com/111658128847068_2305804652765727"/>
    <x v="246"/>
    <m/>
    <m/>
    <m/>
    <m/>
    <m/>
    <s v="Excellent work, showing such hope from the youth in Kenya. Well done."/>
    <m/>
    <m/>
    <m/>
    <m/>
    <m/>
    <s v="https://www.facebook.com/2305804652765727_2305868559426003"/>
    <n v="2"/>
    <n v="1"/>
    <s v="Kibera in Kenya might be the largest urban slum in Africa, but it’s home to a group of young activists, spreading the importance of human rights, through theatre, poetry and dance. Led by 27 y.o. Vincent, education has never been so entertaining."/>
    <s v="Amnesty International"/>
    <d v="2019-01-23T18:07:40.000"/>
    <s v="https://external.xx.fbcdn.net/safe_image.php?d=AQDbdEpRNc3pSGlk&amp;w=130&amp;h=130&amp;url=https%3A%2F%2Fwww.amnesty.org%2Fremote.axd%2Faineupstrmediaprd.blob.core.windows.net%2Fmedia%2F18651%2F2-img_4498.jpg%3Fcenter%3D0.5%252C0.5%26amp%253Bpreset%3Dproportional_639&amp;cfs=1&amp;_nc_hash=AQC-fPXkyXASrMmA"/>
    <n v="351"/>
    <n v="23"/>
    <m/>
    <m/>
    <m/>
    <m/>
    <m/>
    <m/>
    <m/>
    <m/>
    <m/>
    <m/>
    <m/>
    <m/>
    <m/>
    <m/>
    <m/>
    <m/>
    <m/>
    <m/>
    <m/>
    <m/>
    <m/>
    <m/>
    <m/>
    <m/>
    <m/>
    <m/>
    <m/>
    <m/>
    <m/>
    <m/>
    <m/>
    <n v="1"/>
    <s v="6"/>
    <s v="6"/>
    <n v="3"/>
    <n v="25"/>
    <n v="0"/>
    <n v="0"/>
    <n v="0"/>
    <n v="0"/>
    <n v="9"/>
    <n v="75"/>
    <n v="12"/>
  </r>
  <r>
    <s v="2306787926000733_2307234842622708"/>
    <s v="2306787926000733_2307107942635398"/>
    <s v="128, 128, 128"/>
    <m/>
    <m/>
    <m/>
    <m/>
    <m/>
    <m/>
    <m/>
    <s v="No"/>
    <n v="362"/>
    <m/>
    <m/>
    <s v="Replied to Comment"/>
    <s v="Replied Comment"/>
    <m/>
    <m/>
    <x v="247"/>
    <m/>
    <m/>
    <m/>
    <m/>
    <m/>
    <m/>
    <m/>
    <m/>
    <m/>
    <m/>
    <m/>
    <m/>
    <m/>
    <m/>
    <m/>
    <m/>
    <m/>
    <m/>
    <m/>
    <m/>
    <m/>
    <m/>
    <m/>
    <s v="Why? 😲"/>
    <m/>
    <m/>
    <m/>
    <m/>
    <m/>
    <s v="2306787926000733_2307234842622708"/>
    <m/>
    <s v="https://www.facebook.com/2306787926000733_2307234842622708"/>
    <n v="0"/>
    <n v="0"/>
    <s v="Shame on you Amnesty"/>
    <m/>
    <m/>
    <m/>
    <m/>
    <d v="2019-01-24T16:39:42.000"/>
    <m/>
    <s v="2306787926000733_2307107942635398"/>
    <s v="https://www.facebook.com/2306787926000733_2307107942635398"/>
    <n v="4"/>
    <n v="2"/>
    <m/>
    <m/>
    <m/>
    <m/>
    <m/>
    <m/>
    <n v="1"/>
    <s v="1"/>
    <s v="1"/>
    <m/>
    <m/>
    <m/>
    <m/>
    <m/>
    <m/>
    <m/>
    <m/>
    <m/>
  </r>
  <r>
    <s v="2306787926000733_2307234842622708"/>
    <s v="111658128847068_2306787926000733"/>
    <m/>
    <m/>
    <m/>
    <m/>
    <m/>
    <m/>
    <m/>
    <m/>
    <s v="No"/>
    <n v="363"/>
    <m/>
    <m/>
    <s v="Commented Post"/>
    <s v="Commented Post"/>
    <m/>
    <s v="https://www.facebook.com/111658128847068_2306787926000733"/>
    <x v="247"/>
    <m/>
    <m/>
    <m/>
    <m/>
    <m/>
    <s v="Why? 😲"/>
    <m/>
    <m/>
    <m/>
    <m/>
    <m/>
    <s v="https://www.facebook.com/2306787926000733_2307234842622708"/>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
    <n v="100"/>
    <n v="1"/>
  </r>
  <r>
    <s v="2306787926000733_2307157359297123"/>
    <s v="111658128847068_2306787926000733"/>
    <m/>
    <m/>
    <m/>
    <m/>
    <m/>
    <m/>
    <m/>
    <m/>
    <s v="No"/>
    <n v="364"/>
    <m/>
    <m/>
    <s v="Commented Post"/>
    <s v="Commented Post"/>
    <m/>
    <s v="https://www.facebook.com/111658128847068_2306787926000733"/>
    <x v="248"/>
    <m/>
    <m/>
    <m/>
    <m/>
    <m/>
    <s v="و قمع إسرائيل للفلسطنيين العزل لمذا لا تدينونه أم إنها خدمة لمصالحكم أنتم منظمة مخادعة و كاذبة"/>
    <m/>
    <m/>
    <m/>
    <m/>
    <m/>
    <s v="https://www.facebook.com/2306787926000733_2307157359297123"/>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7"/>
    <n v="100"/>
    <n v="17"/>
  </r>
  <r>
    <s v="2306787926000733_2307156282630564"/>
    <s v="2306787926000733_2306872952658897"/>
    <s v="128, 128, 128"/>
    <m/>
    <m/>
    <m/>
    <m/>
    <m/>
    <m/>
    <m/>
    <s v="No"/>
    <n v="365"/>
    <m/>
    <m/>
    <s v="Replied to Comment"/>
    <s v="Replied Comment"/>
    <m/>
    <m/>
    <x v="249"/>
    <m/>
    <m/>
    <m/>
    <m/>
    <m/>
    <m/>
    <m/>
    <m/>
    <m/>
    <m/>
    <m/>
    <m/>
    <m/>
    <m/>
    <m/>
    <m/>
    <m/>
    <m/>
    <m/>
    <m/>
    <m/>
    <m/>
    <m/>
    <s v="Probably a neo con shill, or a brainwashed corporate media junkie"/>
    <m/>
    <m/>
    <m/>
    <m/>
    <m/>
    <s v="2306787926000733_2307156282630564"/>
    <m/>
    <s v="https://www.facebook.com/2306787926000733_2307156282630564"/>
    <n v="0"/>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7156282630564"/>
    <s v="111658128847068_2306787926000733"/>
    <m/>
    <m/>
    <m/>
    <m/>
    <m/>
    <m/>
    <m/>
    <m/>
    <s v="No"/>
    <n v="366"/>
    <m/>
    <m/>
    <s v="Commented Post"/>
    <s v="Commented Post"/>
    <m/>
    <s v="https://www.facebook.com/111658128847068_2306787926000733"/>
    <x v="249"/>
    <m/>
    <m/>
    <m/>
    <m/>
    <m/>
    <s v="Probably a neo con shill, or a brainwashed corporate media junkie"/>
    <m/>
    <m/>
    <m/>
    <m/>
    <m/>
    <s v="https://www.facebook.com/2306787926000733_230715628263056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1"/>
    <n v="100"/>
    <n v="11"/>
  </r>
  <r>
    <s v="2306787926000733_2307153515964174"/>
    <s v="111658128847068_2306787926000733"/>
    <m/>
    <m/>
    <m/>
    <m/>
    <m/>
    <m/>
    <m/>
    <m/>
    <s v="No"/>
    <n v="367"/>
    <m/>
    <m/>
    <s v="Commented Post"/>
    <s v="Commented Post"/>
    <m/>
    <s v="https://www.facebook.com/111658128847068_2306787926000733"/>
    <x v="250"/>
    <m/>
    <m/>
    <m/>
    <m/>
    <m/>
    <s v="How bout Amnesty concentrate on exposing Western intelligence agencies well documented destabilisation activities in countries that choose independence from the so called 'Washington Consensus' , which includes paying agents provocateurs  to stage violent protests?"/>
    <m/>
    <m/>
    <m/>
    <m/>
    <m/>
    <s v="https://www.facebook.com/2306787926000733_230715351596417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6.0606060606060606"/>
    <n v="3"/>
    <n v="9.090909090909092"/>
    <n v="0"/>
    <n v="0"/>
    <n v="28"/>
    <n v="84.84848484848484"/>
    <n v="33"/>
  </r>
  <r>
    <s v="2306787926000733_2307132902632902"/>
    <s v="2306787926000733_2306798749332984"/>
    <s v="138, 118, 118"/>
    <n v="7"/>
    <m/>
    <m/>
    <m/>
    <m/>
    <m/>
    <m/>
    <s v="No"/>
    <n v="368"/>
    <m/>
    <m/>
    <s v="Replied to Comment"/>
    <s v="Replied Comment"/>
    <m/>
    <m/>
    <x v="251"/>
    <m/>
    <m/>
    <m/>
    <m/>
    <m/>
    <m/>
    <m/>
    <m/>
    <m/>
    <m/>
    <m/>
    <m/>
    <m/>
    <m/>
    <m/>
    <m/>
    <m/>
    <m/>
    <m/>
    <m/>
    <m/>
    <m/>
    <m/>
    <s v="https://www.mintpressnews.com/amnesty-international-troubling-collaboration-with-uk-us-intelligence/253939/"/>
    <s v="Amnesty International: connections with US intelligence and the British Foreign Office contradict an image as a human rights defender."/>
    <s v="Amnesty International’s Troubling Collaboration with UK &amp; US Intelligence"/>
    <s v="share"/>
    <s v="https://l.facebook.com/l.php?u=https%3A%2F%2Fwww.mintpressnews.com%2Famnesty-international-troubling-collaboration-with-uk-us-intelligence%2F253939%2F&amp;h=AT1EXsuvgzMFKqHk9URPT5TkON-zVQ21MD1reTf0d370KB_UnYLjmgrjWAm5NuPsoYpVSVI4Bv1lvJKRY0iA3wP8UkEa3gbprHzkBXfX3GAYBWuas6hGibujEwfseO0arzJONGfwl82S&amp;s=1"/>
    <s v="https://external.xx.fbcdn.net/safe_image.php?d=AQA8TwNX15qGt3xn&amp;w=675&amp;h=675&amp;url=https%3A%2F%2Fwww.mintpressnews.com%2Fwp-content%2Fuploads%2F2019%2F01%2FUB027980_02_edited-1.jpg&amp;cfs=1&amp;sx=284&amp;sy=0&amp;sw=675&amp;sh=675&amp;_nc_hash=AQDqAVxl2TQSzfov"/>
    <s v="2306787926000733_2307132902632902"/>
    <m/>
    <s v="https://www.facebook.com/2306787926000733_2307132902632902"/>
    <n v="1"/>
    <n v="0"/>
    <s v="is amnesty supporting the US proxy attempted coup?"/>
    <m/>
    <m/>
    <m/>
    <m/>
    <d v="2019-01-24T12:23:59.000"/>
    <m/>
    <s v="2306787926000733_2306798749332984"/>
    <s v="https://www.facebook.com/2306787926000733_2306798749332984"/>
    <n v="49"/>
    <n v="9"/>
    <m/>
    <m/>
    <m/>
    <m/>
    <m/>
    <m/>
    <n v="1"/>
    <s v="1"/>
    <s v="1"/>
    <m/>
    <m/>
    <m/>
    <m/>
    <m/>
    <m/>
    <m/>
    <m/>
    <m/>
  </r>
  <r>
    <s v="2306787926000733_2307132902632902"/>
    <s v="111658128847068_2306787926000733"/>
    <m/>
    <m/>
    <m/>
    <m/>
    <m/>
    <m/>
    <m/>
    <m/>
    <s v="No"/>
    <n v="369"/>
    <m/>
    <m/>
    <s v="Commented Post"/>
    <s v="Commented Post"/>
    <m/>
    <s v="https://www.facebook.com/111658128847068_2306787926000733"/>
    <x v="251"/>
    <m/>
    <m/>
    <m/>
    <m/>
    <m/>
    <s v="https://www.mintpressnews.com/amnesty-international-troubling-collaboration-with-uk-us-intelligence/253939/"/>
    <s v="Amnesty International: connections with US intelligence and the British Foreign Office contradict an image as a human rights defender."/>
    <s v="Amnesty International’s Troubling Collaboration with UK &amp; US Intelligence"/>
    <s v="share"/>
    <s v="https://l.facebook.com/l.php?u=https%3A%2F%2Fwww.mintpressnews.com%2Famnesty-international-troubling-collaboration-with-uk-us-intelligence%2F253939%2F&amp;h=AT1gttKYoFqfjanuWhdKzAzjB0e7T8eJy29MrFr5LPuFAb9898fGLZeWQwn9SQDOtulAYfcTPxkJLRMZ3o2iiMertSJj8bZItN20RAsIc1JbOZEEI20vf6XioEI_sFg24ktdqcBJX7RL&amp;s=1"/>
    <s v="https://external.xx.fbcdn.net/safe_image.php?d=AQA8TwNX15qGt3xn&amp;w=675&amp;h=675&amp;url=https%3A%2F%2Fwww.mintpressnews.com%2Fwp-content%2Fuploads%2F2019%2F01%2FUB027980_02_edited-1.jpg&amp;cfs=1&amp;sx=284&amp;sy=0&amp;sw=675&amp;sh=675&amp;_nc_hash=AQDqAVxl2TQSzfov"/>
    <s v="https://www.facebook.com/2306787926000733_2307132902632902"/>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0"/>
    <n v="0"/>
    <n v="0"/>
  </r>
  <r>
    <s v="2306787926000733_2307131315966394"/>
    <s v="111658128847068_2306787926000733"/>
    <m/>
    <m/>
    <m/>
    <m/>
    <m/>
    <m/>
    <m/>
    <m/>
    <s v="No"/>
    <n v="370"/>
    <m/>
    <m/>
    <s v="Commented Post"/>
    <s v="Commented Post"/>
    <m/>
    <s v="https://www.facebook.com/111658128847068_2306787926000733"/>
    <x v="252"/>
    <m/>
    <m/>
    <m/>
    <m/>
    <m/>
    <s v="Invade Venezuela! Free the Venezuelan people."/>
    <m/>
    <m/>
    <m/>
    <m/>
    <m/>
    <s v="https://www.facebook.com/2306787926000733_2307131315966394"/>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6.666666666666668"/>
    <n v="0"/>
    <n v="0"/>
    <n v="0"/>
    <n v="0"/>
    <n v="5"/>
    <n v="83.33333333333333"/>
    <n v="6"/>
  </r>
  <r>
    <s v="2306787926000733_2307124212633771"/>
    <s v="111658128847068_2306787926000733"/>
    <m/>
    <m/>
    <m/>
    <m/>
    <m/>
    <m/>
    <m/>
    <m/>
    <s v="No"/>
    <n v="371"/>
    <m/>
    <m/>
    <s v="Commented Post"/>
    <s v="Commented Post"/>
    <m/>
    <s v="https://www.facebook.com/111658128847068_2306787926000733"/>
    <x v="253"/>
    <m/>
    <m/>
    <m/>
    <m/>
    <m/>
    <s v="Stop CIA to interfere in the affairs of other countries..... say no to American terrorism."/>
    <m/>
    <m/>
    <m/>
    <m/>
    <m/>
    <s v="https://www.facebook.com/2306787926000733_2307124212633771"/>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13.333333333333334"/>
    <n v="0"/>
    <n v="0"/>
    <n v="13"/>
    <n v="86.66666666666667"/>
    <n v="15"/>
  </r>
  <r>
    <s v="2306787926000733_2307116265967899"/>
    <s v="111658128847068_2306787926000733"/>
    <m/>
    <m/>
    <m/>
    <m/>
    <m/>
    <m/>
    <m/>
    <m/>
    <s v="No"/>
    <n v="372"/>
    <m/>
    <m/>
    <s v="Commented Post"/>
    <s v="Commented Post"/>
    <m/>
    <s v="https://www.facebook.com/111658128847068_2306787926000733"/>
    <x v="254"/>
    <m/>
    <m/>
    <m/>
    <m/>
    <m/>
    <s v="I wonder if US and sanctions around the world have led to any of the problems for Venezuelan citizens?"/>
    <m/>
    <m/>
    <m/>
    <m/>
    <m/>
    <s v="https://www.facebook.com/2306787926000733_2307116265967899"/>
    <n v="2"/>
    <n v="1"/>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0.526315789473685"/>
    <n v="1"/>
    <n v="5.2631578947368425"/>
    <n v="0"/>
    <n v="0"/>
    <n v="16"/>
    <n v="84.21052631578948"/>
    <n v="19"/>
  </r>
  <r>
    <s v="2306787926000733_2307111382635054"/>
    <s v="111658128847068_2306787926000733"/>
    <m/>
    <m/>
    <m/>
    <m/>
    <m/>
    <m/>
    <m/>
    <m/>
    <s v="No"/>
    <n v="373"/>
    <m/>
    <m/>
    <s v="Commented Post"/>
    <s v="Commented Post"/>
    <m/>
    <s v="https://www.facebook.com/111658128847068_2306787926000733"/>
    <x v="255"/>
    <m/>
    <m/>
    <m/>
    <m/>
    <m/>
    <s v="Im guessing this means the US has to invade to “protect” the Venezuelan citizens?  They can put a blanky round all that oil too!"/>
    <m/>
    <m/>
    <m/>
    <m/>
    <m/>
    <s v="https://www.facebook.com/2306787926000733_2307111382635054"/>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4.166666666666667"/>
    <n v="0"/>
    <n v="0"/>
    <n v="0"/>
    <n v="0"/>
    <n v="23"/>
    <n v="95.83333333333333"/>
    <n v="24"/>
  </r>
  <r>
    <s v="2306787926000733_2307109765968549"/>
    <s v="2306787926000733_2307107165968809"/>
    <s v="138, 118, 118"/>
    <n v="7"/>
    <m/>
    <m/>
    <m/>
    <m/>
    <m/>
    <m/>
    <s v="No"/>
    <n v="374"/>
    <m/>
    <m/>
    <s v="Replied to Comment"/>
    <s v="Replied Comment"/>
    <m/>
    <m/>
    <x v="256"/>
    <m/>
    <m/>
    <m/>
    <m/>
    <m/>
    <m/>
    <m/>
    <m/>
    <m/>
    <m/>
    <m/>
    <m/>
    <m/>
    <m/>
    <m/>
    <m/>
    <m/>
    <m/>
    <m/>
    <m/>
    <m/>
    <m/>
    <m/>
    <s v="Have been a member of Amnesty for bout 15 years. Had misgivings over the years, particularly with their falsehoods over Syria and support for the White Helmet terror auxiliaries. This is the final straw, cancelling sub ."/>
    <m/>
    <m/>
    <m/>
    <m/>
    <m/>
    <s v="2306787926000733_2307109765968549"/>
    <m/>
    <s v="https://www.facebook.com/2306787926000733_2307109765968549"/>
    <n v="1"/>
    <n v="0"/>
    <s v="https://www.mintpressnews.com/amnesty-international-troubling-collaboration-with-uk-us-intelligence/253939/"/>
    <s v="Amnesty International: connections with US intelligence and the British Foreign Office contradict an image as a human rights defender."/>
    <s v="Amnesty International’s Troubling Collaboration with UK &amp; US Intelligence"/>
    <s v="share"/>
    <s v="https://l.facebook.com/l.php?u=https%3A%2F%2Fwww.mintpressnews.com%2Famnesty-international-troubling-collaboration-with-uk-us-intelligence%2F253939%2F&amp;h=AT1090lllsl7QH16xwEQN9np2hOCMWeUZi01hxGeU25LGgHDd6r01cMT2XJQAruxa9RSPowtIKg-TN9RYOL8myeTs6yb6QzxWvl5Ef1RznTiG2fVp3QG9IK_fgS4uGfYFznycsr4tXhJ&amp;s=1"/>
    <d v="2019-01-24T16:39:05.000"/>
    <s v="https://external.xx.fbcdn.net/safe_image.php?d=AQA8TwNX15qGt3xn&amp;w=675&amp;h=675&amp;url=https%3A%2F%2Fwww.mintpressnews.com%2Fwp-content%2Fuploads%2F2019%2F01%2FUB027980_02_edited-1.jpg&amp;cfs=1&amp;sx=284&amp;sy=0&amp;sw=675&amp;sh=675&amp;_nc_hash=AQDqAVxl2TQSzfov"/>
    <s v="2306787926000733_2307107165968809"/>
    <s v="https://www.facebook.com/2306787926000733_2307107165968809"/>
    <n v="0"/>
    <n v="1"/>
    <m/>
    <m/>
    <m/>
    <m/>
    <m/>
    <m/>
    <n v="1"/>
    <s v="1"/>
    <s v="1"/>
    <m/>
    <m/>
    <m/>
    <m/>
    <m/>
    <m/>
    <m/>
    <m/>
    <m/>
  </r>
  <r>
    <s v="2306787926000733_2307109765968549"/>
    <s v="111658128847068_2306787926000733"/>
    <m/>
    <m/>
    <m/>
    <m/>
    <m/>
    <m/>
    <m/>
    <m/>
    <s v="No"/>
    <n v="375"/>
    <m/>
    <m/>
    <s v="Commented Post"/>
    <s v="Commented Post"/>
    <m/>
    <s v="https://www.facebook.com/111658128847068_2306787926000733"/>
    <x v="256"/>
    <m/>
    <m/>
    <m/>
    <m/>
    <m/>
    <s v="Have been a member of Amnesty for bout 15 years. Had misgivings over the years, particularly with their falsehoods over Syria and support for the White Helmet terror auxiliaries. This is the final straw, cancelling sub ."/>
    <m/>
    <m/>
    <m/>
    <m/>
    <m/>
    <s v="https://www.facebook.com/2306787926000733_2307109765968549"/>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2.7777777777777777"/>
    <n v="2"/>
    <n v="5.555555555555555"/>
    <n v="0"/>
    <n v="0"/>
    <n v="33"/>
    <n v="91.66666666666667"/>
    <n v="36"/>
  </r>
  <r>
    <s v="2306787926000733_2307107942635398"/>
    <s v="111658128847068_2306787926000733"/>
    <m/>
    <m/>
    <m/>
    <m/>
    <m/>
    <m/>
    <m/>
    <m/>
    <s v="No"/>
    <n v="376"/>
    <m/>
    <m/>
    <s v="Commented Post"/>
    <s v="Commented Post"/>
    <m/>
    <s v="https://www.facebook.com/111658128847068_2306787926000733"/>
    <x v="257"/>
    <m/>
    <m/>
    <m/>
    <m/>
    <m/>
    <s v="Shame on you Amnesty"/>
    <m/>
    <m/>
    <m/>
    <m/>
    <m/>
    <s v="https://www.facebook.com/2306787926000733_2307107942635398"/>
    <n v="4"/>
    <n v="2"/>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25"/>
    <n v="0"/>
    <n v="0"/>
    <n v="3"/>
    <n v="75"/>
    <n v="4"/>
  </r>
  <r>
    <s v="2306787926000733_2307107165968809"/>
    <s v="111658128847068_2306787926000733"/>
    <m/>
    <m/>
    <m/>
    <m/>
    <m/>
    <m/>
    <m/>
    <m/>
    <s v="No"/>
    <n v="377"/>
    <m/>
    <m/>
    <s v="Commented Post"/>
    <s v="Commented Post"/>
    <m/>
    <s v="https://www.facebook.com/111658128847068_2306787926000733"/>
    <x v="258"/>
    <m/>
    <m/>
    <m/>
    <m/>
    <m/>
    <s v="https://www.mintpressnews.com/amnesty-international-troubling-collaboration-with-uk-us-intelligence/253939/"/>
    <s v="Amnesty International: connections with US intelligence and the British Foreign Office contradict an image as a human rights defender."/>
    <s v="Amnesty International’s Troubling Collaboration with UK &amp; US Intelligence"/>
    <s v="share"/>
    <s v="https://l.facebook.com/l.php?u=https%3A%2F%2Fwww.mintpressnews.com%2Famnesty-international-troubling-collaboration-with-uk-us-intelligence%2F253939%2F&amp;h=AT1090lllsl7QH16xwEQN9np2hOCMWeUZi01hxGeU25LGgHDd6r01cMT2XJQAruxa9RSPowtIKg-TN9RYOL8myeTs6yb6QzxWvl5Ef1RznTiG2fVp3QG9IK_fgS4uGfYFznycsr4tXhJ&amp;s=1"/>
    <s v="https://external.xx.fbcdn.net/safe_image.php?d=AQA8TwNX15qGt3xn&amp;w=675&amp;h=675&amp;url=https%3A%2F%2Fwww.mintpressnews.com%2Fwp-content%2Fuploads%2F2019%2F01%2FUB027980_02_edited-1.jpg&amp;cfs=1&amp;sx=284&amp;sy=0&amp;sw=675&amp;sh=675&amp;_nc_hash=AQDqAVxl2TQSzfov"/>
    <s v="https://www.facebook.com/2306787926000733_2307107165968809"/>
    <n v="0"/>
    <n v="1"/>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0"/>
    <n v="0"/>
    <n v="0"/>
  </r>
  <r>
    <s v="2306787926000733_2307104545969071"/>
    <s v="111658128847068_2306787926000733"/>
    <m/>
    <m/>
    <m/>
    <m/>
    <m/>
    <m/>
    <m/>
    <m/>
    <s v="No"/>
    <n v="378"/>
    <m/>
    <m/>
    <s v="Commented Post"/>
    <s v="Commented Post"/>
    <m/>
    <s v="https://www.facebook.com/111658128847068_2306787926000733"/>
    <x v="259"/>
    <m/>
    <m/>
    <m/>
    <m/>
    <m/>
    <s v="Is Amnesty with Trump and exxon ??war for oil after Syria. Patience Russia is coming..."/>
    <m/>
    <m/>
    <m/>
    <m/>
    <m/>
    <s v="https://www.facebook.com/2306787926000733_2307104545969071"/>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3.333333333333334"/>
    <n v="0"/>
    <n v="0"/>
    <n v="0"/>
    <n v="0"/>
    <n v="13"/>
    <n v="86.66666666666667"/>
    <n v="15"/>
  </r>
  <r>
    <s v="2306787926000733_2307101039302755"/>
    <s v="2306787926000733_2306872952658897"/>
    <s v="148, 108, 108"/>
    <n v="8.5"/>
    <m/>
    <m/>
    <m/>
    <m/>
    <m/>
    <m/>
    <s v="No"/>
    <n v="379"/>
    <m/>
    <m/>
    <s v="Replied to Comment"/>
    <s v="Replied Comment"/>
    <m/>
    <m/>
    <x v="260"/>
    <m/>
    <m/>
    <m/>
    <m/>
    <m/>
    <m/>
    <m/>
    <m/>
    <m/>
    <m/>
    <m/>
    <m/>
    <m/>
    <m/>
    <m/>
    <m/>
    <m/>
    <m/>
    <m/>
    <m/>
    <m/>
    <m/>
    <m/>
    <s v="Scott Beall, with the greatest possible respect, you're calling people fascists on Facebook, so perhaps take a look in the mirror before calling people keyboard warriors._x000a__x000a_Secondly, if you're worried about innocent people being killed, I don't see how supporting a US-backed, right-wing coup is going to prevent that. Quite the opposite, I would say._x000a__x000a_And as for fascism — if it wasn't bad enough that Trump was in favour, the coup also got the immediate support of Bolsonaro in Brazil. If you find yourself on the same side as Trump and Bolsonaro then you really ought to reconsider the position you're in."/>
    <m/>
    <m/>
    <m/>
    <m/>
    <m/>
    <s v="2306787926000733_2307101039302755"/>
    <m/>
    <s v="https://www.facebook.com/2306787926000733_2307101039302755"/>
    <n v="2"/>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7101039302755"/>
    <s v="111658128847068_2306787926000733"/>
    <m/>
    <m/>
    <m/>
    <m/>
    <m/>
    <m/>
    <m/>
    <m/>
    <s v="No"/>
    <n v="380"/>
    <m/>
    <m/>
    <s v="Commented Post"/>
    <s v="Commented Post"/>
    <m/>
    <s v="https://www.facebook.com/111658128847068_2306787926000733"/>
    <x v="260"/>
    <m/>
    <m/>
    <m/>
    <m/>
    <m/>
    <s v="Scott Beall, with the greatest possible respect, you're calling people fascists on Facebook, so perhaps take a look in the mirror before calling people keyboard warriors._x000a__x000a_Secondly, if you're worried about innocent people being killed, I don't see how supporting a US-backed, right-wing coup is going to prevent that. Quite the opposite, I would say._x000a__x000a_And as for fascism — if it wasn't bad enough that Trump was in favour, the coup also got the immediate support of Bolsonaro in Brazil. If you find yourself on the same side as Trump and Bolsonaro then you really ought to reconsider the position you're in."/>
    <m/>
    <m/>
    <m/>
    <m/>
    <m/>
    <s v="https://www.facebook.com/2306787926000733_2307101039302755"/>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9"/>
    <n v="8.653846153846153"/>
    <n v="4"/>
    <n v="3.8461538461538463"/>
    <n v="0"/>
    <n v="0"/>
    <n v="91"/>
    <n v="87.5"/>
    <n v="104"/>
  </r>
  <r>
    <s v="2306787926000733_2307097415969784"/>
    <s v="2306787926000733_2306872952658897"/>
    <s v="128, 128, 128"/>
    <m/>
    <m/>
    <m/>
    <m/>
    <m/>
    <m/>
    <m/>
    <s v="No"/>
    <n v="381"/>
    <m/>
    <m/>
    <s v="Replied to Comment"/>
    <s v="Replied Comment"/>
    <m/>
    <m/>
    <x v="261"/>
    <m/>
    <m/>
    <m/>
    <m/>
    <m/>
    <m/>
    <m/>
    <m/>
    <m/>
    <m/>
    <m/>
    <m/>
    <m/>
    <m/>
    <m/>
    <m/>
    <m/>
    <m/>
    <m/>
    <m/>
    <m/>
    <m/>
    <m/>
    <s v="Benjamin Eskola Since obviously being a keyboard warrior only permits you to condone the slaughter of innocent people to advance your social agenda, you are in no place to cast objection to those who stand up for the innocent."/>
    <m/>
    <m/>
    <m/>
    <m/>
    <m/>
    <s v="2306787926000733_2307097415969784"/>
    <m/>
    <s v="https://www.facebook.com/2306787926000733_2307097415969784"/>
    <n v="0"/>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7097415969784"/>
    <s v="111658128847068_2306787926000733"/>
    <m/>
    <m/>
    <m/>
    <m/>
    <m/>
    <m/>
    <m/>
    <m/>
    <s v="No"/>
    <n v="382"/>
    <m/>
    <m/>
    <s v="Commented Post"/>
    <s v="Commented Post"/>
    <m/>
    <s v="https://www.facebook.com/111658128847068_2306787926000733"/>
    <x v="261"/>
    <m/>
    <m/>
    <m/>
    <m/>
    <m/>
    <s v="Benjamin Eskola Since obviously being a keyboard warrior only permits you to condone the slaughter of innocent people to advance your social agenda, you are in no place to cast objection to those who stand up for the innocent."/>
    <m/>
    <m/>
    <m/>
    <m/>
    <m/>
    <s v="https://www.facebook.com/2306787926000733_230709741596978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5.128205128205129"/>
    <n v="0"/>
    <n v="0"/>
    <n v="37"/>
    <n v="94.87179487179488"/>
    <n v="39"/>
  </r>
  <r>
    <s v="2306787926000733_2307094345970091"/>
    <s v="2306787926000733_2306798749332984"/>
    <s v="128, 128, 128"/>
    <m/>
    <m/>
    <m/>
    <m/>
    <m/>
    <m/>
    <m/>
    <s v="No"/>
    <n v="383"/>
    <m/>
    <m/>
    <s v="Replied to Comment"/>
    <s v="Replied Comment"/>
    <m/>
    <m/>
    <x v="262"/>
    <m/>
    <m/>
    <m/>
    <m/>
    <m/>
    <m/>
    <m/>
    <m/>
    <m/>
    <m/>
    <m/>
    <m/>
    <m/>
    <m/>
    <m/>
    <m/>
    <m/>
    <m/>
    <m/>
    <m/>
    <m/>
    <m/>
    <m/>
    <s v="Geoff Bridges You are the &quot;tool&quot; blaming USA when a Liberal Progressive Socialist Dictator flips from Marx to Stalin. You and your intellectually vacuous brood are culpable for the mayhem as you virtue signal your need for emotional support and sacrifice innocent lives to satisfy your craving for relevance."/>
    <m/>
    <m/>
    <m/>
    <m/>
    <m/>
    <s v="2306787926000733_2307094345970091"/>
    <m/>
    <s v="https://www.facebook.com/2306787926000733_2307094345970091"/>
    <n v="0"/>
    <n v="0"/>
    <s v="is amnesty supporting the US proxy attempted coup?"/>
    <m/>
    <m/>
    <m/>
    <m/>
    <d v="2019-01-24T12:23:59.000"/>
    <m/>
    <s v="2306787926000733_2306798749332984"/>
    <s v="https://www.facebook.com/2306787926000733_2306798749332984"/>
    <n v="49"/>
    <n v="9"/>
    <m/>
    <m/>
    <m/>
    <m/>
    <m/>
    <m/>
    <n v="1"/>
    <s v="1"/>
    <s v="1"/>
    <m/>
    <m/>
    <m/>
    <m/>
    <m/>
    <m/>
    <m/>
    <m/>
    <m/>
  </r>
  <r>
    <s v="2306787926000733_2307094345970091"/>
    <s v="111658128847068_2306787926000733"/>
    <m/>
    <m/>
    <m/>
    <m/>
    <m/>
    <m/>
    <m/>
    <m/>
    <s v="No"/>
    <n v="384"/>
    <m/>
    <m/>
    <s v="Commented Post"/>
    <s v="Commented Post"/>
    <m/>
    <s v="https://www.facebook.com/111658128847068_2306787926000733"/>
    <x v="262"/>
    <m/>
    <m/>
    <m/>
    <m/>
    <m/>
    <s v="Geoff Bridges You are the &quot;tool&quot; blaming USA when a Liberal Progressive Socialist Dictator flips from Marx to Stalin. You and your intellectually vacuous brood are culpable for the mayhem as you virtue signal your need for emotional support and sacrifice innocent lives to satisfy your craving for relevance."/>
    <m/>
    <m/>
    <m/>
    <m/>
    <m/>
    <s v="https://www.facebook.com/2306787926000733_2307094345970091"/>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4"/>
    <n v="8.16326530612245"/>
    <n v="3"/>
    <n v="6.122448979591836"/>
    <n v="0"/>
    <n v="0"/>
    <n v="42"/>
    <n v="85.71428571428571"/>
    <n v="49"/>
  </r>
  <r>
    <s v="2306787926000733_2307091585970367"/>
    <s v="2306787926000733_2306798749332984"/>
    <s v="128, 128, 128"/>
    <m/>
    <m/>
    <m/>
    <m/>
    <m/>
    <m/>
    <m/>
    <s v="No"/>
    <n v="385"/>
    <m/>
    <m/>
    <s v="Replied to Comment"/>
    <s v="Replied Comment"/>
    <m/>
    <m/>
    <x v="263"/>
    <m/>
    <m/>
    <m/>
    <m/>
    <m/>
    <m/>
    <m/>
    <m/>
    <m/>
    <m/>
    <m/>
    <m/>
    <m/>
    <m/>
    <m/>
    <m/>
    <m/>
    <m/>
    <m/>
    <m/>
    <m/>
    <m/>
    <m/>
    <s v="Carolin Meyer I believe the term is &quot;Liberal Logic&quot;, which is not to be confused with mature and intelligent thought. Liberal Progressives are responsible for the massacre that is Venezuela today and they back the fascist socialist regime which slaughters women and children to support their power."/>
    <m/>
    <m/>
    <m/>
    <m/>
    <m/>
    <s v="2306787926000733_2307091585970367"/>
    <m/>
    <s v="https://www.facebook.com/2306787926000733_2307091585970367"/>
    <n v="0"/>
    <n v="0"/>
    <s v="is amnesty supporting the US proxy attempted coup?"/>
    <m/>
    <m/>
    <m/>
    <m/>
    <d v="2019-01-24T12:23:59.000"/>
    <m/>
    <s v="2306787926000733_2306798749332984"/>
    <s v="https://www.facebook.com/2306787926000733_2306798749332984"/>
    <n v="49"/>
    <n v="9"/>
    <m/>
    <m/>
    <m/>
    <m/>
    <m/>
    <m/>
    <n v="1"/>
    <s v="1"/>
    <s v="1"/>
    <m/>
    <m/>
    <m/>
    <m/>
    <m/>
    <m/>
    <m/>
    <m/>
    <m/>
  </r>
  <r>
    <s v="2306787926000733_2307091585970367"/>
    <s v="111658128847068_2306787926000733"/>
    <m/>
    <m/>
    <m/>
    <m/>
    <m/>
    <m/>
    <m/>
    <m/>
    <s v="No"/>
    <n v="386"/>
    <m/>
    <m/>
    <s v="Commented Post"/>
    <s v="Commented Post"/>
    <m/>
    <s v="https://www.facebook.com/111658128847068_2306787926000733"/>
    <x v="263"/>
    <m/>
    <m/>
    <m/>
    <m/>
    <m/>
    <s v="Carolin Meyer I believe the term is &quot;Liberal Logic&quot;, which is not to be confused with mature and intelligent thought. Liberal Progressives are responsible for the massacre that is Venezuela today and they back the fascist socialist regime which slaughters women and children to support their power."/>
    <m/>
    <m/>
    <m/>
    <m/>
    <m/>
    <s v="https://www.facebook.com/2306787926000733_2307091585970367"/>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3"/>
    <n v="6.382978723404255"/>
    <n v="3"/>
    <n v="6.382978723404255"/>
    <n v="0"/>
    <n v="0"/>
    <n v="41"/>
    <n v="87.23404255319149"/>
    <n v="47"/>
  </r>
  <r>
    <s v="2306787926000733_2307087429304116"/>
    <s v="111658128847068_2306787926000733"/>
    <m/>
    <m/>
    <m/>
    <m/>
    <m/>
    <m/>
    <m/>
    <m/>
    <s v="No"/>
    <n v="387"/>
    <m/>
    <m/>
    <s v="Commented Post"/>
    <s v="Commented Post"/>
    <m/>
    <s v="https://www.facebook.com/111658128847068_2306787926000733"/>
    <x v="264"/>
    <m/>
    <m/>
    <m/>
    <m/>
    <m/>
    <s v="Amnesty International STFU🖕"/>
    <m/>
    <m/>
    <m/>
    <m/>
    <m/>
    <s v="https://www.facebook.com/2306787926000733_2307087429304116"/>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3"/>
    <n v="100"/>
    <n v="3"/>
  </r>
  <r>
    <s v="2306787926000733_2307080739304785"/>
    <s v="2306787926000733_2306836219329237"/>
    <s v="128, 128, 128"/>
    <m/>
    <m/>
    <m/>
    <m/>
    <m/>
    <m/>
    <m/>
    <s v="No"/>
    <n v="388"/>
    <m/>
    <m/>
    <s v="Replied to Comment"/>
    <s v="Replied Comment"/>
    <m/>
    <m/>
    <x v="265"/>
    <m/>
    <m/>
    <m/>
    <m/>
    <m/>
    <m/>
    <m/>
    <m/>
    <m/>
    <m/>
    <m/>
    <m/>
    <m/>
    <m/>
    <m/>
    <m/>
    <m/>
    <m/>
    <m/>
    <m/>
    <m/>
    <m/>
    <m/>
    <s v="https://m.facebook.com/story.php?story_fbid=2141645055858563&amp;id=100000392694057"/>
    <m/>
    <m/>
    <m/>
    <m/>
    <m/>
    <s v="2306787926000733_2307080739304785"/>
    <m/>
    <s v="https://www.facebook.com/2306787926000733_2307080739304785"/>
    <n v="0"/>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7080739304785"/>
    <s v="111658128847068_2306787926000733"/>
    <m/>
    <m/>
    <m/>
    <m/>
    <m/>
    <m/>
    <m/>
    <m/>
    <s v="No"/>
    <n v="389"/>
    <m/>
    <m/>
    <s v="Commented Post"/>
    <s v="Commented Post"/>
    <m/>
    <s v="https://www.facebook.com/111658128847068_2306787926000733"/>
    <x v="265"/>
    <m/>
    <m/>
    <m/>
    <m/>
    <m/>
    <s v="https://m.facebook.com/story.php?story_fbid=2141645055858563&amp;id=100000392694057"/>
    <m/>
    <m/>
    <m/>
    <m/>
    <m/>
    <s v="https://www.facebook.com/2306787926000733_2307080739304785"/>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0"/>
    <n v="0"/>
    <n v="0"/>
  </r>
  <r>
    <s v="2306787926000733_2307058755973650"/>
    <s v="111658128847068_2306787926000733"/>
    <m/>
    <m/>
    <m/>
    <m/>
    <m/>
    <m/>
    <m/>
    <m/>
    <s v="No"/>
    <n v="390"/>
    <m/>
    <m/>
    <s v="Commented Post"/>
    <s v="Commented Post"/>
    <m/>
    <s v="https://www.facebook.com/111658128847068_2306787926000733"/>
    <x v="266"/>
    <m/>
    <m/>
    <m/>
    <m/>
    <m/>
    <s v="Why don't you tell the USA / CIA to stop inciting and financing civil wars in foreign countries around the world?"/>
    <m/>
    <m/>
    <m/>
    <m/>
    <m/>
    <s v="https://www.facebook.com/2306787926000733_230705875597365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20"/>
    <n v="100"/>
    <n v="20"/>
  </r>
  <r>
    <s v="2306787926000733_2307052589307600"/>
    <s v="111658128847068_2306787926000733"/>
    <m/>
    <m/>
    <m/>
    <m/>
    <m/>
    <m/>
    <m/>
    <m/>
    <s v="No"/>
    <n v="391"/>
    <m/>
    <m/>
    <s v="Commented Post"/>
    <s v="Commented Post"/>
    <m/>
    <s v="https://www.facebook.com/111658128847068_2306787926000733"/>
    <x v="267"/>
    <m/>
    <m/>
    <m/>
    <m/>
    <m/>
    <s v="Can it get worse,for the people of Venezuela?"/>
    <m/>
    <m/>
    <m/>
    <m/>
    <m/>
    <s v="https://www.facebook.com/2306787926000733_230705258930760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1.11111111111111"/>
    <n v="0"/>
    <n v="0"/>
    <n v="8"/>
    <n v="88.88888888888889"/>
    <n v="9"/>
  </r>
  <r>
    <s v="2306787926000733_2307023582643834"/>
    <s v="2306787926000733_2306798749332984"/>
    <s v="138, 118, 118"/>
    <n v="7"/>
    <m/>
    <m/>
    <m/>
    <m/>
    <m/>
    <m/>
    <s v="No"/>
    <n v="392"/>
    <m/>
    <m/>
    <s v="Replied to Comment"/>
    <s v="Replied Comment"/>
    <m/>
    <m/>
    <x v="268"/>
    <m/>
    <m/>
    <m/>
    <m/>
    <m/>
    <m/>
    <m/>
    <m/>
    <m/>
    <m/>
    <m/>
    <m/>
    <m/>
    <m/>
    <m/>
    <m/>
    <m/>
    <m/>
    <m/>
    <m/>
    <m/>
    <m/>
    <m/>
    <s v="When a government responds to criticism with lethal force the USA are to blame?_x000a_Weird..... Some people apply strange logic."/>
    <m/>
    <m/>
    <m/>
    <m/>
    <m/>
    <s v="2306787926000733_2307023582643834"/>
    <m/>
    <s v="https://www.facebook.com/2306787926000733_2307023582643834"/>
    <n v="1"/>
    <n v="0"/>
    <s v="is amnesty supporting the US proxy attempted coup?"/>
    <m/>
    <m/>
    <m/>
    <m/>
    <d v="2019-01-24T12:23:59.000"/>
    <m/>
    <s v="2306787926000733_2306798749332984"/>
    <s v="https://www.facebook.com/2306787926000733_2306798749332984"/>
    <n v="49"/>
    <n v="9"/>
    <m/>
    <m/>
    <m/>
    <m/>
    <m/>
    <m/>
    <n v="1"/>
    <s v="1"/>
    <s v="1"/>
    <m/>
    <m/>
    <m/>
    <m/>
    <m/>
    <m/>
    <m/>
    <m/>
    <m/>
  </r>
  <r>
    <s v="2306787926000733_2307023582643834"/>
    <s v="111658128847068_2306787926000733"/>
    <m/>
    <m/>
    <m/>
    <m/>
    <m/>
    <m/>
    <m/>
    <m/>
    <s v="No"/>
    <n v="393"/>
    <m/>
    <m/>
    <s v="Commented Post"/>
    <s v="Commented Post"/>
    <m/>
    <s v="https://www.facebook.com/111658128847068_2306787926000733"/>
    <x v="268"/>
    <m/>
    <m/>
    <m/>
    <m/>
    <m/>
    <s v="When a government responds to criticism with lethal force the USA are to blame?_x000a_Weird..... Some people apply strange logic."/>
    <m/>
    <m/>
    <m/>
    <m/>
    <m/>
    <s v="https://www.facebook.com/2306787926000733_2307023582643834"/>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5"/>
    <n v="25"/>
    <n v="0"/>
    <n v="0"/>
    <n v="15"/>
    <n v="75"/>
    <n v="20"/>
  </r>
  <r>
    <s v="2306787926000733_2307020502644142"/>
    <s v="111658128847068_2306787926000733"/>
    <m/>
    <m/>
    <m/>
    <m/>
    <m/>
    <m/>
    <m/>
    <m/>
    <s v="No"/>
    <n v="394"/>
    <m/>
    <m/>
    <s v="Commented Post"/>
    <s v="Commented Post"/>
    <m/>
    <s v="https://www.facebook.com/111658128847068_2306787926000733"/>
    <x v="269"/>
    <m/>
    <m/>
    <m/>
    <m/>
    <m/>
    <s v="U should investigate in France. Since 2 months police under Macron order is injuring a lot of peaceful protesters... But u say nothing to protect us. Thx amnesty u betray us too"/>
    <m/>
    <m/>
    <m/>
    <m/>
    <m/>
    <s v="https://www.facebook.com/2306787926000733_2307020502644142"/>
    <n v="1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6.25"/>
    <n v="1"/>
    <n v="3.125"/>
    <n v="0"/>
    <n v="0"/>
    <n v="29"/>
    <n v="90.625"/>
    <n v="32"/>
  </r>
  <r>
    <s v="2306787926000733_2307009755978550"/>
    <s v="111658128847068_2306787926000733"/>
    <m/>
    <m/>
    <m/>
    <m/>
    <m/>
    <m/>
    <m/>
    <m/>
    <s v="No"/>
    <n v="395"/>
    <m/>
    <m/>
    <s v="Commented Post"/>
    <s v="Commented Post"/>
    <m/>
    <s v="https://www.facebook.com/111658128847068_2306787926000733"/>
    <x v="270"/>
    <m/>
    <m/>
    <m/>
    <m/>
    <m/>
    <s v="However, no coups with my tax dollars!"/>
    <m/>
    <m/>
    <m/>
    <m/>
    <m/>
    <s v="https://www.facebook.com/2306787926000733_2307009755978550"/>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7"/>
    <n v="100"/>
    <n v="7"/>
  </r>
  <r>
    <s v="2306787926000733_2307000002646192"/>
    <s v="111658128847068_2306787926000733"/>
    <m/>
    <m/>
    <m/>
    <m/>
    <m/>
    <m/>
    <m/>
    <m/>
    <s v="No"/>
    <n v="396"/>
    <m/>
    <m/>
    <s v="Commented Post"/>
    <s v="Commented Post"/>
    <m/>
    <s v="https://www.facebook.com/111658128847068_2306787926000733"/>
    <x v="271"/>
    <m/>
    <m/>
    <m/>
    <m/>
    <m/>
    <s v="It’s hard to stop Maduros atrocity because of corruption in the Military. People of Venezuela must be united as one and continue their people power until Maduro to step down."/>
    <m/>
    <m/>
    <m/>
    <m/>
    <m/>
    <s v="https://www.facebook.com/2306787926000733_2307000002646192"/>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3"/>
    <n v="9.67741935483871"/>
    <n v="0"/>
    <n v="0"/>
    <n v="28"/>
    <n v="90.3225806451613"/>
    <n v="31"/>
  </r>
  <r>
    <s v="2306787926000733_2306999959312863"/>
    <s v="111658128847068_2306787926000733"/>
    <m/>
    <m/>
    <m/>
    <m/>
    <m/>
    <m/>
    <m/>
    <m/>
    <s v="No"/>
    <n v="397"/>
    <m/>
    <m/>
    <s v="Commented Post"/>
    <s v="Commented Post"/>
    <m/>
    <s v="https://www.facebook.com/111658128847068_2306787926000733"/>
    <x v="272"/>
    <m/>
    <m/>
    <m/>
    <m/>
    <m/>
    <s v="It’s hard to stop Maduros atrocity because of corruption in the Military. People of Venezuela must be united as one and continue their people power until Maduro to step down."/>
    <m/>
    <m/>
    <m/>
    <m/>
    <m/>
    <s v="https://www.facebook.com/2306787926000733_2306999959312863"/>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3"/>
    <n v="9.67741935483871"/>
    <n v="0"/>
    <n v="0"/>
    <n v="28"/>
    <n v="90.3225806451613"/>
    <n v="31"/>
  </r>
  <r>
    <s v="2306787926000733_2306997422646450"/>
    <s v="111658128847068_2306787926000733"/>
    <m/>
    <m/>
    <m/>
    <m/>
    <m/>
    <m/>
    <m/>
    <m/>
    <s v="No"/>
    <n v="398"/>
    <m/>
    <m/>
    <s v="Commented Post"/>
    <s v="Commented Post"/>
    <m/>
    <s v="https://www.facebook.com/111658128847068_2306787926000733"/>
    <x v="273"/>
    <m/>
    <m/>
    <m/>
    <m/>
    <m/>
    <s v="If they insist, imminent danger remains and appropriate military response is inevitable. Poor protesters utilized by juan and neoliberal US politicians."/>
    <m/>
    <m/>
    <m/>
    <m/>
    <m/>
    <s v="https://www.facebook.com/2306787926000733_230699742264645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4.761904761904762"/>
    <n v="3"/>
    <n v="14.285714285714286"/>
    <n v="0"/>
    <n v="0"/>
    <n v="17"/>
    <n v="80.95238095238095"/>
    <n v="21"/>
  </r>
  <r>
    <s v="2306787926000733_2306995219313337"/>
    <s v="111658128847068_2306787926000733"/>
    <m/>
    <m/>
    <m/>
    <m/>
    <m/>
    <m/>
    <m/>
    <m/>
    <s v="No"/>
    <n v="399"/>
    <m/>
    <m/>
    <s v="Commented Post"/>
    <s v="Commented Post"/>
    <m/>
    <s v="https://www.facebook.com/111658128847068_2306787926000733"/>
    <x v="274"/>
    <m/>
    <m/>
    <m/>
    <m/>
    <m/>
    <s v="White house and mike pence should be told that for them to order their dogs and pigs to retreat and abandon the privatization plan of venezuelan oil."/>
    <m/>
    <m/>
    <m/>
    <m/>
    <m/>
    <s v="https://www.facebook.com/2306787926000733_2306995219313337"/>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7.407407407407407"/>
    <n v="0"/>
    <n v="0"/>
    <n v="25"/>
    <n v="92.5925925925926"/>
    <n v="27"/>
  </r>
  <r>
    <s v="2306787926000733_2306994429313416"/>
    <s v="2306787926000733_2306820602664132"/>
    <s v="148, 108, 108"/>
    <n v="8.5"/>
    <m/>
    <m/>
    <m/>
    <m/>
    <m/>
    <m/>
    <s v="No"/>
    <n v="400"/>
    <m/>
    <m/>
    <s v="Replied to Comment"/>
    <s v="Replied Comment"/>
    <m/>
    <m/>
    <x v="275"/>
    <m/>
    <m/>
    <m/>
    <m/>
    <m/>
    <m/>
    <m/>
    <m/>
    <m/>
    <m/>
    <m/>
    <m/>
    <m/>
    <m/>
    <m/>
    <m/>
    <m/>
    <m/>
    <m/>
    <m/>
    <m/>
    <m/>
    <m/>
    <s v="Tith Sor sure; believe the imperialisy propaganda! It's not a &quot;regime&quot; but a democratically elected government; the only oppression is US oppression over Venezuela through the economic war; sanctions; and arming terrorist groups. You should inform yourself better"/>
    <m/>
    <m/>
    <m/>
    <m/>
    <m/>
    <s v="2306787926000733_2306994429313416"/>
    <m/>
    <s v="https://www.facebook.com/2306787926000733_2306994429313416"/>
    <n v="2"/>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994429313416"/>
    <s v="111658128847068_2306787926000733"/>
    <m/>
    <m/>
    <m/>
    <m/>
    <m/>
    <m/>
    <m/>
    <m/>
    <s v="No"/>
    <n v="401"/>
    <m/>
    <m/>
    <s v="Commented Post"/>
    <s v="Commented Post"/>
    <m/>
    <s v="https://www.facebook.com/111658128847068_2306787926000733"/>
    <x v="275"/>
    <m/>
    <m/>
    <m/>
    <m/>
    <m/>
    <s v="Tith Sor sure; believe the imperialisy propaganda! It's not a &quot;regime&quot; but a democratically elected government; the only oppression is US oppression over Venezuela through the economic war; sanctions; and arming terrorist groups. You should inform yourself better"/>
    <m/>
    <m/>
    <m/>
    <m/>
    <m/>
    <s v="https://www.facebook.com/2306787926000733_2306994429313416"/>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2.6315789473684212"/>
    <n v="3"/>
    <n v="7.894736842105263"/>
    <n v="0"/>
    <n v="0"/>
    <n v="34"/>
    <n v="89.47368421052632"/>
    <n v="38"/>
  </r>
  <r>
    <s v="2306787926000733_2306987899314069"/>
    <s v="111658128847068_2306787926000733"/>
    <m/>
    <m/>
    <m/>
    <m/>
    <m/>
    <m/>
    <m/>
    <m/>
    <s v="No"/>
    <n v="402"/>
    <m/>
    <m/>
    <s v="Commented Post"/>
    <s v="Commented Post"/>
    <m/>
    <s v="https://www.facebook.com/111658128847068_2306787926000733"/>
    <x v="276"/>
    <m/>
    <m/>
    <m/>
    <m/>
    <m/>
    <s v="Condemn the US coup against Venezuela!"/>
    <m/>
    <m/>
    <m/>
    <m/>
    <m/>
    <s v="https://www.facebook.com/2306787926000733_2306987899314069"/>
    <n v="9"/>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6.666666666666668"/>
    <n v="0"/>
    <n v="0"/>
    <n v="5"/>
    <n v="83.33333333333333"/>
    <n v="6"/>
  </r>
  <r>
    <s v="2306787926000733_2306983802647812"/>
    <s v="111658128847068_2306787926000733"/>
    <m/>
    <m/>
    <m/>
    <m/>
    <m/>
    <m/>
    <m/>
    <m/>
    <s v="No"/>
    <n v="403"/>
    <m/>
    <m/>
    <s v="Commented Post"/>
    <s v="Commented Post"/>
    <m/>
    <s v="https://www.facebook.com/111658128847068_2306787926000733"/>
    <x v="277"/>
    <m/>
    <m/>
    <m/>
    <m/>
    <m/>
    <s v="Im ending my sending money to you right now"/>
    <m/>
    <m/>
    <m/>
    <m/>
    <m/>
    <s v="https://www.facebook.com/2306787926000733_2306983802647812"/>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1.11111111111111"/>
    <n v="0"/>
    <n v="0"/>
    <n v="0"/>
    <n v="0"/>
    <n v="8"/>
    <n v="88.88888888888889"/>
    <n v="9"/>
  </r>
  <r>
    <s v="2306787926000733_2306980582648134"/>
    <s v="2306787926000733_2306872952658897"/>
    <s v="212, 43, 43"/>
    <n v="10"/>
    <m/>
    <m/>
    <m/>
    <m/>
    <m/>
    <m/>
    <s v="No"/>
    <n v="404"/>
    <m/>
    <m/>
    <s v="Replied to Comment"/>
    <s v="Replied Comment"/>
    <m/>
    <m/>
    <x v="278"/>
    <m/>
    <m/>
    <m/>
    <m/>
    <m/>
    <m/>
    <m/>
    <m/>
    <m/>
    <m/>
    <m/>
    <m/>
    <m/>
    <m/>
    <m/>
    <m/>
    <m/>
    <m/>
    <m/>
    <m/>
    <m/>
    <m/>
    <m/>
    <s v="Compassion and dialogue can not be achieved by a US-backed coup.  If you genuinely care about the slaughter of the innocent then direct your outrage there."/>
    <m/>
    <m/>
    <m/>
    <m/>
    <m/>
    <s v="2306787926000733_2306980582648134"/>
    <m/>
    <s v="https://www.facebook.com/2306787926000733_2306980582648134"/>
    <n v="8"/>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6980582648134"/>
    <s v="111658128847068_2306787926000733"/>
    <m/>
    <m/>
    <m/>
    <m/>
    <m/>
    <m/>
    <m/>
    <m/>
    <s v="No"/>
    <n v="405"/>
    <m/>
    <m/>
    <s v="Commented Post"/>
    <s v="Commented Post"/>
    <m/>
    <s v="https://www.facebook.com/111658128847068_2306787926000733"/>
    <x v="278"/>
    <m/>
    <m/>
    <m/>
    <m/>
    <m/>
    <s v="Compassion and dialogue can not be achieved by a US-backed coup.  If you genuinely care about the slaughter of the innocent then direct your outrage there."/>
    <m/>
    <m/>
    <m/>
    <m/>
    <m/>
    <s v="https://www.facebook.com/2306787926000733_2306980582648134"/>
    <n v="8"/>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7037037037037037"/>
    <n v="2"/>
    <n v="7.407407407407407"/>
    <n v="0"/>
    <n v="0"/>
    <n v="24"/>
    <n v="88.88888888888889"/>
    <n v="27"/>
  </r>
  <r>
    <s v="2306787926000733_2306978395981686"/>
    <s v="2306787926000733_2306872952658897"/>
    <s v="148, 108, 108"/>
    <n v="8.5"/>
    <m/>
    <m/>
    <m/>
    <m/>
    <m/>
    <m/>
    <s v="No"/>
    <n v="406"/>
    <m/>
    <m/>
    <s v="Replied to Comment"/>
    <s v="Replied Comment"/>
    <m/>
    <m/>
    <x v="279"/>
    <m/>
    <m/>
    <m/>
    <m/>
    <m/>
    <m/>
    <m/>
    <m/>
    <m/>
    <m/>
    <m/>
    <m/>
    <m/>
    <m/>
    <m/>
    <m/>
    <m/>
    <m/>
    <m/>
    <m/>
    <m/>
    <m/>
    <m/>
    <s v="Fascists, only interested in slaughtering the innocent to advance your geo-political narrative. Amnesty International is calling for compassion and open dialogue which you are incapable of appreciating."/>
    <m/>
    <m/>
    <m/>
    <m/>
    <m/>
    <s v="2306787926000733_2306978395981686"/>
    <m/>
    <s v="https://www.facebook.com/2306787926000733_2306978395981686"/>
    <n v="2"/>
    <n v="0"/>
    <s v="Amnesty siding with the US's regime-change operation, is it? Absolute disgrace. Sort yourselves out."/>
    <m/>
    <m/>
    <m/>
    <m/>
    <d v="2019-01-24T13:19:39.000"/>
    <m/>
    <s v="2306787926000733_2306872952658897"/>
    <s v="https://www.facebook.com/2306787926000733_2306872952658897"/>
    <n v="30"/>
    <n v="6"/>
    <m/>
    <m/>
    <m/>
    <m/>
    <m/>
    <m/>
    <n v="1"/>
    <s v="1"/>
    <s v="1"/>
    <m/>
    <m/>
    <m/>
    <m/>
    <m/>
    <m/>
    <m/>
    <m/>
    <m/>
  </r>
  <r>
    <s v="2306787926000733_2306978395981686"/>
    <s v="111658128847068_2306787926000733"/>
    <m/>
    <m/>
    <m/>
    <m/>
    <m/>
    <m/>
    <m/>
    <m/>
    <s v="No"/>
    <n v="407"/>
    <m/>
    <m/>
    <s v="Commented Post"/>
    <s v="Commented Post"/>
    <m/>
    <s v="https://www.facebook.com/111658128847068_2306787926000733"/>
    <x v="279"/>
    <m/>
    <m/>
    <m/>
    <m/>
    <m/>
    <s v="Fascists, only interested in slaughtering the innocent to advance your geo-political narrative. Amnesty International is calling for compassion and open dialogue which you are incapable of appreciating."/>
    <m/>
    <m/>
    <m/>
    <m/>
    <m/>
    <s v="https://www.facebook.com/2306787926000733_2306978395981686"/>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5714285714285716"/>
    <n v="1"/>
    <n v="3.5714285714285716"/>
    <n v="0"/>
    <n v="0"/>
    <n v="26"/>
    <n v="92.85714285714286"/>
    <n v="28"/>
  </r>
  <r>
    <s v="2306787926000733_2306977889315070"/>
    <s v="2306787926000733_2306798749332984"/>
    <s v="181, 76, 76"/>
    <n v="10"/>
    <m/>
    <m/>
    <m/>
    <m/>
    <m/>
    <m/>
    <s v="No"/>
    <n v="408"/>
    <m/>
    <m/>
    <s v="Replied to Comment"/>
    <s v="Replied Comment"/>
    <m/>
    <m/>
    <x v="280"/>
    <m/>
    <m/>
    <m/>
    <m/>
    <m/>
    <m/>
    <m/>
    <m/>
    <m/>
    <m/>
    <m/>
    <m/>
    <m/>
    <m/>
    <m/>
    <m/>
    <m/>
    <m/>
    <m/>
    <m/>
    <m/>
    <m/>
    <m/>
    <s v="Fascists, only interested in slaughtering the innocent to advance your geo-political narrative. Amnesty International is calling for compassion and open dialogue which you are incapable of appreciating."/>
    <m/>
    <m/>
    <m/>
    <m/>
    <m/>
    <s v="2306787926000733_2306977889315070"/>
    <m/>
    <s v="https://www.facebook.com/2306787926000733_2306977889315070"/>
    <n v="5"/>
    <n v="0"/>
    <s v="is amnesty supporting the US proxy attempted coup?"/>
    <m/>
    <m/>
    <m/>
    <m/>
    <d v="2019-01-24T12:23:59.000"/>
    <m/>
    <s v="2306787926000733_2306798749332984"/>
    <s v="https://www.facebook.com/2306787926000733_2306798749332984"/>
    <n v="49"/>
    <n v="9"/>
    <m/>
    <m/>
    <m/>
    <m/>
    <m/>
    <m/>
    <n v="1"/>
    <s v="1"/>
    <s v="1"/>
    <m/>
    <m/>
    <m/>
    <m/>
    <m/>
    <m/>
    <m/>
    <m/>
    <m/>
  </r>
  <r>
    <s v="2306787926000733_2306977889315070"/>
    <s v="111658128847068_2306787926000733"/>
    <m/>
    <m/>
    <m/>
    <m/>
    <m/>
    <m/>
    <m/>
    <m/>
    <s v="No"/>
    <n v="409"/>
    <m/>
    <m/>
    <s v="Commented Post"/>
    <s v="Commented Post"/>
    <m/>
    <s v="https://www.facebook.com/111658128847068_2306787926000733"/>
    <x v="280"/>
    <m/>
    <m/>
    <m/>
    <m/>
    <m/>
    <s v="Fascists, only interested in slaughtering the innocent to advance your geo-political narrative. Amnesty International is calling for compassion and open dialogue which you are incapable of appreciating."/>
    <m/>
    <m/>
    <m/>
    <m/>
    <m/>
    <s v="https://www.facebook.com/2306787926000733_2306977889315070"/>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5714285714285716"/>
    <n v="1"/>
    <n v="3.5714285714285716"/>
    <n v="0"/>
    <n v="0"/>
    <n v="26"/>
    <n v="92.85714285714286"/>
    <n v="28"/>
  </r>
  <r>
    <s v="2306787926000733_2306977362648456"/>
    <s v="111658128847068_2306787926000733"/>
    <m/>
    <m/>
    <m/>
    <m/>
    <m/>
    <m/>
    <m/>
    <m/>
    <s v="No"/>
    <n v="410"/>
    <m/>
    <m/>
    <s v="Commented Post"/>
    <s v="Commented Post"/>
    <m/>
    <s v="https://www.facebook.com/111658128847068_2306787926000733"/>
    <x v="281"/>
    <m/>
    <m/>
    <m/>
    <m/>
    <m/>
    <s v="Amnisty is run by Dirty Oil Money!"/>
    <m/>
    <m/>
    <m/>
    <m/>
    <m/>
    <s v="https://www.facebook.com/2306787926000733_2306977362648456"/>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4.285714285714286"/>
    <n v="0"/>
    <n v="0"/>
    <n v="6"/>
    <n v="85.71428571428571"/>
    <n v="7"/>
  </r>
  <r>
    <s v="2306787926000733_2306977325981793"/>
    <s v="111658128847068_2306787926000733"/>
    <m/>
    <m/>
    <m/>
    <m/>
    <m/>
    <m/>
    <m/>
    <m/>
    <s v="No"/>
    <n v="411"/>
    <m/>
    <m/>
    <s v="Commented Post"/>
    <s v="Commented Post"/>
    <m/>
    <s v="https://www.facebook.com/111658128847068_2306787926000733"/>
    <x v="282"/>
    <m/>
    <m/>
    <m/>
    <m/>
    <m/>
    <s v="Amnisty is run by Dirty Oil Money!"/>
    <m/>
    <m/>
    <m/>
    <m/>
    <m/>
    <s v="https://www.facebook.com/2306787926000733_2306977325981793"/>
    <n v="3"/>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4.285714285714286"/>
    <n v="0"/>
    <n v="0"/>
    <n v="6"/>
    <n v="85.71428571428571"/>
    <n v="7"/>
  </r>
  <r>
    <s v="2306787926000733_2306971359315723"/>
    <s v="111658128847068_2306787926000733"/>
    <m/>
    <m/>
    <m/>
    <m/>
    <m/>
    <m/>
    <m/>
    <m/>
    <s v="No"/>
    <n v="412"/>
    <m/>
    <m/>
    <s v="Commented Post"/>
    <s v="Commented Post"/>
    <m/>
    <s v="https://www.facebook.com/111658128847068_2306787926000733"/>
    <x v="283"/>
    <m/>
    <m/>
    <m/>
    <m/>
    <m/>
    <s v="&quot;The revolution will not be televised&quot;, watch it and compare."/>
    <m/>
    <m/>
    <m/>
    <m/>
    <m/>
    <s v="https://www.facebook.com/2306787926000733_2306971359315723"/>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0"/>
    <n v="100"/>
    <n v="10"/>
  </r>
  <r>
    <s v="2306787926000733_2306969762649216"/>
    <s v="2306787926000733_2306798749332984"/>
    <s v="171, 85, 85"/>
    <n v="10"/>
    <m/>
    <m/>
    <m/>
    <m/>
    <m/>
    <m/>
    <s v="No"/>
    <n v="413"/>
    <m/>
    <m/>
    <s v="Replied to Comment"/>
    <s v="Replied Comment"/>
    <m/>
    <m/>
    <x v="284"/>
    <m/>
    <m/>
    <m/>
    <m/>
    <m/>
    <m/>
    <m/>
    <m/>
    <m/>
    <m/>
    <m/>
    <m/>
    <m/>
    <m/>
    <m/>
    <m/>
    <m/>
    <m/>
    <m/>
    <m/>
    <m/>
    <m/>
    <m/>
    <s v="Amnesty is another arm of imperialism"/>
    <m/>
    <m/>
    <m/>
    <m/>
    <m/>
    <s v="2306787926000733_2306969762649216"/>
    <m/>
    <s v="https://www.facebook.com/2306787926000733_2306969762649216"/>
    <n v="4"/>
    <n v="0"/>
    <s v="is amnesty supporting the US proxy attempted coup?"/>
    <m/>
    <m/>
    <m/>
    <m/>
    <d v="2019-01-24T12:23:59.000"/>
    <m/>
    <s v="2306787926000733_2306798749332984"/>
    <s v="https://www.facebook.com/2306787926000733_2306798749332984"/>
    <n v="49"/>
    <n v="9"/>
    <m/>
    <m/>
    <m/>
    <m/>
    <m/>
    <m/>
    <n v="1"/>
    <s v="1"/>
    <s v="1"/>
    <m/>
    <m/>
    <m/>
    <m/>
    <m/>
    <m/>
    <m/>
    <m/>
    <m/>
  </r>
  <r>
    <s v="2306787926000733_2306969762649216"/>
    <s v="111658128847068_2306787926000733"/>
    <m/>
    <m/>
    <m/>
    <m/>
    <m/>
    <m/>
    <m/>
    <m/>
    <s v="No"/>
    <n v="414"/>
    <m/>
    <m/>
    <s v="Commented Post"/>
    <s v="Commented Post"/>
    <m/>
    <s v="https://www.facebook.com/111658128847068_2306787926000733"/>
    <x v="284"/>
    <m/>
    <m/>
    <m/>
    <m/>
    <m/>
    <s v="Amnesty is another arm of imperialism"/>
    <m/>
    <m/>
    <m/>
    <m/>
    <m/>
    <s v="https://www.facebook.com/2306787926000733_2306969762649216"/>
    <n v="4"/>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6"/>
    <n v="100"/>
    <n v="6"/>
  </r>
  <r>
    <s v="2306787926000733_2306968822649310"/>
    <s v="2306787926000733_2306962212649971"/>
    <s v="138, 118, 118"/>
    <n v="7"/>
    <m/>
    <m/>
    <m/>
    <m/>
    <m/>
    <m/>
    <s v="No"/>
    <n v="415"/>
    <m/>
    <m/>
    <s v="Replied to Comment"/>
    <s v="Replied Comment"/>
    <m/>
    <m/>
    <x v="285"/>
    <m/>
    <m/>
    <m/>
    <m/>
    <m/>
    <m/>
    <m/>
    <m/>
    <m/>
    <m/>
    <m/>
    <m/>
    <m/>
    <m/>
    <m/>
    <m/>
    <m/>
    <m/>
    <m/>
    <m/>
    <m/>
    <m/>
    <m/>
    <s v="Verónica Pineda Duarte me da risa la gente que vive en esos paises del primer mundo apoyando a la izquierda pero ni de vaina se van a vivir a un pais de esos donde ni el internet sirve. que carajos tan ridiculos."/>
    <m/>
    <m/>
    <m/>
    <m/>
    <m/>
    <s v="2306787926000733_2306968822649310"/>
    <m/>
    <s v="https://www.facebook.com/2306787926000733_2306968822649310"/>
    <n v="1"/>
    <n v="0"/>
    <s v="im just saying this &quot;oh no th usa&quot; the usa in 20 years are the only one doing this for us. Venezuelan ppl  are starving to death. and now this &quot;millenials&quot; with almost 40 years saying this type of stuff. is just.. speechless and frustrating to see ppl that dont have a minimial idea what is to be like to live with no food, medicines. ignorance is free. &quot;imperialist war&quot; ppl with this kind of mind should be killed with no mercy in front of everyone in a public place. (and sorry for my english cus i learned by mylsef) Verónica Pineda Duarte hay que ver lo que tenemos que leer. como se nota que ninguno ha sido pisado por la bota del comunismo durante 20 años. ni ha visto a toda su familia desintegrarse porque no pueden quedarse en el pais porque moriran de hambre. la gente piensa que es bochincche y jueguito. demasiada ignorancia &quot;usa quiere el petroleo de venezuela&quot;. si lo chinos y los rusos quieren nada mas comer cachapas con cochino."/>
    <m/>
    <m/>
    <m/>
    <m/>
    <d v="2019-01-24T14:33:34.000"/>
    <m/>
    <s v="2306787926000733_2306962212649971"/>
    <s v="https://www.facebook.com/2306787926000733_2306962212649971"/>
    <n v="0"/>
    <n v="2"/>
    <m/>
    <m/>
    <m/>
    <m/>
    <m/>
    <m/>
    <n v="1"/>
    <s v="1"/>
    <s v="1"/>
    <m/>
    <m/>
    <m/>
    <m/>
    <m/>
    <m/>
    <m/>
    <m/>
    <m/>
  </r>
  <r>
    <s v="2306787926000733_2306968822649310"/>
    <s v="111658128847068_2306787926000733"/>
    <m/>
    <m/>
    <m/>
    <m/>
    <m/>
    <m/>
    <m/>
    <m/>
    <s v="No"/>
    <n v="416"/>
    <m/>
    <m/>
    <s v="Commented Post"/>
    <s v="Commented Post"/>
    <m/>
    <s v="https://www.facebook.com/111658128847068_2306787926000733"/>
    <x v="285"/>
    <m/>
    <m/>
    <m/>
    <m/>
    <m/>
    <s v="Verónica Pineda Duarte me da risa la gente que vive en esos paises del primer mundo apoyando a la izquierda pero ni de vaina se van a vivir a un pais de esos donde ni el internet sirve. que carajos tan ridiculos."/>
    <m/>
    <m/>
    <m/>
    <m/>
    <m/>
    <s v="https://www.facebook.com/2306787926000733_2306968822649310"/>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42"/>
    <n v="100"/>
    <n v="42"/>
  </r>
  <r>
    <s v="2306787926000733_2306967355982790"/>
    <s v="2306787926000733_2306962212649971"/>
    <s v="138, 118, 118"/>
    <n v="7"/>
    <m/>
    <m/>
    <m/>
    <m/>
    <m/>
    <m/>
    <s v="No"/>
    <n v="417"/>
    <m/>
    <m/>
    <s v="Replied to Comment"/>
    <s v="Replied Comment"/>
    <m/>
    <m/>
    <x v="286"/>
    <m/>
    <m/>
    <m/>
    <m/>
    <m/>
    <m/>
    <m/>
    <m/>
    <m/>
    <m/>
    <m/>
    <m/>
    <m/>
    <m/>
    <m/>
    <m/>
    <m/>
    <m/>
    <m/>
    <m/>
    <m/>
    <m/>
    <m/>
    <s v="Wilmer Lopez Los rusos quieren ir a sembrar flores y hacer voluntariado. Mamaguevos..."/>
    <m/>
    <m/>
    <m/>
    <m/>
    <m/>
    <s v="2306787926000733_2306967355982790"/>
    <m/>
    <s v="https://www.facebook.com/2306787926000733_2306967355982790"/>
    <n v="1"/>
    <n v="0"/>
    <s v="im just saying this &quot;oh no th usa&quot; the usa in 20 years are the only one doing this for us. Venezuelan ppl  are starving to death. and now this &quot;millenials&quot; with almost 40 years saying this type of stuff. is just.. speechless and frustrating to see ppl that dont have a minimial idea what is to be like to live with no food, medicines. ignorance is free. &quot;imperialist war&quot; ppl with this kind of mind should be killed with no mercy in front of everyone in a public place. (and sorry for my english cus i learned by mylsef) Verónica Pineda Duarte hay que ver lo que tenemos que leer. como se nota que ninguno ha sido pisado por la bota del comunismo durante 20 años. ni ha visto a toda su familia desintegrarse porque no pueden quedarse en el pais porque moriran de hambre. la gente piensa que es bochincche y jueguito. demasiada ignorancia &quot;usa quiere el petroleo de venezuela&quot;. si lo chinos y los rusos quieren nada mas comer cachapas con cochino."/>
    <m/>
    <m/>
    <m/>
    <m/>
    <d v="2019-01-24T14:33:34.000"/>
    <m/>
    <s v="2306787926000733_2306962212649971"/>
    <s v="https://www.facebook.com/2306787926000733_2306962212649971"/>
    <n v="0"/>
    <n v="2"/>
    <m/>
    <m/>
    <m/>
    <m/>
    <m/>
    <m/>
    <n v="1"/>
    <s v="1"/>
    <s v="1"/>
    <m/>
    <m/>
    <m/>
    <m/>
    <m/>
    <m/>
    <m/>
    <m/>
    <m/>
  </r>
  <r>
    <s v="2306787926000733_2306967355982790"/>
    <s v="111658128847068_2306787926000733"/>
    <m/>
    <m/>
    <m/>
    <m/>
    <m/>
    <m/>
    <m/>
    <m/>
    <s v="No"/>
    <n v="418"/>
    <m/>
    <m/>
    <s v="Commented Post"/>
    <s v="Commented Post"/>
    <m/>
    <s v="https://www.facebook.com/111658128847068_2306787926000733"/>
    <x v="286"/>
    <m/>
    <m/>
    <m/>
    <m/>
    <m/>
    <s v="Wilmer Lopez Los rusos quieren ir a sembrar flores y hacer voluntariado. Mamaguevos..."/>
    <m/>
    <m/>
    <m/>
    <m/>
    <m/>
    <s v="https://www.facebook.com/2306787926000733_2306967355982790"/>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3"/>
    <n v="100"/>
    <n v="13"/>
  </r>
  <r>
    <s v="2306787926000733_2306962982649894"/>
    <s v="111658128847068_2306787926000733"/>
    <m/>
    <m/>
    <m/>
    <m/>
    <m/>
    <m/>
    <m/>
    <m/>
    <s v="No"/>
    <n v="419"/>
    <m/>
    <m/>
    <s v="Commented Post"/>
    <s v="Commented Post"/>
    <m/>
    <s v="https://www.facebook.com/111658128847068_2306787926000733"/>
    <x v="287"/>
    <m/>
    <m/>
    <m/>
    <m/>
    <m/>
    <s v="Stop! Killing protesters in France! French people are demanding Macron to leave ...for more than two months ..they are in mayority on the French streets demanding his resignation...Why? Capitalism is a Fraud! Amnesty is part of it! Money and Greed!"/>
    <m/>
    <m/>
    <m/>
    <m/>
    <m/>
    <s v="https://www.facebook.com/2306787926000733_230696298264989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4"/>
    <n v="9.75609756097561"/>
    <n v="0"/>
    <n v="0"/>
    <n v="37"/>
    <n v="90.2439024390244"/>
    <n v="41"/>
  </r>
  <r>
    <s v="2306787926000733_2306962212649971"/>
    <s v="111658128847068_2306787926000733"/>
    <m/>
    <m/>
    <m/>
    <m/>
    <m/>
    <m/>
    <m/>
    <m/>
    <s v="No"/>
    <n v="420"/>
    <m/>
    <m/>
    <s v="Commented Post"/>
    <s v="Commented Post"/>
    <m/>
    <s v="https://www.facebook.com/111658128847068_2306787926000733"/>
    <x v="288"/>
    <m/>
    <m/>
    <m/>
    <m/>
    <m/>
    <s v="im just saying this &quot;oh no th usa&quot; the usa in 20 years are the only one doing this for us. Venezuelan ppl  are starving to death. and now this &quot;millenials&quot; with almost 40 years saying this type of stuff. is just.. speechless and frustrating to see ppl that dont have a minimial idea what is to be like to live with no food, medicines. ignorance is free. &quot;imperialist war&quot; ppl with this kind of mind should be killed with no mercy in front of everyone in a public place. (and sorry for my english cus i learned by mylsef) Verónica Pineda Duarte hay que ver lo que tenemos que leer. como se nota que ninguno ha sido pisado por la bota del comunismo durante 20 años. ni ha visto a toda su familia desintegrarse porque no pueden quedarse en el pais porque moriran de hambre. la gente piensa que es bochincche y jueguito. demasiada ignorancia &quot;usa quiere el petroleo de venezuela&quot;. si lo chinos y los rusos quieren nada mas comer cachapas con cochino."/>
    <m/>
    <m/>
    <m/>
    <m/>
    <m/>
    <s v="https://www.facebook.com/2306787926000733_2306962212649971"/>
    <n v="0"/>
    <n v="2"/>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3"/>
    <n v="1.7142857142857142"/>
    <n v="7"/>
    <n v="4"/>
    <n v="0"/>
    <n v="0"/>
    <n v="165"/>
    <n v="94.28571428571429"/>
    <n v="175"/>
  </r>
  <r>
    <s v="2306787926000733_2306961339316725"/>
    <s v="111658128847068_2306787926000733"/>
    <m/>
    <m/>
    <m/>
    <m/>
    <m/>
    <m/>
    <m/>
    <m/>
    <s v="No"/>
    <n v="421"/>
    <m/>
    <m/>
    <s v="Commented Post"/>
    <s v="Commented Post"/>
    <m/>
    <s v="https://www.facebook.com/111658128847068_2306787926000733"/>
    <x v="289"/>
    <m/>
    <m/>
    <m/>
    <m/>
    <m/>
    <s v="Amnesty International it's disgrace you decided to use this kind of language._x000a_America has caused so much distablisation of countries around the global by causing financial and economic chaos which leads to war which is affecting citizens._x000a_What have you organisation done to call America to order?_x000a_Same thing they did in Iraq, Afgan, Libya, Syria, it's going on in Zimbabwe, Somalia. _x000a__x000a_You can't question America and in the heat of the crisis you condemn the victim of these regime change demons?_x000a__x000a_Mugabe is no more yet the sanctions destroying the economy of Zimbabwe are still in place. How can they survive and soon the puppet President will become like Moduro._x000a__x000a_I call you out AmnestyInternational Davao for siding with evil."/>
    <m/>
    <m/>
    <m/>
    <m/>
    <m/>
    <s v="https://www.facebook.com/2306787926000733_2306961339316725"/>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6528925619834711"/>
    <n v="6"/>
    <n v="4.958677685950414"/>
    <n v="0"/>
    <n v="0"/>
    <n v="113"/>
    <n v="93.38842975206612"/>
    <n v="121"/>
  </r>
  <r>
    <s v="2306787926000733_2306939782652214"/>
    <s v="111658128847068_2306787926000733"/>
    <m/>
    <m/>
    <m/>
    <m/>
    <m/>
    <m/>
    <m/>
    <m/>
    <s v="No"/>
    <n v="422"/>
    <m/>
    <m/>
    <s v="Commented Post"/>
    <s v="Commented Post"/>
    <m/>
    <s v="https://www.facebook.com/111658128847068_2306787926000733"/>
    <x v="290"/>
    <m/>
    <m/>
    <m/>
    <m/>
    <m/>
    <s v="Democracy Now! Amy Goodman Jeremy Corbyn  Will you critisice the Venezuelan government's actions now?"/>
    <m/>
    <m/>
    <m/>
    <m/>
    <m/>
    <s v="https://www.facebook.com/2306787926000733_230693978265221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4"/>
    <n v="100"/>
    <n v="14"/>
  </r>
  <r>
    <s v="2306787926000733_2306933412652851"/>
    <s v="111658128847068_2306787926000733"/>
    <m/>
    <m/>
    <m/>
    <m/>
    <m/>
    <m/>
    <m/>
    <m/>
    <s v="No"/>
    <n v="423"/>
    <m/>
    <m/>
    <s v="Commented Post"/>
    <s v="Commented Post"/>
    <m/>
    <s v="https://www.facebook.com/111658128847068_2306787926000733"/>
    <x v="291"/>
    <m/>
    <m/>
    <m/>
    <m/>
    <m/>
    <s v="The tiny country of Ecuador allowed over 170thousand Venezuelan refugees to come into the country. Those, who have been given jobs without work permits, don't seem to really Want work for a living. Many are still begging in the streets, pushing their children to hold out their hands.  Some have stayed in Colombia, or moved on to Peru, Chile or Brazil.  I feel bad for refugees, but researchng these situations more,  is a good thing, and one gains a more acurate perspective on this. Perhaps people, who have a government, they don't want, need to go out on strike by the millions and get a change of government through protests and their demands for a better one."/>
    <m/>
    <m/>
    <m/>
    <m/>
    <m/>
    <s v="https://www.facebook.com/2306787926000733_2306933412652851"/>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5"/>
    <n v="4.273504273504273"/>
    <n v="4"/>
    <n v="3.4188034188034186"/>
    <n v="0"/>
    <n v="0"/>
    <n v="108"/>
    <n v="92.3076923076923"/>
    <n v="117"/>
  </r>
  <r>
    <s v="2306787926000733_2306916495987876"/>
    <s v="111658128847068_2306787926000733"/>
    <m/>
    <m/>
    <m/>
    <m/>
    <m/>
    <m/>
    <m/>
    <m/>
    <s v="No"/>
    <n v="424"/>
    <m/>
    <m/>
    <s v="Commented Post"/>
    <s v="Commented Post"/>
    <m/>
    <s v="https://www.facebook.com/111658128847068_2306787926000733"/>
    <x v="292"/>
    <m/>
    <m/>
    <m/>
    <m/>
    <m/>
    <s v="HEY, AMNESTY INTERNATIONAL, ARE YOU FUCKING MAD? _x000a_HOW DO YOU RECONCILE THIS SHITTY PUBLICATION?_x000a_TRUMP AND PENCE ARE INTERFERING WITH VENEZUELA AND HIS GENTLE PEOPLE THAT IS A CRIME!!!   PRESIDENT MADURO IS THE DULY ELECTED PRESIDENT   —   HANDS OFF VENEZUELAS PETROL, YOU BASTARDS_x000a_I DO NOT KNOW WHAT YOU ARE ABOUT, HAVE YOU BEEN CORRUPTED?  . . . . . .   TURN COATS"/>
    <m/>
    <m/>
    <s v="sticker"/>
    <s v="https://scontent.xx.fbcdn.net/v/t39.1997-6/851575_126362090881921_1049355036_n.png?_nc_cat=1&amp;_nc_ht=scontent.xx&amp;oh=b46f1cb88158e5abd61bf8d1f04d9c9c&amp;oe=5CBB314A"/>
    <s v="https://scontent.xx.fbcdn.net/v/t39.1997-6/851575_126362090881921_1049355036_n.png?_nc_cat=1&amp;_nc_ht=scontent.xx&amp;oh=b46f1cb88158e5abd61bf8d1f04d9c9c&amp;oe=5CBB314A"/>
    <s v="https://www.facebook.com/2306787926000733_2306916495987876"/>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3"/>
    <n v="5.357142857142857"/>
    <n v="5"/>
    <n v="8.928571428571429"/>
    <n v="0"/>
    <n v="0"/>
    <n v="48"/>
    <n v="85.71428571428571"/>
    <n v="56"/>
  </r>
  <r>
    <s v="2306787926000733_2306915995987926"/>
    <s v="111658128847068_2306787926000733"/>
    <m/>
    <m/>
    <m/>
    <m/>
    <m/>
    <m/>
    <m/>
    <m/>
    <s v="No"/>
    <n v="425"/>
    <m/>
    <m/>
    <s v="Commented Post"/>
    <s v="Commented Post"/>
    <m/>
    <s v="https://www.facebook.com/111658128847068_2306787926000733"/>
    <x v="293"/>
    <m/>
    <m/>
    <m/>
    <m/>
    <m/>
    <s v="Hmm, Amnesty become US dog now??"/>
    <m/>
    <m/>
    <m/>
    <m/>
    <m/>
    <s v="https://www.facebook.com/2306787926000733_2306915995987926"/>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6"/>
    <n v="100"/>
    <n v="6"/>
  </r>
  <r>
    <s v="2306787926000733_2306913192654873"/>
    <s v="111658128847068_2306787926000733"/>
    <m/>
    <m/>
    <m/>
    <m/>
    <m/>
    <m/>
    <m/>
    <m/>
    <s v="No"/>
    <n v="426"/>
    <m/>
    <m/>
    <s v="Commented Post"/>
    <s v="Commented Post"/>
    <m/>
    <s v="https://www.facebook.com/111658128847068_2306787926000733"/>
    <x v="294"/>
    <m/>
    <m/>
    <m/>
    <m/>
    <m/>
    <s v="Hmm this has been happening for over a decade and this is the first I have seen of amnesty's presence, still, better late than never I suppose..."/>
    <m/>
    <m/>
    <m/>
    <m/>
    <m/>
    <s v="https://www.facebook.com/2306787926000733_2306913192654873"/>
    <n v="3"/>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7037037037037037"/>
    <n v="0"/>
    <n v="0"/>
    <n v="0"/>
    <n v="0"/>
    <n v="26"/>
    <n v="96.29629629629629"/>
    <n v="27"/>
  </r>
  <r>
    <s v="2306787926000733_2306911492655043"/>
    <s v="2306787926000733_2306824625997063"/>
    <s v="138, 118, 118"/>
    <n v="7"/>
    <m/>
    <m/>
    <m/>
    <m/>
    <m/>
    <m/>
    <s v="No"/>
    <n v="427"/>
    <m/>
    <m/>
    <s v="Replied to Comment"/>
    <s v="Replied Comment"/>
    <m/>
    <m/>
    <x v="295"/>
    <m/>
    <m/>
    <m/>
    <m/>
    <m/>
    <m/>
    <m/>
    <m/>
    <m/>
    <m/>
    <m/>
    <m/>
    <m/>
    <m/>
    <m/>
    <m/>
    <m/>
    <m/>
    <m/>
    <m/>
    <m/>
    <m/>
    <m/>
    <s v="Nobody supports Maduro"/>
    <m/>
    <m/>
    <m/>
    <m/>
    <m/>
    <s v="2306787926000733_2306911492655043"/>
    <m/>
    <s v="https://www.facebook.com/2306787926000733_2306911492655043"/>
    <n v="1"/>
    <n v="0"/>
    <s v="Why is Amnesty International supporting terrorists and right-wing coup attempts backed by the USA and others? Shame on you!"/>
    <m/>
    <m/>
    <m/>
    <m/>
    <d v="2019-01-24T12:38:27.000"/>
    <m/>
    <s v="2306787926000733_2306824625997063"/>
    <s v="https://www.facebook.com/2306787926000733_2306824625997063"/>
    <n v="13"/>
    <n v="3"/>
    <m/>
    <m/>
    <m/>
    <m/>
    <m/>
    <m/>
    <n v="1"/>
    <s v="1"/>
    <s v="1"/>
    <m/>
    <m/>
    <m/>
    <m/>
    <m/>
    <m/>
    <m/>
    <m/>
    <m/>
  </r>
  <r>
    <s v="2306787926000733_2306911492655043"/>
    <s v="111658128847068_2306787926000733"/>
    <m/>
    <m/>
    <m/>
    <m/>
    <m/>
    <m/>
    <m/>
    <m/>
    <s v="No"/>
    <n v="428"/>
    <m/>
    <m/>
    <s v="Commented Post"/>
    <s v="Commented Post"/>
    <m/>
    <s v="https://www.facebook.com/111658128847068_2306787926000733"/>
    <x v="295"/>
    <m/>
    <m/>
    <m/>
    <m/>
    <m/>
    <s v="Nobody supports Maduro"/>
    <m/>
    <m/>
    <m/>
    <m/>
    <m/>
    <s v="https://www.facebook.com/2306787926000733_2306911492655043"/>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3.333333333333336"/>
    <n v="0"/>
    <n v="0"/>
    <n v="0"/>
    <n v="0"/>
    <n v="2"/>
    <n v="66.66666666666667"/>
    <n v="3"/>
  </r>
  <r>
    <s v="2306787926000733_2306902135989312"/>
    <s v="2306787926000733_2306820602664132"/>
    <s v="138, 118, 118"/>
    <n v="7"/>
    <m/>
    <m/>
    <m/>
    <m/>
    <m/>
    <m/>
    <s v="No"/>
    <n v="429"/>
    <m/>
    <m/>
    <s v="Replied to Comment"/>
    <s v="Replied Comment"/>
    <m/>
    <m/>
    <x v="296"/>
    <m/>
    <m/>
    <m/>
    <m/>
    <m/>
    <m/>
    <m/>
    <m/>
    <m/>
    <m/>
    <m/>
    <m/>
    <m/>
    <m/>
    <m/>
    <m/>
    <m/>
    <m/>
    <m/>
    <m/>
    <m/>
    <m/>
    <m/>
    <s v="Ric Prim Why do you say that’s a coup? Of course, it’s a fight against oppression of authoritarianism in Maduro’s regime because they need freedom and Justice."/>
    <m/>
    <m/>
    <m/>
    <m/>
    <m/>
    <s v="2306787926000733_2306902135989312"/>
    <m/>
    <s v="https://www.facebook.com/2306787926000733_2306902135989312"/>
    <n v="1"/>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902135989312"/>
    <s v="111658128847068_2306787926000733"/>
    <m/>
    <m/>
    <m/>
    <m/>
    <m/>
    <m/>
    <m/>
    <m/>
    <s v="No"/>
    <n v="430"/>
    <m/>
    <m/>
    <s v="Commented Post"/>
    <s v="Commented Post"/>
    <m/>
    <s v="https://www.facebook.com/111658128847068_2306787926000733"/>
    <x v="296"/>
    <m/>
    <m/>
    <m/>
    <m/>
    <m/>
    <s v="Ric Prim Why do you say that’s a coup? Of course, it’s a fight against oppression of authoritarianism in Maduro’s regime because they need freedom and Justice."/>
    <m/>
    <m/>
    <m/>
    <m/>
    <m/>
    <s v="https://www.facebook.com/2306787926000733_2306902135989312"/>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3333333333333335"/>
    <n v="1"/>
    <n v="3.3333333333333335"/>
    <n v="0"/>
    <n v="0"/>
    <n v="28"/>
    <n v="93.33333333333333"/>
    <n v="30"/>
  </r>
  <r>
    <s v="2306787926000733_2306900225989503"/>
    <s v="111658128847068_2306787926000733"/>
    <m/>
    <m/>
    <m/>
    <m/>
    <m/>
    <m/>
    <m/>
    <m/>
    <s v="No"/>
    <n v="431"/>
    <m/>
    <m/>
    <s v="Commented Post"/>
    <s v="Commented Post"/>
    <m/>
    <s v="https://www.facebook.com/111658128847068_2306787926000733"/>
    <x v="297"/>
    <m/>
    <m/>
    <m/>
    <m/>
    <m/>
    <s v="Why don't we look at what's actually going on in Venezuela and much of the world? Must see!_x000a_https://youtu.be/lMeli0BA3UA_x000a__x000a_https://youtu.be/gAmpD5MvDw8_x000a__x000a_https://youtu.be/jxkHlekKtPY"/>
    <s v="What You’re Not Being Told About Venezuela Crisis Here's How You Can Support Our Show &amp; Independent Media! ▶ Check Us Out On Steemit ▶ http://bit.ly/2H99uTF ..."/>
    <s v="What You’re Not Being Told About Venezuela Crisis. w/Abby Martin"/>
    <s v="video_share_youtube"/>
    <s v="https://l.facebook.com/l.php?u=https%3A%2F%2Fyoutu.be%2FlMeli0BA3UA&amp;h=AT0-nmhHJ_ny7A6pypvS_BUKV_IqhXWocf-dOhF3PgbFFUZn1DPLB71TP9ko148gduaElr7IY6HyU2WA8Hu0kJ7gEZip2VnU4tz9_7Xagy9na5VnJAuzMGh388GnoDRoCtSFor8KEmIb&amp;s=1"/>
    <s v="https://external.xx.fbcdn.net/safe_image.php?w=720&amp;h=720&amp;url=https%3A%2F%2Fi.ytimg.com%2Fvi%2FlMeli0BA3UA%2Fmaxresdefault.jpg&amp;cfs=1&amp;sx=533&amp;sy=0&amp;sw=720&amp;sh=720&amp;_nc_hash=AQBifqShh31Qu1ON"/>
    <s v="https://www.facebook.com/2306787926000733_2306900225989503"/>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8"/>
    <n v="100"/>
    <n v="18"/>
  </r>
  <r>
    <s v="2306787926000733_2306899155989610"/>
    <s v="111658128847068_2306787926000733"/>
    <m/>
    <m/>
    <m/>
    <m/>
    <m/>
    <m/>
    <m/>
    <m/>
    <s v="No"/>
    <n v="432"/>
    <m/>
    <m/>
    <s v="Commented Post"/>
    <s v="Commented Post"/>
    <m/>
    <s v="https://www.facebook.com/111658128847068_2306787926000733"/>
    <x v="298"/>
    <m/>
    <m/>
    <m/>
    <m/>
    <m/>
    <s v="I heard one French man said &quot;oh la la mais les Americains!! ils veulent tout!!&quot; when I visited Cuba some time ago....truly the Americans and all these seemingly international organization that make sure US have everything. Even the way the sentences constructed, it fails to have proper researching and sounding like the media we listened to everyday."/>
    <m/>
    <m/>
    <m/>
    <m/>
    <m/>
    <s v="https://www.facebook.com/2306787926000733_2306899155989610"/>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3.4482758620689653"/>
    <n v="2"/>
    <n v="3.4482758620689653"/>
    <n v="0"/>
    <n v="0"/>
    <n v="54"/>
    <n v="93.10344827586206"/>
    <n v="58"/>
  </r>
  <r>
    <s v="2306787926000733_2306898385989687"/>
    <s v="2306787926000733_2306820602664132"/>
    <s v="128, 128, 128"/>
    <m/>
    <m/>
    <m/>
    <m/>
    <m/>
    <m/>
    <m/>
    <s v="No"/>
    <n v="433"/>
    <m/>
    <m/>
    <s v="Replied to Comment"/>
    <s v="Replied Comment"/>
    <m/>
    <m/>
    <x v="299"/>
    <m/>
    <m/>
    <m/>
    <m/>
    <m/>
    <m/>
    <m/>
    <m/>
    <m/>
    <m/>
    <m/>
    <m/>
    <m/>
    <m/>
    <m/>
    <m/>
    <m/>
    <m/>
    <m/>
    <m/>
    <m/>
    <m/>
    <m/>
    <s v="Ric Prim you are a prick"/>
    <m/>
    <m/>
    <m/>
    <m/>
    <m/>
    <s v="2306787926000733_2306898385989687"/>
    <m/>
    <s v="https://www.facebook.com/2306787926000733_2306898385989687"/>
    <n v="0"/>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98385989687"/>
    <s v="111658128847068_2306787926000733"/>
    <m/>
    <m/>
    <m/>
    <m/>
    <m/>
    <m/>
    <m/>
    <m/>
    <s v="No"/>
    <n v="434"/>
    <m/>
    <m/>
    <s v="Commented Post"/>
    <s v="Commented Post"/>
    <m/>
    <s v="https://www.facebook.com/111658128847068_2306787926000733"/>
    <x v="299"/>
    <m/>
    <m/>
    <m/>
    <m/>
    <m/>
    <s v="Ric Prim you are a prick"/>
    <m/>
    <m/>
    <m/>
    <m/>
    <m/>
    <s v="https://www.facebook.com/2306787926000733_2306898385989687"/>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6.666666666666668"/>
    <n v="0"/>
    <n v="0"/>
    <n v="5"/>
    <n v="83.33333333333333"/>
    <n v="6"/>
  </r>
  <r>
    <s v="2306787926000733_2306896329323226"/>
    <s v="2306787926000733_2306836219329237"/>
    <s v="128, 128, 128"/>
    <m/>
    <m/>
    <m/>
    <m/>
    <m/>
    <m/>
    <m/>
    <s v="No"/>
    <n v="435"/>
    <m/>
    <m/>
    <s v="Replied to Comment"/>
    <s v="Replied Comment"/>
    <m/>
    <m/>
    <x v="300"/>
    <m/>
    <m/>
    <m/>
    <m/>
    <m/>
    <m/>
    <m/>
    <m/>
    <m/>
    <m/>
    <m/>
    <m/>
    <m/>
    <m/>
    <m/>
    <m/>
    <m/>
    <m/>
    <m/>
    <m/>
    <m/>
    <m/>
    <m/>
    <s v="Dictators win the elections with coup, and leave the power through great strike."/>
    <m/>
    <m/>
    <m/>
    <m/>
    <m/>
    <s v="2306787926000733_2306896329323226"/>
    <m/>
    <s v="https://www.facebook.com/2306787926000733_2306896329323226"/>
    <n v="0"/>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96329323226"/>
    <s v="111658128847068_2306787926000733"/>
    <m/>
    <m/>
    <m/>
    <m/>
    <m/>
    <m/>
    <m/>
    <m/>
    <s v="No"/>
    <n v="436"/>
    <m/>
    <m/>
    <s v="Commented Post"/>
    <s v="Commented Post"/>
    <m/>
    <s v="https://www.facebook.com/111658128847068_2306787926000733"/>
    <x v="300"/>
    <m/>
    <m/>
    <m/>
    <m/>
    <m/>
    <s v="Dictators win the elections with coup, and leave the power through great strike."/>
    <m/>
    <m/>
    <m/>
    <m/>
    <m/>
    <s v="https://www.facebook.com/2306787926000733_2306896329323226"/>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5.384615384615385"/>
    <n v="1"/>
    <n v="7.6923076923076925"/>
    <n v="0"/>
    <n v="0"/>
    <n v="10"/>
    <n v="76.92307692307692"/>
    <n v="13"/>
  </r>
  <r>
    <s v="2306787926000733_2306889485990577"/>
    <s v="111658128847068_2306787926000733"/>
    <m/>
    <m/>
    <m/>
    <m/>
    <m/>
    <m/>
    <m/>
    <m/>
    <s v="No"/>
    <n v="437"/>
    <m/>
    <m/>
    <s v="Commented Post"/>
    <s v="Commented Post"/>
    <m/>
    <s v="https://www.facebook.com/111658128847068_2306787926000733"/>
    <x v="301"/>
    <m/>
    <m/>
    <m/>
    <m/>
    <m/>
    <s v="USA, the world biggest terror organization"/>
    <m/>
    <m/>
    <m/>
    <m/>
    <m/>
    <s v="https://www.facebook.com/2306787926000733_2306889485990577"/>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16.666666666666668"/>
    <n v="0"/>
    <n v="0"/>
    <n v="5"/>
    <n v="83.33333333333333"/>
    <n v="6"/>
  </r>
  <r>
    <s v="2306787926000733_2306888775990648"/>
    <s v="2306787926000733_2306820092664183"/>
    <s v="138, 118, 118"/>
    <n v="7"/>
    <m/>
    <m/>
    <m/>
    <m/>
    <m/>
    <m/>
    <s v="No"/>
    <n v="438"/>
    <m/>
    <m/>
    <s v="Replied to Comment"/>
    <s v="Replied Comment"/>
    <m/>
    <m/>
    <x v="302"/>
    <m/>
    <m/>
    <m/>
    <m/>
    <m/>
    <m/>
    <m/>
    <m/>
    <m/>
    <m/>
    <m/>
    <m/>
    <m/>
    <m/>
    <m/>
    <m/>
    <m/>
    <m/>
    <m/>
    <m/>
    <m/>
    <m/>
    <m/>
    <s v="Damian just ask the Iranians bout how the Imperialists work re protests. (Mossadegh )"/>
    <m/>
    <m/>
    <m/>
    <m/>
    <m/>
    <s v="2306787926000733_2306888775990648"/>
    <m/>
    <s v="https://www.facebook.com/2306787926000733_2306888775990648"/>
    <n v="1"/>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88775990648"/>
    <s v="111658128847068_2306787926000733"/>
    <m/>
    <m/>
    <m/>
    <m/>
    <m/>
    <m/>
    <m/>
    <m/>
    <s v="No"/>
    <n v="439"/>
    <m/>
    <m/>
    <s v="Commented Post"/>
    <s v="Commented Post"/>
    <m/>
    <s v="https://www.facebook.com/111658128847068_2306787926000733"/>
    <x v="302"/>
    <m/>
    <m/>
    <m/>
    <m/>
    <m/>
    <s v="Damian just ask the Iranians bout how the Imperialists work re protests. (Mossadegh )"/>
    <m/>
    <m/>
    <m/>
    <m/>
    <m/>
    <s v="https://www.facebook.com/2306787926000733_2306888775990648"/>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7.6923076923076925"/>
    <n v="1"/>
    <n v="7.6923076923076925"/>
    <n v="0"/>
    <n v="0"/>
    <n v="11"/>
    <n v="84.61538461538461"/>
    <n v="13"/>
  </r>
  <r>
    <s v="2306787926000733_2306884549324404"/>
    <s v="111658128847068_2306787926000733"/>
    <m/>
    <m/>
    <m/>
    <m/>
    <m/>
    <m/>
    <m/>
    <m/>
    <s v="No"/>
    <n v="440"/>
    <m/>
    <m/>
    <s v="Commented Post"/>
    <s v="Commented Post"/>
    <m/>
    <s v="https://www.facebook.com/111658128847068_2306787926000733"/>
    <x v="303"/>
    <m/>
    <m/>
    <m/>
    <m/>
    <m/>
    <s v="What about Protesters in Paris...? In Palestine...? Motherfuckers!!! Shame on u...👹👹👹"/>
    <m/>
    <m/>
    <m/>
    <m/>
    <m/>
    <s v="https://www.facebook.com/2306787926000733_230688454932440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9.090909090909092"/>
    <n v="0"/>
    <n v="0"/>
    <n v="10"/>
    <n v="90.9090909090909"/>
    <n v="11"/>
  </r>
  <r>
    <s v="2306787926000733_2306883915991134"/>
    <s v="2306787926000733_2306820602664132"/>
    <s v="148, 108, 108"/>
    <n v="8.5"/>
    <m/>
    <m/>
    <m/>
    <m/>
    <m/>
    <m/>
    <s v="No"/>
    <n v="441"/>
    <m/>
    <m/>
    <s v="Replied to Comment"/>
    <s v="Replied Comment"/>
    <m/>
    <m/>
    <x v="304"/>
    <m/>
    <m/>
    <m/>
    <m/>
    <m/>
    <m/>
    <m/>
    <m/>
    <m/>
    <m/>
    <m/>
    <m/>
    <m/>
    <m/>
    <m/>
    <m/>
    <m/>
    <m/>
    <m/>
    <m/>
    <m/>
    <m/>
    <m/>
    <s v="Ric Prim correct. Opposition boycotted because they knew they would lose any democratic vote. So the CIA funded terrorists to destabilise the country and is imposing an economic blockade. Now Trump recognises an unelected right winger as President. _x000a__x000a_If it wasn’t such an act of pure evil that will cause so much suffering - the actions of the USA would be laughable."/>
    <m/>
    <m/>
    <m/>
    <m/>
    <m/>
    <s v="2306787926000733_2306883915991134"/>
    <m/>
    <s v="https://www.facebook.com/2306787926000733_2306883915991134"/>
    <n v="2"/>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83915991134"/>
    <s v="111658128847068_2306787926000733"/>
    <m/>
    <m/>
    <m/>
    <m/>
    <m/>
    <m/>
    <m/>
    <m/>
    <s v="No"/>
    <n v="442"/>
    <m/>
    <m/>
    <s v="Commented Post"/>
    <s v="Commented Post"/>
    <m/>
    <s v="https://www.facebook.com/111658128847068_2306787926000733"/>
    <x v="304"/>
    <m/>
    <m/>
    <m/>
    <m/>
    <m/>
    <s v="Ric Prim correct. Opposition boycotted because they knew they would lose any democratic vote. So the CIA funded terrorists to destabilise the country and is imposing an economic blockade. Now Trump recognises an unelected right winger as President. _x000a__x000a_If it wasn’t such an act of pure evil that will cause so much suffering - the actions of the USA would be laughable."/>
    <m/>
    <m/>
    <m/>
    <m/>
    <m/>
    <s v="https://www.facebook.com/2306787926000733_2306883915991134"/>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4"/>
    <n v="6.451612903225806"/>
    <n v="6"/>
    <n v="9.67741935483871"/>
    <n v="0"/>
    <n v="0"/>
    <n v="52"/>
    <n v="83.87096774193549"/>
    <n v="62"/>
  </r>
  <r>
    <s v="2306787926000733_2306878922658300"/>
    <s v="111658128847068_2306787926000733"/>
    <m/>
    <m/>
    <m/>
    <m/>
    <m/>
    <m/>
    <m/>
    <m/>
    <s v="No"/>
    <n v="443"/>
    <m/>
    <m/>
    <s v="Commented Post"/>
    <s v="Commented Post"/>
    <m/>
    <s v="https://www.facebook.com/111658128847068_2306787926000733"/>
    <x v="305"/>
    <m/>
    <m/>
    <m/>
    <m/>
    <m/>
    <s v="End fascism"/>
    <m/>
    <m/>
    <m/>
    <m/>
    <m/>
    <s v="https://www.facebook.com/2306787926000733_2306878922658300"/>
    <n v="4"/>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50"/>
    <n v="0"/>
    <n v="0"/>
    <n v="1"/>
    <n v="50"/>
    <n v="2"/>
  </r>
  <r>
    <s v="2306787926000733_2306878395991686"/>
    <s v="2306787926000733_2306836219329237"/>
    <s v="148, 108, 108"/>
    <n v="8.5"/>
    <m/>
    <m/>
    <m/>
    <m/>
    <m/>
    <m/>
    <s v="No"/>
    <n v="444"/>
    <m/>
    <m/>
    <s v="Replied to Comment"/>
    <s v="Replied Comment"/>
    <m/>
    <m/>
    <x v="306"/>
    <m/>
    <m/>
    <m/>
    <m/>
    <m/>
    <m/>
    <m/>
    <m/>
    <m/>
    <m/>
    <m/>
    <m/>
    <m/>
    <m/>
    <m/>
    <m/>
    <m/>
    <m/>
    <m/>
    <m/>
    <m/>
    <m/>
    <m/>
    <s v="Michael Félix Jaime it you ignore elections and seek power through a coup your a dictator.... people supported every dictator in history. This is no different."/>
    <m/>
    <m/>
    <m/>
    <m/>
    <m/>
    <s v="2306787926000733_2306878395991686"/>
    <m/>
    <s v="https://www.facebook.com/2306787926000733_2306878395991686"/>
    <n v="2"/>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78395991686"/>
    <s v="111658128847068_2306787926000733"/>
    <m/>
    <m/>
    <m/>
    <m/>
    <m/>
    <m/>
    <m/>
    <m/>
    <s v="No"/>
    <n v="445"/>
    <m/>
    <m/>
    <s v="Commented Post"/>
    <s v="Commented Post"/>
    <m/>
    <s v="https://www.facebook.com/111658128847068_2306787926000733"/>
    <x v="306"/>
    <m/>
    <m/>
    <m/>
    <m/>
    <m/>
    <s v="Michael Félix Jaime it you ignore elections and seek power through a coup your a dictator.... people supported every dictator in history. This is no different."/>
    <m/>
    <m/>
    <m/>
    <m/>
    <m/>
    <s v="https://www.facebook.com/2306787926000733_2306878395991686"/>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8461538461538463"/>
    <n v="3"/>
    <n v="11.538461538461538"/>
    <n v="0"/>
    <n v="0"/>
    <n v="22"/>
    <n v="84.61538461538461"/>
    <n v="26"/>
  </r>
  <r>
    <s v="2306787926000733_2306872952658897"/>
    <s v="111658128847068_2306787926000733"/>
    <m/>
    <m/>
    <m/>
    <m/>
    <m/>
    <m/>
    <m/>
    <m/>
    <s v="No"/>
    <n v="446"/>
    <m/>
    <m/>
    <s v="Commented Post"/>
    <s v="Commented Post"/>
    <m/>
    <s v="https://www.facebook.com/111658128847068_2306787926000733"/>
    <x v="307"/>
    <m/>
    <m/>
    <m/>
    <m/>
    <m/>
    <s v="Amnesty siding with the US's regime-change operation, is it? Absolute disgrace. Sort yourselves out."/>
    <m/>
    <m/>
    <m/>
    <m/>
    <m/>
    <s v="https://www.facebook.com/2306787926000733_2306872952658897"/>
    <n v="30"/>
    <n v="6"/>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6.666666666666667"/>
    <n v="0"/>
    <n v="0"/>
    <n v="14"/>
    <n v="93.33333333333333"/>
    <n v="15"/>
  </r>
  <r>
    <s v="2306787926000733_2306854039327455"/>
    <s v="2306787926000733_2306836219329237"/>
    <s v="128, 128, 128"/>
    <m/>
    <m/>
    <m/>
    <m/>
    <m/>
    <m/>
    <m/>
    <s v="No"/>
    <n v="447"/>
    <m/>
    <m/>
    <s v="Replied to Comment"/>
    <s v="Replied Comment"/>
    <m/>
    <m/>
    <x v="308"/>
    <m/>
    <m/>
    <m/>
    <m/>
    <m/>
    <m/>
    <m/>
    <m/>
    <m/>
    <m/>
    <m/>
    <m/>
    <m/>
    <m/>
    <m/>
    <m/>
    <m/>
    <m/>
    <m/>
    <m/>
    <m/>
    <m/>
    <m/>
    <s v="His relection isn't fair. It might be politician manipulation."/>
    <m/>
    <m/>
    <m/>
    <m/>
    <m/>
    <s v="2306787926000733_2306854039327455"/>
    <m/>
    <s v="https://www.facebook.com/2306787926000733_2306854039327455"/>
    <n v="0"/>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54039327455"/>
    <s v="111658128847068_2306787926000733"/>
    <m/>
    <m/>
    <m/>
    <m/>
    <m/>
    <m/>
    <m/>
    <m/>
    <s v="No"/>
    <n v="448"/>
    <m/>
    <m/>
    <s v="Commented Post"/>
    <s v="Commented Post"/>
    <m/>
    <s v="https://www.facebook.com/111658128847068_2306787926000733"/>
    <x v="308"/>
    <m/>
    <m/>
    <m/>
    <m/>
    <m/>
    <s v="His relection isn't fair. It might be politician manipulation."/>
    <m/>
    <m/>
    <m/>
    <m/>
    <m/>
    <s v="https://www.facebook.com/2306787926000733_2306854039327455"/>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1.11111111111111"/>
    <n v="1"/>
    <n v="11.11111111111111"/>
    <n v="0"/>
    <n v="0"/>
    <n v="7"/>
    <n v="77.77777777777777"/>
    <n v="9"/>
  </r>
  <r>
    <s v="2306787926000733_2306852522660940"/>
    <s v="2306787926000733_2306798749332984"/>
    <s v="245, 10, 10"/>
    <n v="10"/>
    <m/>
    <m/>
    <m/>
    <m/>
    <m/>
    <m/>
    <s v="No"/>
    <n v="449"/>
    <m/>
    <m/>
    <s v="Replied to Comment"/>
    <s v="Replied Comment"/>
    <m/>
    <m/>
    <x v="309"/>
    <m/>
    <m/>
    <m/>
    <m/>
    <m/>
    <m/>
    <m/>
    <m/>
    <m/>
    <m/>
    <m/>
    <m/>
    <m/>
    <m/>
    <m/>
    <m/>
    <m/>
    <m/>
    <m/>
    <m/>
    <m/>
    <m/>
    <m/>
    <s v="Amnesty International once again is a propaganda tool for US aggression."/>
    <m/>
    <m/>
    <m/>
    <m/>
    <m/>
    <s v="2306787926000733_2306852522660940"/>
    <m/>
    <s v="https://www.facebook.com/2306787926000733_2306852522660940"/>
    <n v="11"/>
    <n v="0"/>
    <s v="is amnesty supporting the US proxy attempted coup?"/>
    <m/>
    <m/>
    <m/>
    <m/>
    <d v="2019-01-24T12:23:59.000"/>
    <m/>
    <s v="2306787926000733_2306798749332984"/>
    <s v="https://www.facebook.com/2306787926000733_2306798749332984"/>
    <n v="49"/>
    <n v="9"/>
    <m/>
    <m/>
    <m/>
    <m/>
    <m/>
    <m/>
    <n v="1"/>
    <s v="1"/>
    <s v="1"/>
    <m/>
    <m/>
    <m/>
    <m/>
    <m/>
    <m/>
    <m/>
    <m/>
    <m/>
  </r>
  <r>
    <s v="2306787926000733_2306852522660940"/>
    <s v="111658128847068_2306787926000733"/>
    <m/>
    <m/>
    <m/>
    <m/>
    <m/>
    <m/>
    <m/>
    <m/>
    <s v="No"/>
    <n v="450"/>
    <m/>
    <m/>
    <s v="Commented Post"/>
    <s v="Commented Post"/>
    <m/>
    <s v="https://www.facebook.com/111658128847068_2306787926000733"/>
    <x v="309"/>
    <m/>
    <m/>
    <m/>
    <m/>
    <m/>
    <s v="Amnesty International once again is a propaganda tool for US aggression."/>
    <m/>
    <m/>
    <m/>
    <m/>
    <m/>
    <s v="https://www.facebook.com/2306787926000733_2306852522660940"/>
    <n v="1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18.181818181818183"/>
    <n v="0"/>
    <n v="0"/>
    <n v="9"/>
    <n v="81.81818181818181"/>
    <n v="11"/>
  </r>
  <r>
    <s v="2306787926000733_2306846122661580"/>
    <s v="2306787926000733_2306820092664183"/>
    <s v="128, 128, 128"/>
    <m/>
    <m/>
    <m/>
    <m/>
    <m/>
    <m/>
    <m/>
    <s v="No"/>
    <n v="451"/>
    <m/>
    <m/>
    <s v="Replied to Comment"/>
    <s v="Replied Comment"/>
    <m/>
    <m/>
    <x v="310"/>
    <m/>
    <m/>
    <m/>
    <m/>
    <m/>
    <m/>
    <m/>
    <m/>
    <m/>
    <m/>
    <m/>
    <m/>
    <m/>
    <m/>
    <m/>
    <m/>
    <m/>
    <m/>
    <m/>
    <m/>
    <m/>
    <m/>
    <m/>
    <s v="Stuart Dye is that all you got to say??"/>
    <m/>
    <m/>
    <m/>
    <m/>
    <m/>
    <s v="2306787926000733_2306846122661580"/>
    <m/>
    <s v="https://www.facebook.com/2306787926000733_2306846122661580"/>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46122661580"/>
    <s v="111658128847068_2306787926000733"/>
    <m/>
    <m/>
    <m/>
    <m/>
    <m/>
    <m/>
    <m/>
    <m/>
    <s v="No"/>
    <n v="452"/>
    <m/>
    <m/>
    <s v="Commented Post"/>
    <s v="Commented Post"/>
    <m/>
    <s v="https://www.facebook.com/111658128847068_2306787926000733"/>
    <x v="310"/>
    <m/>
    <m/>
    <m/>
    <m/>
    <m/>
    <s v="Stuart Dye is that all you got to say??"/>
    <m/>
    <m/>
    <m/>
    <m/>
    <m/>
    <s v="https://www.facebook.com/2306787926000733_230684612266158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9"/>
    <n v="100"/>
    <n v="9"/>
  </r>
  <r>
    <s v="2306787926000733_2306845609328298"/>
    <s v="2306787926000733_2306820092664183"/>
    <s v="128, 128, 128"/>
    <m/>
    <m/>
    <m/>
    <m/>
    <m/>
    <m/>
    <m/>
    <s v="No"/>
    <n v="453"/>
    <m/>
    <m/>
    <s v="Replied to Comment"/>
    <s v="Replied Comment"/>
    <m/>
    <m/>
    <x v="311"/>
    <m/>
    <m/>
    <m/>
    <m/>
    <m/>
    <m/>
    <m/>
    <m/>
    <m/>
    <m/>
    <m/>
    <m/>
    <m/>
    <m/>
    <m/>
    <m/>
    <m/>
    <m/>
    <m/>
    <m/>
    <m/>
    <m/>
    <m/>
    <s v="Ric Prim shut up you troll"/>
    <m/>
    <m/>
    <m/>
    <m/>
    <m/>
    <s v="2306787926000733_2306845609328298"/>
    <m/>
    <s v="https://www.facebook.com/2306787926000733_2306845609328298"/>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45609328298"/>
    <s v="111658128847068_2306787926000733"/>
    <m/>
    <m/>
    <m/>
    <m/>
    <m/>
    <m/>
    <m/>
    <m/>
    <s v="No"/>
    <n v="454"/>
    <m/>
    <m/>
    <s v="Commented Post"/>
    <s v="Commented Post"/>
    <m/>
    <s v="https://www.facebook.com/111658128847068_2306787926000733"/>
    <x v="311"/>
    <m/>
    <m/>
    <m/>
    <m/>
    <m/>
    <s v="Ric Prim shut up you troll"/>
    <m/>
    <m/>
    <m/>
    <m/>
    <m/>
    <s v="https://www.facebook.com/2306787926000733_2306845609328298"/>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6"/>
    <n v="100"/>
    <n v="6"/>
  </r>
  <r>
    <s v="2306787926000733_2306844662661726"/>
    <s v="2306787926000733_2306836219329237"/>
    <s v="128, 128, 128"/>
    <m/>
    <m/>
    <m/>
    <m/>
    <m/>
    <m/>
    <m/>
    <s v="No"/>
    <n v="455"/>
    <m/>
    <m/>
    <s v="Replied to Comment"/>
    <s v="Replied Comment"/>
    <m/>
    <m/>
    <x v="312"/>
    <m/>
    <m/>
    <m/>
    <m/>
    <m/>
    <m/>
    <m/>
    <m/>
    <m/>
    <m/>
    <m/>
    <m/>
    <m/>
    <m/>
    <m/>
    <m/>
    <m/>
    <m/>
    <m/>
    <m/>
    <m/>
    <m/>
    <m/>
    <s v="They did yesterday!!🇻🇪💪"/>
    <m/>
    <m/>
    <m/>
    <m/>
    <m/>
    <s v="2306787926000733_2306844662661726"/>
    <m/>
    <s v="https://www.facebook.com/2306787926000733_2306844662661726"/>
    <n v="0"/>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44662661726"/>
    <s v="111658128847068_2306787926000733"/>
    <m/>
    <m/>
    <m/>
    <m/>
    <m/>
    <m/>
    <m/>
    <m/>
    <s v="No"/>
    <n v="456"/>
    <m/>
    <m/>
    <s v="Commented Post"/>
    <s v="Commented Post"/>
    <m/>
    <s v="https://www.facebook.com/111658128847068_2306787926000733"/>
    <x v="312"/>
    <m/>
    <m/>
    <m/>
    <m/>
    <m/>
    <s v="They did yesterday!!🇻🇪💪"/>
    <m/>
    <m/>
    <m/>
    <m/>
    <m/>
    <s v="https://www.facebook.com/2306787926000733_2306844662661726"/>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3"/>
    <n v="100"/>
    <n v="3"/>
  </r>
  <r>
    <s v="2306787926000733_2306844195995106"/>
    <s v="2306787926000733_2306836219329237"/>
    <s v="138, 118, 118"/>
    <n v="7"/>
    <m/>
    <m/>
    <m/>
    <m/>
    <m/>
    <m/>
    <s v="No"/>
    <n v="457"/>
    <m/>
    <m/>
    <s v="Replied to Comment"/>
    <s v="Replied Comment"/>
    <m/>
    <m/>
    <x v="313"/>
    <m/>
    <m/>
    <m/>
    <m/>
    <m/>
    <m/>
    <m/>
    <m/>
    <m/>
    <m/>
    <m/>
    <m/>
    <m/>
    <m/>
    <m/>
    <m/>
    <m/>
    <m/>
    <m/>
    <m/>
    <m/>
    <m/>
    <m/>
    <s v="The right-wing has failed to stop Venezuela's revolution. Even with all the sanctions and coup attempts, Conservaturds have lost."/>
    <m/>
    <m/>
    <m/>
    <m/>
    <m/>
    <s v="2306787926000733_2306844195995106"/>
    <m/>
    <s v="https://www.facebook.com/2306787926000733_2306844195995106"/>
    <n v="1"/>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44195995106"/>
    <s v="111658128847068_2306787926000733"/>
    <m/>
    <m/>
    <m/>
    <m/>
    <m/>
    <m/>
    <m/>
    <m/>
    <s v="No"/>
    <n v="458"/>
    <m/>
    <m/>
    <s v="Commented Post"/>
    <s v="Commented Post"/>
    <m/>
    <s v="https://www.facebook.com/111658128847068_2306787926000733"/>
    <x v="313"/>
    <m/>
    <m/>
    <m/>
    <m/>
    <m/>
    <s v="The right-wing has failed to stop Venezuela's revolution. Even with all the sanctions and coup attempts, Conservaturds have lost."/>
    <m/>
    <m/>
    <m/>
    <m/>
    <m/>
    <s v="https://www.facebook.com/2306787926000733_2306844195995106"/>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5"/>
    <n v="2"/>
    <n v="10"/>
    <n v="0"/>
    <n v="0"/>
    <n v="17"/>
    <n v="85"/>
    <n v="20"/>
  </r>
  <r>
    <s v="2306787926000733_2306844062661786"/>
    <s v="2306787926000733_2306836219329237"/>
    <s v="138, 118, 118"/>
    <n v="7"/>
    <m/>
    <m/>
    <m/>
    <m/>
    <m/>
    <m/>
    <s v="No"/>
    <n v="459"/>
    <m/>
    <m/>
    <s v="Replied to Comment"/>
    <s v="Replied Comment"/>
    <m/>
    <m/>
    <x v="314"/>
    <m/>
    <m/>
    <m/>
    <m/>
    <m/>
    <m/>
    <m/>
    <m/>
    <m/>
    <m/>
    <m/>
    <m/>
    <m/>
    <m/>
    <m/>
    <m/>
    <m/>
    <m/>
    <m/>
    <m/>
    <m/>
    <m/>
    <m/>
    <s v="Majority of Venezuelans support him? 😂😂😂😂😂😂😂😂😂😂😂"/>
    <m/>
    <m/>
    <m/>
    <m/>
    <m/>
    <s v="2306787926000733_2306844062661786"/>
    <m/>
    <s v="https://www.facebook.com/2306787926000733_2306844062661786"/>
    <n v="1"/>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44062661786"/>
    <s v="111658128847068_2306787926000733"/>
    <m/>
    <m/>
    <m/>
    <m/>
    <m/>
    <m/>
    <m/>
    <m/>
    <s v="No"/>
    <n v="460"/>
    <m/>
    <m/>
    <s v="Commented Post"/>
    <s v="Commented Post"/>
    <m/>
    <s v="https://www.facebook.com/111658128847068_2306787926000733"/>
    <x v="314"/>
    <m/>
    <m/>
    <m/>
    <m/>
    <m/>
    <s v="Majority of Venezuelans support him? 😂😂😂😂😂😂😂😂😂😂😂"/>
    <m/>
    <m/>
    <m/>
    <m/>
    <m/>
    <s v="https://www.facebook.com/2306787926000733_2306844062661786"/>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20"/>
    <n v="0"/>
    <n v="0"/>
    <n v="0"/>
    <n v="0"/>
    <n v="4"/>
    <n v="80"/>
    <n v="5"/>
  </r>
  <r>
    <s v="2306787926000733_2306842952661897"/>
    <s v="2306787926000733_2306820602664132"/>
    <s v="171, 85, 85"/>
    <n v="10"/>
    <m/>
    <m/>
    <m/>
    <m/>
    <m/>
    <m/>
    <s v="No"/>
    <n v="461"/>
    <m/>
    <m/>
    <s v="Replied to Comment"/>
    <s v="Replied Comment"/>
    <m/>
    <m/>
    <x v="315"/>
    <m/>
    <m/>
    <m/>
    <m/>
    <m/>
    <m/>
    <m/>
    <m/>
    <m/>
    <m/>
    <m/>
    <m/>
    <m/>
    <m/>
    <m/>
    <m/>
    <m/>
    <m/>
    <m/>
    <m/>
    <m/>
    <m/>
    <m/>
    <s v="He actually invited the opposition to participate and tey refused because tbey want civil war."/>
    <m/>
    <m/>
    <m/>
    <m/>
    <m/>
    <s v="2306787926000733_2306842952661897"/>
    <m/>
    <s v="https://www.facebook.com/2306787926000733_2306842952661897"/>
    <n v="4"/>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42952661897"/>
    <s v="111658128847068_2306787926000733"/>
    <m/>
    <m/>
    <m/>
    <m/>
    <m/>
    <m/>
    <m/>
    <m/>
    <s v="No"/>
    <n v="462"/>
    <m/>
    <m/>
    <s v="Commented Post"/>
    <s v="Commented Post"/>
    <m/>
    <s v="https://www.facebook.com/111658128847068_2306787926000733"/>
    <x v="315"/>
    <m/>
    <m/>
    <m/>
    <m/>
    <m/>
    <s v="He actually invited the opposition to participate and tey refused because tbey want civil war."/>
    <m/>
    <m/>
    <m/>
    <m/>
    <m/>
    <s v="https://www.facebook.com/2306787926000733_2306842952661897"/>
    <n v="4"/>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13.333333333333334"/>
    <n v="0"/>
    <n v="0"/>
    <n v="13"/>
    <n v="86.66666666666667"/>
    <n v="15"/>
  </r>
  <r>
    <s v="2306787926000733_2306842815995244"/>
    <s v="2306787926000733_2306824625997063"/>
    <s v="161, 95, 95"/>
    <n v="9.377443751081735"/>
    <m/>
    <m/>
    <m/>
    <m/>
    <m/>
    <m/>
    <s v="No"/>
    <n v="463"/>
    <m/>
    <m/>
    <s v="Replied to Comment"/>
    <s v="Replied Comment"/>
    <m/>
    <m/>
    <x v="316"/>
    <m/>
    <m/>
    <m/>
    <m/>
    <m/>
    <m/>
    <m/>
    <m/>
    <m/>
    <m/>
    <m/>
    <m/>
    <m/>
    <m/>
    <m/>
    <m/>
    <m/>
    <m/>
    <m/>
    <m/>
    <m/>
    <m/>
    <m/>
    <s v="Yes, they overwhelmingly support Maduro and have rejected the right-wing terrorists."/>
    <m/>
    <m/>
    <m/>
    <m/>
    <m/>
    <s v="2306787926000733_2306842815995244"/>
    <m/>
    <s v="https://www.facebook.com/2306787926000733_2306842815995244"/>
    <n v="3"/>
    <n v="0"/>
    <s v="Why is Amnesty International supporting terrorists and right-wing coup attempts backed by the USA and others? Shame on you!"/>
    <m/>
    <m/>
    <m/>
    <m/>
    <d v="2019-01-24T12:38:27.000"/>
    <m/>
    <s v="2306787926000733_2306824625997063"/>
    <s v="https://www.facebook.com/2306787926000733_2306824625997063"/>
    <n v="13"/>
    <n v="3"/>
    <m/>
    <m/>
    <m/>
    <m/>
    <m/>
    <m/>
    <n v="1"/>
    <s v="1"/>
    <s v="1"/>
    <m/>
    <m/>
    <m/>
    <m/>
    <m/>
    <m/>
    <m/>
    <m/>
    <m/>
  </r>
  <r>
    <s v="2306787926000733_2306842815995244"/>
    <s v="111658128847068_2306787926000733"/>
    <m/>
    <m/>
    <m/>
    <m/>
    <m/>
    <m/>
    <m/>
    <m/>
    <s v="No"/>
    <n v="464"/>
    <m/>
    <m/>
    <s v="Commented Post"/>
    <s v="Commented Post"/>
    <m/>
    <s v="https://www.facebook.com/111658128847068_2306787926000733"/>
    <x v="316"/>
    <m/>
    <m/>
    <m/>
    <m/>
    <m/>
    <s v="Yes, they overwhelmingly support Maduro and have rejected the right-wing terrorists."/>
    <m/>
    <m/>
    <m/>
    <m/>
    <m/>
    <s v="https://www.facebook.com/2306787926000733_2306842815995244"/>
    <n v="3"/>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6.666666666666668"/>
    <n v="2"/>
    <n v="16.666666666666668"/>
    <n v="0"/>
    <n v="0"/>
    <n v="8"/>
    <n v="66.66666666666667"/>
    <n v="12"/>
  </r>
  <r>
    <s v="2306787926000733_2306842415995284"/>
    <s v="2306787926000733_2306820602664132"/>
    <s v="181, 76, 76"/>
    <n v="10"/>
    <m/>
    <m/>
    <m/>
    <m/>
    <m/>
    <m/>
    <s v="No"/>
    <n v="465"/>
    <m/>
    <m/>
    <s v="Replied to Comment"/>
    <s v="Replied Comment"/>
    <m/>
    <m/>
    <x v="317"/>
    <m/>
    <m/>
    <m/>
    <m/>
    <m/>
    <m/>
    <m/>
    <m/>
    <m/>
    <m/>
    <m/>
    <m/>
    <m/>
    <m/>
    <m/>
    <m/>
    <m/>
    <m/>
    <m/>
    <m/>
    <m/>
    <m/>
    <m/>
    <s v="Andrew Pouton they BOYCOTTED the election. Youare so ignorant it's appalling"/>
    <m/>
    <m/>
    <m/>
    <m/>
    <m/>
    <s v="2306787926000733_2306842415995284"/>
    <m/>
    <s v="https://www.facebook.com/2306787926000733_2306842415995284"/>
    <n v="5"/>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42415995284"/>
    <s v="111658128847068_2306787926000733"/>
    <m/>
    <m/>
    <m/>
    <m/>
    <m/>
    <m/>
    <m/>
    <m/>
    <s v="No"/>
    <n v="466"/>
    <m/>
    <m/>
    <s v="Commented Post"/>
    <s v="Commented Post"/>
    <m/>
    <s v="https://www.facebook.com/111658128847068_2306787926000733"/>
    <x v="317"/>
    <m/>
    <m/>
    <m/>
    <m/>
    <m/>
    <s v="Andrew Pouton they BOYCOTTED the election. Youare so ignorant it's appalling"/>
    <m/>
    <m/>
    <m/>
    <m/>
    <m/>
    <s v="https://www.facebook.com/2306787926000733_2306842415995284"/>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18.181818181818183"/>
    <n v="0"/>
    <n v="0"/>
    <n v="9"/>
    <n v="81.81818181818181"/>
    <n v="11"/>
  </r>
  <r>
    <s v="2306787926000733_2306841822662010"/>
    <s v="2306787926000733_2306820602664132"/>
    <s v="128, 128, 128"/>
    <m/>
    <m/>
    <m/>
    <m/>
    <m/>
    <m/>
    <m/>
    <s v="No"/>
    <n v="467"/>
    <m/>
    <m/>
    <s v="Replied to Comment"/>
    <s v="Replied Comment"/>
    <m/>
    <m/>
    <x v="318"/>
    <m/>
    <m/>
    <m/>
    <m/>
    <m/>
    <m/>
    <m/>
    <m/>
    <m/>
    <m/>
    <m/>
    <m/>
    <m/>
    <m/>
    <m/>
    <m/>
    <m/>
    <m/>
    <m/>
    <m/>
    <m/>
    <m/>
    <m/>
    <s v="The whole country is against him 🇻🇪💪"/>
    <m/>
    <m/>
    <m/>
    <m/>
    <m/>
    <s v="2306787926000733_2306841822662010"/>
    <m/>
    <s v="https://www.facebook.com/2306787926000733_2306841822662010"/>
    <n v="0"/>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41822662010"/>
    <s v="111658128847068_2306787926000733"/>
    <m/>
    <m/>
    <m/>
    <m/>
    <m/>
    <m/>
    <m/>
    <m/>
    <s v="No"/>
    <n v="468"/>
    <m/>
    <m/>
    <s v="Commented Post"/>
    <s v="Commented Post"/>
    <m/>
    <s v="https://www.facebook.com/111658128847068_2306787926000733"/>
    <x v="318"/>
    <m/>
    <m/>
    <m/>
    <m/>
    <m/>
    <s v="The whole country is against him 🇻🇪💪"/>
    <m/>
    <m/>
    <m/>
    <m/>
    <m/>
    <s v="https://www.facebook.com/2306787926000733_230684182266201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6"/>
    <n v="100"/>
    <n v="6"/>
  </r>
  <r>
    <s v="2306787926000733_2306841172662075"/>
    <s v="2306787926000733_2306820602664132"/>
    <s v="138, 118, 118"/>
    <n v="7"/>
    <m/>
    <m/>
    <m/>
    <m/>
    <m/>
    <m/>
    <s v="No"/>
    <n v="469"/>
    <m/>
    <m/>
    <s v="Replied to Comment"/>
    <s v="Replied Comment"/>
    <m/>
    <m/>
    <x v="319"/>
    <m/>
    <m/>
    <m/>
    <m/>
    <m/>
    <m/>
    <m/>
    <m/>
    <m/>
    <m/>
    <m/>
    <m/>
    <m/>
    <m/>
    <m/>
    <m/>
    <m/>
    <m/>
    <m/>
    <m/>
    <m/>
    <m/>
    <m/>
    <s v="He wasnt elected. he stopped the opposition from  running against him hes a dictator"/>
    <m/>
    <m/>
    <m/>
    <m/>
    <m/>
    <s v="2306787926000733_2306841172662075"/>
    <m/>
    <s v="https://www.facebook.com/2306787926000733_2306841172662075"/>
    <n v="1"/>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41172662075"/>
    <s v="111658128847068_2306787926000733"/>
    <m/>
    <m/>
    <m/>
    <m/>
    <m/>
    <m/>
    <m/>
    <m/>
    <s v="No"/>
    <n v="470"/>
    <m/>
    <m/>
    <s v="Commented Post"/>
    <s v="Commented Post"/>
    <m/>
    <s v="https://www.facebook.com/111658128847068_2306787926000733"/>
    <x v="319"/>
    <m/>
    <m/>
    <m/>
    <m/>
    <m/>
    <s v="He wasnt elected. he stopped the opposition from  running against him hes a dictator"/>
    <m/>
    <m/>
    <m/>
    <m/>
    <m/>
    <s v="https://www.facebook.com/2306787926000733_2306841172662075"/>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14.285714285714286"/>
    <n v="0"/>
    <n v="0"/>
    <n v="12"/>
    <n v="85.71428571428571"/>
    <n v="14"/>
  </r>
  <r>
    <s v="2306787926000733_2306840619328797"/>
    <s v="2306787926000733_2306836219329237"/>
    <s v="148, 108, 108"/>
    <n v="8.5"/>
    <m/>
    <m/>
    <m/>
    <m/>
    <m/>
    <m/>
    <s v="No"/>
    <n v="471"/>
    <m/>
    <m/>
    <s v="Replied to Comment"/>
    <s v="Replied Comment"/>
    <m/>
    <m/>
    <x v="320"/>
    <m/>
    <m/>
    <m/>
    <m/>
    <m/>
    <m/>
    <m/>
    <m/>
    <m/>
    <m/>
    <m/>
    <m/>
    <m/>
    <m/>
    <m/>
    <m/>
    <m/>
    <m/>
    <m/>
    <m/>
    <m/>
    <m/>
    <m/>
    <s v="Michael Félix Jaime bullshit. He was re elected with a big majority. The majority of Venezuelans support him. You do not decide the fate of Venezuela. Nor you; nor Trump; nor Bolsonaro. Only the venezuelan people can."/>
    <m/>
    <m/>
    <m/>
    <m/>
    <m/>
    <s v="2306787926000733_2306840619328797"/>
    <m/>
    <s v="https://www.facebook.com/2306787926000733_2306840619328797"/>
    <n v="2"/>
    <n v="0"/>
    <s v="Why Maduro resist to listen the voice of Venezuelan people? Venuzuela actually is in humanitarian crisis and they neeed to have estability with in their country. Maduro failed as presedent, it is better to give opportunity to other party."/>
    <m/>
    <m/>
    <m/>
    <m/>
    <d v="2019-01-24T12:45:14.000"/>
    <m/>
    <s v="2306787926000733_2306836219329237"/>
    <s v="https://www.facebook.com/2306787926000733_2306836219329237"/>
    <n v="2"/>
    <n v="8"/>
    <m/>
    <m/>
    <m/>
    <m/>
    <m/>
    <m/>
    <n v="1"/>
    <s v="1"/>
    <s v="1"/>
    <m/>
    <m/>
    <m/>
    <m/>
    <m/>
    <m/>
    <m/>
    <m/>
    <m/>
  </r>
  <r>
    <s v="2306787926000733_2306840619328797"/>
    <s v="111658128847068_2306787926000733"/>
    <m/>
    <m/>
    <m/>
    <m/>
    <m/>
    <m/>
    <m/>
    <m/>
    <s v="No"/>
    <n v="472"/>
    <m/>
    <m/>
    <s v="Commented Post"/>
    <s v="Commented Post"/>
    <m/>
    <s v="https://www.facebook.com/111658128847068_2306787926000733"/>
    <x v="320"/>
    <m/>
    <m/>
    <m/>
    <m/>
    <m/>
    <s v="Michael Félix Jaime bullshit. He was re elected with a big majority. The majority of Venezuelans support him. You do not decide the fate of Venezuela. Nor you; nor Trump; nor Bolsonaro. Only the venezuelan people can."/>
    <m/>
    <m/>
    <m/>
    <m/>
    <m/>
    <s v="https://www.facebook.com/2306787926000733_2306840619328797"/>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5.405405405405405"/>
    <n v="1"/>
    <n v="2.7027027027027026"/>
    <n v="0"/>
    <n v="0"/>
    <n v="34"/>
    <n v="91.89189189189189"/>
    <n v="37"/>
  </r>
  <r>
    <s v="2306787926000733_2306840052662187"/>
    <s v="111658128847068_2306787926000733"/>
    <m/>
    <m/>
    <m/>
    <m/>
    <m/>
    <m/>
    <m/>
    <m/>
    <s v="No"/>
    <n v="473"/>
    <m/>
    <m/>
    <s v="Commented Post"/>
    <s v="Commented Post"/>
    <m/>
    <s v="https://www.facebook.com/111658128847068_2306787926000733"/>
    <x v="321"/>
    <m/>
    <m/>
    <m/>
    <m/>
    <m/>
    <s v="The protestors are middle class white coup supporters who have used terrorism to attack black working class people ... they want their privilege back and will kill to get it ...._x000a__x000a_“Venezuela shows that protest can be a defence of privilege_x000a__x000a_Street action is now regularly used with western backing to target elected governments in the interests of elites.”_x000a__x000a_https://www.google.co.uk/amp/s/amp.theguardian.com/commentisfree/2014/apr/09/venezuela-protest-defence-privilege-maduro-elites"/>
    <s v="Seumas Milne: Street action is now regularly used with western backing to target elected governments in the interests of elites"/>
    <s v="Venezuela shows that protest can be a defence of privilege | Seumas Milne"/>
    <s v="share"/>
    <s v="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
    <s v="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s v="https://www.facebook.com/2306787926000733_2306840052662187"/>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3"/>
    <n v="5.2631578947368425"/>
    <n v="4"/>
    <n v="7.017543859649122"/>
    <n v="0"/>
    <n v="0"/>
    <n v="50"/>
    <n v="87.71929824561404"/>
    <n v="57"/>
  </r>
  <r>
    <s v="2306787926000733_2306837785995747"/>
    <s v="2306787926000733_2306820092664183"/>
    <s v="161, 95, 95"/>
    <n v="9.377443751081735"/>
    <m/>
    <m/>
    <m/>
    <m/>
    <m/>
    <m/>
    <s v="No"/>
    <n v="474"/>
    <m/>
    <m/>
    <s v="Replied to Comment"/>
    <s v="Replied Comment"/>
    <m/>
    <m/>
    <x v="322"/>
    <m/>
    <m/>
    <m/>
    <m/>
    <m/>
    <m/>
    <m/>
    <m/>
    <m/>
    <m/>
    <m/>
    <m/>
    <m/>
    <m/>
    <m/>
    <m/>
    <m/>
    <m/>
    <m/>
    <m/>
    <m/>
    <m/>
    <m/>
    <s v="Ric Prim ..._x000a__x000a_“Venezuela shows that protest can be a defence of privilege_x000a__x000a_Street action is now regularly used with western backing to target elected governments in the interests of elites.”_x000a__x000a_https://www.google.co.uk/amp/s/amp.theguardian.com/commentisfree/2014/apr/09/venezuela-protest-defence-privilege-maduro-elites"/>
    <s v="Seumas Milne: Street action is now regularly used with western backing to target elected governments in the interests of elites"/>
    <s v="Venezuela shows that protest can be a defence of privilege | Seumas Milne"/>
    <s v="share"/>
    <s v="https://l.facebook.com/l.php?u=https%3A%2F%2Fwww.google.co.uk%2Famp%2Fs%2Famp.theguardian.com%2Fcommentisfree%2F2014%2Fapr%2F09%2Fvenezuela-protest-defence-privilege-maduro-elites&amp;h=AT1orUGL2wDrzz3PXbF-P3EFkh51_kP_VaiEjRex0ukp22p43nNnmqrBtaQfjzUYactBkqUDcgmiHwJUPwXvUKaQXsOhEt3xp7l1zp1jHYN5ziDrApWuf7U_PASknrn02oMfui0CMChM&amp;s=1"/>
    <s v="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s v="2306787926000733_2306837785995747"/>
    <m/>
    <s v="https://www.facebook.com/2306787926000733_2306837785995747"/>
    <n v="3"/>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37785995747"/>
    <s v="111658128847068_2306787926000733"/>
    <m/>
    <m/>
    <m/>
    <m/>
    <m/>
    <m/>
    <m/>
    <m/>
    <s v="No"/>
    <n v="475"/>
    <m/>
    <m/>
    <s v="Commented Post"/>
    <s v="Commented Post"/>
    <m/>
    <s v="https://www.facebook.com/111658128847068_2306787926000733"/>
    <x v="322"/>
    <m/>
    <m/>
    <m/>
    <m/>
    <m/>
    <s v="Ric Prim ..._x000a__x000a_“Venezuela shows that protest can be a defence of privilege_x000a__x000a_Street action is now regularly used with western backing to target elected governments in the interests of elites.”_x000a__x000a_https://www.google.co.uk/amp/s/amp.theguardian.com/commentisfree/2014/apr/09/venezuela-protest-defence-privilege-maduro-elites"/>
    <s v="Seumas Milne: Street action is now regularly used with western backing to target elected governments in the interests of elites"/>
    <s v="Venezuela shows that protest can be a defence of privilege | Seumas Milne"/>
    <s v="share"/>
    <s v="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
    <s v="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s v="https://www.facebook.com/2306787926000733_2306837785995747"/>
    <n v="3"/>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6.666666666666667"/>
    <n v="1"/>
    <n v="3.3333333333333335"/>
    <n v="0"/>
    <n v="0"/>
    <n v="27"/>
    <n v="90"/>
    <n v="30"/>
  </r>
  <r>
    <s v="2306787926000733_2306837522662440"/>
    <s v="2306787926000733_2306820092664183"/>
    <s v="148, 108, 108"/>
    <n v="8.5"/>
    <m/>
    <m/>
    <m/>
    <m/>
    <m/>
    <m/>
    <s v="No"/>
    <n v="476"/>
    <m/>
    <m/>
    <s v="Replied to Comment"/>
    <s v="Replied Comment"/>
    <m/>
    <m/>
    <x v="323"/>
    <m/>
    <m/>
    <m/>
    <m/>
    <m/>
    <m/>
    <m/>
    <m/>
    <m/>
    <m/>
    <m/>
    <m/>
    <m/>
    <m/>
    <m/>
    <m/>
    <m/>
    <m/>
    <m/>
    <m/>
    <m/>
    <m/>
    <m/>
    <s v="Andrew Pouton Are you 5?"/>
    <m/>
    <m/>
    <m/>
    <m/>
    <m/>
    <s v="2306787926000733_2306837522662440"/>
    <m/>
    <s v="https://www.facebook.com/2306787926000733_2306837522662440"/>
    <n v="2"/>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37522662440"/>
    <s v="111658128847068_2306787926000733"/>
    <m/>
    <m/>
    <m/>
    <m/>
    <m/>
    <m/>
    <m/>
    <m/>
    <s v="No"/>
    <n v="477"/>
    <m/>
    <m/>
    <s v="Commented Post"/>
    <s v="Commented Post"/>
    <m/>
    <s v="https://www.facebook.com/111658128847068_2306787926000733"/>
    <x v="323"/>
    <m/>
    <m/>
    <m/>
    <m/>
    <m/>
    <s v="Andrew Pouton Are you 5?"/>
    <m/>
    <m/>
    <m/>
    <m/>
    <m/>
    <s v="https://www.facebook.com/2306787926000733_2306837522662440"/>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5"/>
    <n v="100"/>
    <n v="5"/>
  </r>
  <r>
    <s v="2306787926000733_2306836232662569"/>
    <s v="111658128847068_2306787926000733"/>
    <m/>
    <m/>
    <m/>
    <m/>
    <m/>
    <m/>
    <m/>
    <m/>
    <s v="No"/>
    <n v="478"/>
    <m/>
    <m/>
    <s v="Commented Post"/>
    <s v="Commented Post"/>
    <m/>
    <s v="https://www.facebook.com/111658128847068_2306787926000733"/>
    <x v="324"/>
    <m/>
    <m/>
    <m/>
    <m/>
    <m/>
    <s v="Oh jeez Amnesty.  See, when you pick the side of the US when the US is trying to stage a coup in Venezuela, you make it so that I don't want to wear my Amnesty International t-shirt in public, I don't want to keep following chapters of your organization on social media, and I really don't want to ever give you any money ever again.  Maybe you've forgotten how your words were used to justify the war in Iraq 16 years ago?  Oh by the way, are you by any chance still having a dispute with your own workers over whether they are treated fairly and paid adequately?  Because if it was one of the highly-compensated upper ranks in your organization who decided to buy this cynical little Facebook ad, it'll be really fun seeing your rank and file workers complaining, to the Guardian or the Nation or Mother Jones, about how sick they are of working for a corrupt organization and how eagerly they plan to jump ship and leave you floundering._x000a__x000a_FTR, Maduro isn't perfect, I have my own criticisms of how he has chosen to run Venezuela.  But YOU -- running a paid advertisement on Facebook asking for anti-Maduro signatures during the middle of a coup sponsored by the US and fascist Bolsonaro ...!  *Have you no decency?* 😧"/>
    <m/>
    <m/>
    <m/>
    <m/>
    <m/>
    <s v="https://www.facebook.com/2306787926000733_2306836232662569"/>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5"/>
    <n v="2.2522522522522523"/>
    <n v="8"/>
    <n v="3.6036036036036037"/>
    <n v="0"/>
    <n v="0"/>
    <n v="209"/>
    <n v="94.14414414414415"/>
    <n v="222"/>
  </r>
  <r>
    <s v="2306787926000733_2306836219329237"/>
    <s v="111658128847068_2306787926000733"/>
    <m/>
    <m/>
    <m/>
    <m/>
    <m/>
    <m/>
    <m/>
    <m/>
    <s v="No"/>
    <n v="479"/>
    <m/>
    <m/>
    <s v="Commented Post"/>
    <s v="Commented Post"/>
    <m/>
    <s v="https://www.facebook.com/111658128847068_2306787926000733"/>
    <x v="325"/>
    <m/>
    <m/>
    <m/>
    <m/>
    <m/>
    <s v="Why Maduro resist to listen the voice of Venezuelan people? Venuzuela actually is in humanitarian crisis and they neeed to have estability with in their country. Maduro failed as presedent, it is better to give opportunity to other party."/>
    <m/>
    <m/>
    <m/>
    <m/>
    <m/>
    <s v="https://www.facebook.com/2306787926000733_2306836219329237"/>
    <n v="2"/>
    <n v="8"/>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2.5641025641025643"/>
    <n v="2"/>
    <n v="5.128205128205129"/>
    <n v="0"/>
    <n v="0"/>
    <n v="36"/>
    <n v="92.3076923076923"/>
    <n v="39"/>
  </r>
  <r>
    <s v="2306787926000733_2306832242662968"/>
    <s v="111658128847068_2306787926000733"/>
    <m/>
    <m/>
    <m/>
    <m/>
    <m/>
    <m/>
    <m/>
    <m/>
    <s v="No"/>
    <n v="480"/>
    <m/>
    <m/>
    <s v="Commented Post"/>
    <s v="Commented Post"/>
    <m/>
    <s v="https://www.facebook.com/111658128847068_2306787926000733"/>
    <x v="326"/>
    <m/>
    <m/>
    <m/>
    <m/>
    <m/>
    <s v="What??!"/>
    <m/>
    <m/>
    <m/>
    <m/>
    <m/>
    <s v="https://www.facebook.com/2306787926000733_2306832242662968"/>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
    <n v="100"/>
    <n v="1"/>
  </r>
  <r>
    <s v="2306787926000733_2306831679329691"/>
    <s v="2306787926000733_2306820092664183"/>
    <s v="148, 108, 108"/>
    <n v="8.5"/>
    <m/>
    <m/>
    <m/>
    <m/>
    <m/>
    <m/>
    <s v="No"/>
    <n v="481"/>
    <m/>
    <m/>
    <s v="Replied to Comment"/>
    <s v="Replied Comment"/>
    <m/>
    <m/>
    <x v="327"/>
    <m/>
    <m/>
    <m/>
    <m/>
    <m/>
    <m/>
    <m/>
    <m/>
    <m/>
    <m/>
    <m/>
    <m/>
    <m/>
    <m/>
    <m/>
    <m/>
    <m/>
    <m/>
    <m/>
    <m/>
    <m/>
    <m/>
    <m/>
    <s v="The only one to be wrong here is you; imperialist pig"/>
    <m/>
    <m/>
    <m/>
    <m/>
    <m/>
    <s v="2306787926000733_2306831679329691"/>
    <m/>
    <s v="https://www.facebook.com/2306787926000733_2306831679329691"/>
    <n v="2"/>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31679329691"/>
    <s v="111658128847068_2306787926000733"/>
    <m/>
    <m/>
    <m/>
    <m/>
    <m/>
    <m/>
    <m/>
    <m/>
    <s v="No"/>
    <n v="482"/>
    <m/>
    <m/>
    <s v="Commented Post"/>
    <s v="Commented Post"/>
    <m/>
    <s v="https://www.facebook.com/111658128847068_2306787926000733"/>
    <x v="327"/>
    <m/>
    <m/>
    <m/>
    <m/>
    <m/>
    <s v="The only one to be wrong here is you; imperialist pig"/>
    <m/>
    <m/>
    <m/>
    <m/>
    <m/>
    <s v="https://www.facebook.com/2306787926000733_2306831679329691"/>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3"/>
    <n v="27.272727272727273"/>
    <n v="0"/>
    <n v="0"/>
    <n v="8"/>
    <n v="72.72727272727273"/>
    <n v="11"/>
  </r>
  <r>
    <s v="2306787926000733_2306829622663230"/>
    <s v="2306787926000733_2306820092664183"/>
    <s v="128, 128, 128"/>
    <m/>
    <m/>
    <m/>
    <m/>
    <m/>
    <m/>
    <m/>
    <s v="No"/>
    <n v="483"/>
    <m/>
    <m/>
    <s v="Replied to Comment"/>
    <s v="Replied Comment"/>
    <m/>
    <m/>
    <x v="328"/>
    <m/>
    <m/>
    <m/>
    <m/>
    <m/>
    <m/>
    <m/>
    <m/>
    <m/>
    <m/>
    <m/>
    <m/>
    <m/>
    <m/>
    <m/>
    <m/>
    <m/>
    <m/>
    <m/>
    <m/>
    <m/>
    <m/>
    <m/>
    <s v="Hes wrong so are you"/>
    <m/>
    <m/>
    <m/>
    <m/>
    <m/>
    <s v="2306787926000733_2306829622663230"/>
    <m/>
    <s v="https://www.facebook.com/2306787926000733_2306829622663230"/>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29622663230"/>
    <s v="111658128847068_2306787926000733"/>
    <m/>
    <m/>
    <m/>
    <m/>
    <m/>
    <m/>
    <m/>
    <m/>
    <s v="No"/>
    <n v="484"/>
    <m/>
    <m/>
    <s v="Commented Post"/>
    <s v="Commented Post"/>
    <m/>
    <s v="https://www.facebook.com/111658128847068_2306787926000733"/>
    <x v="328"/>
    <m/>
    <m/>
    <m/>
    <m/>
    <m/>
    <s v="Hes wrong so are you"/>
    <m/>
    <m/>
    <m/>
    <m/>
    <m/>
    <s v="https://www.facebook.com/2306787926000733_230682962266323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20"/>
    <n v="0"/>
    <n v="0"/>
    <n v="4"/>
    <n v="80"/>
    <n v="5"/>
  </r>
  <r>
    <s v="2306787926000733_2306829532663239"/>
    <s v="2306787926000733_2306820602664132"/>
    <s v="193, 62, 62"/>
    <n v="10"/>
    <m/>
    <m/>
    <m/>
    <m/>
    <m/>
    <m/>
    <s v="No"/>
    <n v="485"/>
    <m/>
    <m/>
    <s v="Replied to Comment"/>
    <s v="Replied Comment"/>
    <m/>
    <m/>
    <x v="329"/>
    <m/>
    <m/>
    <m/>
    <m/>
    <m/>
    <m/>
    <m/>
    <m/>
    <m/>
    <m/>
    <m/>
    <m/>
    <m/>
    <m/>
    <m/>
    <m/>
    <m/>
    <m/>
    <m/>
    <m/>
    <m/>
    <m/>
    <m/>
    <s v="Andrew Pouton recognizing an unelected official as Presidentduring an economic war at a country with the explicit purpose of regime change is a coup."/>
    <m/>
    <m/>
    <m/>
    <m/>
    <m/>
    <s v="2306787926000733_2306829532663239"/>
    <m/>
    <s v="https://www.facebook.com/2306787926000733_2306829532663239"/>
    <n v="6"/>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29532663239"/>
    <s v="111658128847068_2306787926000733"/>
    <m/>
    <m/>
    <m/>
    <m/>
    <m/>
    <m/>
    <m/>
    <m/>
    <s v="No"/>
    <n v="486"/>
    <m/>
    <m/>
    <s v="Commented Post"/>
    <s v="Commented Post"/>
    <m/>
    <s v="https://www.facebook.com/111658128847068_2306787926000733"/>
    <x v="329"/>
    <m/>
    <m/>
    <m/>
    <m/>
    <m/>
    <s v="Andrew Pouton recognizing an unelected official as Presidentduring an economic war at a country with the explicit purpose of regime change is a coup."/>
    <m/>
    <m/>
    <m/>
    <m/>
    <m/>
    <s v="https://www.facebook.com/2306787926000733_2306829532663239"/>
    <n v="6"/>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24"/>
    <n v="100"/>
    <n v="24"/>
  </r>
  <r>
    <s v="2306787926000733_2306829255996600"/>
    <s v="2306787926000733_2306824625997063"/>
    <s v="128, 128, 128"/>
    <m/>
    <m/>
    <m/>
    <m/>
    <m/>
    <m/>
    <m/>
    <s v="No"/>
    <n v="487"/>
    <m/>
    <m/>
    <s v="Replied to Comment"/>
    <s v="Replied Comment"/>
    <m/>
    <m/>
    <x v="330"/>
    <m/>
    <m/>
    <m/>
    <m/>
    <m/>
    <m/>
    <m/>
    <m/>
    <m/>
    <m/>
    <m/>
    <m/>
    <m/>
    <m/>
    <m/>
    <m/>
    <m/>
    <m/>
    <m/>
    <m/>
    <m/>
    <m/>
    <m/>
    <s v="Michael Richards the venezuelan people have spoken."/>
    <m/>
    <m/>
    <m/>
    <m/>
    <m/>
    <s v="2306787926000733_2306829255996600"/>
    <m/>
    <s v="https://www.facebook.com/2306787926000733_2306829255996600"/>
    <n v="0"/>
    <n v="0"/>
    <s v="Why is Amnesty International supporting terrorists and right-wing coup attempts backed by the USA and others? Shame on you!"/>
    <m/>
    <m/>
    <m/>
    <m/>
    <d v="2019-01-24T12:38:27.000"/>
    <m/>
    <s v="2306787926000733_2306824625997063"/>
    <s v="https://www.facebook.com/2306787926000733_2306824625997063"/>
    <n v="13"/>
    <n v="3"/>
    <m/>
    <m/>
    <m/>
    <m/>
    <m/>
    <m/>
    <n v="1"/>
    <s v="1"/>
    <s v="1"/>
    <m/>
    <m/>
    <m/>
    <m/>
    <m/>
    <m/>
    <m/>
    <m/>
    <m/>
  </r>
  <r>
    <s v="2306787926000733_2306829255996600"/>
    <s v="111658128847068_2306787926000733"/>
    <m/>
    <m/>
    <m/>
    <m/>
    <m/>
    <m/>
    <m/>
    <m/>
    <s v="No"/>
    <n v="488"/>
    <m/>
    <m/>
    <s v="Commented Post"/>
    <s v="Commented Post"/>
    <m/>
    <s v="https://www.facebook.com/111658128847068_2306787926000733"/>
    <x v="330"/>
    <m/>
    <m/>
    <m/>
    <m/>
    <m/>
    <s v="Michael Richards the venezuelan people have spoken."/>
    <m/>
    <m/>
    <m/>
    <m/>
    <m/>
    <s v="https://www.facebook.com/2306787926000733_2306829255996600"/>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7"/>
    <n v="100"/>
    <n v="7"/>
  </r>
  <r>
    <s v="2306787926000733_2306828632663329"/>
    <s v="2306787926000733_2306791369333722"/>
    <s v="138, 118, 118"/>
    <n v="7"/>
    <m/>
    <m/>
    <m/>
    <m/>
    <m/>
    <m/>
    <s v="No"/>
    <n v="489"/>
    <m/>
    <m/>
    <s v="Replied to Comment"/>
    <s v="Replied Comment"/>
    <m/>
    <m/>
    <x v="331"/>
    <m/>
    <m/>
    <m/>
    <m/>
    <m/>
    <m/>
    <m/>
    <m/>
    <m/>
    <m/>
    <m/>
    <m/>
    <m/>
    <m/>
    <m/>
    <m/>
    <m/>
    <m/>
    <m/>
    <m/>
    <m/>
    <m/>
    <m/>
    <s v="Darib Noheyla bot"/>
    <m/>
    <m/>
    <m/>
    <m/>
    <m/>
    <s v="2306787926000733_2306828632663329"/>
    <m/>
    <s v="https://www.facebook.com/2306787926000733_2306828632663329"/>
    <n v="1"/>
    <n v="0"/>
    <s v="A women doesn't need a perfect man..All she needs is someone she can trust and who won't be cheating on her physically or emotionally behind her back..Every women needs a man who loves her immensely and never play with her heart..and last but not least she needs a man who is willing to stay in a relationship with her faithfully for the rest of his life.."/>
    <m/>
    <m/>
    <m/>
    <m/>
    <d v="2019-01-24T12:16:28.000"/>
    <m/>
    <s v="2306787926000733_2306791369333722"/>
    <s v="https://www.facebook.com/2306787926000733_2306791369333722"/>
    <n v="0"/>
    <n v="3"/>
    <m/>
    <m/>
    <m/>
    <m/>
    <m/>
    <m/>
    <n v="1"/>
    <s v="1"/>
    <s v="1"/>
    <m/>
    <m/>
    <m/>
    <m/>
    <m/>
    <m/>
    <m/>
    <m/>
    <m/>
  </r>
  <r>
    <s v="2306787926000733_2306828632663329"/>
    <s v="111658128847068_2306787926000733"/>
    <m/>
    <m/>
    <m/>
    <m/>
    <m/>
    <m/>
    <m/>
    <m/>
    <s v="No"/>
    <n v="490"/>
    <m/>
    <m/>
    <s v="Commented Post"/>
    <s v="Commented Post"/>
    <m/>
    <s v="https://www.facebook.com/111658128847068_2306787926000733"/>
    <x v="331"/>
    <m/>
    <m/>
    <m/>
    <m/>
    <m/>
    <s v="Darib Noheyla bot"/>
    <m/>
    <m/>
    <m/>
    <m/>
    <m/>
    <s v="https://www.facebook.com/2306787926000733_2306828632663329"/>
    <n v="1"/>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3"/>
    <n v="100"/>
    <n v="3"/>
  </r>
  <r>
    <s v="2306787926000733_2306828392663353"/>
    <s v="2306787926000733_2306820602664132"/>
    <s v="128, 128, 128"/>
    <m/>
    <m/>
    <m/>
    <m/>
    <m/>
    <m/>
    <m/>
    <s v="No"/>
    <n v="491"/>
    <m/>
    <m/>
    <s v="Replied to Comment"/>
    <s v="Replied Comment"/>
    <m/>
    <m/>
    <x v="332"/>
    <m/>
    <m/>
    <m/>
    <m/>
    <m/>
    <m/>
    <m/>
    <m/>
    <m/>
    <m/>
    <m/>
    <m/>
    <m/>
    <m/>
    <m/>
    <m/>
    <m/>
    <m/>
    <m/>
    <m/>
    <m/>
    <m/>
    <m/>
    <s v="Ric Prim what coup? Do you even know what one is?"/>
    <m/>
    <m/>
    <m/>
    <m/>
    <m/>
    <s v="2306787926000733_2306828392663353"/>
    <m/>
    <s v="https://www.facebook.com/2306787926000733_2306828392663353"/>
    <n v="0"/>
    <n v="0"/>
    <s v="Stop supporting coup d'etats and imperialist war! Were iraq and syria and libya not enough for you?"/>
    <m/>
    <m/>
    <m/>
    <m/>
    <d v="2019-01-24T12:34:41.000"/>
    <m/>
    <s v="2306787926000733_2306820602664132"/>
    <s v="https://www.facebook.com/2306787926000733_2306820602664132"/>
    <n v="5"/>
    <n v="11"/>
    <m/>
    <m/>
    <m/>
    <m/>
    <m/>
    <m/>
    <n v="1"/>
    <s v="1"/>
    <s v="1"/>
    <m/>
    <m/>
    <m/>
    <m/>
    <m/>
    <m/>
    <m/>
    <m/>
    <m/>
  </r>
  <r>
    <s v="2306787926000733_2306828392663353"/>
    <s v="111658128847068_2306787926000733"/>
    <m/>
    <m/>
    <m/>
    <m/>
    <m/>
    <m/>
    <m/>
    <m/>
    <s v="No"/>
    <n v="492"/>
    <m/>
    <m/>
    <s v="Commented Post"/>
    <s v="Commented Post"/>
    <m/>
    <s v="https://www.facebook.com/111658128847068_2306787926000733"/>
    <x v="332"/>
    <m/>
    <m/>
    <m/>
    <m/>
    <m/>
    <s v="Ric Prim what coup? Do you even know what one is?"/>
    <m/>
    <m/>
    <m/>
    <m/>
    <m/>
    <s v="https://www.facebook.com/2306787926000733_2306828392663353"/>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11"/>
    <n v="100"/>
    <n v="11"/>
  </r>
  <r>
    <s v="2306787926000733_2306828202663372"/>
    <s v="2306787926000733_2306820092664183"/>
    <s v="161, 95, 95"/>
    <n v="9.377443751081735"/>
    <m/>
    <m/>
    <m/>
    <m/>
    <m/>
    <m/>
    <s v="No"/>
    <n v="493"/>
    <m/>
    <m/>
    <s v="Replied to Comment"/>
    <s v="Replied Comment"/>
    <m/>
    <m/>
    <x v="333"/>
    <m/>
    <m/>
    <m/>
    <m/>
    <m/>
    <m/>
    <m/>
    <m/>
    <m/>
    <m/>
    <m/>
    <m/>
    <m/>
    <m/>
    <m/>
    <m/>
    <m/>
    <m/>
    <m/>
    <m/>
    <m/>
    <m/>
    <m/>
    <s v="Andrew Pouton shut up; he is right"/>
    <m/>
    <m/>
    <m/>
    <m/>
    <m/>
    <s v="2306787926000733_2306828202663372"/>
    <m/>
    <s v="https://www.facebook.com/2306787926000733_2306828202663372"/>
    <n v="3"/>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28202663372"/>
    <s v="111658128847068_2306787926000733"/>
    <m/>
    <m/>
    <m/>
    <m/>
    <m/>
    <m/>
    <m/>
    <m/>
    <s v="No"/>
    <n v="494"/>
    <m/>
    <m/>
    <s v="Commented Post"/>
    <s v="Commented Post"/>
    <m/>
    <s v="https://www.facebook.com/111658128847068_2306787926000733"/>
    <x v="333"/>
    <m/>
    <m/>
    <m/>
    <m/>
    <m/>
    <s v="Andrew Pouton shut up; he is right"/>
    <m/>
    <m/>
    <m/>
    <m/>
    <m/>
    <s v="https://www.facebook.com/2306787926000733_2306828202663372"/>
    <n v="3"/>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4.285714285714286"/>
    <n v="0"/>
    <n v="0"/>
    <n v="0"/>
    <n v="0"/>
    <n v="6"/>
    <n v="85.71428571428571"/>
    <n v="7"/>
  </r>
  <r>
    <s v="2306787926000733_2306827342663458"/>
    <s v="2306787926000733_2306820092664183"/>
    <s v="128, 128, 128"/>
    <m/>
    <m/>
    <m/>
    <m/>
    <m/>
    <m/>
    <m/>
    <s v="No"/>
    <n v="495"/>
    <m/>
    <m/>
    <s v="Replied to Comment"/>
    <s v="Replied Comment"/>
    <m/>
    <m/>
    <x v="334"/>
    <m/>
    <m/>
    <m/>
    <m/>
    <m/>
    <m/>
    <m/>
    <m/>
    <m/>
    <m/>
    <m/>
    <m/>
    <m/>
    <m/>
    <m/>
    <m/>
    <m/>
    <m/>
    <m/>
    <m/>
    <m/>
    <m/>
    <m/>
    <s v="Damian McCarthy utter shite"/>
    <m/>
    <m/>
    <m/>
    <m/>
    <m/>
    <s v="2306787926000733_2306827342663458"/>
    <m/>
    <s v="https://www.facebook.com/2306787926000733_2306827342663458"/>
    <n v="0"/>
    <n v="0"/>
    <s v="Bullshit. These protestors are paid and armed militia funded by the CIA. They burned a black man alive and attacked other black civilians because they’re racists who support a military coup."/>
    <m/>
    <m/>
    <m/>
    <m/>
    <d v="2019-01-24T12:34:06.000"/>
    <m/>
    <s v="2306787926000733_2306820092664183"/>
    <s v="https://www.facebook.com/2306787926000733_2306820092664183"/>
    <n v="9"/>
    <n v="12"/>
    <m/>
    <m/>
    <m/>
    <m/>
    <m/>
    <m/>
    <n v="1"/>
    <s v="1"/>
    <s v="1"/>
    <m/>
    <m/>
    <m/>
    <m/>
    <m/>
    <m/>
    <m/>
    <m/>
    <m/>
  </r>
  <r>
    <s v="2306787926000733_2306827342663458"/>
    <s v="111658128847068_2306787926000733"/>
    <m/>
    <m/>
    <m/>
    <m/>
    <m/>
    <m/>
    <m/>
    <m/>
    <s v="No"/>
    <n v="496"/>
    <m/>
    <m/>
    <s v="Commented Post"/>
    <s v="Commented Post"/>
    <m/>
    <s v="https://www.facebook.com/111658128847068_2306787926000733"/>
    <x v="334"/>
    <m/>
    <m/>
    <m/>
    <m/>
    <m/>
    <s v="Damian McCarthy utter shite"/>
    <m/>
    <m/>
    <m/>
    <m/>
    <m/>
    <s v="https://www.facebook.com/2306787926000733_2306827342663458"/>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4"/>
    <n v="100"/>
    <n v="4"/>
  </r>
  <r>
    <s v="2306787926000733_2306825665996959"/>
    <s v="2306787926000733_2306791369333722"/>
    <s v="148, 108, 108"/>
    <n v="8.5"/>
    <m/>
    <m/>
    <m/>
    <m/>
    <m/>
    <m/>
    <s v="No"/>
    <n v="497"/>
    <m/>
    <m/>
    <s v="Replied to Comment"/>
    <s v="Replied Comment"/>
    <m/>
    <m/>
    <x v="335"/>
    <m/>
    <m/>
    <m/>
    <m/>
    <m/>
    <m/>
    <m/>
    <m/>
    <m/>
    <m/>
    <m/>
    <m/>
    <m/>
    <m/>
    <m/>
    <m/>
    <m/>
    <m/>
    <m/>
    <m/>
    <m/>
    <m/>
    <m/>
    <s v="What does this comment doing here?"/>
    <m/>
    <m/>
    <m/>
    <m/>
    <m/>
    <s v="2306787926000733_2306825665996959"/>
    <m/>
    <s v="https://www.facebook.com/2306787926000733_2306825665996959"/>
    <n v="2"/>
    <n v="0"/>
    <s v="A women doesn't need a perfect man..All she needs is someone she can trust and who won't be cheating on her physically or emotionally behind her back..Every women needs a man who loves her immensely and never play with her heart..and last but not least she needs a man who is willing to stay in a relationship with her faithfully for the rest of his life.."/>
    <m/>
    <m/>
    <m/>
    <m/>
    <d v="2019-01-24T12:16:28.000"/>
    <m/>
    <s v="2306787926000733_2306791369333722"/>
    <s v="https://www.facebook.com/2306787926000733_2306791369333722"/>
    <n v="0"/>
    <n v="3"/>
    <m/>
    <m/>
    <m/>
    <m/>
    <m/>
    <m/>
    <n v="1"/>
    <s v="1"/>
    <s v="1"/>
    <m/>
    <m/>
    <m/>
    <m/>
    <m/>
    <m/>
    <m/>
    <m/>
    <m/>
  </r>
  <r>
    <s v="2306787926000733_2306825665996959"/>
    <s v="111658128847068_2306787926000733"/>
    <m/>
    <m/>
    <m/>
    <m/>
    <m/>
    <m/>
    <m/>
    <m/>
    <s v="No"/>
    <n v="498"/>
    <m/>
    <m/>
    <s v="Commented Post"/>
    <s v="Commented Post"/>
    <m/>
    <s v="https://www.facebook.com/111658128847068_2306787926000733"/>
    <x v="335"/>
    <m/>
    <m/>
    <m/>
    <m/>
    <m/>
    <s v="What does this comment doing here?"/>
    <m/>
    <m/>
    <m/>
    <m/>
    <m/>
    <s v="https://www.facebook.com/2306787926000733_2306825665996959"/>
    <n v="2"/>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6"/>
    <n v="100"/>
    <n v="6"/>
  </r>
  <r>
    <s v="2306787926000733_2306825405996985"/>
    <s v="111658128847068_2306787926000733"/>
    <m/>
    <m/>
    <m/>
    <m/>
    <m/>
    <m/>
    <m/>
    <m/>
    <s v="No"/>
    <n v="499"/>
    <m/>
    <m/>
    <s v="Commented Post"/>
    <s v="Commented Post"/>
    <m/>
    <s v="https://www.facebook.com/111658128847068_2306787926000733"/>
    <x v="336"/>
    <m/>
    <m/>
    <m/>
    <m/>
    <m/>
    <s v="Not much better then in France,  Ukraine and so on"/>
    <m/>
    <m/>
    <m/>
    <m/>
    <m/>
    <s v="https://www.facebook.com/2306787926000733_2306825405996985"/>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0"/>
    <n v="0"/>
    <n v="0"/>
    <n v="0"/>
    <n v="0"/>
    <n v="9"/>
    <n v="90"/>
    <n v="10"/>
  </r>
  <r>
    <s v="2306787926000733_2306824625997063"/>
    <s v="111658128847068_2306787926000733"/>
    <m/>
    <m/>
    <m/>
    <m/>
    <m/>
    <m/>
    <m/>
    <m/>
    <s v="No"/>
    <n v="500"/>
    <m/>
    <m/>
    <s v="Commented Post"/>
    <s v="Commented Post"/>
    <m/>
    <s v="https://www.facebook.com/111658128847068_2306787926000733"/>
    <x v="337"/>
    <m/>
    <m/>
    <m/>
    <m/>
    <m/>
    <s v="Why is Amnesty International supporting terrorists and right-wing coup attempts backed by the USA and others? Shame on you!"/>
    <m/>
    <m/>
    <m/>
    <m/>
    <m/>
    <s v="https://www.facebook.com/2306787926000733_2306824625997063"/>
    <n v="13"/>
    <n v="3"/>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0"/>
    <n v="1"/>
    <n v="5"/>
    <n v="0"/>
    <n v="0"/>
    <n v="17"/>
    <n v="85"/>
    <n v="20"/>
  </r>
  <r>
    <s v="2306787926000733_2306823845997141"/>
    <s v="111658128847068_2306787926000733"/>
    <m/>
    <m/>
    <m/>
    <m/>
    <m/>
    <m/>
    <m/>
    <m/>
    <s v="No"/>
    <n v="501"/>
    <m/>
    <m/>
    <s v="Commented Post"/>
    <s v="Commented Post"/>
    <m/>
    <s v="https://www.facebook.com/111658128847068_2306787926000733"/>
    <x v="338"/>
    <m/>
    <m/>
    <m/>
    <m/>
    <m/>
    <s v="Shame on amnesty"/>
    <m/>
    <m/>
    <m/>
    <m/>
    <m/>
    <s v="https://www.facebook.com/2306787926000733_2306823845997141"/>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1"/>
    <n v="33.333333333333336"/>
    <n v="0"/>
    <n v="0"/>
    <n v="2"/>
    <n v="66.66666666666667"/>
    <n v="3"/>
  </r>
  <r>
    <s v="2306787926000733_2306822202663972"/>
    <s v="2306787926000733_2306798749332984"/>
    <s v="225, 30, 30"/>
    <n v="10"/>
    <m/>
    <m/>
    <m/>
    <m/>
    <m/>
    <m/>
    <s v="No"/>
    <n v="502"/>
    <m/>
    <m/>
    <s v="Replied to Comment"/>
    <s v="Replied Comment"/>
    <m/>
    <m/>
    <x v="339"/>
    <m/>
    <m/>
    <m/>
    <m/>
    <m/>
    <m/>
    <m/>
    <m/>
    <m/>
    <m/>
    <m/>
    <m/>
    <m/>
    <m/>
    <m/>
    <m/>
    <m/>
    <m/>
    <m/>
    <m/>
    <m/>
    <m/>
    <m/>
    <s v="Looks like it"/>
    <m/>
    <m/>
    <m/>
    <m/>
    <m/>
    <s v="2306787926000733_2306822202663972"/>
    <m/>
    <s v="https://www.facebook.com/2306787926000733_2306822202663972"/>
    <n v="9"/>
    <n v="0"/>
    <s v="is amnesty supporting the US proxy attempted coup?"/>
    <m/>
    <m/>
    <m/>
    <m/>
    <d v="2019-01-24T12:23:59.000"/>
    <m/>
    <s v="2306787926000733_2306798749332984"/>
    <s v="https://www.facebook.com/2306787926000733_2306798749332984"/>
    <n v="49"/>
    <n v="9"/>
    <m/>
    <m/>
    <m/>
    <m/>
    <m/>
    <m/>
    <n v="1"/>
    <s v="1"/>
    <s v="1"/>
    <m/>
    <m/>
    <m/>
    <m/>
    <m/>
    <m/>
    <m/>
    <m/>
    <m/>
  </r>
  <r>
    <s v="2306787926000733_2306822202663972"/>
    <s v="111658128847068_2306787926000733"/>
    <m/>
    <m/>
    <m/>
    <m/>
    <m/>
    <m/>
    <m/>
    <m/>
    <s v="No"/>
    <n v="503"/>
    <m/>
    <m/>
    <s v="Commented Post"/>
    <s v="Commented Post"/>
    <m/>
    <s v="https://www.facebook.com/111658128847068_2306787926000733"/>
    <x v="339"/>
    <m/>
    <m/>
    <m/>
    <m/>
    <m/>
    <s v="Looks like it"/>
    <m/>
    <m/>
    <m/>
    <m/>
    <m/>
    <s v="https://www.facebook.com/2306787926000733_2306822202663972"/>
    <n v="9"/>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3.333333333333336"/>
    <n v="0"/>
    <n v="0"/>
    <n v="0"/>
    <n v="0"/>
    <n v="2"/>
    <n v="66.66666666666667"/>
    <n v="3"/>
  </r>
  <r>
    <s v="2306787926000733_2306820935997432"/>
    <s v="111658128847068_2306787926000733"/>
    <m/>
    <m/>
    <m/>
    <m/>
    <m/>
    <m/>
    <m/>
    <m/>
    <s v="No"/>
    <n v="504"/>
    <m/>
    <m/>
    <s v="Commented Post"/>
    <s v="Commented Post"/>
    <m/>
    <s v="https://www.facebook.com/111658128847068_2306787926000733"/>
    <x v="340"/>
    <m/>
    <m/>
    <m/>
    <m/>
    <m/>
    <s v="Ohh waw amnesty just waw"/>
    <m/>
    <m/>
    <m/>
    <m/>
    <m/>
    <s v="https://www.facebook.com/2306787926000733_2306820935997432"/>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5"/>
    <n v="100"/>
    <n v="5"/>
  </r>
  <r>
    <s v="2306787926000733_2306820602664132"/>
    <s v="111658128847068_2306787926000733"/>
    <m/>
    <m/>
    <m/>
    <m/>
    <m/>
    <m/>
    <m/>
    <m/>
    <s v="No"/>
    <n v="505"/>
    <m/>
    <m/>
    <s v="Commented Post"/>
    <s v="Commented Post"/>
    <m/>
    <s v="https://www.facebook.com/111658128847068_2306787926000733"/>
    <x v="341"/>
    <m/>
    <m/>
    <m/>
    <m/>
    <m/>
    <s v="Stop supporting coup d'etats and imperialist war! Were iraq and syria and libya not enough for you?"/>
    <m/>
    <m/>
    <m/>
    <m/>
    <m/>
    <s v="https://www.facebook.com/2306787926000733_2306820602664132"/>
    <n v="5"/>
    <n v="11"/>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2"/>
    <n v="11.764705882352942"/>
    <n v="1"/>
    <n v="5.882352941176471"/>
    <n v="0"/>
    <n v="0"/>
    <n v="14"/>
    <n v="82.3529411764706"/>
    <n v="17"/>
  </r>
  <r>
    <s v="2306787926000733_2306820092664183"/>
    <s v="111658128847068_2306787926000733"/>
    <m/>
    <m/>
    <m/>
    <m/>
    <m/>
    <m/>
    <m/>
    <m/>
    <s v="No"/>
    <n v="506"/>
    <m/>
    <m/>
    <s v="Commented Post"/>
    <s v="Commented Post"/>
    <m/>
    <s v="https://www.facebook.com/111658128847068_2306787926000733"/>
    <x v="342"/>
    <m/>
    <m/>
    <m/>
    <m/>
    <m/>
    <s v="Bullshit. These protestors are paid and armed militia funded by the CIA. They burned a black man alive and attacked other black civilians because they’re racists who support a military coup."/>
    <m/>
    <m/>
    <m/>
    <m/>
    <m/>
    <s v="https://www.facebook.com/2306787926000733_2306820092664183"/>
    <n v="9"/>
    <n v="12"/>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3.125"/>
    <n v="3"/>
    <n v="9.375"/>
    <n v="0"/>
    <n v="0"/>
    <n v="28"/>
    <n v="87.5"/>
    <n v="32"/>
  </r>
  <r>
    <s v="2306787926000733_2306799349332924"/>
    <s v="111658128847068_2306787926000733"/>
    <m/>
    <m/>
    <m/>
    <m/>
    <m/>
    <m/>
    <m/>
    <m/>
    <s v="No"/>
    <n v="507"/>
    <m/>
    <m/>
    <s v="Commented Post"/>
    <s v="Commented Post"/>
    <m/>
    <s v="https://www.facebook.com/111658128847068_2306787926000733"/>
    <x v="343"/>
    <m/>
    <m/>
    <m/>
    <m/>
    <m/>
    <s v="&quot;With everything that has happened to you, you can either feel sorry for yourself or treat what has happened as a gift. Everything is either an opportunity to grow or an obstacle to keep you from growing. You get to choose.&quot; - Wayne Dyer"/>
    <m/>
    <m/>
    <m/>
    <m/>
    <m/>
    <s v="https://www.facebook.com/2306787926000733_2306799349332924"/>
    <n v="0"/>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2"/>
    <n v="4.651162790697675"/>
    <n v="0"/>
    <n v="0"/>
    <n v="41"/>
    <n v="95.34883720930233"/>
    <n v="43"/>
  </r>
  <r>
    <s v="2306787926000733_2306798749332984"/>
    <s v="111658128847068_2306787926000733"/>
    <m/>
    <m/>
    <m/>
    <m/>
    <m/>
    <m/>
    <m/>
    <m/>
    <s v="No"/>
    <n v="508"/>
    <m/>
    <m/>
    <s v="Commented Post"/>
    <s v="Commented Post"/>
    <m/>
    <s v="https://www.facebook.com/111658128847068_2306787926000733"/>
    <x v="344"/>
    <m/>
    <m/>
    <m/>
    <m/>
    <m/>
    <s v="is amnesty supporting the US proxy attempted coup?"/>
    <m/>
    <m/>
    <m/>
    <m/>
    <m/>
    <s v="https://www.facebook.com/2306787926000733_2306798749332984"/>
    <n v="49"/>
    <n v="9"/>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1"/>
    <n v="12.5"/>
    <n v="0"/>
    <n v="0"/>
    <n v="0"/>
    <n v="0"/>
    <n v="7"/>
    <n v="87.5"/>
    <n v="8"/>
  </r>
  <r>
    <s v="2306787926000733_2306796769333182"/>
    <s v="111658128847068_2306787926000733"/>
    <m/>
    <m/>
    <m/>
    <m/>
    <m/>
    <m/>
    <m/>
    <m/>
    <s v="No"/>
    <n v="509"/>
    <m/>
    <m/>
    <s v="Commented Post"/>
    <s v="Commented Post"/>
    <m/>
    <s v="https://www.facebook.com/111658128847068_2306787926000733"/>
    <x v="345"/>
    <m/>
    <m/>
    <m/>
    <m/>
    <m/>
    <s v="Both side you mean?"/>
    <m/>
    <m/>
    <m/>
    <m/>
    <m/>
    <s v="https://www.facebook.com/2306787926000733_2306796769333182"/>
    <n v="5"/>
    <n v="0"/>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0"/>
    <n v="0"/>
    <n v="0"/>
    <n v="0"/>
    <n v="0"/>
    <n v="0"/>
    <n v="4"/>
    <n v="100"/>
    <n v="4"/>
  </r>
  <r>
    <s v="2306787926000733_2306791369333722"/>
    <s v="111658128847068_2306787926000733"/>
    <m/>
    <m/>
    <m/>
    <m/>
    <m/>
    <m/>
    <m/>
    <m/>
    <s v="No"/>
    <n v="510"/>
    <m/>
    <m/>
    <s v="Commented Post"/>
    <s v="Commented Post"/>
    <m/>
    <s v="https://www.facebook.com/111658128847068_2306787926000733"/>
    <x v="346"/>
    <m/>
    <m/>
    <m/>
    <m/>
    <m/>
    <s v="A women doesn't need a perfect man..All she needs is someone she can trust and who won't be cheating on her physically or emotionally behind her back..Every women needs a man who loves her immensely and never play with her heart..and last but not least she needs a man who is willing to stay in a relationship with her faithfully for the rest of his life.."/>
    <m/>
    <m/>
    <m/>
    <m/>
    <m/>
    <s v="https://www.facebook.com/2306787926000733_2306791369333722"/>
    <n v="0"/>
    <n v="3"/>
    <s v="Instead of seeking solutions and engaging in dialogue, the authorities in Venezuela under command of Nicolas Maduro responded by sending military and police officials to apply their policy of repression. More than a dozen people have been killed."/>
    <s v="Amnesty International"/>
    <d v="2019-01-24T12:12:09.000"/>
    <s v="https://external.xx.fbcdn.net/safe_image.php?d=AQD4ctq8a0sauDGM&amp;w=130&amp;h=130&amp;url=https%3A%2F%2Fwww.amnesty.org%3A443%2Fremote.axd%2Faineupstrmediaprd.blob.core.windows.net%2Fmedia%2F19989%2F246821.jpg%3Fcenter%3D0.5%252C0.5%26preset%3Dfixed_1200_630&amp;cfs=1&amp;_nc_hash=AQA0oDf6_DZ2QAd9"/>
    <n v="434"/>
    <n v="128"/>
    <m/>
    <m/>
    <m/>
    <m/>
    <m/>
    <m/>
    <m/>
    <m/>
    <m/>
    <m/>
    <m/>
    <m/>
    <m/>
    <m/>
    <m/>
    <m/>
    <m/>
    <m/>
    <m/>
    <m/>
    <m/>
    <m/>
    <m/>
    <m/>
    <m/>
    <m/>
    <m/>
    <m/>
    <m/>
    <m/>
    <m/>
    <n v="1"/>
    <s v="1"/>
    <s v="1"/>
    <n v="5"/>
    <n v="7.246376811594203"/>
    <n v="1"/>
    <n v="1.4492753623188406"/>
    <n v="0"/>
    <n v="0"/>
    <n v="63"/>
    <n v="91.30434782608695"/>
    <n v="69"/>
  </r>
  <r>
    <s v="2307202039292655_2308261399186719"/>
    <s v="2307202039292655_2307465005933025"/>
    <s v="128, 128, 128"/>
    <m/>
    <m/>
    <m/>
    <m/>
    <m/>
    <m/>
    <m/>
    <s v="No"/>
    <n v="511"/>
    <m/>
    <m/>
    <s v="Replied to Comment"/>
    <s v="Replied Comment"/>
    <m/>
    <m/>
    <x v="347"/>
    <m/>
    <m/>
    <m/>
    <m/>
    <m/>
    <m/>
    <m/>
    <m/>
    <m/>
    <m/>
    <m/>
    <m/>
    <m/>
    <m/>
    <m/>
    <m/>
    <m/>
    <m/>
    <m/>
    <m/>
    <m/>
    <m/>
    <m/>
    <s v="Thank you, Sue!"/>
    <m/>
    <s v="media1.giphy.com"/>
    <s v="animated_image_share"/>
    <s v="https://l.facebook.com/l.php?u=https%3A%2F%2Fmedia1.giphy.com%2Fmedia%2F3oz8xIsloV7zOmt81G%2Fgiphy.gif&amp;h=AT3MsceFH08-093Mj42EBI_dzNaZ9Qg2PVx-91BXu2IOcCUwBrmHck55PxxQZv4Yt2GlkYQaykRfHakQlyEz__m1slnO-9_c4x5MSy49vL4xpJIW63EMkZ3FPkjX1BWojJHlN9B235LD&amp;s=1"/>
    <s v="https://external.xx.fbcdn.net/safe_image.php?d=AQDtx76xs-PIsyq-&amp;w=720&amp;h=720&amp;url=https%3A%2F%2Fmedia1.giphy.com%2Fmedia%2F3oz8xIsloV7zOmt81G%2Fgiphy.gif&amp;cfs=1&amp;_nc_hash=AQAoTw6MgqrDVTS0"/>
    <s v="2307202039292655_2308261399186719"/>
    <m/>
    <s v="https://www.facebook.com/2307202039292655_2308261399186719"/>
    <n v="0"/>
    <n v="0"/>
    <s v="Thankyou Amnesty International and your 7million supporters for trying to help tortured victims around the world. You are the only glimmer of hope for many detained in oppressive regimes. Keep fighting injustices❤️"/>
    <m/>
    <m/>
    <m/>
    <m/>
    <d v="2019-01-24T21:30:21.000"/>
    <m/>
    <s v="2307202039292655_2307465005933025"/>
    <s v="https://www.facebook.com/2307202039292655_2307465005933025"/>
    <n v="1"/>
    <n v="1"/>
    <m/>
    <m/>
    <m/>
    <m/>
    <m/>
    <m/>
    <n v="1"/>
    <s v="5"/>
    <s v="5"/>
    <m/>
    <m/>
    <m/>
    <m/>
    <m/>
    <m/>
    <m/>
    <m/>
    <m/>
  </r>
  <r>
    <s v="2307202039292655_2308261399186719"/>
    <s v="111658128847068_2307202039292655"/>
    <m/>
    <m/>
    <m/>
    <m/>
    <m/>
    <m/>
    <m/>
    <m/>
    <s v="No"/>
    <n v="512"/>
    <m/>
    <m/>
    <s v="Commented Post"/>
    <s v="Commented Post"/>
    <m/>
    <s v="https://www.facebook.com/111658128847068_2307202039292655"/>
    <x v="347"/>
    <m/>
    <m/>
    <m/>
    <m/>
    <m/>
    <s v="Thank you, Sue!"/>
    <m/>
    <s v="media1.giphy.com"/>
    <s v="animated_image_share"/>
    <s v="https://l.facebook.com/l.php?u=https%3A%2F%2Fmedia1.giphy.com%2Fmedia%2F3oz8xIsloV7zOmt81G%2Fgiphy.gif&amp;h=AT3Hl7_hXaox7UrLOMX6md_pMRZrDv1-I5usvk1DLrODRiWKeBcGrfWTfOhYQhFgKbNGfWm6HVr50Vfn4768P291NcP9cXL3ecssdApcatyvScb0MFEZ99Ok5pO8Is2WeubrJid6G2If&amp;s=1"/>
    <s v="https://external.xx.fbcdn.net/safe_image.php?d=AQDtx76xs-PIsyq-&amp;w=720&amp;h=720&amp;url=https%3A%2F%2Fmedia1.giphy.com%2Fmedia%2F3oz8xIsloV7zOmt81G%2Fgiphy.gif&amp;cfs=1&amp;_nc_hash=AQAoTw6MgqrDVTS0"/>
    <s v="https://www.facebook.com/2307202039292655_2308261399186719"/>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33.333333333333336"/>
    <n v="1"/>
    <n v="33.333333333333336"/>
    <n v="0"/>
    <n v="0"/>
    <n v="1"/>
    <n v="33.333333333333336"/>
    <n v="3"/>
  </r>
  <r>
    <s v="2307202039292655_2308260185853507"/>
    <s v="2307202039292655_2307652542580938"/>
    <s v="128, 128, 128"/>
    <m/>
    <m/>
    <m/>
    <m/>
    <m/>
    <m/>
    <m/>
    <s v="No"/>
    <n v="513"/>
    <m/>
    <m/>
    <s v="Replied to Comment"/>
    <s v="Replied Comment"/>
    <m/>
    <m/>
    <x v="348"/>
    <m/>
    <m/>
    <m/>
    <m/>
    <m/>
    <m/>
    <m/>
    <m/>
    <m/>
    <m/>
    <m/>
    <m/>
    <m/>
    <m/>
    <m/>
    <m/>
    <m/>
    <m/>
    <m/>
    <m/>
    <m/>
    <m/>
    <m/>
    <s v="Please sign here. https://www.amnesty.org/en/get-involved/take-action/chechnya-stop-abducting-and-killing-gay-men/?fbclid=IwAR2avbzFRzq0omdYw6LveFSV4rbrmcqIxinhvdLqIQY1yPOrCRQlVtuIsOY"/>
    <s v="Two people were killed by torture and 40 more people were arrested in Chechnya because they were LGBTI."/>
    <s v="Tell Putin to put an end to the homophobic crackdown in Chechnya"/>
    <s v="share"/>
    <s v="https://l.facebook.com/l.php?u=https%3A%2F%2Fwww.amnesty.org%2Fen%2Fget-involved%2Ftake-action%2Fchechnya-stop-abducting-and-killing-gay-men%2F%3Ffbclid%3DIwAR2avbzFRzq0omdYw6LveFSV4rbrmcqIxinhvdLqIQY1yPOrCRQlVtuIsOY&amp;h=AT03cJZzTSRSesqnvuJ-uLXC5_60Yg25aX8gvYi3SCLMP22xBB7Sq73UwJj0LmToIeo-U4cbmtcyjMVDHu3_d9RWNet8X1olVdPhAozbsfn8jCHbbYjLEGA1UWe-NGwSXq31qkC0MNC_&amp;s=1"/>
    <s v="https://external.xx.fbcdn.net/safe_image.php?d=AQAeWZ26j0FfXPrc&amp;w=720&amp;h=720&amp;url=https%3A%2F%2Fwww.amnesty.org%3A443%2Fremote.axd%2Faineupstrmediaprd.blob.core.windows.net%2Fmedia%2F15149%2F238416.jpg%3Fcenter%3D0.5%2C0.5%26preset%3Dfixed_1200_630&amp;cfs=1&amp;_nc_hash=AQC0Ev5JPEOg_ZSq"/>
    <s v="2307202039292655_2308260185853507"/>
    <m/>
    <s v="https://www.facebook.com/2307202039292655_2308260185853507"/>
    <n v="0"/>
    <n v="0"/>
    <s v="Where can we sign petition against injustice against homosexuals in Chechnya?"/>
    <m/>
    <m/>
    <m/>
    <m/>
    <d v="2019-01-25T00:48:18.000"/>
    <m/>
    <s v="2307202039292655_2307652542580938"/>
    <s v="https://www.facebook.com/2307202039292655_2307652542580938"/>
    <n v="0"/>
    <n v="1"/>
    <m/>
    <m/>
    <m/>
    <m/>
    <m/>
    <m/>
    <n v="1"/>
    <s v="5"/>
    <s v="5"/>
    <m/>
    <m/>
    <m/>
    <m/>
    <m/>
    <m/>
    <m/>
    <m/>
    <m/>
  </r>
  <r>
    <s v="2307202039292655_2308260185853507"/>
    <s v="111658128847068_2307202039292655"/>
    <m/>
    <m/>
    <m/>
    <m/>
    <m/>
    <m/>
    <m/>
    <m/>
    <s v="No"/>
    <n v="514"/>
    <m/>
    <m/>
    <s v="Commented Post"/>
    <s v="Commented Post"/>
    <m/>
    <s v="https://www.facebook.com/111658128847068_2307202039292655"/>
    <x v="348"/>
    <m/>
    <m/>
    <m/>
    <m/>
    <m/>
    <s v="Please sign here. https://www.amnesty.org/en/get-involved/take-action/chechnya-stop-abducting-and-killing-gay-men/?fbclid=IwAR2avbzFRzq0omdYw6LveFSV4rbrmcqIxinhvdLqIQY1yPOrCRQlVtuIsOY"/>
    <s v="Two people were killed by torture and 40 more people were arrested in Chechnya because they were LGBTI."/>
    <s v="Tell Putin to put an end to the homophobic crackdown in Chechnya"/>
    <s v="share"/>
    <s v="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
    <s v="https://external.xx.fbcdn.net/safe_image.php?w=720&amp;h=720&amp;url=https%3A%2F%2Fwww.amnesty.org%3A443%2Fremote.axd%2Faineupstrmediaprd.blob.core.windows.net%2Fmedia%2F15149%2F238416.jpg%3Fcenter%3D0.5%2C0.5%26preset%3Dfixed_1200_630&amp;cfs=1&amp;_nc_hash=AQA-UWGOwwIoo77_"/>
    <s v="https://www.facebook.com/2307202039292655_2308260185853507"/>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3"/>
    <n v="100"/>
    <n v="3"/>
  </r>
  <r>
    <s v="2307202039292655_2308218032524389"/>
    <s v="111658128847068_2307202039292655"/>
    <m/>
    <m/>
    <m/>
    <m/>
    <m/>
    <m/>
    <m/>
    <m/>
    <s v="No"/>
    <n v="515"/>
    <m/>
    <m/>
    <s v="Commented Post"/>
    <s v="Commented Post"/>
    <m/>
    <s v="https://www.facebook.com/111658128847068_2307202039292655"/>
    <x v="349"/>
    <m/>
    <m/>
    <m/>
    <m/>
    <m/>
    <s v="Take action now. https://www.amnesty.org/en/get-involved/take-action/chechnya-stop-abducting-and-killing-gay-men/"/>
    <s v="Two people were killed by torture and 40 more people were arrested in Chechnya because they were LGBTI."/>
    <s v="Tell Putin to put an end to the homophobic crackdown in Chechnya"/>
    <s v="share"/>
    <s v="https://l.facebook.com/l.php?u=https%3A%2F%2Fwww.amnesty.org%2Fen%2Fget-involved%2Ftake-action%2Fchechnya-stop-abducting-and-killing-gay-men%2F&amp;h=AT3M_yj2YZxVfaxOzcT2SJxQp7wy8FxFRea5deKphVXkDGSkRv_65_bbL2vd0OZbs2wPOe4k2KpSTaC0U2_PW8dCVg_m7ZP_vbMhH30Rrg_05pbPe6nz0jkfCgm-2IlpfX67vCbCnX46&amp;s=1"/>
    <s v="https://external.xx.fbcdn.net/safe_image.php?d=AQAeWZ26j0FfXPrc&amp;w=720&amp;h=720&amp;url=https%3A%2F%2Fwww.amnesty.org%3A443%2Fremote.axd%2Faineupstrmediaprd.blob.core.windows.net%2Fmedia%2F15149%2F238416.jpg%3Fcenter%3D0.5%2C0.5%26preset%3Dfixed_1200_630&amp;cfs=1&amp;_nc_hash=AQC0Ev5JPEOg_ZSq"/>
    <s v="https://www.facebook.com/2307202039292655_2308218032524389"/>
    <n v="1"/>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3"/>
    <n v="100"/>
    <n v="3"/>
  </r>
  <r>
    <s v="2307202039292655_2308217832524409"/>
    <s v="2307202039292655_2307407472605445"/>
    <s v="128, 128, 128"/>
    <m/>
    <m/>
    <m/>
    <m/>
    <m/>
    <m/>
    <m/>
    <s v="No"/>
    <n v="516"/>
    <m/>
    <m/>
    <s v="Replied to Comment"/>
    <s v="Replied Comment"/>
    <m/>
    <m/>
    <x v="350"/>
    <m/>
    <m/>
    <m/>
    <m/>
    <m/>
    <m/>
    <m/>
    <m/>
    <m/>
    <m/>
    <m/>
    <m/>
    <m/>
    <m/>
    <m/>
    <m/>
    <m/>
    <m/>
    <m/>
    <m/>
    <m/>
    <m/>
    <m/>
    <s v="Sign here. https://www.amnesty.org/en/get-involved/take-action/chechnya-stop-abducting-and-killing-gay-men/"/>
    <s v="Two people were killed by torture and 40 more people were arrested in Chechnya because they were LGBTI."/>
    <s v="Tell Putin to put an end to the homophobic crackdown in Chechnya"/>
    <s v="share"/>
    <s v="https://l.facebook.com/l.php?u=https%3A%2F%2Fwww.amnesty.org%2Fen%2Fget-involved%2Ftake-action%2Fchechnya-stop-abducting-and-killing-gay-men%2F&amp;h=AT1ZJs5ADQdkQBoHrKTkJL3gb5coGpDAAQQSfv_oUm0Aj1hAFawDvNtNyg8FAxaiAzdB1um19gtejnjzDknb2DKH8g-A5EEuXSodzLbsN0TKpDn16SYvvdgiX77ZB8i7suqshJGWSnLe&amp;s=1"/>
    <s v="https://external.xx.fbcdn.net/safe_image.php?d=AQAeWZ26j0FfXPrc&amp;w=720&amp;h=720&amp;url=https%3A%2F%2Fwww.amnesty.org%3A443%2Fremote.axd%2Faineupstrmediaprd.blob.core.windows.net%2Fmedia%2F15149%2F238416.jpg%3Fcenter%3D0.5%2C0.5%26preset%3Dfixed_1200_630&amp;cfs=1&amp;_nc_hash=AQC0Ev5JPEOg_ZSq"/>
    <s v="2307202039292655_2308217832524409"/>
    <m/>
    <s v="https://www.facebook.com/2307202039292655_2308217832524409"/>
    <n v="0"/>
    <n v="0"/>
    <s v="Where we can sign?"/>
    <m/>
    <m/>
    <m/>
    <m/>
    <d v="2019-01-24T20:33:08.000"/>
    <m/>
    <s v="2307202039292655_2307407472605445"/>
    <s v="https://www.facebook.com/2307202039292655_2307407472605445"/>
    <n v="1"/>
    <n v="1"/>
    <m/>
    <m/>
    <m/>
    <m/>
    <m/>
    <m/>
    <n v="1"/>
    <s v="5"/>
    <s v="5"/>
    <m/>
    <m/>
    <m/>
    <m/>
    <m/>
    <m/>
    <m/>
    <m/>
    <m/>
  </r>
  <r>
    <s v="2307202039292655_2308217832524409"/>
    <s v="111658128847068_2307202039292655"/>
    <m/>
    <m/>
    <m/>
    <m/>
    <m/>
    <m/>
    <m/>
    <m/>
    <s v="No"/>
    <n v="517"/>
    <m/>
    <m/>
    <s v="Commented Post"/>
    <s v="Commented Post"/>
    <m/>
    <s v="https://www.facebook.com/111658128847068_2307202039292655"/>
    <x v="350"/>
    <m/>
    <m/>
    <m/>
    <m/>
    <m/>
    <s v="Sign here. https://www.amnesty.org/en/get-involved/take-action/chechnya-stop-abducting-and-killing-gay-men/"/>
    <s v="Two people were killed by torture and 40 more people were arrested in Chechnya because they were LGBTI."/>
    <s v="Tell Putin to put an end to the homophobic crackdown in Chechnya"/>
    <s v="share"/>
    <s v="https://l.facebook.com/l.php?u=https%3A%2F%2Fwww.amnesty.org%2Fen%2Fget-involved%2Ftake-action%2Fchechnya-stop-abducting-and-killing-gay-men%2F&amp;h=AT077wVmuV0n7CWICB7V7pzeTNQsL8bxMGq9akv4pFgReCTMlnHvWCDAmVsPDELOU8F8APxmo0T5DkXO0YIc8TObGMcDeYsP9tRUHi_jQf_bIH4DXx7TIlzuBjH4RoqqmjmApaDnFVGB&amp;s=1"/>
    <s v="https://external.xx.fbcdn.net/safe_image.php?d=AQAeWZ26j0FfXPrc&amp;w=720&amp;h=720&amp;url=https%3A%2F%2Fwww.amnesty.org%3A443%2Fremote.axd%2Faineupstrmediaprd.blob.core.windows.net%2Fmedia%2F15149%2F238416.jpg%3Fcenter%3D0.5%2C0.5%26preset%3Dfixed_1200_630&amp;cfs=1&amp;_nc_hash=AQC0Ev5JPEOg_ZSq"/>
    <s v="https://www.facebook.com/2307202039292655_2308217832524409"/>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2"/>
    <n v="100"/>
    <n v="2"/>
  </r>
  <r>
    <s v="2307202039292655_2308020615877464"/>
    <s v="111658128847068_2307202039292655"/>
    <m/>
    <m/>
    <m/>
    <m/>
    <m/>
    <m/>
    <m/>
    <m/>
    <s v="No"/>
    <n v="518"/>
    <m/>
    <m/>
    <s v="Commented Post"/>
    <s v="Commented Post"/>
    <m/>
    <s v="https://www.facebook.com/111658128847068_2307202039292655"/>
    <x v="351"/>
    <m/>
    <m/>
    <m/>
    <m/>
    <m/>
    <s v="Why not just kill all the pedestrians with yellow t-shirt in to the bargain? Fucking idiots! Some people are just different, get over it!"/>
    <m/>
    <m/>
    <m/>
    <m/>
    <m/>
    <s v="https://www.facebook.com/2307202039292655_2308020615877464"/>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4"/>
    <n v="3"/>
    <n v="12"/>
    <n v="0"/>
    <n v="0"/>
    <n v="21"/>
    <n v="84"/>
    <n v="25"/>
  </r>
  <r>
    <s v="2307202039292655_2307999322546260"/>
    <s v="111658128847068_2307202039292655"/>
    <m/>
    <m/>
    <m/>
    <m/>
    <m/>
    <m/>
    <m/>
    <m/>
    <s v="No"/>
    <n v="519"/>
    <m/>
    <m/>
    <s v="Commented Post"/>
    <s v="Commented Post"/>
    <m/>
    <s v="https://www.facebook.com/111658128847068_2307202039292655"/>
    <x v="352"/>
    <m/>
    <m/>
    <m/>
    <m/>
    <m/>
    <s v="Iran, 7mila arresti di dissidenti https://www.padaniaexpress.com/1971-iran-7mila-arresti-di-dissidenti.html"/>
    <s v="Nel 2018 le autorità iraniane hanno portato avanti una spudorata campagna repressiva contro il dissenso, stroncando proteste e arrestando migliaia di persone. Lo ha dichiarato oggi Amnesty International, a un anno dall’ondata di proteste contro la povertà, la corruzione e l’autoritarismo che p..."/>
    <s v="Iran, 7mila arresti di dissidenti"/>
    <s v="share"/>
    <s v="https://l.facebook.com/l.php?u=https%3A%2F%2Fwww.padaniaexpress.com%2F1971-iran-7mila-arresti-di-dissidenti.html&amp;h=AT2LWushnV60OzEJkAPMV5V6_nfhmkXEeEW_8pab9yKKR29-uXg6ljI-2pPxPSPBhAgWBa2FwcNgwca9f4D62-uP3T66pe-DQRSotm5f62n_RRIyUE_IToXzStib5bXT_5yW88ed_oi8&amp;s=1"/>
    <s v="https://external.xx.fbcdn.net/safe_image.php?d=AQBK2p5qx4iVsW0g&amp;w=720&amp;h=720&amp;url=https%3A%2F%2Fwww.padaniaexpress.com%2Fimages%2Flogo%2Fpadaniaexpress_def_2015_2.jpg&amp;cfs=1&amp;_nc_hash=AQBgydaeb0hkqjkQ"/>
    <s v="https://www.facebook.com/2307202039292655_2307999322546260"/>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5"/>
    <n v="100"/>
    <n v="5"/>
  </r>
  <r>
    <s v="2307202039292655_2307953215884204"/>
    <s v="111658128847068_2307202039292655"/>
    <m/>
    <m/>
    <m/>
    <m/>
    <m/>
    <m/>
    <m/>
    <m/>
    <s v="No"/>
    <n v="520"/>
    <m/>
    <m/>
    <s v="Commented Post"/>
    <s v="Commented Post"/>
    <m/>
    <s v="https://www.facebook.com/111658128847068_2307202039292655"/>
    <x v="353"/>
    <m/>
    <m/>
    <m/>
    <m/>
    <m/>
    <s v="Stop targeting and forcing people."/>
    <m/>
    <m/>
    <m/>
    <m/>
    <m/>
    <s v="https://www.facebook.com/2307202039292655_2307953215884204"/>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5"/>
    <n v="100"/>
    <n v="5"/>
  </r>
  <r>
    <s v="2307202039292655_2307867715892754"/>
    <s v="2307202039292655_2307267259286133"/>
    <s v="128, 128, 128"/>
    <m/>
    <m/>
    <m/>
    <m/>
    <m/>
    <m/>
    <m/>
    <s v="No"/>
    <n v="521"/>
    <m/>
    <m/>
    <s v="Replied to Comment"/>
    <s v="Replied Comment"/>
    <m/>
    <m/>
    <x v="354"/>
    <m/>
    <m/>
    <m/>
    <m/>
    <m/>
    <m/>
    <m/>
    <m/>
    <m/>
    <m/>
    <m/>
    <m/>
    <m/>
    <m/>
    <m/>
    <m/>
    <m/>
    <m/>
    <m/>
    <m/>
    <m/>
    <m/>
    <m/>
    <s v="Americans please keep ur homosexual in ur country.....stop selling it into other countries."/>
    <m/>
    <m/>
    <m/>
    <m/>
    <m/>
    <s v="2307202039292655_2307867715892754"/>
    <m/>
    <s v="https://www.facebook.com/2307202039292655_2307867715892754"/>
    <n v="0"/>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867715892754"/>
    <s v="111658128847068_2307202039292655"/>
    <m/>
    <m/>
    <m/>
    <m/>
    <m/>
    <m/>
    <m/>
    <m/>
    <s v="No"/>
    <n v="522"/>
    <m/>
    <m/>
    <s v="Commented Post"/>
    <s v="Commented Post"/>
    <m/>
    <s v="https://www.facebook.com/111658128847068_2307202039292655"/>
    <x v="354"/>
    <m/>
    <m/>
    <m/>
    <m/>
    <m/>
    <s v="Americans please keep ur homosexual in ur country.....stop selling it into other countries."/>
    <m/>
    <m/>
    <m/>
    <m/>
    <m/>
    <s v="https://www.facebook.com/2307202039292655_2307867715892754"/>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14"/>
    <n v="100"/>
    <n v="14"/>
  </r>
  <r>
    <s v="2307202039292655_2307853389227520"/>
    <s v="111658128847068_2307202039292655"/>
    <m/>
    <m/>
    <m/>
    <m/>
    <m/>
    <m/>
    <m/>
    <m/>
    <s v="No"/>
    <n v="523"/>
    <m/>
    <m/>
    <s v="Commented Post"/>
    <s v="Commented Post"/>
    <m/>
    <s v="https://www.facebook.com/111658128847068_2307202039292655"/>
    <x v="355"/>
    <m/>
    <m/>
    <m/>
    <m/>
    <m/>
    <s v="Warning: This is a political organization disguised under the false purpose of defending human rights and name &quot;Amnesty International,&quot; which actually means Amnesty to the big International criminals such as US, Israeli, and European governments officials and others._x000a_They make their high standards of living throught deceptive practices and by collecting money from the nieve and peace loving people at the expense of the misery of the tortured, and the  persecuted people, while protecting the torturers, and persecutors._x000a_Stop donating even a single red penny and demand the refund of all your past donations._x000a_I want all the peace loving people to sign the petition to investigate &quot;Amnesty International&quot; freez their bank accounts._x000a_https://m.facebook.com/story.php?story_fbid=2009757639060436&amp;id=100000786591420"/>
    <m/>
    <m/>
    <m/>
    <m/>
    <m/>
    <s v="https://www.facebook.com/2307202039292655_2307853389227520"/>
    <n v="1"/>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5"/>
    <n v="4.424778761061947"/>
    <n v="5"/>
    <n v="4.424778761061947"/>
    <n v="0"/>
    <n v="0"/>
    <n v="103"/>
    <n v="91.15044247787611"/>
    <n v="113"/>
  </r>
  <r>
    <s v="2307202039292655_2307700032576189"/>
    <s v="111658128847068_2307202039292655"/>
    <m/>
    <m/>
    <m/>
    <m/>
    <m/>
    <m/>
    <m/>
    <m/>
    <s v="No"/>
    <n v="524"/>
    <m/>
    <m/>
    <s v="Commented Post"/>
    <s v="Commented Post"/>
    <m/>
    <s v="https://www.facebook.com/111658128847068_2307202039292655"/>
    <x v="356"/>
    <m/>
    <m/>
    <m/>
    <m/>
    <m/>
    <s v="Can any one explain they born naturally or self want to be like this.?"/>
    <m/>
    <m/>
    <m/>
    <m/>
    <m/>
    <s v="https://www.facebook.com/2307202039292655_2307700032576189"/>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7.142857142857143"/>
    <n v="0"/>
    <n v="0"/>
    <n v="0"/>
    <n v="0"/>
    <n v="13"/>
    <n v="92.85714285714286"/>
    <n v="14"/>
  </r>
  <r>
    <s v="2307202039292655_2307652542580938"/>
    <s v="111658128847068_2307202039292655"/>
    <m/>
    <m/>
    <m/>
    <m/>
    <m/>
    <m/>
    <m/>
    <m/>
    <s v="No"/>
    <n v="525"/>
    <m/>
    <m/>
    <s v="Commented Post"/>
    <s v="Commented Post"/>
    <m/>
    <s v="https://www.facebook.com/111658128847068_2307202039292655"/>
    <x v="357"/>
    <m/>
    <m/>
    <m/>
    <m/>
    <m/>
    <s v="Where can we sign petition against injustice against homosexuals in Chechnya?"/>
    <m/>
    <m/>
    <m/>
    <m/>
    <m/>
    <s v="https://www.facebook.com/2307202039292655_2307652542580938"/>
    <n v="0"/>
    <n v="1"/>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1"/>
    <n v="9.090909090909092"/>
    <n v="0"/>
    <n v="0"/>
    <n v="10"/>
    <n v="90.9090909090909"/>
    <n v="11"/>
  </r>
  <r>
    <s v="2307202039292655_2307615099251349"/>
    <s v="2307202039292655_2307267259286133"/>
    <s v="148, 108, 108"/>
    <n v="8.5"/>
    <m/>
    <m/>
    <m/>
    <m/>
    <m/>
    <m/>
    <s v="No"/>
    <n v="526"/>
    <m/>
    <m/>
    <s v="Replied to Comment"/>
    <s v="Replied Comment"/>
    <m/>
    <m/>
    <x v="358"/>
    <m/>
    <m/>
    <m/>
    <m/>
    <m/>
    <m/>
    <m/>
    <m/>
    <m/>
    <m/>
    <m/>
    <m/>
    <m/>
    <m/>
    <m/>
    <m/>
    <m/>
    <m/>
    <m/>
    <m/>
    <m/>
    <m/>
    <m/>
    <s v="just a reminder - all the world took care about their side of the street and it didn't stop WW2. Why worry that they kill Jews? Homosexuals? It is their side, not ours, after all... But soon enough, they wanted to come to all sides and it was nearly too late."/>
    <m/>
    <m/>
    <m/>
    <m/>
    <m/>
    <s v="2307202039292655_2307615099251349"/>
    <m/>
    <s v="https://www.facebook.com/2307202039292655_2307615099251349"/>
    <n v="2"/>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615099251349"/>
    <s v="111658128847068_2307202039292655"/>
    <m/>
    <m/>
    <m/>
    <m/>
    <m/>
    <m/>
    <m/>
    <m/>
    <s v="No"/>
    <n v="527"/>
    <m/>
    <m/>
    <s v="Commented Post"/>
    <s v="Commented Post"/>
    <m/>
    <s v="https://www.facebook.com/111658128847068_2307202039292655"/>
    <x v="358"/>
    <m/>
    <m/>
    <m/>
    <m/>
    <m/>
    <s v="just a reminder - all the world took care about their side of the street and it didn't stop WW2. Why worry that they kill Jews? Homosexuals? It is their side, not ours, after all... But soon enough, they wanted to come to all sides and it was nearly too late."/>
    <m/>
    <m/>
    <m/>
    <m/>
    <m/>
    <s v="https://www.facebook.com/2307202039292655_2307615099251349"/>
    <n v="2"/>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2"/>
    <n v="2"/>
    <n v="4"/>
    <n v="0"/>
    <n v="0"/>
    <n v="47"/>
    <n v="94"/>
    <n v="50"/>
  </r>
  <r>
    <s v="2307202039292655_2307614855918040"/>
    <s v="2307202039292655_2307267259286133"/>
    <s v="128, 128, 128"/>
    <m/>
    <m/>
    <m/>
    <m/>
    <m/>
    <m/>
    <m/>
    <s v="No"/>
    <n v="528"/>
    <m/>
    <m/>
    <s v="Replied to Comment"/>
    <s v="Replied Comment"/>
    <m/>
    <m/>
    <x v="359"/>
    <m/>
    <m/>
    <m/>
    <m/>
    <m/>
    <m/>
    <m/>
    <m/>
    <m/>
    <m/>
    <m/>
    <m/>
    <m/>
    <m/>
    <m/>
    <m/>
    <m/>
    <m/>
    <m/>
    <m/>
    <m/>
    <m/>
    <m/>
    <s v="Evan O Conner It's not whataboutism. It's recognizing national sovereignty. If you feel so strongly go to Chechnya and protest."/>
    <m/>
    <m/>
    <m/>
    <m/>
    <m/>
    <s v="2307202039292655_2307614855918040"/>
    <m/>
    <s v="https://www.facebook.com/2307202039292655_2307614855918040"/>
    <n v="0"/>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614855918040"/>
    <s v="111658128847068_2307202039292655"/>
    <m/>
    <m/>
    <m/>
    <m/>
    <m/>
    <m/>
    <m/>
    <m/>
    <s v="No"/>
    <n v="529"/>
    <m/>
    <m/>
    <s v="Commented Post"/>
    <s v="Commented Post"/>
    <m/>
    <s v="https://www.facebook.com/111658128847068_2307202039292655"/>
    <x v="359"/>
    <m/>
    <m/>
    <m/>
    <m/>
    <m/>
    <s v="Evan O Conner It's not whataboutism. It's recognizing national sovereignty. If you feel so strongly go to Chechnya and protest."/>
    <m/>
    <m/>
    <m/>
    <m/>
    <m/>
    <s v="https://www.facebook.com/2307202039292655_2307614855918040"/>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1"/>
    <n v="5"/>
    <n v="0"/>
    <n v="0"/>
    <n v="19"/>
    <n v="95"/>
    <n v="20"/>
  </r>
  <r>
    <s v="2307202039292655_2307480245931501"/>
    <s v="2307202039292655_2307267259286133"/>
    <s v="148, 108, 108"/>
    <n v="8.5"/>
    <m/>
    <m/>
    <m/>
    <m/>
    <m/>
    <m/>
    <s v="No"/>
    <n v="530"/>
    <m/>
    <m/>
    <s v="Replied to Comment"/>
    <s v="Replied Comment"/>
    <m/>
    <m/>
    <x v="360"/>
    <m/>
    <m/>
    <m/>
    <m/>
    <m/>
    <m/>
    <m/>
    <m/>
    <m/>
    <m/>
    <m/>
    <m/>
    <m/>
    <m/>
    <m/>
    <m/>
    <m/>
    <m/>
    <m/>
    <m/>
    <m/>
    <m/>
    <m/>
    <s v="Jay Holloway bullshit - my side is the queer kid in russia or Chechnya - i was born there and i am allowed to criticise. i am also allowed to criticism of every other state. and dont #whataboutism me! eather queer rights are important - then they are everywhere or you don't care about queers. there is no border except maybe in your head."/>
    <m/>
    <m/>
    <m/>
    <m/>
    <m/>
    <s v="2307202039292655_2307480245931501"/>
    <m/>
    <s v="https://www.facebook.com/2307202039292655_2307480245931501"/>
    <n v="2"/>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s v=" #whataboutism"/>
    <m/>
    <m/>
    <m/>
    <n v="1"/>
    <s v="5"/>
    <s v="5"/>
    <m/>
    <m/>
    <m/>
    <m/>
    <m/>
    <m/>
    <m/>
    <m/>
    <m/>
  </r>
  <r>
    <s v="2307202039292655_2307480245931501"/>
    <s v="111658128847068_2307202039292655"/>
    <m/>
    <m/>
    <m/>
    <m/>
    <m/>
    <m/>
    <m/>
    <m/>
    <s v="No"/>
    <n v="531"/>
    <m/>
    <m/>
    <s v="Commented Post"/>
    <s v="Commented Post"/>
    <m/>
    <s v="https://www.facebook.com/111658128847068_2307202039292655"/>
    <x v="360"/>
    <m/>
    <m/>
    <m/>
    <m/>
    <m/>
    <s v="Jay Holloway bullshit - my side is the queer kid in russia or Chechnya - i was born there and i am allowed to criticise. i am also allowed to criticism of every other state. and dont #whataboutism me! eather queer rights are important - then they are everywhere or you don't care about queers. there is no border except maybe in your head."/>
    <m/>
    <m/>
    <m/>
    <m/>
    <m/>
    <s v="https://www.facebook.com/2307202039292655_2307480245931501"/>
    <n v="2"/>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s v=" #whataboutism"/>
    <m/>
    <m/>
    <m/>
    <m/>
    <m/>
    <m/>
    <m/>
    <m/>
    <m/>
    <m/>
    <m/>
    <m/>
    <m/>
    <m/>
    <m/>
    <m/>
    <m/>
    <m/>
    <m/>
    <m/>
    <m/>
    <m/>
    <m/>
    <m/>
    <m/>
    <m/>
    <m/>
    <m/>
    <n v="1"/>
    <s v="5"/>
    <s v="5"/>
    <n v="1"/>
    <n v="1.639344262295082"/>
    <n v="4"/>
    <n v="6.557377049180328"/>
    <n v="0"/>
    <n v="0"/>
    <n v="56"/>
    <n v="91.80327868852459"/>
    <n v="61"/>
  </r>
  <r>
    <s v="2307202039292655_2307465005933025"/>
    <s v="111658128847068_2307202039292655"/>
    <m/>
    <m/>
    <m/>
    <m/>
    <m/>
    <m/>
    <m/>
    <m/>
    <s v="No"/>
    <n v="532"/>
    <m/>
    <m/>
    <s v="Commented Post"/>
    <s v="Commented Post"/>
    <m/>
    <s v="https://www.facebook.com/111658128847068_2307202039292655"/>
    <x v="361"/>
    <m/>
    <m/>
    <m/>
    <m/>
    <m/>
    <s v="Thankyou Amnesty International and your 7million supporters for trying to help tortured victims around the world. You are the only glimmer of hope for many detained in oppressive regimes. Keep fighting injustices❤️"/>
    <m/>
    <m/>
    <m/>
    <m/>
    <m/>
    <s v="https://www.facebook.com/2307202039292655_2307465005933025"/>
    <n v="1"/>
    <n v="1"/>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3.125"/>
    <n v="3"/>
    <n v="9.375"/>
    <n v="0"/>
    <n v="0"/>
    <n v="28"/>
    <n v="87.5"/>
    <n v="32"/>
  </r>
  <r>
    <s v="2307202039292655_2307436682602524"/>
    <s v="2307202039292655_2307267259286133"/>
    <s v="128, 128, 128"/>
    <m/>
    <m/>
    <m/>
    <m/>
    <m/>
    <m/>
    <m/>
    <s v="No"/>
    <n v="533"/>
    <m/>
    <m/>
    <s v="Replied to Comment"/>
    <s v="Replied Comment"/>
    <m/>
    <m/>
    <x v="362"/>
    <m/>
    <m/>
    <m/>
    <m/>
    <m/>
    <m/>
    <m/>
    <m/>
    <m/>
    <m/>
    <m/>
    <m/>
    <m/>
    <m/>
    <m/>
    <m/>
    <m/>
    <m/>
    <m/>
    <m/>
    <m/>
    <m/>
    <m/>
    <s v="Evan O Conner Ever heard of keeping your own side of the street clean and let the people across the street worry about theirs? And why is it that Amnesty International &quot;the human rights organization&quot; or so we are told  fetishsizes crimes like these yet turns a blind eye to the number one human rights violation hunger? Food is a human right under the UNUDHR. Could it be that AI only exists as a pressure organization for US foreign policy?"/>
    <m/>
    <m/>
    <m/>
    <m/>
    <m/>
    <s v="2307202039292655_2307436682602524"/>
    <m/>
    <s v="https://www.facebook.com/2307202039292655_2307436682602524"/>
    <n v="0"/>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436682602524"/>
    <s v="111658128847068_2307202039292655"/>
    <m/>
    <m/>
    <m/>
    <m/>
    <m/>
    <m/>
    <m/>
    <m/>
    <s v="No"/>
    <n v="534"/>
    <m/>
    <m/>
    <s v="Commented Post"/>
    <s v="Commented Post"/>
    <m/>
    <s v="https://www.facebook.com/111658128847068_2307202039292655"/>
    <x v="362"/>
    <m/>
    <m/>
    <m/>
    <m/>
    <m/>
    <s v="Evan O Conner Ever heard of keeping your own side of the street clean and let the people across the street worry about theirs? And why is it that Amnesty International &quot;the human rights organization&quot; or so we are told  fetishsizes crimes like these yet turns a blind eye to the number one human rights violation hunger? Food is a human right under the UNUDHR. Could it be that AI only exists as a pressure organization for US foreign policy?"/>
    <m/>
    <m/>
    <m/>
    <m/>
    <m/>
    <s v="https://www.facebook.com/2307202039292655_2307436682602524"/>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3"/>
    <n v="3.75"/>
    <n v="3"/>
    <n v="3.75"/>
    <n v="0"/>
    <n v="0"/>
    <n v="74"/>
    <n v="92.5"/>
    <n v="80"/>
  </r>
  <r>
    <s v="2307202039292655_2307431809269678"/>
    <s v="111658128847068_2307202039292655"/>
    <m/>
    <m/>
    <m/>
    <m/>
    <m/>
    <m/>
    <m/>
    <m/>
    <s v="No"/>
    <n v="535"/>
    <m/>
    <m/>
    <s v="Commented Post"/>
    <s v="Commented Post"/>
    <m/>
    <s v="https://www.facebook.com/111658128847068_2307202039292655"/>
    <x v="363"/>
    <m/>
    <m/>
    <m/>
    <m/>
    <m/>
    <s v="&quot;and that's how I met your mother...&quot;"/>
    <m/>
    <m/>
    <m/>
    <m/>
    <m/>
    <s v="https://www.facebook.com/2307202039292655_2307431809269678"/>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7"/>
    <n v="100"/>
    <n v="7"/>
  </r>
  <r>
    <s v="2307202039292655_2307407472605445"/>
    <s v="111658128847068_2307202039292655"/>
    <m/>
    <m/>
    <m/>
    <m/>
    <m/>
    <m/>
    <m/>
    <m/>
    <s v="No"/>
    <n v="536"/>
    <m/>
    <m/>
    <s v="Commented Post"/>
    <s v="Commented Post"/>
    <m/>
    <s v="https://www.facebook.com/111658128847068_2307202039292655"/>
    <x v="364"/>
    <m/>
    <m/>
    <m/>
    <m/>
    <m/>
    <s v="Where we can sign?"/>
    <m/>
    <m/>
    <m/>
    <m/>
    <m/>
    <s v="https://www.facebook.com/2307202039292655_2307407472605445"/>
    <n v="1"/>
    <n v="1"/>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0"/>
    <n v="0"/>
    <n v="0"/>
    <n v="0"/>
    <n v="4"/>
    <n v="100"/>
    <n v="4"/>
  </r>
  <r>
    <s v="2307202039292655_2307400072606185"/>
    <s v="2307202039292655_2307267259286133"/>
    <s v="181, 76, 76"/>
    <n v="10"/>
    <m/>
    <m/>
    <m/>
    <m/>
    <m/>
    <m/>
    <s v="No"/>
    <n v="537"/>
    <m/>
    <m/>
    <s v="Replied to Comment"/>
    <s v="Replied Comment"/>
    <m/>
    <m/>
    <x v="365"/>
    <m/>
    <m/>
    <m/>
    <m/>
    <m/>
    <m/>
    <m/>
    <m/>
    <m/>
    <m/>
    <m/>
    <m/>
    <m/>
    <m/>
    <m/>
    <m/>
    <m/>
    <m/>
    <m/>
    <m/>
    <m/>
    <m/>
    <m/>
    <s v="i see - it's eather nuclear war bcs russians can not be criticiesed or getting used to homophobic attacks. good to know."/>
    <m/>
    <m/>
    <m/>
    <m/>
    <m/>
    <s v="2307202039292655_2307400072606185"/>
    <m/>
    <s v="https://www.facebook.com/2307202039292655_2307400072606185"/>
    <n v="5"/>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400072606185"/>
    <s v="111658128847068_2307202039292655"/>
    <m/>
    <m/>
    <m/>
    <m/>
    <m/>
    <m/>
    <m/>
    <m/>
    <s v="No"/>
    <n v="538"/>
    <m/>
    <m/>
    <s v="Commented Post"/>
    <s v="Commented Post"/>
    <m/>
    <s v="https://www.facebook.com/111658128847068_2307202039292655"/>
    <x v="365"/>
    <m/>
    <m/>
    <m/>
    <m/>
    <m/>
    <s v="i see - it's eather nuclear war bcs russians can not be criticiesed or getting used to homophobic attacks. good to know."/>
    <m/>
    <m/>
    <m/>
    <m/>
    <m/>
    <s v="https://www.facebook.com/2307202039292655_2307400072606185"/>
    <n v="5"/>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4.761904761904762"/>
    <n v="1"/>
    <n v="4.761904761904762"/>
    <n v="0"/>
    <n v="0"/>
    <n v="19"/>
    <n v="90.47619047619048"/>
    <n v="21"/>
  </r>
  <r>
    <s v="2307202039292655_2307340115945514"/>
    <s v="2307202039292655_2307267259286133"/>
    <s v="128, 128, 128"/>
    <m/>
    <m/>
    <m/>
    <m/>
    <m/>
    <m/>
    <m/>
    <s v="No"/>
    <n v="539"/>
    <m/>
    <m/>
    <s v="Replied to Comment"/>
    <s v="Replied Comment"/>
    <m/>
    <m/>
    <x v="366"/>
    <m/>
    <m/>
    <m/>
    <m/>
    <m/>
    <m/>
    <m/>
    <m/>
    <m/>
    <m/>
    <m/>
    <m/>
    <m/>
    <m/>
    <m/>
    <m/>
    <m/>
    <m/>
    <m/>
    <m/>
    <m/>
    <m/>
    <m/>
    <s v="G Anne Smith How much is pursuing this insane policy worth to you? Are you willing to die in a nuclear inferno? That's where this meddling will lead."/>
    <m/>
    <m/>
    <m/>
    <m/>
    <m/>
    <s v="2307202039292655_2307340115945514"/>
    <m/>
    <s v="https://www.facebook.com/2307202039292655_2307340115945514"/>
    <n v="0"/>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340115945514"/>
    <s v="111658128847068_2307202039292655"/>
    <m/>
    <m/>
    <m/>
    <m/>
    <m/>
    <m/>
    <m/>
    <m/>
    <s v="No"/>
    <n v="540"/>
    <m/>
    <m/>
    <s v="Commented Post"/>
    <s v="Commented Post"/>
    <m/>
    <s v="https://www.facebook.com/111658128847068_2307202039292655"/>
    <x v="366"/>
    <m/>
    <m/>
    <m/>
    <m/>
    <m/>
    <s v="G Anne Smith How much is pursuing this insane policy worth to you? Are you willing to die in a nuclear inferno? That's where this meddling will lead."/>
    <m/>
    <m/>
    <m/>
    <m/>
    <m/>
    <s v="https://www.facebook.com/2307202039292655_2307340115945514"/>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3"/>
    <n v="10.714285714285714"/>
    <n v="2"/>
    <n v="7.142857142857143"/>
    <n v="0"/>
    <n v="0"/>
    <n v="23"/>
    <n v="82.14285714285714"/>
    <n v="28"/>
  </r>
  <r>
    <s v="2307202039292655_2307316132614579"/>
    <s v="2307202039292655_2307267259286133"/>
    <s v="161, 95, 95"/>
    <n v="9.377443751081735"/>
    <m/>
    <m/>
    <m/>
    <m/>
    <m/>
    <m/>
    <s v="No"/>
    <n v="541"/>
    <m/>
    <m/>
    <s v="Replied to Comment"/>
    <s v="Replied Comment"/>
    <m/>
    <m/>
    <x v="367"/>
    <m/>
    <m/>
    <m/>
    <m/>
    <m/>
    <m/>
    <m/>
    <m/>
    <m/>
    <m/>
    <m/>
    <m/>
    <m/>
    <m/>
    <m/>
    <m/>
    <m/>
    <m/>
    <m/>
    <m/>
    <m/>
    <m/>
    <m/>
    <s v="Jay Holloway This is really dumb internal policy."/>
    <m/>
    <m/>
    <m/>
    <m/>
    <m/>
    <s v="2307202039292655_2307316132614579"/>
    <m/>
    <s v="https://www.facebook.com/2307202039292655_2307316132614579"/>
    <n v="3"/>
    <n v="0"/>
    <s v="Is Amnesty International participating in campaign to undermine Russia's internal security? The American Ruling Class needs to stop meddling in Russia's internal affairs. Meddling in their affairs led to the attacks of 911. This is a really dumb foreign policy."/>
    <m/>
    <m/>
    <m/>
    <m/>
    <d v="2019-01-24T18:30:55.000"/>
    <m/>
    <s v="2307202039292655_2307267259286133"/>
    <s v="https://www.facebook.com/2307202039292655_2307267259286133"/>
    <n v="0"/>
    <n v="8"/>
    <m/>
    <m/>
    <m/>
    <m/>
    <m/>
    <m/>
    <n v="1"/>
    <s v="5"/>
    <s v="5"/>
    <m/>
    <m/>
    <m/>
    <m/>
    <m/>
    <m/>
    <m/>
    <m/>
    <m/>
  </r>
  <r>
    <s v="2307202039292655_2307316132614579"/>
    <s v="111658128847068_2307202039292655"/>
    <m/>
    <m/>
    <m/>
    <m/>
    <m/>
    <m/>
    <m/>
    <m/>
    <s v="No"/>
    <n v="542"/>
    <m/>
    <m/>
    <s v="Commented Post"/>
    <s v="Commented Post"/>
    <m/>
    <s v="https://www.facebook.com/111658128847068_2307202039292655"/>
    <x v="367"/>
    <m/>
    <m/>
    <m/>
    <m/>
    <m/>
    <s v="Jay Holloway This is really dumb internal policy."/>
    <m/>
    <m/>
    <m/>
    <m/>
    <m/>
    <s v="https://www.facebook.com/2307202039292655_2307316132614579"/>
    <n v="3"/>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1"/>
    <n v="12.5"/>
    <n v="0"/>
    <n v="0"/>
    <n v="7"/>
    <n v="87.5"/>
    <n v="8"/>
  </r>
  <r>
    <s v="2307202039292655_2307267259286133"/>
    <s v="111658128847068_2307202039292655"/>
    <m/>
    <m/>
    <m/>
    <m/>
    <m/>
    <m/>
    <m/>
    <m/>
    <s v="No"/>
    <n v="543"/>
    <m/>
    <m/>
    <s v="Commented Post"/>
    <s v="Commented Post"/>
    <m/>
    <s v="https://www.facebook.com/111658128847068_2307202039292655"/>
    <x v="368"/>
    <m/>
    <m/>
    <m/>
    <m/>
    <m/>
    <s v="Is Amnesty International participating in campaign to undermine Russia's internal security? The American Ruling Class needs to stop meddling in Russia's internal affairs. Meddling in their affairs led to the attacks of 911. This is a really dumb foreign policy."/>
    <m/>
    <m/>
    <m/>
    <m/>
    <m/>
    <s v="https://www.facebook.com/2307202039292655_2307267259286133"/>
    <n v="0"/>
    <n v="8"/>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1"/>
    <n v="2.5"/>
    <n v="3"/>
    <n v="7.5"/>
    <n v="0"/>
    <n v="0"/>
    <n v="36"/>
    <n v="90"/>
    <n v="40"/>
  </r>
  <r>
    <s v="2307202039292655_2307235905955935"/>
    <s v="111658128847068_2307202039292655"/>
    <m/>
    <m/>
    <m/>
    <m/>
    <m/>
    <m/>
    <m/>
    <m/>
    <s v="No"/>
    <n v="544"/>
    <m/>
    <m/>
    <s v="Commented Post"/>
    <s v="Commented Post"/>
    <m/>
    <s v="https://www.facebook.com/111658128847068_2307202039292655"/>
    <x v="369"/>
    <m/>
    <m/>
    <m/>
    <m/>
    <m/>
    <s v="An inhuman treatement with human"/>
    <m/>
    <m/>
    <m/>
    <m/>
    <m/>
    <s v="https://www.facebook.com/2307202039292655_2307235905955935"/>
    <n v="0"/>
    <n v="0"/>
    <s v="Once again authorities in Chechnya are violently targeting LGBTI people. Maksim was one of those who fled the purge in Chechnya in 2017. He is still forced to live in hiding. While there is no justice, LGBTI people will continue to face persecution."/>
    <s v="Amnesty International"/>
    <d v="2019-01-24T17:53:29.000"/>
    <s v="https://scontent.xx.fbcdn.net/v/t15.5256-10/p130x130/49940389_610612589366634_6905560014644051968_n.jpg?_nc_cat=102&amp;_nc_ht=scontent.xx&amp;oh=fb15fca664bd7a5fe33ee6189daeb811&amp;oe=5CC1413B"/>
    <n v="73"/>
    <n v="23"/>
    <m/>
    <m/>
    <m/>
    <m/>
    <m/>
    <m/>
    <m/>
    <m/>
    <m/>
    <m/>
    <m/>
    <m/>
    <m/>
    <m/>
    <m/>
    <m/>
    <m/>
    <m/>
    <m/>
    <m/>
    <m/>
    <m/>
    <m/>
    <m/>
    <m/>
    <m/>
    <m/>
    <m/>
    <m/>
    <m/>
    <m/>
    <n v="1"/>
    <s v="5"/>
    <s v="5"/>
    <n v="0"/>
    <n v="0"/>
    <n v="1"/>
    <n v="20"/>
    <n v="0"/>
    <n v="0"/>
    <n v="4"/>
    <n v="80"/>
    <n v="5"/>
  </r>
  <r>
    <s v="2308139495865576_2308217202524472"/>
    <s v="2308139495865576_2308203525859173"/>
    <s v="138, 118, 118"/>
    <n v="7"/>
    <m/>
    <m/>
    <m/>
    <m/>
    <m/>
    <m/>
    <s v="No"/>
    <n v="545"/>
    <m/>
    <m/>
    <s v="Replied to Comment"/>
    <s v="Replied Comment"/>
    <m/>
    <m/>
    <x v="370"/>
    <m/>
    <m/>
    <m/>
    <m/>
    <m/>
    <m/>
    <m/>
    <m/>
    <m/>
    <m/>
    <m/>
    <m/>
    <m/>
    <m/>
    <m/>
    <m/>
    <m/>
    <m/>
    <m/>
    <m/>
    <m/>
    <m/>
    <m/>
    <s v="Here you go. https://www.amnesty.org/en/get-involved/take-action/tell-google-drop-dragonfly/"/>
    <s v="Google may have paused their plans to support censorship in China - but they need to commit not to trade human rights for profit."/>
    <s v="Tell Google CEO Sundar Pichai to publicly drop Dragonfly"/>
    <s v="share"/>
    <s v="https://l.facebook.com/l.php?u=https%3A%2F%2Fwww.amnesty.org%2Fen%2Fget-involved%2Ftake-action%2Ftell-google-drop-dragonfly%2F&amp;h=AT3RGmgcFlNrefc4G83BiV2nIwvQruuqZglaiIxIZGj5yfA2K0IpIvmtH9vg9R6nWnaVMTuvwSEqRtunVetVwbdmqwDkWWvaeVB6J9rmn30h1-7fWk8tum23kk9b9t2rnrDTEL4hiJxk&amp;s=1"/>
    <s v="https://external.xx.fbcdn.net/safe_image.php?d=AQC6_rAFaCIBFznJ&amp;w=720&amp;h=720&amp;url=https%3A%2F%2Fwww.amnesty.org%3A443%2Fremote.axd%2Faineupstrmediaprd.blob.core.windows.net%2Fmedia%2F19839%2Fdragonfly-mic.jpg%3Fcenter%3D0.5%2C0.5%26preset%3Dfixed_1200_630&amp;cfs=1&amp;_nc_hash=AQAutw7mmjwpQMlL"/>
    <s v="2308139495865576_2308217202524472"/>
    <m/>
    <s v="https://www.facebook.com/2308139495865576_2308217202524472"/>
    <n v="1"/>
    <n v="0"/>
    <s v="Where  is  the petition,please?"/>
    <m/>
    <m/>
    <m/>
    <m/>
    <d v="2019-01-25T11:10:45.000"/>
    <m/>
    <s v="2308139495865576_2308203525859173"/>
    <s v="https://www.facebook.com/2308139495865576_2308203525859173"/>
    <n v="0"/>
    <n v="1"/>
    <m/>
    <m/>
    <m/>
    <m/>
    <m/>
    <m/>
    <n v="1"/>
    <s v="9"/>
    <s v="9"/>
    <m/>
    <m/>
    <m/>
    <m/>
    <m/>
    <m/>
    <m/>
    <m/>
    <m/>
  </r>
  <r>
    <s v="2308139495865576_2308217202524472"/>
    <s v="111658128847068_2308139495865576"/>
    <m/>
    <m/>
    <m/>
    <m/>
    <m/>
    <m/>
    <m/>
    <m/>
    <s v="No"/>
    <n v="546"/>
    <m/>
    <m/>
    <s v="Commented Post"/>
    <s v="Commented Post"/>
    <m/>
    <s v="https://www.facebook.com/111658128847068_2308139495865576"/>
    <x v="370"/>
    <m/>
    <m/>
    <m/>
    <m/>
    <m/>
    <s v="Here you go. https://www.amnesty.org/en/get-involved/take-action/tell-google-drop-dragonfly/"/>
    <s v="Google may have paused their plans to support censorship in China - but they need to commit not to trade human rights for profit."/>
    <s v="Tell Google CEO Sundar Pichai to publicly drop Dragonfly"/>
    <s v="share"/>
    <s v="https://l.facebook.com/l.php?u=https%3A%2F%2Fwww.amnesty.org%2Fen%2Fget-involved%2Ftake-action%2Ftell-google-drop-dragonfly%2F&amp;h=AT2F9gsa3nTi9MUA5eCp21ACkTPoLPLhO5JdFjBNL6aqW_rL1VmBPb5f0Yr4mhXRDYIks1q3wFnNSVWeQMesuNEm2lG0AU-h5vajIlajDJf6DF-d9yYXru1V1PRrgCr0rhr0CE6VrtoP&amp;s=1"/>
    <s v="https://external.xx.fbcdn.net/safe_image.php?d=AQC6_rAFaCIBFznJ&amp;w=720&amp;h=720&amp;url=https%3A%2F%2Fwww.amnesty.org%3A443%2Fremote.axd%2Faineupstrmediaprd.blob.core.windows.net%2Fmedia%2F19839%2Fdragonfly-mic.jpg%3Fcenter%3D0.5%2C0.5%26preset%3Dfixed_1200_630&amp;cfs=1&amp;_nc_hash=AQAutw7mmjwpQMlL"/>
    <s v="https://www.facebook.com/2308139495865576_2308217202524472"/>
    <n v="1"/>
    <n v="0"/>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0"/>
    <n v="0"/>
    <n v="0"/>
    <n v="0"/>
    <n v="0"/>
    <n v="0"/>
    <n v="3"/>
    <n v="100"/>
    <n v="3"/>
  </r>
  <r>
    <s v="2308139495865576_2308216182524574"/>
    <s v="111658128847068_2308139495865576"/>
    <m/>
    <m/>
    <m/>
    <m/>
    <m/>
    <m/>
    <m/>
    <m/>
    <s v="No"/>
    <n v="547"/>
    <m/>
    <m/>
    <s v="Commented Post"/>
    <s v="Commented Post"/>
    <m/>
    <s v="https://www.facebook.com/111658128847068_2308139495865576"/>
    <x v="371"/>
    <m/>
    <m/>
    <m/>
    <m/>
    <m/>
    <s v="Sign here. https://www.amnesty.org/en/get-involved/take-action/tell-google-drop-dragonfly/"/>
    <m/>
    <m/>
    <m/>
    <m/>
    <m/>
    <s v="https://www.facebook.com/2308139495865576_2308216182524574"/>
    <n v="0"/>
    <n v="0"/>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0"/>
    <n v="0"/>
    <n v="0"/>
    <n v="0"/>
    <n v="0"/>
    <n v="0"/>
    <n v="2"/>
    <n v="100"/>
    <n v="2"/>
  </r>
  <r>
    <s v="2308139495865576_2308215455857980"/>
    <s v="2308139495865576_2308176622528530"/>
    <s v="128, 128, 128"/>
    <m/>
    <m/>
    <m/>
    <m/>
    <m/>
    <m/>
    <m/>
    <s v="No"/>
    <n v="548"/>
    <m/>
    <m/>
    <s v="Replied to Comment"/>
    <s v="Replied Comment"/>
    <m/>
    <m/>
    <x v="372"/>
    <m/>
    <m/>
    <m/>
    <m/>
    <m/>
    <m/>
    <m/>
    <m/>
    <m/>
    <m/>
    <m/>
    <m/>
    <m/>
    <m/>
    <m/>
    <m/>
    <m/>
    <m/>
    <m/>
    <m/>
    <m/>
    <m/>
    <m/>
    <s v="Thank you ;)"/>
    <m/>
    <m/>
    <m/>
    <m/>
    <m/>
    <s v="2308139495865576_2308215455857980"/>
    <m/>
    <s v="https://www.facebook.com/2308139495865576_2308215455857980"/>
    <n v="0"/>
    <n v="0"/>
    <s v="If nothing else, that's a great and creative way to raise awareness 😅"/>
    <m/>
    <m/>
    <m/>
    <m/>
    <d v="2019-01-25T10:39:14.000"/>
    <m/>
    <s v="2308139495865576_2308176622528530"/>
    <s v="https://www.facebook.com/2308139495865576_2308176622528530"/>
    <n v="1"/>
    <n v="1"/>
    <m/>
    <m/>
    <m/>
    <m/>
    <m/>
    <m/>
    <n v="1"/>
    <s v="9"/>
    <s v="9"/>
    <m/>
    <m/>
    <m/>
    <m/>
    <m/>
    <m/>
    <m/>
    <m/>
    <m/>
  </r>
  <r>
    <s v="2308139495865576_2308215455857980"/>
    <s v="111658128847068_2308139495865576"/>
    <m/>
    <m/>
    <m/>
    <m/>
    <m/>
    <m/>
    <m/>
    <m/>
    <s v="No"/>
    <n v="549"/>
    <m/>
    <m/>
    <s v="Commented Post"/>
    <s v="Commented Post"/>
    <m/>
    <s v="https://www.facebook.com/111658128847068_2308139495865576"/>
    <x v="372"/>
    <m/>
    <m/>
    <m/>
    <m/>
    <m/>
    <s v="Thank you ;)"/>
    <m/>
    <m/>
    <m/>
    <m/>
    <m/>
    <s v="https://www.facebook.com/2308139495865576_2308215455857980"/>
    <n v="0"/>
    <n v="0"/>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1"/>
    <n v="50"/>
    <n v="0"/>
    <n v="0"/>
    <n v="0"/>
    <n v="0"/>
    <n v="1"/>
    <n v="50"/>
    <n v="2"/>
  </r>
  <r>
    <s v="2308139495865576_2308203525859173"/>
    <s v="111658128847068_2308139495865576"/>
    <m/>
    <m/>
    <m/>
    <m/>
    <m/>
    <m/>
    <m/>
    <m/>
    <s v="No"/>
    <n v="550"/>
    <m/>
    <m/>
    <s v="Commented Post"/>
    <s v="Commented Post"/>
    <m/>
    <s v="https://www.facebook.com/111658128847068_2308139495865576"/>
    <x v="373"/>
    <m/>
    <m/>
    <m/>
    <m/>
    <m/>
    <s v="Where  is  the petition,please?"/>
    <m/>
    <m/>
    <m/>
    <m/>
    <m/>
    <s v="https://www.facebook.com/2308139495865576_2308203525859173"/>
    <n v="0"/>
    <n v="1"/>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0"/>
    <n v="0"/>
    <n v="0"/>
    <n v="0"/>
    <n v="0"/>
    <n v="0"/>
    <n v="5"/>
    <n v="100"/>
    <n v="5"/>
  </r>
  <r>
    <s v="2308139495865576_2308176622528530"/>
    <s v="111658128847068_2308139495865576"/>
    <m/>
    <m/>
    <m/>
    <m/>
    <m/>
    <m/>
    <m/>
    <m/>
    <s v="No"/>
    <n v="551"/>
    <m/>
    <m/>
    <s v="Commented Post"/>
    <s v="Commented Post"/>
    <m/>
    <s v="https://www.facebook.com/111658128847068_2308139495865576"/>
    <x v="374"/>
    <m/>
    <m/>
    <m/>
    <m/>
    <m/>
    <s v="If nothing else, that's a great and creative way to raise awareness 😅"/>
    <m/>
    <m/>
    <m/>
    <m/>
    <m/>
    <s v="https://www.facebook.com/2308139495865576_2308176622528530"/>
    <n v="1"/>
    <n v="1"/>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2"/>
    <n v="16.666666666666668"/>
    <n v="0"/>
    <n v="0"/>
    <n v="0"/>
    <n v="0"/>
    <n v="10"/>
    <n v="83.33333333333333"/>
    <n v="12"/>
  </r>
  <r>
    <s v="2308139495865576_2308165552529637"/>
    <s v="111658128847068_2308139495865576"/>
    <m/>
    <m/>
    <m/>
    <m/>
    <m/>
    <m/>
    <m/>
    <m/>
    <s v="No"/>
    <n v="552"/>
    <m/>
    <m/>
    <s v="Commented Post"/>
    <s v="Commented Post"/>
    <m/>
    <s v="https://www.facebook.com/111658128847068_2308139495865576"/>
    <x v="375"/>
    <m/>
    <m/>
    <m/>
    <m/>
    <m/>
    <s v="Rosabel Canós Llorens"/>
    <m/>
    <m/>
    <m/>
    <m/>
    <m/>
    <s v="https://www.facebook.com/2308139495865576_2308165552529637"/>
    <n v="0"/>
    <n v="0"/>
    <s v="Google may have paused their plans to support censorship in China, but it’s time they commit not to trade human rights for profit publicly. We need to take action: Tell CEO Sundar Pichai to publicly drop ‘Project Dragonfly.’"/>
    <s v="Amnesty International"/>
    <d v="2019-01-25T09:57:48.000"/>
    <s v="https://scontent.xx.fbcdn.net/v/t15.5256-10/p130x130/49934524_382543095638442_1206363112656076800_n.jpg?_nc_cat=1&amp;_nc_ht=scontent.xx&amp;oh=9e448e7fe5aaa8794c405e1a8d31b091&amp;oe=5CF4AA22"/>
    <n v="55"/>
    <n v="6"/>
    <m/>
    <m/>
    <m/>
    <m/>
    <m/>
    <m/>
    <m/>
    <m/>
    <m/>
    <m/>
    <m/>
    <m/>
    <m/>
    <m/>
    <m/>
    <m/>
    <m/>
    <m/>
    <m/>
    <m/>
    <m/>
    <m/>
    <m/>
    <m/>
    <m/>
    <m/>
    <m/>
    <m/>
    <m/>
    <m/>
    <m/>
    <n v="1"/>
    <s v="9"/>
    <s v="9"/>
    <n v="0"/>
    <n v="0"/>
    <n v="0"/>
    <n v="0"/>
    <n v="0"/>
    <n v="0"/>
    <n v="3"/>
    <n v="100"/>
    <n v="3"/>
  </r>
  <r>
    <s v="111658128847068_2298082080204651"/>
    <s v="111658128847068_2298082080204651"/>
    <m/>
    <m/>
    <m/>
    <m/>
    <m/>
    <m/>
    <m/>
    <m/>
    <s v="No"/>
    <n v="553"/>
    <m/>
    <m/>
    <s v="Post"/>
    <s v="Post"/>
    <s v="Want to learn more about human rights? Sign up for our free online human rights course, where you can hoin a global community, use our online forum to speak to people across the world and get a certificate to add to your CV."/>
    <s v="https://www.facebook.com/111658128847068_2298082080204651"/>
    <x v="376"/>
    <n v="354"/>
    <n v="20"/>
    <m/>
    <m/>
    <m/>
    <m/>
    <m/>
    <m/>
    <m/>
    <m/>
    <m/>
    <m/>
    <m/>
    <m/>
    <m/>
    <m/>
    <m/>
    <m/>
    <m/>
    <m/>
    <m/>
    <m/>
    <m/>
    <m/>
    <m/>
    <m/>
    <m/>
    <m/>
    <m/>
    <m/>
    <m/>
    <m/>
    <m/>
    <m/>
    <m/>
    <m/>
    <m/>
    <m/>
    <m/>
    <m/>
    <m/>
    <m/>
    <m/>
    <m/>
    <m/>
    <m/>
    <m/>
    <m/>
    <m/>
    <m/>
    <m/>
    <n v="1"/>
    <s v="8"/>
    <s v="8"/>
    <m/>
    <m/>
    <m/>
    <m/>
    <m/>
    <m/>
    <m/>
    <m/>
    <m/>
  </r>
  <r>
    <s v="111658128847068_2298483380164521"/>
    <s v="111658128847068_2298483380164521"/>
    <m/>
    <m/>
    <m/>
    <m/>
    <m/>
    <m/>
    <m/>
    <m/>
    <s v="No"/>
    <n v="554"/>
    <m/>
    <m/>
    <s v="Post"/>
    <s v="Post"/>
    <s v="We could have done the 10 Year Challenge, but this goes further back than that. In 2019, we'll keep fighting to decriminalize abortion in all countries where it is still a crime."/>
    <s v="https://www.facebook.com/111658128847068_2298483380164521"/>
    <x v="377"/>
    <n v="937"/>
    <n v="97"/>
    <m/>
    <m/>
    <m/>
    <m/>
    <m/>
    <m/>
    <m/>
    <m/>
    <m/>
    <m/>
    <m/>
    <m/>
    <m/>
    <m/>
    <m/>
    <m/>
    <m/>
    <m/>
    <m/>
    <m/>
    <m/>
    <m/>
    <m/>
    <m/>
    <m/>
    <m/>
    <m/>
    <m/>
    <m/>
    <m/>
    <m/>
    <m/>
    <m/>
    <m/>
    <m/>
    <m/>
    <m/>
    <m/>
    <m/>
    <m/>
    <m/>
    <m/>
    <m/>
    <m/>
    <m/>
    <m/>
    <m/>
    <m/>
    <m/>
    <n v="1"/>
    <s v="2"/>
    <s v="2"/>
    <m/>
    <m/>
    <m/>
    <m/>
    <m/>
    <m/>
    <m/>
    <m/>
    <m/>
  </r>
  <r>
    <s v="111658128847068_2299938390019020"/>
    <s v="111658128847068_2299938390019020"/>
    <m/>
    <m/>
    <m/>
    <m/>
    <m/>
    <m/>
    <m/>
    <m/>
    <s v="No"/>
    <n v="555"/>
    <m/>
    <m/>
    <s v="Post"/>
    <s v="Post"/>
    <s v="Courage and persistance. Two words to describe those who created and took part of #GambiaHasDecided after Gambia's former president rejected the election results that voted him out of office 2 years ago. This is their story."/>
    <s v="https://www.facebook.com/111658128847068_2299938390019020"/>
    <x v="378"/>
    <n v="157"/>
    <n v="5"/>
    <m/>
    <m/>
    <s v=" #GambiaHasDecided"/>
    <m/>
    <m/>
    <m/>
    <m/>
    <m/>
    <m/>
    <m/>
    <m/>
    <m/>
    <m/>
    <m/>
    <m/>
    <m/>
    <m/>
    <m/>
    <m/>
    <m/>
    <m/>
    <m/>
    <m/>
    <m/>
    <m/>
    <m/>
    <m/>
    <m/>
    <m/>
    <m/>
    <m/>
    <m/>
    <m/>
    <m/>
    <m/>
    <m/>
    <m/>
    <m/>
    <m/>
    <m/>
    <m/>
    <m/>
    <m/>
    <m/>
    <m/>
    <m/>
    <m/>
    <m/>
    <m/>
    <n v="1"/>
    <s v="10"/>
    <s v="10"/>
    <m/>
    <m/>
    <m/>
    <m/>
    <m/>
    <m/>
    <m/>
    <m/>
    <m/>
  </r>
  <r>
    <s v="111658128847068_2301009853245207"/>
    <s v="111658128847068_2301009853245207"/>
    <m/>
    <m/>
    <m/>
    <m/>
    <m/>
    <m/>
    <m/>
    <m/>
    <s v="No"/>
    <n v="556"/>
    <m/>
    <m/>
    <s v="Post"/>
    <s v="Post"/>
    <s v="117 people have reportedly drowned in the Mediterranean. If confirmed, these deaths must not be dismissed as a tragic accident. We need look at how we got to this situation and what must be done to ensure it doesn't happen again."/>
    <s v="https://www.facebook.com/111658128847068_2301009853245207"/>
    <x v="379"/>
    <n v="493"/>
    <n v="47"/>
    <m/>
    <m/>
    <m/>
    <m/>
    <m/>
    <m/>
    <m/>
    <m/>
    <m/>
    <m/>
    <m/>
    <m/>
    <m/>
    <m/>
    <m/>
    <m/>
    <m/>
    <m/>
    <m/>
    <m/>
    <m/>
    <m/>
    <m/>
    <m/>
    <m/>
    <m/>
    <m/>
    <m/>
    <m/>
    <m/>
    <m/>
    <m/>
    <m/>
    <m/>
    <m/>
    <m/>
    <m/>
    <m/>
    <m/>
    <m/>
    <m/>
    <m/>
    <m/>
    <m/>
    <m/>
    <m/>
    <m/>
    <m/>
    <m/>
    <n v="1"/>
    <s v="3"/>
    <s v="3"/>
    <m/>
    <m/>
    <m/>
    <m/>
    <m/>
    <m/>
    <m/>
    <m/>
    <m/>
  </r>
  <r>
    <s v="111658128847068_2302891846390341"/>
    <s v="111658128847068_2302891846390341"/>
    <m/>
    <m/>
    <m/>
    <m/>
    <m/>
    <m/>
    <m/>
    <m/>
    <s v="No"/>
    <n v="557"/>
    <m/>
    <m/>
    <s v="Post"/>
    <s v="Post"/>
    <s v="What does being brave mean to you?"/>
    <s v="https://www.facebook.com/111658128847068_2302891846390341"/>
    <x v="380"/>
    <n v="863"/>
    <n v="23"/>
    <m/>
    <m/>
    <m/>
    <m/>
    <m/>
    <m/>
    <m/>
    <m/>
    <m/>
    <m/>
    <m/>
    <m/>
    <m/>
    <m/>
    <m/>
    <m/>
    <m/>
    <m/>
    <m/>
    <m/>
    <m/>
    <m/>
    <m/>
    <m/>
    <m/>
    <m/>
    <m/>
    <m/>
    <m/>
    <m/>
    <m/>
    <m/>
    <m/>
    <m/>
    <m/>
    <m/>
    <m/>
    <m/>
    <m/>
    <m/>
    <m/>
    <m/>
    <m/>
    <m/>
    <m/>
    <m/>
    <m/>
    <m/>
    <m/>
    <n v="1"/>
    <s v="7"/>
    <s v="7"/>
    <m/>
    <m/>
    <m/>
    <m/>
    <m/>
    <m/>
    <m/>
    <m/>
    <m/>
  </r>
  <r>
    <s v="111658128847068_2304131649599694"/>
    <s v="111658128847068_2304131649599694"/>
    <m/>
    <m/>
    <m/>
    <m/>
    <m/>
    <m/>
    <m/>
    <m/>
    <s v="No"/>
    <n v="558"/>
    <m/>
    <m/>
    <s v="Post"/>
    <s v="Post"/>
    <s v="It's happening again. LGBTI people in Chechnya are being abducted, locked up in secret detention sites, tortured and sometimes killed. Two people have already been tortured to death. Take action now and share with others."/>
    <s v="https://www.facebook.com/111658128847068_2304131649599694"/>
    <x v="381"/>
    <n v="229"/>
    <n v="33"/>
    <m/>
    <m/>
    <m/>
    <m/>
    <m/>
    <m/>
    <m/>
    <m/>
    <m/>
    <m/>
    <m/>
    <m/>
    <m/>
    <m/>
    <m/>
    <m/>
    <m/>
    <m/>
    <m/>
    <m/>
    <m/>
    <m/>
    <m/>
    <m/>
    <m/>
    <m/>
    <m/>
    <m/>
    <m/>
    <m/>
    <m/>
    <m/>
    <m/>
    <m/>
    <m/>
    <m/>
    <m/>
    <m/>
    <m/>
    <m/>
    <m/>
    <m/>
    <m/>
    <m/>
    <m/>
    <m/>
    <m/>
    <m/>
    <m/>
    <n v="1"/>
    <s v="4"/>
    <s v="4"/>
    <m/>
    <m/>
    <m/>
    <m/>
    <m/>
    <m/>
    <m/>
    <m/>
    <m/>
  </r>
  <r>
    <s v="111658128847068_2305804652765727"/>
    <s v="111658128847068_2305804652765727"/>
    <m/>
    <m/>
    <m/>
    <m/>
    <m/>
    <m/>
    <m/>
    <m/>
    <s v="No"/>
    <n v="559"/>
    <m/>
    <m/>
    <s v="Post"/>
    <s v="Post"/>
    <s v="Kibera in Kenya might be the largest urban slum in Africa, but it’s home to a group of young activists, spreading the importance of human rights, through theatre, poetry and dance. Led by 27 y.o. Vincent, education has never been so entertaining."/>
    <s v="https://www.facebook.com/111658128847068_2305804652765727"/>
    <x v="382"/>
    <n v="351"/>
    <n v="23"/>
    <m/>
    <m/>
    <m/>
    <m/>
    <m/>
    <m/>
    <m/>
    <m/>
    <m/>
    <m/>
    <m/>
    <m/>
    <m/>
    <m/>
    <m/>
    <m/>
    <m/>
    <m/>
    <m/>
    <m/>
    <m/>
    <m/>
    <m/>
    <m/>
    <m/>
    <m/>
    <m/>
    <m/>
    <m/>
    <m/>
    <m/>
    <m/>
    <m/>
    <m/>
    <m/>
    <m/>
    <m/>
    <m/>
    <m/>
    <m/>
    <m/>
    <m/>
    <m/>
    <m/>
    <m/>
    <m/>
    <m/>
    <m/>
    <m/>
    <n v="1"/>
    <s v="6"/>
    <s v="6"/>
    <m/>
    <m/>
    <m/>
    <m/>
    <m/>
    <m/>
    <m/>
    <m/>
    <m/>
  </r>
  <r>
    <s v="111658128847068_2306787926000733"/>
    <s v="111658128847068_2306787926000733"/>
    <m/>
    <m/>
    <m/>
    <m/>
    <m/>
    <m/>
    <m/>
    <m/>
    <s v="No"/>
    <n v="560"/>
    <m/>
    <m/>
    <s v="Post"/>
    <s v="Post"/>
    <s v="Instead of seeking solutions and engaging in dialogue, the authorities in Venezuela under command of Nicolas Maduro responded by sending military and police officials to apply their policy of repression. More than a dozen people have been killed."/>
    <s v="https://www.facebook.com/111658128847068_2306787926000733"/>
    <x v="383"/>
    <n v="434"/>
    <n v="128"/>
    <m/>
    <m/>
    <m/>
    <m/>
    <m/>
    <m/>
    <m/>
    <m/>
    <m/>
    <m/>
    <m/>
    <m/>
    <m/>
    <m/>
    <m/>
    <m/>
    <m/>
    <m/>
    <m/>
    <m/>
    <m/>
    <m/>
    <m/>
    <m/>
    <m/>
    <m/>
    <m/>
    <m/>
    <m/>
    <m/>
    <m/>
    <m/>
    <m/>
    <m/>
    <m/>
    <m/>
    <m/>
    <m/>
    <m/>
    <m/>
    <m/>
    <m/>
    <m/>
    <m/>
    <m/>
    <m/>
    <m/>
    <m/>
    <m/>
    <n v="1"/>
    <s v="1"/>
    <s v="1"/>
    <m/>
    <m/>
    <m/>
    <m/>
    <m/>
    <m/>
    <m/>
    <m/>
    <m/>
  </r>
  <r>
    <s v="111658128847068_2307202039292655"/>
    <s v="111658128847068_2307202039292655"/>
    <m/>
    <m/>
    <m/>
    <m/>
    <m/>
    <m/>
    <m/>
    <m/>
    <s v="No"/>
    <n v="561"/>
    <m/>
    <m/>
    <s v="Post"/>
    <s v="Post"/>
    <s v="Once again authorities in Chechnya are violently targeting LGBTI people. Maksim was one of those who fled the purge in Chechnya in 2017. He is still forced to live in hiding. While there is no justice, LGBTI people will continue to face persecution."/>
    <s v="https://www.facebook.com/111658128847068_2307202039292655"/>
    <x v="384"/>
    <n v="73"/>
    <n v="23"/>
    <m/>
    <m/>
    <m/>
    <m/>
    <m/>
    <m/>
    <m/>
    <m/>
    <m/>
    <m/>
    <m/>
    <m/>
    <m/>
    <m/>
    <m/>
    <m/>
    <m/>
    <m/>
    <m/>
    <m/>
    <m/>
    <m/>
    <m/>
    <m/>
    <m/>
    <m/>
    <m/>
    <m/>
    <m/>
    <m/>
    <m/>
    <m/>
    <m/>
    <m/>
    <m/>
    <m/>
    <m/>
    <m/>
    <m/>
    <m/>
    <m/>
    <m/>
    <m/>
    <m/>
    <m/>
    <m/>
    <m/>
    <m/>
    <m/>
    <n v="1"/>
    <s v="5"/>
    <s v="5"/>
    <m/>
    <m/>
    <m/>
    <m/>
    <m/>
    <m/>
    <m/>
    <m/>
    <m/>
  </r>
  <r>
    <s v="111658128847068_2308139495865576"/>
    <s v="111658128847068_2308139495865576"/>
    <m/>
    <m/>
    <m/>
    <m/>
    <m/>
    <m/>
    <m/>
    <m/>
    <s v="No"/>
    <n v="562"/>
    <m/>
    <m/>
    <s v="Post"/>
    <s v="Post"/>
    <s v="Google may have paused their plans to support censorship in China, but it’s time they commit not to trade human rights for profit publicly. We need to take action: Tell CEO Sundar Pichai to publicly drop ‘Project Dragonfly.’"/>
    <s v="https://www.facebook.com/111658128847068_2308139495865576"/>
    <x v="385"/>
    <n v="55"/>
    <n v="6"/>
    <m/>
    <m/>
    <m/>
    <m/>
    <m/>
    <m/>
    <m/>
    <m/>
    <m/>
    <m/>
    <m/>
    <m/>
    <m/>
    <m/>
    <m/>
    <m/>
    <m/>
    <m/>
    <m/>
    <m/>
    <m/>
    <m/>
    <m/>
    <m/>
    <m/>
    <m/>
    <m/>
    <m/>
    <m/>
    <m/>
    <m/>
    <m/>
    <m/>
    <m/>
    <m/>
    <m/>
    <m/>
    <m/>
    <m/>
    <m/>
    <m/>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6"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83"/>
    <field x="82"/>
    <field x="18"/>
  </rowFields>
  <rowItems count="11">
    <i>
      <x v="1"/>
    </i>
    <i r="1">
      <x v="1"/>
    </i>
    <i r="2">
      <x v="18"/>
    </i>
    <i r="2">
      <x v="19"/>
    </i>
    <i r="2">
      <x v="20"/>
    </i>
    <i r="2">
      <x v="21"/>
    </i>
    <i r="2">
      <x v="22"/>
    </i>
    <i r="2">
      <x v="23"/>
    </i>
    <i r="2">
      <x v="24"/>
    </i>
    <i r="2">
      <x v="25"/>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CD562" totalsRowShown="0" headerRowDxfId="363" dataDxfId="327">
  <autoFilter ref="A2:CD562"/>
  <tableColumns count="82">
    <tableColumn id="1" name="Vertex 1" dataDxfId="314"/>
    <tableColumn id="2" name="Vertex 2" dataDxfId="312"/>
    <tableColumn id="3" name="Color" dataDxfId="313"/>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62"/>
    <tableColumn id="7" name="ID" dataDxfId="329"/>
    <tableColumn id="9" name="Dynamic Filter" dataDxfId="328"/>
    <tableColumn id="8" name="Add Your Own Columns Here" dataDxfId="311"/>
    <tableColumn id="15" name="Relationship" dataDxfId="310"/>
    <tableColumn id="16" name="Type" dataDxfId="309"/>
    <tableColumn id="17" name="Post Content" dataDxfId="291"/>
    <tableColumn id="18" name="Post URL" dataDxfId="289"/>
    <tableColumn id="19" name="Time" dataDxfId="290"/>
    <tableColumn id="20" name="Total Likes" dataDxfId="308"/>
    <tableColumn id="21" name="Total Comments" dataDxfId="307"/>
    <tableColumn id="22" name="URLs in Post" dataDxfId="306"/>
    <tableColumn id="23" name="Domains in Post" dataDxfId="305"/>
    <tableColumn id="24" name="Hashtags in Post" dataDxfId="304"/>
    <tableColumn id="25" name="Comment" dataDxfId="303"/>
    <tableColumn id="26" name="Attachment Description" dataDxfId="302"/>
    <tableColumn id="27" name="Attachment Title" dataDxfId="301"/>
    <tableColumn id="28" name="Attachment Type" dataDxfId="300"/>
    <tableColumn id="29" name="Attachment URL" dataDxfId="299"/>
    <tableColumn id="30" name="Comment Image" dataDxfId="298"/>
    <tableColumn id="31" name="Comment URL" dataDxfId="297"/>
    <tableColumn id="32" name="Comment Likes" dataDxfId="296"/>
    <tableColumn id="33" name="Comment Comments" dataDxfId="295"/>
    <tableColumn id="34" name="Post" dataDxfId="294"/>
    <tableColumn id="35" name="Author" dataDxfId="293"/>
    <tableColumn id="36" name="Post Date" dataDxfId="292"/>
    <tableColumn id="37" name="Post Image" dataDxfId="288"/>
    <tableColumn id="38" name="Post Likes" dataDxfId="287"/>
    <tableColumn id="39" name="Post Comments" dataDxfId="286"/>
    <tableColumn id="40" name="URLs in Comment" dataDxfId="285"/>
    <tableColumn id="41" name="Domains in Comment" dataDxfId="284"/>
    <tableColumn id="42" name="Hashtags in Comment" dataDxfId="283"/>
    <tableColumn id="43" name="Reply Comment" dataDxfId="282"/>
    <tableColumn id="44" name="Reply Attachment Description" dataDxfId="281"/>
    <tableColumn id="45" name="Reply Attachment Title" dataDxfId="280"/>
    <tableColumn id="46" name="Reply Attachment Type" dataDxfId="279"/>
    <tableColumn id="47" name="Reply Attachment URL" dataDxfId="278"/>
    <tableColumn id="48" name="Reply Image" dataDxfId="277"/>
    <tableColumn id="49" name="Reply ID" dataDxfId="276"/>
    <tableColumn id="50" name="Reply Parent ID" dataDxfId="275"/>
    <tableColumn id="51" name="Reply URL" dataDxfId="274"/>
    <tableColumn id="52" name="Reply Likes" dataDxfId="273"/>
    <tableColumn id="53" name="Reply Comments" dataDxfId="272"/>
    <tableColumn id="54" name="Parent Comment" dataDxfId="271"/>
    <tableColumn id="55" name="Parent Attachment Description" dataDxfId="270"/>
    <tableColumn id="56" name="Parent Attachment Title" dataDxfId="269"/>
    <tableColumn id="57" name="Parent Attachment Type" dataDxfId="268"/>
    <tableColumn id="58" name="Parent Attachment URL" dataDxfId="267"/>
    <tableColumn id="59" name="Parent Time" dataDxfId="266"/>
    <tableColumn id="60" name="Parent Image" dataDxfId="265"/>
    <tableColumn id="61" name="Comment ID" dataDxfId="264"/>
    <tableColumn id="62" name="Parent URL" dataDxfId="263"/>
    <tableColumn id="63" name="Parent Likes" dataDxfId="262"/>
    <tableColumn id="64" name="Parent Comments" dataDxfId="261"/>
    <tableColumn id="65" name="URLs in Reply" dataDxfId="260"/>
    <tableColumn id="66" name="Domains in Reply" dataDxfId="259"/>
    <tableColumn id="67" name="Hashtags in Reply" dataDxfId="258"/>
    <tableColumn id="68" name="URLs in Parent" dataDxfId="257"/>
    <tableColumn id="69" name="Domains in Parent" dataDxfId="256"/>
    <tableColumn id="70" name="Hashtags in Parent" dataDxfId="255"/>
    <tableColumn id="71" name="Edge Weight"/>
    <tableColumn id="72" name="Vertex 1 Group" dataDxfId="213">
      <calculatedColumnFormula>REPLACE(INDEX(GroupVertices[Group], MATCH(Edges[[#This Row],[Vertex 1]],GroupVertices[Vertex],0)),1,1,"")</calculatedColumnFormula>
    </tableColumn>
    <tableColumn id="73" name="Vertex 2 Group" dataDxfId="188">
      <calculatedColumnFormula>REPLACE(INDEX(GroupVertices[Group], MATCH(Edges[[#This Row],[Vertex 2]],GroupVertices[Vertex],0)),1,1,"")</calculatedColumnFormula>
    </tableColumn>
    <tableColumn id="74" name="Sentiment List #1: Positive Word Count" dataDxfId="187"/>
    <tableColumn id="75" name="Sentiment List #1: Positive Word Percentage (%)" dataDxfId="186"/>
    <tableColumn id="76" name="Sentiment List #2: Negative Word Count" dataDxfId="185"/>
    <tableColumn id="77" name="Sentiment List #2: Negative Word Percentage (%)" dataDxfId="184"/>
    <tableColumn id="78" name="Sentiment List #3: Keywords Word Count" dataDxfId="183"/>
    <tableColumn id="79" name="Sentiment List #3: Keywords Word Percentage (%)" dataDxfId="182"/>
    <tableColumn id="80" name="Non-categorized Word Count" dataDxfId="181"/>
    <tableColumn id="81" name="Non-categorized Word Percentage (%)" dataDxfId="180"/>
    <tableColumn id="8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27" dataDxfId="226">
  <autoFilter ref="A2:C12"/>
  <tableColumns count="3">
    <tableColumn id="1" name="Group 1" dataDxfId="212"/>
    <tableColumn id="2" name="Group 2" dataDxfId="211"/>
    <tableColumn id="3" name="Edges" dataDxfId="210"/>
  </tableColumns>
  <tableStyleInfo name="NodeXL Table" showFirstColumn="0" showLastColumn="0" showRowStripes="1" showColumnStripes="0"/>
</table>
</file>

<file path=xl/tables/table12.xml><?xml version="1.0" encoding="utf-8"?>
<table xmlns="http://schemas.openxmlformats.org/spreadsheetml/2006/main" id="11" name="Words" displayName="Words" ref="A1:G1879" totalsRowShown="0" headerRowDxfId="225" dataDxfId="224">
  <autoFilter ref="A1:G1879"/>
  <tableColumns count="7">
    <tableColumn id="1" name="Word" dataDxfId="207"/>
    <tableColumn id="2" name="Count" dataDxfId="206"/>
    <tableColumn id="3" name="Salience" dataDxfId="205"/>
    <tableColumn id="4" name="Group" dataDxfId="204"/>
    <tableColumn id="5" name="Word on Sentiment List #1: Positive" dataDxfId="203"/>
    <tableColumn id="6" name="Word on Sentiment List #2: Negative" dataDxfId="202"/>
    <tableColumn id="7" name="Word on Sentiment List #3: Keywords" dataDxfId="20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723" totalsRowShown="0" headerRowDxfId="223" dataDxfId="222">
  <autoFilter ref="A1:L72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Positive" dataDxfId="194"/>
    <tableColumn id="8" name="Word1 on Sentiment List #2: Negative" dataDxfId="193"/>
    <tableColumn id="9" name="Word1 on Sentiment List #3: Keywords" dataDxfId="192"/>
    <tableColumn id="10" name="Word2 on Sentiment List #1: Positive" dataDxfId="191"/>
    <tableColumn id="11" name="Word2 on Sentiment List #2: Negative" dataDxfId="190"/>
    <tableColumn id="12" name="Word2 on Sentiment List #3: Keywords" dataDxfId="189"/>
  </tableColumns>
  <tableStyleInfo name="NodeXL Table" showFirstColumn="0" showLastColumn="0" showRowStripes="1" showColumnStripes="0"/>
</table>
</file>

<file path=xl/tables/table14.xml><?xml version="1.0" encoding="utf-8"?>
<table xmlns="http://schemas.openxmlformats.org/spreadsheetml/2006/main" id="19" name="NetworkTopItems_1" displayName="NetworkTopItems_1" ref="A1:V2" totalsRowShown="0" headerRowDxfId="136" dataDxfId="135">
  <autoFilter ref="A1:V2"/>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5.xml><?xml version="1.0" encoding="utf-8"?>
<table xmlns="http://schemas.openxmlformats.org/spreadsheetml/2006/main" id="20" name="NetworkTopItems_2" displayName="NetworkTopItems_2" ref="A4:V5" totalsRowShown="0" headerRowDxfId="111" dataDxfId="110">
  <autoFilter ref="A4:V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6.xml><?xml version="1.0" encoding="utf-8"?>
<table xmlns="http://schemas.openxmlformats.org/spreadsheetml/2006/main" id="21" name="NetworkTopItems_3" displayName="NetworkTopItems_3" ref="A7:V9" totalsRowShown="0" headerRowDxfId="86" dataDxfId="85">
  <autoFilter ref="A7:V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7.xml><?xml version="1.0" encoding="utf-8"?>
<table xmlns="http://schemas.openxmlformats.org/spreadsheetml/2006/main" id="22" name="NetworkTopItems_4" displayName="NetworkTopItems_4" ref="A12:V22" totalsRowShown="0" headerRowDxfId="61" dataDxfId="60">
  <autoFilter ref="A12:V22"/>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18.xml><?xml version="1.0" encoding="utf-8"?>
<table xmlns="http://schemas.openxmlformats.org/spreadsheetml/2006/main" id="23" name="NetworkTopItems_5" displayName="NetworkTopItems_5" ref="A25:V35" totalsRowShown="0" headerRowDxfId="36" dataDxfId="35">
  <autoFilter ref="A25:V35"/>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388" totalsRowShown="0" headerRowDxfId="362" dataDxfId="315">
  <autoFilter ref="A2:BP388"/>
  <tableColumns count="68">
    <tableColumn id="1" name="Vertex" dataDxfId="326"/>
    <tableColumn id="2" name="Color" dataDxfId="325"/>
    <tableColumn id="5" name="Shape" dataDxfId="324"/>
    <tableColumn id="6" name="Size" dataDxfId="323"/>
    <tableColumn id="4" name="Opacity" dataDxfId="252"/>
    <tableColumn id="7" name="Image File" dataDxfId="251"/>
    <tableColumn id="3" name="Visibility" dataDxfId="246"/>
    <tableColumn id="10" name="Label" dataDxfId="244"/>
    <tableColumn id="16" name="Label Fill Color" dataDxfId="245"/>
    <tableColumn id="9" name="Label Position" dataDxfId="249"/>
    <tableColumn id="8" name="Tooltip" dataDxfId="247"/>
    <tableColumn id="18" name="Layout Order" dataDxfId="248"/>
    <tableColumn id="13" name="X" dataDxfId="322"/>
    <tableColumn id="14" name="Y" dataDxfId="321"/>
    <tableColumn id="12" name="Locked?" dataDxfId="320"/>
    <tableColumn id="19" name="Polar R" dataDxfId="319"/>
    <tableColumn id="20" name="Polar Angle" dataDxfId="318"/>
    <tableColumn id="21" name="Degree" dataDxfId="145"/>
    <tableColumn id="22" name="In-Degree" dataDxfId="144"/>
    <tableColumn id="23" name="Out-Degree" dataDxfId="141"/>
    <tableColumn id="24" name="Betweenness Centrality" dataDxfId="140"/>
    <tableColumn id="25" name="Closeness Centrality" dataDxfId="139"/>
    <tableColumn id="26" name="Eigenvector Centrality" dataDxfId="137"/>
    <tableColumn id="15" name="PageRank" dataDxfId="138"/>
    <tableColumn id="27" name="Clustering Coefficient" dataDxfId="142"/>
    <tableColumn id="29" name="Reciprocated Vertex Pair Ratio" dataDxfId="143"/>
    <tableColumn id="11" name="ID" dataDxfId="317"/>
    <tableColumn id="28" name="Dynamic Filter" dataDxfId="316"/>
    <tableColumn id="17" name="Add Your Own Columns Here" dataDxfId="254"/>
    <tableColumn id="30" name="Custom Menu Item Text" dataDxfId="253"/>
    <tableColumn id="31" name="Custom Menu Item Action" dataDxfId="250"/>
    <tableColumn id="32" name="Content" dataDxfId="243"/>
    <tableColumn id="33" name="Vertex Type" dataDxfId="242"/>
    <tableColumn id="34" name="Post Type" dataDxfId="241"/>
    <tableColumn id="35" name="Author" dataDxfId="240"/>
    <tableColumn id="36" name="Post Date" dataDxfId="239"/>
    <tableColumn id="37" name="Image" dataDxfId="238"/>
    <tableColumn id="38" name="Post URL" dataDxfId="237"/>
    <tableColumn id="39" name="Total Likes" dataDxfId="236"/>
    <tableColumn id="40" name="Total Comments" dataDxfId="235"/>
    <tableColumn id="41" name="Total Shares" dataDxfId="234"/>
    <tableColumn id="42" name="Attachment Description" dataDxfId="233"/>
    <tableColumn id="43" name="Attachment Title" dataDxfId="232"/>
    <tableColumn id="44" name="Attachment Type" dataDxfId="231"/>
    <tableColumn id="45" name="Attachment URL" dataDxfId="230"/>
    <tableColumn id="46" name="Parent ID" dataDxfId="229"/>
    <tableColumn id="47" name="Comment Date" dataDxfId="228"/>
    <tableColumn id="48" name="Comment URL" dataDxfId="214"/>
    <tableColumn id="49" name="Vertex Group" dataDxfId="178">
      <calculatedColumnFormula>REPLACE(INDEX(GroupVertices[Group], MATCH(Vertices[[#This Row],[Vertex]],GroupVertices[Vertex],0)),1,1,"")</calculatedColumnFormula>
    </tableColumn>
    <tableColumn id="50" name="Sentiment List #1: Positive Word Count" dataDxfId="177"/>
    <tableColumn id="51" name="Sentiment List #1: Positive Word Percentage (%)" dataDxfId="176"/>
    <tableColumn id="52" name="Sentiment List #2: Negative Word Count" dataDxfId="175"/>
    <tableColumn id="53" name="Sentiment List #2: Negative Word Percentage (%)" dataDxfId="174"/>
    <tableColumn id="54" name="Sentiment List #3: Keywords Word Count" dataDxfId="173"/>
    <tableColumn id="55" name="Sentiment List #3: Keywords Word Percentage (%)" dataDxfId="172"/>
    <tableColumn id="56" name="Non-categorized Word Count" dataDxfId="171"/>
    <tableColumn id="57" name="Non-categorized Word Percentage (%)" dataDxfId="170"/>
    <tableColumn id="58" name="Vertex Content Word Count" dataDxfId="10"/>
    <tableColumn id="59" name="URLs in Comment by Count" dataDxfId="9"/>
    <tableColumn id="60" name="URLs in Comment by Salience" dataDxfId="8"/>
    <tableColumn id="61" name="Domains in Comment by Count" dataDxfId="7"/>
    <tableColumn id="62" name="Domains in Comment by Salience" dataDxfId="6"/>
    <tableColumn id="63" name="Hashtags in Comment by Count" dataDxfId="5"/>
    <tableColumn id="64" name="Hashtags in Comment by Salience" dataDxfId="4"/>
    <tableColumn id="65" name="Top Words in Comment by Count" dataDxfId="3"/>
    <tableColumn id="66" name="Top Words in Comment by Salience" dataDxfId="2"/>
    <tableColumn id="67" name="Top Word Pairs in Comment by Count" dataDxfId="1"/>
    <tableColumn id="68" name="Top Word Pairs in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12" totalsRowShown="0" headerRowDxfId="361">
  <autoFilter ref="A2:AL12"/>
  <tableColumns count="38">
    <tableColumn id="1" name="Group" dataDxfId="221"/>
    <tableColumn id="2" name="Vertex Color" dataDxfId="220"/>
    <tableColumn id="3" name="Vertex Shape" dataDxfId="218"/>
    <tableColumn id="22" name="Visibility" dataDxfId="219"/>
    <tableColumn id="4" name="Collapsed?"/>
    <tableColumn id="18" name="Label" dataDxfId="360"/>
    <tableColumn id="20" name="Collapsed X"/>
    <tableColumn id="21" name="Collapsed Y"/>
    <tableColumn id="6" name="ID" dataDxfId="359"/>
    <tableColumn id="19" name="Collapsed Properties" dataDxfId="161"/>
    <tableColumn id="5" name="Vertices" dataDxfId="160"/>
    <tableColumn id="7" name="Unique Edges" dataDxfId="159"/>
    <tableColumn id="8" name="Edges With Duplicates" dataDxfId="158"/>
    <tableColumn id="9" name="Total Edges" dataDxfId="157"/>
    <tableColumn id="10" name="Self-Loops" dataDxfId="156"/>
    <tableColumn id="24" name="Reciprocated Vertex Pair Ratio" dataDxfId="155"/>
    <tableColumn id="25" name="Reciprocated Edge Ratio" dataDxfId="154"/>
    <tableColumn id="11" name="Connected Components" dataDxfId="153"/>
    <tableColumn id="12" name="Single-Vertex Connected Components" dataDxfId="152"/>
    <tableColumn id="13" name="Maximum Vertices in a Connected Component" dataDxfId="151"/>
    <tableColumn id="14" name="Maximum Edges in a Connected Component" dataDxfId="150"/>
    <tableColumn id="15" name="Maximum Geodesic Distance (Diameter)" dataDxfId="149"/>
    <tableColumn id="16" name="Average Geodesic Distance" dataDxfId="148"/>
    <tableColumn id="17" name="Graph Density" dataDxfId="146"/>
    <tableColumn id="23" name="Sentiment List #1: Positive Word Count" dataDxfId="147"/>
    <tableColumn id="26" name="Sentiment List #1: Positive Word Percentage (%)" dataDxfId="169"/>
    <tableColumn id="27" name="Sentiment List #2: Negative Word Count" dataDxfId="168"/>
    <tableColumn id="28" name="Sentiment List #2: Negative Word Percentage (%)" dataDxfId="167"/>
    <tableColumn id="29" name="Sentiment List #3: Keywords Word Count" dataDxfId="166"/>
    <tableColumn id="30" name="Sentiment List #3: Keywords Word Percentage (%)" dataDxfId="165"/>
    <tableColumn id="31" name="Non-categorized Word Count" dataDxfId="164"/>
    <tableColumn id="32" name="Non-categorized Word Percentage (%)" dataDxfId="163"/>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7" totalsRowShown="0" headerRowDxfId="358" dataDxfId="357">
  <autoFilter ref="A1:C387"/>
  <tableColumns count="3">
    <tableColumn id="1" name="Group" dataDxfId="217"/>
    <tableColumn id="2" name="Vertex" dataDxfId="216"/>
    <tableColumn id="3" name="Vertex ID" dataDxfId="2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09"/>
    <tableColumn id="2" name="Value" dataDxfId="2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338">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11658128847068_2298082080204651" TargetMode="External" /><Relationship Id="rId2" Type="http://schemas.openxmlformats.org/officeDocument/2006/relationships/hyperlink" Target="https://www.facebook.com/111658128847068_2298082080204651" TargetMode="External" /><Relationship Id="rId3" Type="http://schemas.openxmlformats.org/officeDocument/2006/relationships/hyperlink" Target="https://www.facebook.com/111658128847068_2298082080204651" TargetMode="External" /><Relationship Id="rId4" Type="http://schemas.openxmlformats.org/officeDocument/2006/relationships/hyperlink" Target="https://www.facebook.com/111658128847068_2298082080204651" TargetMode="External" /><Relationship Id="rId5" Type="http://schemas.openxmlformats.org/officeDocument/2006/relationships/hyperlink" Target="https://www.facebook.com/111658128847068_2298082080204651" TargetMode="External" /><Relationship Id="rId6" Type="http://schemas.openxmlformats.org/officeDocument/2006/relationships/hyperlink" Target="https://www.facebook.com/111658128847068_2298082080204651" TargetMode="External" /><Relationship Id="rId7" Type="http://schemas.openxmlformats.org/officeDocument/2006/relationships/hyperlink" Target="https://www.facebook.com/111658128847068_2298082080204651" TargetMode="External" /><Relationship Id="rId8" Type="http://schemas.openxmlformats.org/officeDocument/2006/relationships/hyperlink" Target="https://www.facebook.com/111658128847068_2298082080204651" TargetMode="External" /><Relationship Id="rId9" Type="http://schemas.openxmlformats.org/officeDocument/2006/relationships/hyperlink" Target="https://www.facebook.com/111658128847068_2298082080204651" TargetMode="External" /><Relationship Id="rId10" Type="http://schemas.openxmlformats.org/officeDocument/2006/relationships/hyperlink" Target="https://www.facebook.com/111658128847068_2298082080204651" TargetMode="External" /><Relationship Id="rId11" Type="http://schemas.openxmlformats.org/officeDocument/2006/relationships/hyperlink" Target="https://www.facebook.com/111658128847068_2298082080204651" TargetMode="External" /><Relationship Id="rId12" Type="http://schemas.openxmlformats.org/officeDocument/2006/relationships/hyperlink" Target="https://www.facebook.com/111658128847068_2298082080204651" TargetMode="External" /><Relationship Id="rId13" Type="http://schemas.openxmlformats.org/officeDocument/2006/relationships/hyperlink" Target="https://www.facebook.com/111658128847068_2298082080204651" TargetMode="External" /><Relationship Id="rId14" Type="http://schemas.openxmlformats.org/officeDocument/2006/relationships/hyperlink" Target="https://www.facebook.com/111658128847068_2298082080204651" TargetMode="External" /><Relationship Id="rId15" Type="http://schemas.openxmlformats.org/officeDocument/2006/relationships/hyperlink" Target="https://www.facebook.com/111658128847068_2298082080204651" TargetMode="External" /><Relationship Id="rId16" Type="http://schemas.openxmlformats.org/officeDocument/2006/relationships/hyperlink" Target="https://www.facebook.com/111658128847068_2298082080204651" TargetMode="External" /><Relationship Id="rId17" Type="http://schemas.openxmlformats.org/officeDocument/2006/relationships/hyperlink" Target="https://www.facebook.com/111658128847068_2298082080204651" TargetMode="External" /><Relationship Id="rId18" Type="http://schemas.openxmlformats.org/officeDocument/2006/relationships/hyperlink" Target="https://www.facebook.com/111658128847068_2298082080204651" TargetMode="External" /><Relationship Id="rId19" Type="http://schemas.openxmlformats.org/officeDocument/2006/relationships/hyperlink" Target="https://www.facebook.com/111658128847068_2298082080204651" TargetMode="External" /><Relationship Id="rId20" Type="http://schemas.openxmlformats.org/officeDocument/2006/relationships/hyperlink" Target="https://www.facebook.com/111658128847068_2298082080204651" TargetMode="External" /><Relationship Id="rId21" Type="http://schemas.openxmlformats.org/officeDocument/2006/relationships/hyperlink" Target="https://www.facebook.com/111658128847068_2298483380164521" TargetMode="External" /><Relationship Id="rId22" Type="http://schemas.openxmlformats.org/officeDocument/2006/relationships/hyperlink" Target="https://www.facebook.com/111658128847068_2298483380164521" TargetMode="External" /><Relationship Id="rId23" Type="http://schemas.openxmlformats.org/officeDocument/2006/relationships/hyperlink" Target="https://www.facebook.com/111658128847068_2298483380164521" TargetMode="External" /><Relationship Id="rId24" Type="http://schemas.openxmlformats.org/officeDocument/2006/relationships/hyperlink" Target="https://www.facebook.com/111658128847068_2298483380164521" TargetMode="External" /><Relationship Id="rId25" Type="http://schemas.openxmlformats.org/officeDocument/2006/relationships/hyperlink" Target="https://www.facebook.com/111658128847068_2298483380164521" TargetMode="External" /><Relationship Id="rId26" Type="http://schemas.openxmlformats.org/officeDocument/2006/relationships/hyperlink" Target="https://www.facebook.com/111658128847068_2298483380164521" TargetMode="External" /><Relationship Id="rId27" Type="http://schemas.openxmlformats.org/officeDocument/2006/relationships/hyperlink" Target="https://www.facebook.com/111658128847068_2298483380164521" TargetMode="External" /><Relationship Id="rId28" Type="http://schemas.openxmlformats.org/officeDocument/2006/relationships/hyperlink" Target="https://www.facebook.com/111658128847068_2298483380164521" TargetMode="External" /><Relationship Id="rId29" Type="http://schemas.openxmlformats.org/officeDocument/2006/relationships/hyperlink" Target="https://www.facebook.com/111658128847068_2298483380164521" TargetMode="External" /><Relationship Id="rId30" Type="http://schemas.openxmlformats.org/officeDocument/2006/relationships/hyperlink" Target="https://www.facebook.com/111658128847068_2298483380164521" TargetMode="External" /><Relationship Id="rId31" Type="http://schemas.openxmlformats.org/officeDocument/2006/relationships/hyperlink" Target="https://www.facebook.com/111658128847068_2298483380164521" TargetMode="External" /><Relationship Id="rId32" Type="http://schemas.openxmlformats.org/officeDocument/2006/relationships/hyperlink" Target="https://www.facebook.com/111658128847068_2298483380164521" TargetMode="External" /><Relationship Id="rId33" Type="http://schemas.openxmlformats.org/officeDocument/2006/relationships/hyperlink" Target="https://www.facebook.com/111658128847068_2298483380164521" TargetMode="External" /><Relationship Id="rId34" Type="http://schemas.openxmlformats.org/officeDocument/2006/relationships/hyperlink" Target="https://www.facebook.com/111658128847068_2298483380164521" TargetMode="External" /><Relationship Id="rId35" Type="http://schemas.openxmlformats.org/officeDocument/2006/relationships/hyperlink" Target="https://www.facebook.com/111658128847068_2298483380164521" TargetMode="External" /><Relationship Id="rId36" Type="http://schemas.openxmlformats.org/officeDocument/2006/relationships/hyperlink" Target="https://www.facebook.com/111658128847068_2298483380164521" TargetMode="External" /><Relationship Id="rId37" Type="http://schemas.openxmlformats.org/officeDocument/2006/relationships/hyperlink" Target="https://www.facebook.com/111658128847068_2298483380164521" TargetMode="External" /><Relationship Id="rId38" Type="http://schemas.openxmlformats.org/officeDocument/2006/relationships/hyperlink" Target="https://www.facebook.com/111658128847068_2298483380164521" TargetMode="External" /><Relationship Id="rId39" Type="http://schemas.openxmlformats.org/officeDocument/2006/relationships/hyperlink" Target="https://www.facebook.com/111658128847068_2298483380164521" TargetMode="External" /><Relationship Id="rId40" Type="http://schemas.openxmlformats.org/officeDocument/2006/relationships/hyperlink" Target="https://www.facebook.com/111658128847068_2298483380164521" TargetMode="External" /><Relationship Id="rId41" Type="http://schemas.openxmlformats.org/officeDocument/2006/relationships/hyperlink" Target="https://www.facebook.com/111658128847068_2298483380164521" TargetMode="External" /><Relationship Id="rId42" Type="http://schemas.openxmlformats.org/officeDocument/2006/relationships/hyperlink" Target="https://www.facebook.com/111658128847068_2298483380164521" TargetMode="External" /><Relationship Id="rId43" Type="http://schemas.openxmlformats.org/officeDocument/2006/relationships/hyperlink" Target="https://www.facebook.com/111658128847068_2298483380164521" TargetMode="External" /><Relationship Id="rId44" Type="http://schemas.openxmlformats.org/officeDocument/2006/relationships/hyperlink" Target="https://www.facebook.com/111658128847068_2298483380164521" TargetMode="External" /><Relationship Id="rId45" Type="http://schemas.openxmlformats.org/officeDocument/2006/relationships/hyperlink" Target="https://www.facebook.com/111658128847068_2298483380164521" TargetMode="External" /><Relationship Id="rId46" Type="http://schemas.openxmlformats.org/officeDocument/2006/relationships/hyperlink" Target="https://www.facebook.com/111658128847068_2298483380164521" TargetMode="External" /><Relationship Id="rId47" Type="http://schemas.openxmlformats.org/officeDocument/2006/relationships/hyperlink" Target="https://www.facebook.com/111658128847068_2298483380164521" TargetMode="External" /><Relationship Id="rId48" Type="http://schemas.openxmlformats.org/officeDocument/2006/relationships/hyperlink" Target="https://www.facebook.com/111658128847068_2298483380164521" TargetMode="External" /><Relationship Id="rId49" Type="http://schemas.openxmlformats.org/officeDocument/2006/relationships/hyperlink" Target="https://www.facebook.com/111658128847068_2298483380164521" TargetMode="External" /><Relationship Id="rId50" Type="http://schemas.openxmlformats.org/officeDocument/2006/relationships/hyperlink" Target="https://www.facebook.com/111658128847068_2298483380164521" TargetMode="External" /><Relationship Id="rId51" Type="http://schemas.openxmlformats.org/officeDocument/2006/relationships/hyperlink" Target="https://www.facebook.com/111658128847068_2298483380164521" TargetMode="External" /><Relationship Id="rId52" Type="http://schemas.openxmlformats.org/officeDocument/2006/relationships/hyperlink" Target="https://www.facebook.com/111658128847068_2298483380164521" TargetMode="External" /><Relationship Id="rId53" Type="http://schemas.openxmlformats.org/officeDocument/2006/relationships/hyperlink" Target="https://www.facebook.com/111658128847068_2298483380164521" TargetMode="External" /><Relationship Id="rId54" Type="http://schemas.openxmlformats.org/officeDocument/2006/relationships/hyperlink" Target="https://www.facebook.com/111658128847068_2298483380164521" TargetMode="External" /><Relationship Id="rId55" Type="http://schemas.openxmlformats.org/officeDocument/2006/relationships/hyperlink" Target="https://www.facebook.com/111658128847068_2298483380164521" TargetMode="External" /><Relationship Id="rId56" Type="http://schemas.openxmlformats.org/officeDocument/2006/relationships/hyperlink" Target="https://www.facebook.com/111658128847068_2298483380164521" TargetMode="External" /><Relationship Id="rId57" Type="http://schemas.openxmlformats.org/officeDocument/2006/relationships/hyperlink" Target="https://www.facebook.com/111658128847068_2298483380164521" TargetMode="External" /><Relationship Id="rId58" Type="http://schemas.openxmlformats.org/officeDocument/2006/relationships/hyperlink" Target="https://www.facebook.com/111658128847068_2298483380164521" TargetMode="External" /><Relationship Id="rId59" Type="http://schemas.openxmlformats.org/officeDocument/2006/relationships/hyperlink" Target="https://www.facebook.com/111658128847068_2298483380164521" TargetMode="External" /><Relationship Id="rId60" Type="http://schemas.openxmlformats.org/officeDocument/2006/relationships/hyperlink" Target="https://www.facebook.com/111658128847068_2298483380164521" TargetMode="External" /><Relationship Id="rId61" Type="http://schemas.openxmlformats.org/officeDocument/2006/relationships/hyperlink" Target="https://www.facebook.com/111658128847068_2298483380164521" TargetMode="External" /><Relationship Id="rId62" Type="http://schemas.openxmlformats.org/officeDocument/2006/relationships/hyperlink" Target="https://www.facebook.com/111658128847068_2298483380164521" TargetMode="External" /><Relationship Id="rId63" Type="http://schemas.openxmlformats.org/officeDocument/2006/relationships/hyperlink" Target="https://www.facebook.com/111658128847068_2298483380164521" TargetMode="External" /><Relationship Id="rId64" Type="http://schemas.openxmlformats.org/officeDocument/2006/relationships/hyperlink" Target="https://www.facebook.com/111658128847068_2298483380164521" TargetMode="External" /><Relationship Id="rId65" Type="http://schemas.openxmlformats.org/officeDocument/2006/relationships/hyperlink" Target="https://www.facebook.com/111658128847068_2298483380164521" TargetMode="External" /><Relationship Id="rId66" Type="http://schemas.openxmlformats.org/officeDocument/2006/relationships/hyperlink" Target="https://www.facebook.com/111658128847068_2298483380164521" TargetMode="External" /><Relationship Id="rId67" Type="http://schemas.openxmlformats.org/officeDocument/2006/relationships/hyperlink" Target="https://www.facebook.com/111658128847068_2298483380164521" TargetMode="External" /><Relationship Id="rId68" Type="http://schemas.openxmlformats.org/officeDocument/2006/relationships/hyperlink" Target="https://www.facebook.com/111658128847068_2298483380164521" TargetMode="External" /><Relationship Id="rId69" Type="http://schemas.openxmlformats.org/officeDocument/2006/relationships/hyperlink" Target="https://www.facebook.com/111658128847068_2298483380164521" TargetMode="External" /><Relationship Id="rId70" Type="http://schemas.openxmlformats.org/officeDocument/2006/relationships/hyperlink" Target="https://www.facebook.com/111658128847068_2298483380164521" TargetMode="External" /><Relationship Id="rId71" Type="http://schemas.openxmlformats.org/officeDocument/2006/relationships/hyperlink" Target="https://www.facebook.com/111658128847068_2298483380164521" TargetMode="External" /><Relationship Id="rId72" Type="http://schemas.openxmlformats.org/officeDocument/2006/relationships/hyperlink" Target="https://www.facebook.com/111658128847068_2298483380164521" TargetMode="External" /><Relationship Id="rId73" Type="http://schemas.openxmlformats.org/officeDocument/2006/relationships/hyperlink" Target="https://www.facebook.com/111658128847068_2298483380164521" TargetMode="External" /><Relationship Id="rId74" Type="http://schemas.openxmlformats.org/officeDocument/2006/relationships/hyperlink" Target="https://www.facebook.com/111658128847068_2298483380164521" TargetMode="External" /><Relationship Id="rId75" Type="http://schemas.openxmlformats.org/officeDocument/2006/relationships/hyperlink" Target="https://www.facebook.com/111658128847068_2298483380164521" TargetMode="External" /><Relationship Id="rId76" Type="http://schemas.openxmlformats.org/officeDocument/2006/relationships/hyperlink" Target="https://www.facebook.com/111658128847068_2298483380164521" TargetMode="External" /><Relationship Id="rId77" Type="http://schemas.openxmlformats.org/officeDocument/2006/relationships/hyperlink" Target="https://www.facebook.com/111658128847068_2298483380164521" TargetMode="External" /><Relationship Id="rId78" Type="http://schemas.openxmlformats.org/officeDocument/2006/relationships/hyperlink" Target="https://www.facebook.com/111658128847068_2298483380164521" TargetMode="External" /><Relationship Id="rId79" Type="http://schemas.openxmlformats.org/officeDocument/2006/relationships/hyperlink" Target="https://www.facebook.com/111658128847068_2298483380164521" TargetMode="External" /><Relationship Id="rId80" Type="http://schemas.openxmlformats.org/officeDocument/2006/relationships/hyperlink" Target="https://www.facebook.com/111658128847068_2298483380164521" TargetMode="External" /><Relationship Id="rId81" Type="http://schemas.openxmlformats.org/officeDocument/2006/relationships/hyperlink" Target="https://www.facebook.com/111658128847068_2298483380164521" TargetMode="External" /><Relationship Id="rId82" Type="http://schemas.openxmlformats.org/officeDocument/2006/relationships/hyperlink" Target="https://www.facebook.com/111658128847068_2298483380164521" TargetMode="External" /><Relationship Id="rId83" Type="http://schemas.openxmlformats.org/officeDocument/2006/relationships/hyperlink" Target="https://www.facebook.com/111658128847068_2298483380164521" TargetMode="External" /><Relationship Id="rId84" Type="http://schemas.openxmlformats.org/officeDocument/2006/relationships/hyperlink" Target="https://www.facebook.com/111658128847068_2298483380164521" TargetMode="External" /><Relationship Id="rId85" Type="http://schemas.openxmlformats.org/officeDocument/2006/relationships/hyperlink" Target="https://www.facebook.com/111658128847068_2298483380164521" TargetMode="External" /><Relationship Id="rId86" Type="http://schemas.openxmlformats.org/officeDocument/2006/relationships/hyperlink" Target="https://www.facebook.com/111658128847068_2298483380164521" TargetMode="External" /><Relationship Id="rId87" Type="http://schemas.openxmlformats.org/officeDocument/2006/relationships/hyperlink" Target="https://www.facebook.com/111658128847068_2298483380164521" TargetMode="External" /><Relationship Id="rId88" Type="http://schemas.openxmlformats.org/officeDocument/2006/relationships/hyperlink" Target="https://www.facebook.com/111658128847068_2298483380164521" TargetMode="External" /><Relationship Id="rId89" Type="http://schemas.openxmlformats.org/officeDocument/2006/relationships/hyperlink" Target="https://www.facebook.com/111658128847068_2298483380164521" TargetMode="External" /><Relationship Id="rId90" Type="http://schemas.openxmlformats.org/officeDocument/2006/relationships/hyperlink" Target="https://www.facebook.com/111658128847068_2298483380164521" TargetMode="External" /><Relationship Id="rId91" Type="http://schemas.openxmlformats.org/officeDocument/2006/relationships/hyperlink" Target="https://www.facebook.com/111658128847068_2298483380164521" TargetMode="External" /><Relationship Id="rId92" Type="http://schemas.openxmlformats.org/officeDocument/2006/relationships/hyperlink" Target="https://www.facebook.com/111658128847068_2298483380164521" TargetMode="External" /><Relationship Id="rId93" Type="http://schemas.openxmlformats.org/officeDocument/2006/relationships/hyperlink" Target="https://www.facebook.com/111658128847068_2298483380164521" TargetMode="External" /><Relationship Id="rId94" Type="http://schemas.openxmlformats.org/officeDocument/2006/relationships/hyperlink" Target="https://www.facebook.com/111658128847068_2298483380164521" TargetMode="External" /><Relationship Id="rId95" Type="http://schemas.openxmlformats.org/officeDocument/2006/relationships/hyperlink" Target="https://www.facebook.com/111658128847068_2298483380164521" TargetMode="External" /><Relationship Id="rId96" Type="http://schemas.openxmlformats.org/officeDocument/2006/relationships/hyperlink" Target="https://www.facebook.com/111658128847068_2298483380164521" TargetMode="External" /><Relationship Id="rId97" Type="http://schemas.openxmlformats.org/officeDocument/2006/relationships/hyperlink" Target="https://www.facebook.com/111658128847068_2298483380164521" TargetMode="External" /><Relationship Id="rId98" Type="http://schemas.openxmlformats.org/officeDocument/2006/relationships/hyperlink" Target="https://www.facebook.com/111658128847068_2298483380164521" TargetMode="External" /><Relationship Id="rId99" Type="http://schemas.openxmlformats.org/officeDocument/2006/relationships/hyperlink" Target="https://www.facebook.com/111658128847068_2298483380164521" TargetMode="External" /><Relationship Id="rId100" Type="http://schemas.openxmlformats.org/officeDocument/2006/relationships/hyperlink" Target="https://www.facebook.com/111658128847068_2298483380164521" TargetMode="External" /><Relationship Id="rId101" Type="http://schemas.openxmlformats.org/officeDocument/2006/relationships/hyperlink" Target="https://www.facebook.com/111658128847068_2298483380164521" TargetMode="External" /><Relationship Id="rId102" Type="http://schemas.openxmlformats.org/officeDocument/2006/relationships/hyperlink" Target="https://www.facebook.com/111658128847068_2298483380164521" TargetMode="External" /><Relationship Id="rId103" Type="http://schemas.openxmlformats.org/officeDocument/2006/relationships/hyperlink" Target="https://www.facebook.com/111658128847068_2298483380164521" TargetMode="External" /><Relationship Id="rId104" Type="http://schemas.openxmlformats.org/officeDocument/2006/relationships/hyperlink" Target="https://www.facebook.com/111658128847068_2298483380164521" TargetMode="External" /><Relationship Id="rId105" Type="http://schemas.openxmlformats.org/officeDocument/2006/relationships/hyperlink" Target="https://www.facebook.com/111658128847068_2298483380164521" TargetMode="External" /><Relationship Id="rId106" Type="http://schemas.openxmlformats.org/officeDocument/2006/relationships/hyperlink" Target="https://www.facebook.com/111658128847068_2298483380164521" TargetMode="External" /><Relationship Id="rId107" Type="http://schemas.openxmlformats.org/officeDocument/2006/relationships/hyperlink" Target="https://www.facebook.com/111658128847068_2298483380164521" TargetMode="External" /><Relationship Id="rId108" Type="http://schemas.openxmlformats.org/officeDocument/2006/relationships/hyperlink" Target="https://www.facebook.com/111658128847068_2298483380164521" TargetMode="External" /><Relationship Id="rId109" Type="http://schemas.openxmlformats.org/officeDocument/2006/relationships/hyperlink" Target="https://www.facebook.com/111658128847068_2298483380164521" TargetMode="External" /><Relationship Id="rId110" Type="http://schemas.openxmlformats.org/officeDocument/2006/relationships/hyperlink" Target="https://www.facebook.com/111658128847068_2298483380164521" TargetMode="External" /><Relationship Id="rId111" Type="http://schemas.openxmlformats.org/officeDocument/2006/relationships/hyperlink" Target="https://www.facebook.com/111658128847068_2298483380164521" TargetMode="External" /><Relationship Id="rId112" Type="http://schemas.openxmlformats.org/officeDocument/2006/relationships/hyperlink" Target="https://www.facebook.com/111658128847068_2298483380164521" TargetMode="External" /><Relationship Id="rId113" Type="http://schemas.openxmlformats.org/officeDocument/2006/relationships/hyperlink" Target="https://www.facebook.com/111658128847068_2298483380164521" TargetMode="External" /><Relationship Id="rId114" Type="http://schemas.openxmlformats.org/officeDocument/2006/relationships/hyperlink" Target="https://www.facebook.com/111658128847068_2298483380164521" TargetMode="External" /><Relationship Id="rId115" Type="http://schemas.openxmlformats.org/officeDocument/2006/relationships/hyperlink" Target="https://www.facebook.com/111658128847068_2298483380164521" TargetMode="External" /><Relationship Id="rId116" Type="http://schemas.openxmlformats.org/officeDocument/2006/relationships/hyperlink" Target="https://www.facebook.com/111658128847068_2299938390019020" TargetMode="External" /><Relationship Id="rId117" Type="http://schemas.openxmlformats.org/officeDocument/2006/relationships/hyperlink" Target="https://www.facebook.com/111658128847068_2299938390019020" TargetMode="External" /><Relationship Id="rId118" Type="http://schemas.openxmlformats.org/officeDocument/2006/relationships/hyperlink" Target="https://www.facebook.com/111658128847068_2299938390019020" TargetMode="External" /><Relationship Id="rId119" Type="http://schemas.openxmlformats.org/officeDocument/2006/relationships/hyperlink" Target="https://www.facebook.com/111658128847068_2299938390019020" TargetMode="External" /><Relationship Id="rId120" Type="http://schemas.openxmlformats.org/officeDocument/2006/relationships/hyperlink" Target="https://www.facebook.com/111658128847068_2299938390019020" TargetMode="External" /><Relationship Id="rId121" Type="http://schemas.openxmlformats.org/officeDocument/2006/relationships/hyperlink" Target="https://www.facebook.com/111658128847068_2301009853245207" TargetMode="External" /><Relationship Id="rId122" Type="http://schemas.openxmlformats.org/officeDocument/2006/relationships/hyperlink" Target="https://www.facebook.com/111658128847068_2301009853245207" TargetMode="External" /><Relationship Id="rId123" Type="http://schemas.openxmlformats.org/officeDocument/2006/relationships/hyperlink" Target="https://www.facebook.com/111658128847068_2301009853245207" TargetMode="External" /><Relationship Id="rId124" Type="http://schemas.openxmlformats.org/officeDocument/2006/relationships/hyperlink" Target="https://www.facebook.com/111658128847068_2301009853245207" TargetMode="External" /><Relationship Id="rId125" Type="http://schemas.openxmlformats.org/officeDocument/2006/relationships/hyperlink" Target="https://www.facebook.com/111658128847068_2301009853245207" TargetMode="External" /><Relationship Id="rId126" Type="http://schemas.openxmlformats.org/officeDocument/2006/relationships/hyperlink" Target="https://www.facebook.com/111658128847068_2301009853245207" TargetMode="External" /><Relationship Id="rId127" Type="http://schemas.openxmlformats.org/officeDocument/2006/relationships/hyperlink" Target="https://www.facebook.com/111658128847068_2301009853245207" TargetMode="External" /><Relationship Id="rId128" Type="http://schemas.openxmlformats.org/officeDocument/2006/relationships/hyperlink" Target="https://www.facebook.com/111658128847068_2301009853245207" TargetMode="External" /><Relationship Id="rId129" Type="http://schemas.openxmlformats.org/officeDocument/2006/relationships/hyperlink" Target="https://www.facebook.com/111658128847068_2301009853245207" TargetMode="External" /><Relationship Id="rId130" Type="http://schemas.openxmlformats.org/officeDocument/2006/relationships/hyperlink" Target="https://www.facebook.com/111658128847068_2301009853245207" TargetMode="External" /><Relationship Id="rId131" Type="http://schemas.openxmlformats.org/officeDocument/2006/relationships/hyperlink" Target="https://www.facebook.com/111658128847068_2301009853245207" TargetMode="External" /><Relationship Id="rId132" Type="http://schemas.openxmlformats.org/officeDocument/2006/relationships/hyperlink" Target="https://www.facebook.com/111658128847068_2301009853245207" TargetMode="External" /><Relationship Id="rId133" Type="http://schemas.openxmlformats.org/officeDocument/2006/relationships/hyperlink" Target="https://www.facebook.com/111658128847068_2301009853245207" TargetMode="External" /><Relationship Id="rId134" Type="http://schemas.openxmlformats.org/officeDocument/2006/relationships/hyperlink" Target="https://www.facebook.com/111658128847068_2301009853245207" TargetMode="External" /><Relationship Id="rId135" Type="http://schemas.openxmlformats.org/officeDocument/2006/relationships/hyperlink" Target="https://www.facebook.com/111658128847068_2301009853245207" TargetMode="External" /><Relationship Id="rId136" Type="http://schemas.openxmlformats.org/officeDocument/2006/relationships/hyperlink" Target="https://www.facebook.com/111658128847068_2301009853245207" TargetMode="External" /><Relationship Id="rId137" Type="http://schemas.openxmlformats.org/officeDocument/2006/relationships/hyperlink" Target="https://www.facebook.com/111658128847068_2301009853245207" TargetMode="External" /><Relationship Id="rId138" Type="http://schemas.openxmlformats.org/officeDocument/2006/relationships/hyperlink" Target="https://www.facebook.com/111658128847068_2301009853245207" TargetMode="External" /><Relationship Id="rId139" Type="http://schemas.openxmlformats.org/officeDocument/2006/relationships/hyperlink" Target="https://www.facebook.com/111658128847068_2301009853245207" TargetMode="External" /><Relationship Id="rId140" Type="http://schemas.openxmlformats.org/officeDocument/2006/relationships/hyperlink" Target="https://www.facebook.com/111658128847068_2301009853245207" TargetMode="External" /><Relationship Id="rId141" Type="http://schemas.openxmlformats.org/officeDocument/2006/relationships/hyperlink" Target="https://www.facebook.com/111658128847068_2301009853245207" TargetMode="External" /><Relationship Id="rId142" Type="http://schemas.openxmlformats.org/officeDocument/2006/relationships/hyperlink" Target="https://www.facebook.com/111658128847068_2301009853245207" TargetMode="External" /><Relationship Id="rId143" Type="http://schemas.openxmlformats.org/officeDocument/2006/relationships/hyperlink" Target="https://www.facebook.com/111658128847068_2301009853245207" TargetMode="External" /><Relationship Id="rId144" Type="http://schemas.openxmlformats.org/officeDocument/2006/relationships/hyperlink" Target="https://www.facebook.com/111658128847068_2301009853245207" TargetMode="External" /><Relationship Id="rId145" Type="http://schemas.openxmlformats.org/officeDocument/2006/relationships/hyperlink" Target="https://www.facebook.com/111658128847068_2301009853245207" TargetMode="External" /><Relationship Id="rId146" Type="http://schemas.openxmlformats.org/officeDocument/2006/relationships/hyperlink" Target="https://www.facebook.com/111658128847068_2301009853245207" TargetMode="External" /><Relationship Id="rId147" Type="http://schemas.openxmlformats.org/officeDocument/2006/relationships/hyperlink" Target="https://www.facebook.com/111658128847068_2301009853245207" TargetMode="External" /><Relationship Id="rId148" Type="http://schemas.openxmlformats.org/officeDocument/2006/relationships/hyperlink" Target="https://www.facebook.com/111658128847068_2301009853245207" TargetMode="External" /><Relationship Id="rId149" Type="http://schemas.openxmlformats.org/officeDocument/2006/relationships/hyperlink" Target="https://www.facebook.com/111658128847068_2301009853245207" TargetMode="External" /><Relationship Id="rId150" Type="http://schemas.openxmlformats.org/officeDocument/2006/relationships/hyperlink" Target="https://www.facebook.com/111658128847068_2301009853245207" TargetMode="External" /><Relationship Id="rId151" Type="http://schemas.openxmlformats.org/officeDocument/2006/relationships/hyperlink" Target="https://www.facebook.com/111658128847068_2301009853245207" TargetMode="External" /><Relationship Id="rId152" Type="http://schemas.openxmlformats.org/officeDocument/2006/relationships/hyperlink" Target="https://www.facebook.com/111658128847068_2301009853245207" TargetMode="External" /><Relationship Id="rId153" Type="http://schemas.openxmlformats.org/officeDocument/2006/relationships/hyperlink" Target="https://www.facebook.com/111658128847068_2301009853245207" TargetMode="External" /><Relationship Id="rId154" Type="http://schemas.openxmlformats.org/officeDocument/2006/relationships/hyperlink" Target="https://www.facebook.com/111658128847068_2301009853245207" TargetMode="External" /><Relationship Id="rId155" Type="http://schemas.openxmlformats.org/officeDocument/2006/relationships/hyperlink" Target="https://www.facebook.com/111658128847068_2301009853245207" TargetMode="External" /><Relationship Id="rId156" Type="http://schemas.openxmlformats.org/officeDocument/2006/relationships/hyperlink" Target="https://www.facebook.com/111658128847068_2301009853245207" TargetMode="External" /><Relationship Id="rId157" Type="http://schemas.openxmlformats.org/officeDocument/2006/relationships/hyperlink" Target="https://www.facebook.com/111658128847068_2301009853245207" TargetMode="External" /><Relationship Id="rId158" Type="http://schemas.openxmlformats.org/officeDocument/2006/relationships/hyperlink" Target="https://www.facebook.com/111658128847068_2301009853245207" TargetMode="External" /><Relationship Id="rId159" Type="http://schemas.openxmlformats.org/officeDocument/2006/relationships/hyperlink" Target="https://www.facebook.com/111658128847068_2301009853245207" TargetMode="External" /><Relationship Id="rId160" Type="http://schemas.openxmlformats.org/officeDocument/2006/relationships/hyperlink" Target="https://www.facebook.com/111658128847068_2301009853245207" TargetMode="External" /><Relationship Id="rId161" Type="http://schemas.openxmlformats.org/officeDocument/2006/relationships/hyperlink" Target="https://www.facebook.com/111658128847068_2301009853245207" TargetMode="External" /><Relationship Id="rId162" Type="http://schemas.openxmlformats.org/officeDocument/2006/relationships/hyperlink" Target="https://www.facebook.com/111658128847068_2301009853245207" TargetMode="External" /><Relationship Id="rId163" Type="http://schemas.openxmlformats.org/officeDocument/2006/relationships/hyperlink" Target="https://www.facebook.com/111658128847068_2301009853245207" TargetMode="External" /><Relationship Id="rId164" Type="http://schemas.openxmlformats.org/officeDocument/2006/relationships/hyperlink" Target="https://www.facebook.com/111658128847068_2301009853245207" TargetMode="External" /><Relationship Id="rId165" Type="http://schemas.openxmlformats.org/officeDocument/2006/relationships/hyperlink" Target="https://www.facebook.com/111658128847068_2301009853245207" TargetMode="External" /><Relationship Id="rId166" Type="http://schemas.openxmlformats.org/officeDocument/2006/relationships/hyperlink" Target="https://www.facebook.com/111658128847068_2302891846390341" TargetMode="External" /><Relationship Id="rId167" Type="http://schemas.openxmlformats.org/officeDocument/2006/relationships/hyperlink" Target="https://www.facebook.com/111658128847068_2302891846390341" TargetMode="External" /><Relationship Id="rId168" Type="http://schemas.openxmlformats.org/officeDocument/2006/relationships/hyperlink" Target="https://www.facebook.com/111658128847068_2302891846390341" TargetMode="External" /><Relationship Id="rId169" Type="http://schemas.openxmlformats.org/officeDocument/2006/relationships/hyperlink" Target="https://www.facebook.com/111658128847068_2302891846390341" TargetMode="External" /><Relationship Id="rId170" Type="http://schemas.openxmlformats.org/officeDocument/2006/relationships/hyperlink" Target="https://www.facebook.com/111658128847068_2302891846390341" TargetMode="External" /><Relationship Id="rId171" Type="http://schemas.openxmlformats.org/officeDocument/2006/relationships/hyperlink" Target="https://www.facebook.com/111658128847068_2302891846390341" TargetMode="External" /><Relationship Id="rId172" Type="http://schemas.openxmlformats.org/officeDocument/2006/relationships/hyperlink" Target="https://www.facebook.com/111658128847068_2302891846390341" TargetMode="External" /><Relationship Id="rId173" Type="http://schemas.openxmlformats.org/officeDocument/2006/relationships/hyperlink" Target="https://www.facebook.com/111658128847068_2302891846390341" TargetMode="External" /><Relationship Id="rId174" Type="http://schemas.openxmlformats.org/officeDocument/2006/relationships/hyperlink" Target="https://www.facebook.com/111658128847068_2302891846390341" TargetMode="External" /><Relationship Id="rId175" Type="http://schemas.openxmlformats.org/officeDocument/2006/relationships/hyperlink" Target="https://www.facebook.com/111658128847068_2302891846390341" TargetMode="External" /><Relationship Id="rId176" Type="http://schemas.openxmlformats.org/officeDocument/2006/relationships/hyperlink" Target="https://www.facebook.com/111658128847068_2302891846390341" TargetMode="External" /><Relationship Id="rId177" Type="http://schemas.openxmlformats.org/officeDocument/2006/relationships/hyperlink" Target="https://www.facebook.com/111658128847068_2302891846390341" TargetMode="External" /><Relationship Id="rId178" Type="http://schemas.openxmlformats.org/officeDocument/2006/relationships/hyperlink" Target="https://www.facebook.com/111658128847068_2302891846390341" TargetMode="External" /><Relationship Id="rId179" Type="http://schemas.openxmlformats.org/officeDocument/2006/relationships/hyperlink" Target="https://www.facebook.com/111658128847068_2302891846390341" TargetMode="External" /><Relationship Id="rId180" Type="http://schemas.openxmlformats.org/officeDocument/2006/relationships/hyperlink" Target="https://www.facebook.com/111658128847068_2302891846390341" TargetMode="External" /><Relationship Id="rId181" Type="http://schemas.openxmlformats.org/officeDocument/2006/relationships/hyperlink" Target="https://www.facebook.com/111658128847068_2302891846390341" TargetMode="External" /><Relationship Id="rId182" Type="http://schemas.openxmlformats.org/officeDocument/2006/relationships/hyperlink" Target="https://www.facebook.com/111658128847068_2302891846390341" TargetMode="External" /><Relationship Id="rId183" Type="http://schemas.openxmlformats.org/officeDocument/2006/relationships/hyperlink" Target="https://www.facebook.com/111658128847068_2302891846390341" TargetMode="External" /><Relationship Id="rId184" Type="http://schemas.openxmlformats.org/officeDocument/2006/relationships/hyperlink" Target="https://www.facebook.com/111658128847068_2302891846390341" TargetMode="External" /><Relationship Id="rId185" Type="http://schemas.openxmlformats.org/officeDocument/2006/relationships/hyperlink" Target="https://www.facebook.com/111658128847068_2302891846390341" TargetMode="External" /><Relationship Id="rId186" Type="http://schemas.openxmlformats.org/officeDocument/2006/relationships/hyperlink" Target="https://www.facebook.com/111658128847068_2302891846390341" TargetMode="External" /><Relationship Id="rId187" Type="http://schemas.openxmlformats.org/officeDocument/2006/relationships/hyperlink" Target="https://www.facebook.com/111658128847068_2304131649599694" TargetMode="External" /><Relationship Id="rId188" Type="http://schemas.openxmlformats.org/officeDocument/2006/relationships/hyperlink" Target="https://www.facebook.com/111658128847068_2304131649599694" TargetMode="External" /><Relationship Id="rId189" Type="http://schemas.openxmlformats.org/officeDocument/2006/relationships/hyperlink" Target="https://www.facebook.com/111658128847068_2304131649599694" TargetMode="External" /><Relationship Id="rId190" Type="http://schemas.openxmlformats.org/officeDocument/2006/relationships/hyperlink" Target="https://www.facebook.com/111658128847068_2304131649599694" TargetMode="External" /><Relationship Id="rId191" Type="http://schemas.openxmlformats.org/officeDocument/2006/relationships/hyperlink" Target="https://www.facebook.com/111658128847068_2304131649599694" TargetMode="External" /><Relationship Id="rId192" Type="http://schemas.openxmlformats.org/officeDocument/2006/relationships/hyperlink" Target="https://www.facebook.com/111658128847068_2304131649599694" TargetMode="External" /><Relationship Id="rId193" Type="http://schemas.openxmlformats.org/officeDocument/2006/relationships/hyperlink" Target="https://www.facebook.com/111658128847068_2304131649599694" TargetMode="External" /><Relationship Id="rId194" Type="http://schemas.openxmlformats.org/officeDocument/2006/relationships/hyperlink" Target="https://www.facebook.com/111658128847068_2304131649599694" TargetMode="External" /><Relationship Id="rId195" Type="http://schemas.openxmlformats.org/officeDocument/2006/relationships/hyperlink" Target="https://www.facebook.com/111658128847068_2304131649599694" TargetMode="External" /><Relationship Id="rId196" Type="http://schemas.openxmlformats.org/officeDocument/2006/relationships/hyperlink" Target="https://www.facebook.com/111658128847068_2304131649599694" TargetMode="External" /><Relationship Id="rId197" Type="http://schemas.openxmlformats.org/officeDocument/2006/relationships/hyperlink" Target="https://www.facebook.com/111658128847068_2304131649599694" TargetMode="External" /><Relationship Id="rId198" Type="http://schemas.openxmlformats.org/officeDocument/2006/relationships/hyperlink" Target="https://www.facebook.com/111658128847068_2304131649599694" TargetMode="External" /><Relationship Id="rId199" Type="http://schemas.openxmlformats.org/officeDocument/2006/relationships/hyperlink" Target="https://www.facebook.com/111658128847068_2304131649599694" TargetMode="External" /><Relationship Id="rId200" Type="http://schemas.openxmlformats.org/officeDocument/2006/relationships/hyperlink" Target="https://www.facebook.com/111658128847068_2304131649599694" TargetMode="External" /><Relationship Id="rId201" Type="http://schemas.openxmlformats.org/officeDocument/2006/relationships/hyperlink" Target="https://www.facebook.com/111658128847068_2304131649599694" TargetMode="External" /><Relationship Id="rId202" Type="http://schemas.openxmlformats.org/officeDocument/2006/relationships/hyperlink" Target="https://www.facebook.com/111658128847068_2304131649599694" TargetMode="External" /><Relationship Id="rId203" Type="http://schemas.openxmlformats.org/officeDocument/2006/relationships/hyperlink" Target="https://www.facebook.com/111658128847068_2304131649599694" TargetMode="External" /><Relationship Id="rId204" Type="http://schemas.openxmlformats.org/officeDocument/2006/relationships/hyperlink" Target="https://www.facebook.com/111658128847068_2304131649599694" TargetMode="External" /><Relationship Id="rId205" Type="http://schemas.openxmlformats.org/officeDocument/2006/relationships/hyperlink" Target="https://www.facebook.com/111658128847068_2304131649599694" TargetMode="External" /><Relationship Id="rId206" Type="http://schemas.openxmlformats.org/officeDocument/2006/relationships/hyperlink" Target="https://www.facebook.com/111658128847068_2304131649599694" TargetMode="External" /><Relationship Id="rId207" Type="http://schemas.openxmlformats.org/officeDocument/2006/relationships/hyperlink" Target="https://www.facebook.com/111658128847068_2304131649599694" TargetMode="External" /><Relationship Id="rId208" Type="http://schemas.openxmlformats.org/officeDocument/2006/relationships/hyperlink" Target="https://www.facebook.com/111658128847068_2304131649599694" TargetMode="External" /><Relationship Id="rId209" Type="http://schemas.openxmlformats.org/officeDocument/2006/relationships/hyperlink" Target="https://www.facebook.com/111658128847068_2304131649599694" TargetMode="External" /><Relationship Id="rId210" Type="http://schemas.openxmlformats.org/officeDocument/2006/relationships/hyperlink" Target="https://www.facebook.com/111658128847068_2304131649599694" TargetMode="External" /><Relationship Id="rId211" Type="http://schemas.openxmlformats.org/officeDocument/2006/relationships/hyperlink" Target="https://www.facebook.com/111658128847068_2304131649599694" TargetMode="External" /><Relationship Id="rId212" Type="http://schemas.openxmlformats.org/officeDocument/2006/relationships/hyperlink" Target="https://www.facebook.com/111658128847068_2304131649599694" TargetMode="External" /><Relationship Id="rId213" Type="http://schemas.openxmlformats.org/officeDocument/2006/relationships/hyperlink" Target="https://www.facebook.com/111658128847068_2304131649599694" TargetMode="External" /><Relationship Id="rId214" Type="http://schemas.openxmlformats.org/officeDocument/2006/relationships/hyperlink" Target="https://www.facebook.com/111658128847068_2304131649599694" TargetMode="External" /><Relationship Id="rId215" Type="http://schemas.openxmlformats.org/officeDocument/2006/relationships/hyperlink" Target="https://www.facebook.com/111658128847068_2304131649599694" TargetMode="External" /><Relationship Id="rId216" Type="http://schemas.openxmlformats.org/officeDocument/2006/relationships/hyperlink" Target="https://www.facebook.com/111658128847068_2304131649599694" TargetMode="External" /><Relationship Id="rId217" Type="http://schemas.openxmlformats.org/officeDocument/2006/relationships/hyperlink" Target="https://www.facebook.com/111658128847068_2304131649599694" TargetMode="External" /><Relationship Id="rId218" Type="http://schemas.openxmlformats.org/officeDocument/2006/relationships/hyperlink" Target="https://www.facebook.com/111658128847068_2304131649599694" TargetMode="External" /><Relationship Id="rId219" Type="http://schemas.openxmlformats.org/officeDocument/2006/relationships/hyperlink" Target="https://www.facebook.com/111658128847068_2305804652765727" TargetMode="External" /><Relationship Id="rId220" Type="http://schemas.openxmlformats.org/officeDocument/2006/relationships/hyperlink" Target="https://www.facebook.com/111658128847068_2305804652765727" TargetMode="External" /><Relationship Id="rId221" Type="http://schemas.openxmlformats.org/officeDocument/2006/relationships/hyperlink" Target="https://www.facebook.com/111658128847068_2305804652765727" TargetMode="External" /><Relationship Id="rId222" Type="http://schemas.openxmlformats.org/officeDocument/2006/relationships/hyperlink" Target="https://www.facebook.com/111658128847068_2305804652765727" TargetMode="External" /><Relationship Id="rId223" Type="http://schemas.openxmlformats.org/officeDocument/2006/relationships/hyperlink" Target="https://www.facebook.com/111658128847068_2305804652765727" TargetMode="External" /><Relationship Id="rId224" Type="http://schemas.openxmlformats.org/officeDocument/2006/relationships/hyperlink" Target="https://www.facebook.com/111658128847068_2305804652765727" TargetMode="External" /><Relationship Id="rId225" Type="http://schemas.openxmlformats.org/officeDocument/2006/relationships/hyperlink" Target="https://www.facebook.com/111658128847068_2305804652765727" TargetMode="External" /><Relationship Id="rId226" Type="http://schemas.openxmlformats.org/officeDocument/2006/relationships/hyperlink" Target="https://www.facebook.com/111658128847068_2305804652765727" TargetMode="External" /><Relationship Id="rId227" Type="http://schemas.openxmlformats.org/officeDocument/2006/relationships/hyperlink" Target="https://www.facebook.com/111658128847068_2305804652765727" TargetMode="External" /><Relationship Id="rId228" Type="http://schemas.openxmlformats.org/officeDocument/2006/relationships/hyperlink" Target="https://www.facebook.com/111658128847068_2305804652765727" TargetMode="External" /><Relationship Id="rId229" Type="http://schemas.openxmlformats.org/officeDocument/2006/relationships/hyperlink" Target="https://www.facebook.com/111658128847068_2305804652765727" TargetMode="External" /><Relationship Id="rId230" Type="http://schemas.openxmlformats.org/officeDocument/2006/relationships/hyperlink" Target="https://www.facebook.com/111658128847068_2305804652765727" TargetMode="External" /><Relationship Id="rId231" Type="http://schemas.openxmlformats.org/officeDocument/2006/relationships/hyperlink" Target="https://www.facebook.com/111658128847068_2305804652765727" TargetMode="External" /><Relationship Id="rId232" Type="http://schemas.openxmlformats.org/officeDocument/2006/relationships/hyperlink" Target="https://www.facebook.com/111658128847068_2305804652765727" TargetMode="External" /><Relationship Id="rId233" Type="http://schemas.openxmlformats.org/officeDocument/2006/relationships/hyperlink" Target="https://www.facebook.com/111658128847068_2305804652765727" TargetMode="External" /><Relationship Id="rId234" Type="http://schemas.openxmlformats.org/officeDocument/2006/relationships/hyperlink" Target="https://www.facebook.com/111658128847068_2305804652765727" TargetMode="External" /><Relationship Id="rId235" Type="http://schemas.openxmlformats.org/officeDocument/2006/relationships/hyperlink" Target="https://www.facebook.com/111658128847068_2305804652765727" TargetMode="External" /><Relationship Id="rId236" Type="http://schemas.openxmlformats.org/officeDocument/2006/relationships/hyperlink" Target="https://www.facebook.com/111658128847068_2305804652765727" TargetMode="External" /><Relationship Id="rId237" Type="http://schemas.openxmlformats.org/officeDocument/2006/relationships/hyperlink" Target="https://www.facebook.com/111658128847068_2305804652765727" TargetMode="External" /><Relationship Id="rId238" Type="http://schemas.openxmlformats.org/officeDocument/2006/relationships/hyperlink" Target="https://www.facebook.com/111658128847068_2305804652765727" TargetMode="External" /><Relationship Id="rId239" Type="http://schemas.openxmlformats.org/officeDocument/2006/relationships/hyperlink" Target="https://www.facebook.com/111658128847068_2305804652765727" TargetMode="External" /><Relationship Id="rId240" Type="http://schemas.openxmlformats.org/officeDocument/2006/relationships/hyperlink" Target="https://www.facebook.com/111658128847068_2305804652765727" TargetMode="External" /><Relationship Id="rId241" Type="http://schemas.openxmlformats.org/officeDocument/2006/relationships/hyperlink" Target="https://www.facebook.com/111658128847068_2305804652765727" TargetMode="External" /><Relationship Id="rId242" Type="http://schemas.openxmlformats.org/officeDocument/2006/relationships/hyperlink" Target="https://www.facebook.com/111658128847068_2306787926000733" TargetMode="External" /><Relationship Id="rId243" Type="http://schemas.openxmlformats.org/officeDocument/2006/relationships/hyperlink" Target="https://www.facebook.com/111658128847068_2306787926000733" TargetMode="External" /><Relationship Id="rId244" Type="http://schemas.openxmlformats.org/officeDocument/2006/relationships/hyperlink" Target="https://www.facebook.com/111658128847068_2306787926000733" TargetMode="External" /><Relationship Id="rId245" Type="http://schemas.openxmlformats.org/officeDocument/2006/relationships/hyperlink" Target="https://www.facebook.com/111658128847068_2306787926000733" TargetMode="External" /><Relationship Id="rId246" Type="http://schemas.openxmlformats.org/officeDocument/2006/relationships/hyperlink" Target="https://www.facebook.com/111658128847068_2306787926000733" TargetMode="External" /><Relationship Id="rId247" Type="http://schemas.openxmlformats.org/officeDocument/2006/relationships/hyperlink" Target="https://www.facebook.com/111658128847068_2306787926000733" TargetMode="External" /><Relationship Id="rId248" Type="http://schemas.openxmlformats.org/officeDocument/2006/relationships/hyperlink" Target="https://www.facebook.com/111658128847068_2306787926000733" TargetMode="External" /><Relationship Id="rId249" Type="http://schemas.openxmlformats.org/officeDocument/2006/relationships/hyperlink" Target="https://www.facebook.com/111658128847068_2306787926000733" TargetMode="External" /><Relationship Id="rId250" Type="http://schemas.openxmlformats.org/officeDocument/2006/relationships/hyperlink" Target="https://www.facebook.com/111658128847068_2306787926000733" TargetMode="External" /><Relationship Id="rId251" Type="http://schemas.openxmlformats.org/officeDocument/2006/relationships/hyperlink" Target="https://www.facebook.com/111658128847068_2306787926000733" TargetMode="External" /><Relationship Id="rId252" Type="http://schemas.openxmlformats.org/officeDocument/2006/relationships/hyperlink" Target="https://www.facebook.com/111658128847068_2306787926000733" TargetMode="External" /><Relationship Id="rId253" Type="http://schemas.openxmlformats.org/officeDocument/2006/relationships/hyperlink" Target="https://www.facebook.com/111658128847068_2306787926000733" TargetMode="External" /><Relationship Id="rId254" Type="http://schemas.openxmlformats.org/officeDocument/2006/relationships/hyperlink" Target="https://www.facebook.com/111658128847068_2306787926000733" TargetMode="External" /><Relationship Id="rId255" Type="http://schemas.openxmlformats.org/officeDocument/2006/relationships/hyperlink" Target="https://www.facebook.com/111658128847068_2306787926000733" TargetMode="External" /><Relationship Id="rId256" Type="http://schemas.openxmlformats.org/officeDocument/2006/relationships/hyperlink" Target="https://www.facebook.com/111658128847068_2306787926000733" TargetMode="External" /><Relationship Id="rId257" Type="http://schemas.openxmlformats.org/officeDocument/2006/relationships/hyperlink" Target="https://www.facebook.com/111658128847068_2306787926000733" TargetMode="External" /><Relationship Id="rId258" Type="http://schemas.openxmlformats.org/officeDocument/2006/relationships/hyperlink" Target="https://www.facebook.com/111658128847068_2306787926000733" TargetMode="External" /><Relationship Id="rId259" Type="http://schemas.openxmlformats.org/officeDocument/2006/relationships/hyperlink" Target="https://www.facebook.com/111658128847068_2306787926000733" TargetMode="External" /><Relationship Id="rId260" Type="http://schemas.openxmlformats.org/officeDocument/2006/relationships/hyperlink" Target="https://www.facebook.com/111658128847068_2306787926000733" TargetMode="External" /><Relationship Id="rId261" Type="http://schemas.openxmlformats.org/officeDocument/2006/relationships/hyperlink" Target="https://www.facebook.com/111658128847068_2306787926000733" TargetMode="External" /><Relationship Id="rId262" Type="http://schemas.openxmlformats.org/officeDocument/2006/relationships/hyperlink" Target="https://www.facebook.com/111658128847068_2306787926000733" TargetMode="External" /><Relationship Id="rId263" Type="http://schemas.openxmlformats.org/officeDocument/2006/relationships/hyperlink" Target="https://www.facebook.com/111658128847068_2306787926000733" TargetMode="External" /><Relationship Id="rId264" Type="http://schemas.openxmlformats.org/officeDocument/2006/relationships/hyperlink" Target="https://www.facebook.com/111658128847068_2306787926000733" TargetMode="External" /><Relationship Id="rId265" Type="http://schemas.openxmlformats.org/officeDocument/2006/relationships/hyperlink" Target="https://www.facebook.com/111658128847068_2306787926000733" TargetMode="External" /><Relationship Id="rId266" Type="http://schemas.openxmlformats.org/officeDocument/2006/relationships/hyperlink" Target="https://www.facebook.com/111658128847068_2306787926000733" TargetMode="External" /><Relationship Id="rId267" Type="http://schemas.openxmlformats.org/officeDocument/2006/relationships/hyperlink" Target="https://www.facebook.com/111658128847068_2306787926000733" TargetMode="External" /><Relationship Id="rId268" Type="http://schemas.openxmlformats.org/officeDocument/2006/relationships/hyperlink" Target="https://www.facebook.com/111658128847068_2306787926000733" TargetMode="External" /><Relationship Id="rId269" Type="http://schemas.openxmlformats.org/officeDocument/2006/relationships/hyperlink" Target="https://www.facebook.com/111658128847068_2306787926000733" TargetMode="External" /><Relationship Id="rId270" Type="http://schemas.openxmlformats.org/officeDocument/2006/relationships/hyperlink" Target="https://www.facebook.com/111658128847068_2306787926000733" TargetMode="External" /><Relationship Id="rId271" Type="http://schemas.openxmlformats.org/officeDocument/2006/relationships/hyperlink" Target="https://www.facebook.com/111658128847068_2306787926000733" TargetMode="External" /><Relationship Id="rId272" Type="http://schemas.openxmlformats.org/officeDocument/2006/relationships/hyperlink" Target="https://www.facebook.com/111658128847068_2306787926000733" TargetMode="External" /><Relationship Id="rId273" Type="http://schemas.openxmlformats.org/officeDocument/2006/relationships/hyperlink" Target="https://www.facebook.com/111658128847068_2306787926000733" TargetMode="External" /><Relationship Id="rId274" Type="http://schemas.openxmlformats.org/officeDocument/2006/relationships/hyperlink" Target="https://www.facebook.com/111658128847068_2306787926000733" TargetMode="External" /><Relationship Id="rId275" Type="http://schemas.openxmlformats.org/officeDocument/2006/relationships/hyperlink" Target="https://www.facebook.com/111658128847068_2306787926000733" TargetMode="External" /><Relationship Id="rId276" Type="http://schemas.openxmlformats.org/officeDocument/2006/relationships/hyperlink" Target="https://www.facebook.com/111658128847068_2306787926000733" TargetMode="External" /><Relationship Id="rId277" Type="http://schemas.openxmlformats.org/officeDocument/2006/relationships/hyperlink" Target="https://www.facebook.com/111658128847068_2306787926000733" TargetMode="External" /><Relationship Id="rId278" Type="http://schemas.openxmlformats.org/officeDocument/2006/relationships/hyperlink" Target="https://www.facebook.com/111658128847068_2306787926000733" TargetMode="External" /><Relationship Id="rId279" Type="http://schemas.openxmlformats.org/officeDocument/2006/relationships/hyperlink" Target="https://www.facebook.com/111658128847068_2306787926000733" TargetMode="External" /><Relationship Id="rId280" Type="http://schemas.openxmlformats.org/officeDocument/2006/relationships/hyperlink" Target="https://www.facebook.com/111658128847068_2306787926000733" TargetMode="External" /><Relationship Id="rId281" Type="http://schemas.openxmlformats.org/officeDocument/2006/relationships/hyperlink" Target="https://www.facebook.com/111658128847068_2306787926000733" TargetMode="External" /><Relationship Id="rId282" Type="http://schemas.openxmlformats.org/officeDocument/2006/relationships/hyperlink" Target="https://www.facebook.com/111658128847068_2306787926000733" TargetMode="External" /><Relationship Id="rId283" Type="http://schemas.openxmlformats.org/officeDocument/2006/relationships/hyperlink" Target="https://www.facebook.com/111658128847068_2306787926000733" TargetMode="External" /><Relationship Id="rId284" Type="http://schemas.openxmlformats.org/officeDocument/2006/relationships/hyperlink" Target="https://www.facebook.com/111658128847068_2306787926000733" TargetMode="External" /><Relationship Id="rId285" Type="http://schemas.openxmlformats.org/officeDocument/2006/relationships/hyperlink" Target="https://www.facebook.com/111658128847068_2306787926000733" TargetMode="External" /><Relationship Id="rId286" Type="http://schemas.openxmlformats.org/officeDocument/2006/relationships/hyperlink" Target="https://www.facebook.com/111658128847068_2306787926000733" TargetMode="External" /><Relationship Id="rId287" Type="http://schemas.openxmlformats.org/officeDocument/2006/relationships/hyperlink" Target="https://www.facebook.com/111658128847068_2306787926000733" TargetMode="External" /><Relationship Id="rId288" Type="http://schemas.openxmlformats.org/officeDocument/2006/relationships/hyperlink" Target="https://www.facebook.com/111658128847068_2306787926000733" TargetMode="External" /><Relationship Id="rId289" Type="http://schemas.openxmlformats.org/officeDocument/2006/relationships/hyperlink" Target="https://www.facebook.com/111658128847068_2306787926000733" TargetMode="External" /><Relationship Id="rId290" Type="http://schemas.openxmlformats.org/officeDocument/2006/relationships/hyperlink" Target="https://www.facebook.com/111658128847068_2306787926000733" TargetMode="External" /><Relationship Id="rId291" Type="http://schemas.openxmlformats.org/officeDocument/2006/relationships/hyperlink" Target="https://www.facebook.com/111658128847068_2306787926000733" TargetMode="External" /><Relationship Id="rId292" Type="http://schemas.openxmlformats.org/officeDocument/2006/relationships/hyperlink" Target="https://www.facebook.com/111658128847068_2306787926000733" TargetMode="External" /><Relationship Id="rId293" Type="http://schemas.openxmlformats.org/officeDocument/2006/relationships/hyperlink" Target="https://www.facebook.com/111658128847068_2306787926000733" TargetMode="External" /><Relationship Id="rId294" Type="http://schemas.openxmlformats.org/officeDocument/2006/relationships/hyperlink" Target="https://www.facebook.com/111658128847068_2306787926000733" TargetMode="External" /><Relationship Id="rId295" Type="http://schemas.openxmlformats.org/officeDocument/2006/relationships/hyperlink" Target="https://www.facebook.com/111658128847068_2306787926000733" TargetMode="External" /><Relationship Id="rId296" Type="http://schemas.openxmlformats.org/officeDocument/2006/relationships/hyperlink" Target="https://www.facebook.com/111658128847068_2306787926000733" TargetMode="External" /><Relationship Id="rId297" Type="http://schemas.openxmlformats.org/officeDocument/2006/relationships/hyperlink" Target="https://www.facebook.com/111658128847068_2306787926000733" TargetMode="External" /><Relationship Id="rId298" Type="http://schemas.openxmlformats.org/officeDocument/2006/relationships/hyperlink" Target="https://www.facebook.com/111658128847068_2306787926000733" TargetMode="External" /><Relationship Id="rId299" Type="http://schemas.openxmlformats.org/officeDocument/2006/relationships/hyperlink" Target="https://www.facebook.com/111658128847068_2306787926000733" TargetMode="External" /><Relationship Id="rId300" Type="http://schemas.openxmlformats.org/officeDocument/2006/relationships/hyperlink" Target="https://www.facebook.com/111658128847068_2306787926000733" TargetMode="External" /><Relationship Id="rId301" Type="http://schemas.openxmlformats.org/officeDocument/2006/relationships/hyperlink" Target="https://www.facebook.com/111658128847068_2306787926000733" TargetMode="External" /><Relationship Id="rId302" Type="http://schemas.openxmlformats.org/officeDocument/2006/relationships/hyperlink" Target="https://www.facebook.com/111658128847068_2306787926000733" TargetMode="External" /><Relationship Id="rId303" Type="http://schemas.openxmlformats.org/officeDocument/2006/relationships/hyperlink" Target="https://www.facebook.com/111658128847068_2306787926000733" TargetMode="External" /><Relationship Id="rId304" Type="http://schemas.openxmlformats.org/officeDocument/2006/relationships/hyperlink" Target="https://www.facebook.com/111658128847068_2306787926000733" TargetMode="External" /><Relationship Id="rId305" Type="http://schemas.openxmlformats.org/officeDocument/2006/relationships/hyperlink" Target="https://www.facebook.com/111658128847068_2306787926000733" TargetMode="External" /><Relationship Id="rId306" Type="http://schemas.openxmlformats.org/officeDocument/2006/relationships/hyperlink" Target="https://www.facebook.com/111658128847068_2306787926000733" TargetMode="External" /><Relationship Id="rId307" Type="http://schemas.openxmlformats.org/officeDocument/2006/relationships/hyperlink" Target="https://www.facebook.com/111658128847068_2306787926000733" TargetMode="External" /><Relationship Id="rId308" Type="http://schemas.openxmlformats.org/officeDocument/2006/relationships/hyperlink" Target="https://www.facebook.com/111658128847068_2306787926000733" TargetMode="External" /><Relationship Id="rId309" Type="http://schemas.openxmlformats.org/officeDocument/2006/relationships/hyperlink" Target="https://www.facebook.com/111658128847068_2306787926000733" TargetMode="External" /><Relationship Id="rId310" Type="http://schemas.openxmlformats.org/officeDocument/2006/relationships/hyperlink" Target="https://www.facebook.com/111658128847068_2306787926000733" TargetMode="External" /><Relationship Id="rId311" Type="http://schemas.openxmlformats.org/officeDocument/2006/relationships/hyperlink" Target="https://www.facebook.com/111658128847068_2306787926000733" TargetMode="External" /><Relationship Id="rId312" Type="http://schemas.openxmlformats.org/officeDocument/2006/relationships/hyperlink" Target="https://www.facebook.com/111658128847068_2306787926000733" TargetMode="External" /><Relationship Id="rId313" Type="http://schemas.openxmlformats.org/officeDocument/2006/relationships/hyperlink" Target="https://www.facebook.com/111658128847068_2306787926000733" TargetMode="External" /><Relationship Id="rId314" Type="http://schemas.openxmlformats.org/officeDocument/2006/relationships/hyperlink" Target="https://www.facebook.com/111658128847068_2306787926000733" TargetMode="External" /><Relationship Id="rId315" Type="http://schemas.openxmlformats.org/officeDocument/2006/relationships/hyperlink" Target="https://www.facebook.com/111658128847068_2306787926000733" TargetMode="External" /><Relationship Id="rId316" Type="http://schemas.openxmlformats.org/officeDocument/2006/relationships/hyperlink" Target="https://www.facebook.com/111658128847068_2306787926000733" TargetMode="External" /><Relationship Id="rId317" Type="http://schemas.openxmlformats.org/officeDocument/2006/relationships/hyperlink" Target="https://www.facebook.com/111658128847068_2306787926000733" TargetMode="External" /><Relationship Id="rId318" Type="http://schemas.openxmlformats.org/officeDocument/2006/relationships/hyperlink" Target="https://www.facebook.com/111658128847068_2306787926000733" TargetMode="External" /><Relationship Id="rId319" Type="http://schemas.openxmlformats.org/officeDocument/2006/relationships/hyperlink" Target="https://www.facebook.com/111658128847068_2306787926000733" TargetMode="External" /><Relationship Id="rId320" Type="http://schemas.openxmlformats.org/officeDocument/2006/relationships/hyperlink" Target="https://www.facebook.com/111658128847068_2306787926000733" TargetMode="External" /><Relationship Id="rId321" Type="http://schemas.openxmlformats.org/officeDocument/2006/relationships/hyperlink" Target="https://www.facebook.com/111658128847068_2306787926000733" TargetMode="External" /><Relationship Id="rId322" Type="http://schemas.openxmlformats.org/officeDocument/2006/relationships/hyperlink" Target="https://www.facebook.com/111658128847068_2306787926000733" TargetMode="External" /><Relationship Id="rId323" Type="http://schemas.openxmlformats.org/officeDocument/2006/relationships/hyperlink" Target="https://www.facebook.com/111658128847068_2306787926000733" TargetMode="External" /><Relationship Id="rId324" Type="http://schemas.openxmlformats.org/officeDocument/2006/relationships/hyperlink" Target="https://www.facebook.com/111658128847068_2306787926000733" TargetMode="External" /><Relationship Id="rId325" Type="http://schemas.openxmlformats.org/officeDocument/2006/relationships/hyperlink" Target="https://www.facebook.com/111658128847068_2306787926000733" TargetMode="External" /><Relationship Id="rId326" Type="http://schemas.openxmlformats.org/officeDocument/2006/relationships/hyperlink" Target="https://www.facebook.com/111658128847068_2306787926000733" TargetMode="External" /><Relationship Id="rId327" Type="http://schemas.openxmlformats.org/officeDocument/2006/relationships/hyperlink" Target="https://www.facebook.com/111658128847068_2306787926000733" TargetMode="External" /><Relationship Id="rId328" Type="http://schemas.openxmlformats.org/officeDocument/2006/relationships/hyperlink" Target="https://www.facebook.com/111658128847068_2306787926000733" TargetMode="External" /><Relationship Id="rId329" Type="http://schemas.openxmlformats.org/officeDocument/2006/relationships/hyperlink" Target="https://www.facebook.com/111658128847068_2306787926000733" TargetMode="External" /><Relationship Id="rId330" Type="http://schemas.openxmlformats.org/officeDocument/2006/relationships/hyperlink" Target="https://www.facebook.com/111658128847068_2306787926000733" TargetMode="External" /><Relationship Id="rId331" Type="http://schemas.openxmlformats.org/officeDocument/2006/relationships/hyperlink" Target="https://www.facebook.com/111658128847068_2306787926000733" TargetMode="External" /><Relationship Id="rId332" Type="http://schemas.openxmlformats.org/officeDocument/2006/relationships/hyperlink" Target="https://www.facebook.com/111658128847068_2306787926000733" TargetMode="External" /><Relationship Id="rId333" Type="http://schemas.openxmlformats.org/officeDocument/2006/relationships/hyperlink" Target="https://www.facebook.com/111658128847068_2306787926000733" TargetMode="External" /><Relationship Id="rId334" Type="http://schemas.openxmlformats.org/officeDocument/2006/relationships/hyperlink" Target="https://www.facebook.com/111658128847068_2306787926000733" TargetMode="External" /><Relationship Id="rId335" Type="http://schemas.openxmlformats.org/officeDocument/2006/relationships/hyperlink" Target="https://www.facebook.com/111658128847068_2306787926000733" TargetMode="External" /><Relationship Id="rId336" Type="http://schemas.openxmlformats.org/officeDocument/2006/relationships/hyperlink" Target="https://www.facebook.com/111658128847068_2306787926000733" TargetMode="External" /><Relationship Id="rId337" Type="http://schemas.openxmlformats.org/officeDocument/2006/relationships/hyperlink" Target="https://www.facebook.com/111658128847068_2306787926000733" TargetMode="External" /><Relationship Id="rId338" Type="http://schemas.openxmlformats.org/officeDocument/2006/relationships/hyperlink" Target="https://www.facebook.com/111658128847068_2306787926000733" TargetMode="External" /><Relationship Id="rId339" Type="http://schemas.openxmlformats.org/officeDocument/2006/relationships/hyperlink" Target="https://www.facebook.com/111658128847068_2306787926000733" TargetMode="External" /><Relationship Id="rId340" Type="http://schemas.openxmlformats.org/officeDocument/2006/relationships/hyperlink" Target="https://www.facebook.com/111658128847068_2306787926000733" TargetMode="External" /><Relationship Id="rId341" Type="http://schemas.openxmlformats.org/officeDocument/2006/relationships/hyperlink" Target="https://www.facebook.com/111658128847068_2306787926000733" TargetMode="External" /><Relationship Id="rId342" Type="http://schemas.openxmlformats.org/officeDocument/2006/relationships/hyperlink" Target="https://www.facebook.com/111658128847068_2307202039292655" TargetMode="External" /><Relationship Id="rId343" Type="http://schemas.openxmlformats.org/officeDocument/2006/relationships/hyperlink" Target="https://www.facebook.com/111658128847068_2307202039292655" TargetMode="External" /><Relationship Id="rId344" Type="http://schemas.openxmlformats.org/officeDocument/2006/relationships/hyperlink" Target="https://www.facebook.com/111658128847068_2307202039292655" TargetMode="External" /><Relationship Id="rId345" Type="http://schemas.openxmlformats.org/officeDocument/2006/relationships/hyperlink" Target="https://www.facebook.com/111658128847068_2307202039292655" TargetMode="External" /><Relationship Id="rId346" Type="http://schemas.openxmlformats.org/officeDocument/2006/relationships/hyperlink" Target="https://www.facebook.com/111658128847068_2307202039292655" TargetMode="External" /><Relationship Id="rId347" Type="http://schemas.openxmlformats.org/officeDocument/2006/relationships/hyperlink" Target="https://www.facebook.com/111658128847068_2307202039292655" TargetMode="External" /><Relationship Id="rId348" Type="http://schemas.openxmlformats.org/officeDocument/2006/relationships/hyperlink" Target="https://www.facebook.com/111658128847068_2307202039292655" TargetMode="External" /><Relationship Id="rId349" Type="http://schemas.openxmlformats.org/officeDocument/2006/relationships/hyperlink" Target="https://www.facebook.com/111658128847068_2307202039292655" TargetMode="External" /><Relationship Id="rId350" Type="http://schemas.openxmlformats.org/officeDocument/2006/relationships/hyperlink" Target="https://www.facebook.com/111658128847068_2307202039292655" TargetMode="External" /><Relationship Id="rId351" Type="http://schemas.openxmlformats.org/officeDocument/2006/relationships/hyperlink" Target="https://www.facebook.com/111658128847068_2307202039292655" TargetMode="External" /><Relationship Id="rId352" Type="http://schemas.openxmlformats.org/officeDocument/2006/relationships/hyperlink" Target="https://www.facebook.com/111658128847068_2307202039292655" TargetMode="External" /><Relationship Id="rId353" Type="http://schemas.openxmlformats.org/officeDocument/2006/relationships/hyperlink" Target="https://www.facebook.com/111658128847068_2307202039292655" TargetMode="External" /><Relationship Id="rId354" Type="http://schemas.openxmlformats.org/officeDocument/2006/relationships/hyperlink" Target="https://www.facebook.com/111658128847068_2307202039292655" TargetMode="External" /><Relationship Id="rId355" Type="http://schemas.openxmlformats.org/officeDocument/2006/relationships/hyperlink" Target="https://www.facebook.com/111658128847068_2307202039292655" TargetMode="External" /><Relationship Id="rId356" Type="http://schemas.openxmlformats.org/officeDocument/2006/relationships/hyperlink" Target="https://www.facebook.com/111658128847068_2307202039292655" TargetMode="External" /><Relationship Id="rId357" Type="http://schemas.openxmlformats.org/officeDocument/2006/relationships/hyperlink" Target="https://www.facebook.com/111658128847068_2307202039292655" TargetMode="External" /><Relationship Id="rId358" Type="http://schemas.openxmlformats.org/officeDocument/2006/relationships/hyperlink" Target="https://www.facebook.com/111658128847068_2307202039292655" TargetMode="External" /><Relationship Id="rId359" Type="http://schemas.openxmlformats.org/officeDocument/2006/relationships/hyperlink" Target="https://www.facebook.com/111658128847068_2307202039292655" TargetMode="External" /><Relationship Id="rId360" Type="http://schemas.openxmlformats.org/officeDocument/2006/relationships/hyperlink" Target="https://www.facebook.com/111658128847068_2307202039292655" TargetMode="External" /><Relationship Id="rId361" Type="http://schemas.openxmlformats.org/officeDocument/2006/relationships/hyperlink" Target="https://www.facebook.com/111658128847068_2307202039292655" TargetMode="External" /><Relationship Id="rId362" Type="http://schemas.openxmlformats.org/officeDocument/2006/relationships/hyperlink" Target="https://www.facebook.com/111658128847068_2307202039292655" TargetMode="External" /><Relationship Id="rId363" Type="http://schemas.openxmlformats.org/officeDocument/2006/relationships/hyperlink" Target="https://www.facebook.com/111658128847068_2307202039292655" TargetMode="External" /><Relationship Id="rId364" Type="http://schemas.openxmlformats.org/officeDocument/2006/relationships/hyperlink" Target="https://www.facebook.com/111658128847068_2307202039292655" TargetMode="External" /><Relationship Id="rId365" Type="http://schemas.openxmlformats.org/officeDocument/2006/relationships/hyperlink" Target="https://www.facebook.com/111658128847068_2308139495865576" TargetMode="External" /><Relationship Id="rId366" Type="http://schemas.openxmlformats.org/officeDocument/2006/relationships/hyperlink" Target="https://www.facebook.com/111658128847068_2308139495865576" TargetMode="External" /><Relationship Id="rId367" Type="http://schemas.openxmlformats.org/officeDocument/2006/relationships/hyperlink" Target="https://www.facebook.com/111658128847068_2308139495865576" TargetMode="External" /><Relationship Id="rId368" Type="http://schemas.openxmlformats.org/officeDocument/2006/relationships/hyperlink" Target="https://www.facebook.com/111658128847068_2308139495865576" TargetMode="External" /><Relationship Id="rId369" Type="http://schemas.openxmlformats.org/officeDocument/2006/relationships/hyperlink" Target="https://www.facebook.com/111658128847068_2308139495865576" TargetMode="External" /><Relationship Id="rId370" Type="http://schemas.openxmlformats.org/officeDocument/2006/relationships/hyperlink" Target="https://www.facebook.com/111658128847068_2308139495865576" TargetMode="External" /><Relationship Id="rId371" Type="http://schemas.openxmlformats.org/officeDocument/2006/relationships/hyperlink" Target="https://www.facebook.com/111658128847068_2298082080204651" TargetMode="External" /><Relationship Id="rId372" Type="http://schemas.openxmlformats.org/officeDocument/2006/relationships/hyperlink" Target="https://www.facebook.com/111658128847068_2298483380164521" TargetMode="External" /><Relationship Id="rId373" Type="http://schemas.openxmlformats.org/officeDocument/2006/relationships/hyperlink" Target="https://www.facebook.com/111658128847068_2299938390019020" TargetMode="External" /><Relationship Id="rId374" Type="http://schemas.openxmlformats.org/officeDocument/2006/relationships/hyperlink" Target="https://www.facebook.com/111658128847068_2301009853245207" TargetMode="External" /><Relationship Id="rId375" Type="http://schemas.openxmlformats.org/officeDocument/2006/relationships/hyperlink" Target="https://www.facebook.com/111658128847068_2302891846390341" TargetMode="External" /><Relationship Id="rId376" Type="http://schemas.openxmlformats.org/officeDocument/2006/relationships/hyperlink" Target="https://www.facebook.com/111658128847068_2304131649599694" TargetMode="External" /><Relationship Id="rId377" Type="http://schemas.openxmlformats.org/officeDocument/2006/relationships/hyperlink" Target="https://www.facebook.com/111658128847068_2305804652765727" TargetMode="External" /><Relationship Id="rId378" Type="http://schemas.openxmlformats.org/officeDocument/2006/relationships/hyperlink" Target="https://www.facebook.com/111658128847068_2306787926000733" TargetMode="External" /><Relationship Id="rId379" Type="http://schemas.openxmlformats.org/officeDocument/2006/relationships/hyperlink" Target="https://www.facebook.com/111658128847068_2307202039292655" TargetMode="External" /><Relationship Id="rId380" Type="http://schemas.openxmlformats.org/officeDocument/2006/relationships/hyperlink" Target="https://www.facebook.com/111658128847068_2308139495865576" TargetMode="External" /><Relationship Id="rId381" Type="http://schemas.openxmlformats.org/officeDocument/2006/relationships/hyperlink" Target="https://www.facebook.com/434660496557518/posts/2134112383278979/" TargetMode="External" /><Relationship Id="rId382" Type="http://schemas.openxmlformats.org/officeDocument/2006/relationships/hyperlink" Target="https://adoptionnetwork.com/adoption-statistics" TargetMode="External" /><Relationship Id="rId383" Type="http://schemas.openxmlformats.org/officeDocument/2006/relationships/hyperlink" Target="https://www.facebook.com/434660496557518/posts/2134112383278979/" TargetMode="External" /><Relationship Id="rId384" Type="http://schemas.openxmlformats.org/officeDocument/2006/relationships/hyperlink" Target="https://www.facebook.com/434660496557518/posts/2134112383278979/" TargetMode="External" /><Relationship Id="rId385" Type="http://schemas.openxmlformats.org/officeDocument/2006/relationships/hyperlink" Target="https://www.mintpressnews.com/amnesty-international-troubling-collaboration-with-uk-us-intelligence/253939/" TargetMode="External" /><Relationship Id="rId386" Type="http://schemas.openxmlformats.org/officeDocument/2006/relationships/hyperlink" Target="https://www.mintpressnews.com/amnesty-international-troubling-collaboration-with-uk-us-intelligence/253939/" TargetMode="External" /><Relationship Id="rId387" Type="http://schemas.openxmlformats.org/officeDocument/2006/relationships/hyperlink" Target="https://m.facebook.com/story.php?story_fbid=2141645055858563&amp;id=100000392694057" TargetMode="External" /><Relationship Id="rId388" Type="http://schemas.openxmlformats.org/officeDocument/2006/relationships/hyperlink" Target="https://scontent.xx.fbcdn.net/v/t39.1997-6/10734321_746324855439947_79477014_n.png?_nc_cat=1&amp;_nc_ht=scontent.xx&amp;oh=b912a62e59c3463d970285a1206bf6a0&amp;oe=5CB45AE8" TargetMode="External" /><Relationship Id="rId389" Type="http://schemas.openxmlformats.org/officeDocument/2006/relationships/hyperlink" Target="https://l.facebook.com/l.php?u=https%3A%2F%2Fwww.harpersbazaar.com%2Fculture%2Fpolitics%2Fa19748134%2Fwhat-is-abortion%2F&amp;h=AT1KP9Iy6WaCmIhE7i9-Fa6hDyApmj46E1kLFK0ZViKkeaGmH8Uzp3SVuSo7FmK25DnebJeozN79re75sT5QEamMficR730cr1YWX3yC0Dpq5smMi9vs2nKsdTjCIBdjvp2NxDmDizDX&amp;s=1" TargetMode="External" /><Relationship Id="rId390" Type="http://schemas.openxmlformats.org/officeDocument/2006/relationships/hyperlink" Target="https://l.facebook.com/l.php?u=https%3A%2F%2Fadoptionnetwork.com%2Fadoption-statistics&amp;h=AT10IyYCESA1-DZ9B0C2G4V4f-xanTM-1oMryahGTAihDtisAr3iK7FLrY15XBeUYp0u6Fz3CLZkGDtsHZ7oUPNmnpwTbN-zoVELM-CPG1NNdTko7L_FNruA7uDyQXi42nzW8bh_1oE_&amp;s=1" TargetMode="External" /><Relationship Id="rId391" Type="http://schemas.openxmlformats.org/officeDocument/2006/relationships/hyperlink" Target="https://l.facebook.com/l.php?u=https%3A%2F%2Fyoutu.be%2FQOlF4YO02wg&amp;h=AT3Y2ljFxhnn_-piTUZTfps2y5dNedPyyDw_scVUnBjrHVwLkVEQvKDUsRr_sBOzqNlHqrbC8jhqZfyLlTrplbcqcFcjuGH90ghLO2Q7CjMeq6X4h6g2UB3Izv2BwIwEmg69MpH5UAq5&amp;s=1" TargetMode="External" /><Relationship Id="rId392" Type="http://schemas.openxmlformats.org/officeDocument/2006/relationships/hyperlink" Target="https://l.facebook.com/l.php?u=https%3A%2F%2Fyoutu.be%2FkPF1FhCMPuQ&amp;h=AT3apelLQFbU5-JB7eI12vK_EyDyc7p1GnczAG3QxXpX3lwPCnm9bfom556JtNxaN_kvkvadDzKIMSHVg_SJbNHaLv5rGRCRajTkM_A_u-Cn6THqfQXlwFfiI6BuS0AA6n66FZN2G5d2&amp;s=1" TargetMode="External" /><Relationship Id="rId393" Type="http://schemas.openxmlformats.org/officeDocument/2006/relationships/hyperlink" Target="https://scontent.xx.fbcdn.net/v/t39.1997-6/851562_147663445415919_310424973_n.png?_nc_cat=1&amp;_nc_ht=scontent.xx&amp;oh=54944ffde9a92a32c925926d3888d293&amp;oe=5CC6918B" TargetMode="External" /><Relationship Id="rId394" Type="http://schemas.openxmlformats.org/officeDocument/2006/relationships/hyperlink" Target="https://l.facebook.com/l.php?u=https%3A%2F%2Fwww.eventbrite.co.uk%2Fe%2Fwomen-of-colour-against-the-sex-trade-tickets-52211115853&amp;h=AT0cxFoHM8E9DzvBoCxpFmvggcNJEhJMymfN4F0s4Dg42nttGJ0m8_p-lYU7IM7lVOMlLZJ1mCmN3zb4kMBmM-Tt2Ddy0ZksBtUrBYPRBsQv5LYEyWkXfBsIyknmZQXPL6iwr-pBuiFg&amp;s=1" TargetMode="External" /><Relationship Id="rId395" Type="http://schemas.openxmlformats.org/officeDocument/2006/relationships/hyperlink" Target="http://l.facebook.com/l.php?u=http%3A%2F%2Faquahol-injection-inc.com%2F&amp;h=AT2ZexaZXTx164mpODWCFk8nNu4a2yd7e12g8gcdrBg1YYv2tk8RgIQBh98Cs-IYG0MYTe_htsPd7ILkauCHV_DyModC-pp_7Dj1Ztdirayl_lbfpYc-fZTEwqdEJtL2BmRNFN7grIss&amp;s=1" TargetMode="External" /><Relationship Id="rId396" Type="http://schemas.openxmlformats.org/officeDocument/2006/relationships/hyperlink" Target="http://l.facebook.com/l.php?u=http%3A%2F%2Fwww.chalice.ca%2F&amp;h=AT10i3m6qP4RZT0vsOxXftSyIiBdkWOnn7_rHrSKe4IXfijypDXtt1CP29rwL2mdnHEMRav2tZxY0pt5cx5q1eJ97w10OLix4TjgaxTHPkQm9Kmq0tZIojejNbn1Wq4S6qdbUlEvFfdc&amp;s=1" TargetMode="External" /><Relationship Id="rId397" Type="http://schemas.openxmlformats.org/officeDocument/2006/relationships/hyperlink" Target="https://l.facebook.com/l.php?u=https%3A%2F%2Fwww.mintpressnews.com%2Famnesty-international-troubling-collaboration-with-uk-us-intelligence%2F253939%2F&amp;h=AT1gttKYoFqfjanuWhdKzAzjB0e7T8eJy29MrFr5LPuFAb9898fGLZeWQwn9SQDOtulAYfcTPxkJLRMZ3o2iiMertSJj8bZItN20RAsIc1JbOZEEI20vf6XioEI_sFg24ktdqcBJX7RL&amp;s=1" TargetMode="External" /><Relationship Id="rId398" Type="http://schemas.openxmlformats.org/officeDocument/2006/relationships/hyperlink" Target="https://l.facebook.com/l.php?u=https%3A%2F%2Fwww.mintpressnews.com%2Famnesty-international-troubling-collaboration-with-uk-us-intelligence%2F253939%2F&amp;h=AT1090lllsl7QH16xwEQN9np2hOCMWeUZi01hxGeU25LGgHDd6r01cMT2XJQAruxa9RSPowtIKg-TN9RYOL8myeTs6yb6QzxWvl5Ef1RznTiG2fVp3QG9IK_fgS4uGfYFznycsr4tXhJ&amp;s=1" TargetMode="External" /><Relationship Id="rId399" Type="http://schemas.openxmlformats.org/officeDocument/2006/relationships/hyperlink" Target="https://scontent.xx.fbcdn.net/v/t39.1997-6/851575_126362090881921_1049355036_n.png?_nc_cat=1&amp;_nc_ht=scontent.xx&amp;oh=b46f1cb88158e5abd61bf8d1f04d9c9c&amp;oe=5CBB314A" TargetMode="External" /><Relationship Id="rId400" Type="http://schemas.openxmlformats.org/officeDocument/2006/relationships/hyperlink" Target="https://l.facebook.com/l.php?u=https%3A%2F%2Fyoutu.be%2FlMeli0BA3UA&amp;h=AT0-nmhHJ_ny7A6pypvS_BUKV_IqhXWocf-dOhF3PgbFFUZn1DPLB71TP9ko148gduaElr7IY6HyU2WA8Hu0kJ7gEZip2VnU4tz9_7Xagy9na5VnJAuzMGh388GnoDRoCtSFor8KEmIb&amp;s=1" TargetMode="External" /><Relationship Id="rId401" Type="http://schemas.openxmlformats.org/officeDocument/2006/relationships/hyperlink" Target="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 TargetMode="External" /><Relationship Id="rId402" Type="http://schemas.openxmlformats.org/officeDocument/2006/relationships/hyperlink" Target="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 TargetMode="External" /><Relationship Id="rId403" Type="http://schemas.openxmlformats.org/officeDocument/2006/relationships/hyperlink" Target="https://l.facebook.com/l.php?u=https%3A%2F%2Fmedia1.giphy.com%2Fmedia%2F3oz8xIsloV7zOmt81G%2Fgiphy.gif&amp;h=AT3Hl7_hXaox7UrLOMX6md_pMRZrDv1-I5usvk1DLrODRiWKeBcGrfWTfOhYQhFgKbNGfWm6HVr50Vfn4768P291NcP9cXL3ecssdApcatyvScb0MFEZ99Ok5pO8Is2WeubrJid6G2If&amp;s=1" TargetMode="External" /><Relationship Id="rId404" Type="http://schemas.openxmlformats.org/officeDocument/2006/relationships/hyperlink" Target="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 TargetMode="External" /><Relationship Id="rId405" Type="http://schemas.openxmlformats.org/officeDocument/2006/relationships/hyperlink" Target="https://l.facebook.com/l.php?u=https%3A%2F%2Fwww.amnesty.org%2Fen%2Fget-involved%2Ftake-action%2Fchechnya-stop-abducting-and-killing-gay-men%2F&amp;h=AT3M_yj2YZxVfaxOzcT2SJxQp7wy8FxFRea5deKphVXkDGSkRv_65_bbL2vd0OZbs2wPOe4k2KpSTaC0U2_PW8dCVg_m7ZP_vbMhH30Rrg_05pbPe6nz0jkfCgm-2IlpfX67vCbCnX46&amp;s=1" TargetMode="External" /><Relationship Id="rId406" Type="http://schemas.openxmlformats.org/officeDocument/2006/relationships/hyperlink" Target="https://l.facebook.com/l.php?u=https%3A%2F%2Fwww.amnesty.org%2Fen%2Fget-involved%2Ftake-action%2Fchechnya-stop-abducting-and-killing-gay-men%2F&amp;h=AT077wVmuV0n7CWICB7V7pzeTNQsL8bxMGq9akv4pFgReCTMlnHvWCDAmVsPDELOU8F8APxmo0T5DkXO0YIc8TObGMcDeYsP9tRUHi_jQf_bIH4DXx7TIlzuBjH4RoqqmjmApaDnFVGB&amp;s=1" TargetMode="External" /><Relationship Id="rId407" Type="http://schemas.openxmlformats.org/officeDocument/2006/relationships/hyperlink" Target="https://l.facebook.com/l.php?u=https%3A%2F%2Fwww.padaniaexpress.com%2F1971-iran-7mila-arresti-di-dissidenti.html&amp;h=AT2LWushnV60OzEJkAPMV5V6_nfhmkXEeEW_8pab9yKKR29-uXg6ljI-2pPxPSPBhAgWBa2FwcNgwca9f4D62-uP3T66pe-DQRSotm5f62n_RRIyUE_IToXzStib5bXT_5yW88ed_oi8&amp;s=1" TargetMode="External" /><Relationship Id="rId408" Type="http://schemas.openxmlformats.org/officeDocument/2006/relationships/hyperlink" Target="https://l.facebook.com/l.php?u=https%3A%2F%2Fwww.amnesty.org%2Fen%2Fget-involved%2Ftake-action%2Ftell-google-drop-dragonfly%2F&amp;h=AT2F9gsa3nTi9MUA5eCp21ACkTPoLPLhO5JdFjBNL6aqW_rL1VmBPb5f0Yr4mhXRDYIks1q3wFnNSVWeQMesuNEm2lG0AU-h5vajIlajDJf6DF-d9yYXru1V1PRrgCr0rhr0CE6VrtoP&amp;s=1" TargetMode="External" /><Relationship Id="rId409" Type="http://schemas.openxmlformats.org/officeDocument/2006/relationships/hyperlink" Target="https://scontent.xx.fbcdn.net/v/t39.1997-6/10734321_746324855439947_79477014_n.png?_nc_cat=1&amp;_nc_ht=scontent.xx&amp;oh=b912a62e59c3463d970285a1206bf6a0&amp;oe=5CB45AE8" TargetMode="External" /><Relationship Id="rId410" Type="http://schemas.openxmlformats.org/officeDocument/2006/relationships/hyperlink" Target="https://external.xx.fbcdn.net/safe_image.php?d=AQA9VceB9BUoXPd5&amp;w=720&amp;h=720&amp;url=https%3A%2F%2Fhips.hearstapps.com%2Fhmg-prod.s3.amazonaws.com%2Fimages%2F4-11abortionnotmurder-index-01-1523554872.png%3Fcrop%3D1.00xw%3A1.00xh%3B0%2C0%26resize%3D1200%3A%2A&amp;cfs=1&amp;_nc_hash=AQBZzbApAkvkjKxo" TargetMode="External" /><Relationship Id="rId411" Type="http://schemas.openxmlformats.org/officeDocument/2006/relationships/hyperlink" Target="https://external.xx.fbcdn.net/safe_image.php?d=AQBBLV6ZCz-PUR_U&amp;w=720&amp;h=720&amp;url=https%3A%2F%2Fadoptionnetwork.com%2Fimages%2Fadoption%2Fanlc-staa-logo-2.png&amp;cfs=1&amp;_nc_hash=AQCx8MCDsojYWybM" TargetMode="External" /><Relationship Id="rId412" Type="http://schemas.openxmlformats.org/officeDocument/2006/relationships/hyperlink" Target="https://external.xx.fbcdn.net/safe_image.php?d=AQDx1LQXJk2YM5Na&amp;w=720&amp;h=720&amp;url=https%3A%2F%2Fi.ytimg.com%2Fvi%2FQOlF4YO02wg%2Fmaxresdefault.jpg&amp;cfs=1&amp;sx=276&amp;sy=0&amp;sw=720&amp;sh=720&amp;_nc_hash=AQCMyAlLkj8u8kid" TargetMode="External" /><Relationship Id="rId413" Type="http://schemas.openxmlformats.org/officeDocument/2006/relationships/hyperlink" Target="https://external.xx.fbcdn.net/safe_image.php?d=AQCLsHFFlomZs9OF&amp;w=360&amp;h=360&amp;url=https%3A%2F%2Fi.ytimg.com%2Fvi%2FkPF1FhCMPuQ%2Fhqdefault.jpg&amp;cfs=1&amp;sx=78&amp;sy=0&amp;sw=360&amp;sh=360&amp;_nc_hash=AQDnhKqCD8T9lEbD" TargetMode="External" /><Relationship Id="rId414" Type="http://schemas.openxmlformats.org/officeDocument/2006/relationships/hyperlink" Target="https://scontent.xx.fbcdn.net/v/t39.1997-6/851562_147663445415919_310424973_n.png?_nc_cat=1&amp;_nc_ht=scontent.xx&amp;oh=54944ffde9a92a32c925926d3888d293&amp;oe=5CC6918B" TargetMode="External" /><Relationship Id="rId415" Type="http://schemas.openxmlformats.org/officeDocument/2006/relationships/hyperlink" Targe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TargetMode="External" /><Relationship Id="rId416" Type="http://schemas.openxmlformats.org/officeDocument/2006/relationships/hyperlink" Target="https://external.xx.fbcdn.net/safe_image.php?d=AQDkcve_lJwZk0zA&amp;w=624&amp;h=624&amp;url=https%3A%2F%2Fwww.chalice.ca%2Fimages%2Fhomepage%2Fkeepkidsinschoolfrontpage.jpg&amp;cfs=1&amp;sx=0&amp;sy=0&amp;sw=624&amp;sh=624&amp;_nc_hash=AQBUegz8gNCNE2CQ" TargetMode="External" /><Relationship Id="rId417"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18"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19" Type="http://schemas.openxmlformats.org/officeDocument/2006/relationships/hyperlink" Target="https://scontent.xx.fbcdn.net/v/t39.1997-6/851575_126362090881921_1049355036_n.png?_nc_cat=1&amp;_nc_ht=scontent.xx&amp;oh=b46f1cb88158e5abd61bf8d1f04d9c9c&amp;oe=5CBB314A" TargetMode="External" /><Relationship Id="rId420" Type="http://schemas.openxmlformats.org/officeDocument/2006/relationships/hyperlink" Target="https://external.xx.fbcdn.net/safe_image.php?w=720&amp;h=720&amp;url=https%3A%2F%2Fi.ytimg.com%2Fvi%2FlMeli0BA3UA%2Fmaxresdefault.jpg&amp;cfs=1&amp;sx=533&amp;sy=0&amp;sw=720&amp;sh=720&amp;_nc_hash=AQBifqShh31Qu1ON" TargetMode="External" /><Relationship Id="rId421"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22"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23" Type="http://schemas.openxmlformats.org/officeDocument/2006/relationships/hyperlink" Target="https://external.xx.fbcdn.net/safe_image.php?d=AQDtx76xs-PIsyq-&amp;w=720&amp;h=720&amp;url=https%3A%2F%2Fmedia1.giphy.com%2Fmedia%2F3oz8xIsloV7zOmt81G%2Fgiphy.gif&amp;cfs=1&amp;_nc_hash=AQAoTw6MgqrDVTS0" TargetMode="External" /><Relationship Id="rId424" Type="http://schemas.openxmlformats.org/officeDocument/2006/relationships/hyperlink" Target="https://external.xx.fbcdn.net/safe_image.php?w=720&amp;h=720&amp;url=https%3A%2F%2Fwww.amnesty.org%3A443%2Fremote.axd%2Faineupstrmediaprd.blob.core.windows.net%2Fmedia%2F15149%2F238416.jpg%3Fcenter%3D0.5%2C0.5%26preset%3Dfixed_1200_630&amp;cfs=1&amp;_nc_hash=AQA-UWGOwwIoo77_" TargetMode="External" /><Relationship Id="rId425"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26"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27" Type="http://schemas.openxmlformats.org/officeDocument/2006/relationships/hyperlink" Target="https://external.xx.fbcdn.net/safe_image.php?d=AQBK2p5qx4iVsW0g&amp;w=720&amp;h=720&amp;url=https%3A%2F%2Fwww.padaniaexpress.com%2Fimages%2Flogo%2Fpadaniaexpress_def_2015_2.jpg&amp;cfs=1&amp;_nc_hash=AQBgydaeb0hkqjkQ" TargetMode="External" /><Relationship Id="rId428" Type="http://schemas.openxmlformats.org/officeDocument/2006/relationships/hyperlink" Target="https://external.xx.fbcdn.net/safe_image.php?d=AQC6_rAFaCIBFznJ&amp;w=720&amp;h=720&amp;url=https%3A%2F%2Fwww.amnesty.org%3A443%2Fremote.axd%2Faineupstrmediaprd.blob.core.windows.net%2Fmedia%2F19839%2Fdragonfly-mic.jpg%3Fcenter%3D0.5%2C0.5%26preset%3Dfixed_1200_630&amp;cfs=1&amp;_nc_hash=AQAutw7mmjwpQMlL" TargetMode="External" /><Relationship Id="rId429" Type="http://schemas.openxmlformats.org/officeDocument/2006/relationships/hyperlink" Target="https://www.facebook.com/2298082080204651_2304459706233555" TargetMode="External" /><Relationship Id="rId430" Type="http://schemas.openxmlformats.org/officeDocument/2006/relationships/hyperlink" Target="https://www.facebook.com/2298082080204651_2301460829866776" TargetMode="External" /><Relationship Id="rId431" Type="http://schemas.openxmlformats.org/officeDocument/2006/relationships/hyperlink" Target="https://www.facebook.com/2298082080204651_2301246733221519" TargetMode="External" /><Relationship Id="rId432" Type="http://schemas.openxmlformats.org/officeDocument/2006/relationships/hyperlink" Target="https://www.facebook.com/2298082080204651_2299960890016770" TargetMode="External" /><Relationship Id="rId433" Type="http://schemas.openxmlformats.org/officeDocument/2006/relationships/hyperlink" Target="https://www.facebook.com/2298082080204651_2299777640035095" TargetMode="External" /><Relationship Id="rId434" Type="http://schemas.openxmlformats.org/officeDocument/2006/relationships/hyperlink" Target="https://www.facebook.com/2298082080204651_2299199403426252" TargetMode="External" /><Relationship Id="rId435" Type="http://schemas.openxmlformats.org/officeDocument/2006/relationships/hyperlink" Target="https://www.facebook.com/2298082080204651_2299131206766405" TargetMode="External" /><Relationship Id="rId436" Type="http://schemas.openxmlformats.org/officeDocument/2006/relationships/hyperlink" Target="https://www.facebook.com/2298082080204651_2298834350129424" TargetMode="External" /><Relationship Id="rId437" Type="http://schemas.openxmlformats.org/officeDocument/2006/relationships/hyperlink" Target="https://www.facebook.com/2298082080204651_2298682796811246" TargetMode="External" /><Relationship Id="rId438" Type="http://schemas.openxmlformats.org/officeDocument/2006/relationships/hyperlink" Target="https://www.facebook.com/2298082080204651_2298588846820641" TargetMode="External" /><Relationship Id="rId439" Type="http://schemas.openxmlformats.org/officeDocument/2006/relationships/hyperlink" Target="https://www.facebook.com/2298082080204651_2298558946823631" TargetMode="External" /><Relationship Id="rId440" Type="http://schemas.openxmlformats.org/officeDocument/2006/relationships/hyperlink" Target="https://www.facebook.com/2298082080204651_2298500786829447" TargetMode="External" /><Relationship Id="rId441" Type="http://schemas.openxmlformats.org/officeDocument/2006/relationships/hyperlink" Target="https://www.facebook.com/2298082080204651_2298341500178709" TargetMode="External" /><Relationship Id="rId442" Type="http://schemas.openxmlformats.org/officeDocument/2006/relationships/hyperlink" Target="https://www.facebook.com/2298082080204651_2298285123517680" TargetMode="External" /><Relationship Id="rId443" Type="http://schemas.openxmlformats.org/officeDocument/2006/relationships/hyperlink" Target="https://www.facebook.com/2298082080204651_2298189603527232" TargetMode="External" /><Relationship Id="rId444" Type="http://schemas.openxmlformats.org/officeDocument/2006/relationships/hyperlink" Target="https://www.facebook.com/2298082080204651_2298181790194680" TargetMode="External" /><Relationship Id="rId445" Type="http://schemas.openxmlformats.org/officeDocument/2006/relationships/hyperlink" Target="https://www.facebook.com/2298082080204651_2298144910198368" TargetMode="External" /><Relationship Id="rId446" Type="http://schemas.openxmlformats.org/officeDocument/2006/relationships/hyperlink" Target="https://www.facebook.com/2298082080204651_2298110086868517" TargetMode="External" /><Relationship Id="rId447" Type="http://schemas.openxmlformats.org/officeDocument/2006/relationships/hyperlink" Target="https://www.facebook.com/2298082080204651_2298086096870916" TargetMode="External" /><Relationship Id="rId448" Type="http://schemas.openxmlformats.org/officeDocument/2006/relationships/hyperlink" Target="https://www.facebook.com/2298082080204651_2298083893537803" TargetMode="External" /><Relationship Id="rId449" Type="http://schemas.openxmlformats.org/officeDocument/2006/relationships/hyperlink" Target="https://www.facebook.com/2298483380164521_2308179445861581" TargetMode="External" /><Relationship Id="rId450" Type="http://schemas.openxmlformats.org/officeDocument/2006/relationships/hyperlink" Target="https://www.facebook.com/2298483380164521_2307454115934114" TargetMode="External" /><Relationship Id="rId451" Type="http://schemas.openxmlformats.org/officeDocument/2006/relationships/hyperlink" Target="https://www.facebook.com/2298483380164521_2306114089401450" TargetMode="External" /><Relationship Id="rId452" Type="http://schemas.openxmlformats.org/officeDocument/2006/relationships/hyperlink" Target="https://www.facebook.com/2298483380164521_2306112349401624" TargetMode="External" /><Relationship Id="rId453" Type="http://schemas.openxmlformats.org/officeDocument/2006/relationships/hyperlink" Target="https://www.facebook.com/2298483380164521_2305077956171730" TargetMode="External" /><Relationship Id="rId454" Type="http://schemas.openxmlformats.org/officeDocument/2006/relationships/hyperlink" Target="https://www.facebook.com/2298483380164521_2304197356259790" TargetMode="External" /><Relationship Id="rId455" Type="http://schemas.openxmlformats.org/officeDocument/2006/relationships/hyperlink" Target="https://www.facebook.com/2298483380164521_2304104656269060" TargetMode="External" /><Relationship Id="rId456" Type="http://schemas.openxmlformats.org/officeDocument/2006/relationships/hyperlink" Target="https://www.facebook.com/2298483380164521_2303048736374652" TargetMode="External" /><Relationship Id="rId457" Type="http://schemas.openxmlformats.org/officeDocument/2006/relationships/hyperlink" Target="https://www.facebook.com/2298483380164521_2302604943085698" TargetMode="External" /><Relationship Id="rId458" Type="http://schemas.openxmlformats.org/officeDocument/2006/relationships/hyperlink" Target="https://www.facebook.com/2298483380164521_2302601703086022" TargetMode="External" /><Relationship Id="rId459" Type="http://schemas.openxmlformats.org/officeDocument/2006/relationships/hyperlink" Target="https://www.facebook.com/2298483380164521_2302557476423778" TargetMode="External" /><Relationship Id="rId460" Type="http://schemas.openxmlformats.org/officeDocument/2006/relationships/hyperlink" Target="https://www.facebook.com/2298483380164521_2302438516435674" TargetMode="External" /><Relationship Id="rId461" Type="http://schemas.openxmlformats.org/officeDocument/2006/relationships/hyperlink" Target="https://www.facebook.com/2298483380164521_2302437343102458" TargetMode="External" /><Relationship Id="rId462" Type="http://schemas.openxmlformats.org/officeDocument/2006/relationships/hyperlink" Target="https://www.facebook.com/2298483380164521_2302436496435876" TargetMode="External" /><Relationship Id="rId463" Type="http://schemas.openxmlformats.org/officeDocument/2006/relationships/hyperlink" Target="https://www.facebook.com/2298483380164521_2302431589769700" TargetMode="External" /><Relationship Id="rId464" Type="http://schemas.openxmlformats.org/officeDocument/2006/relationships/hyperlink" Target="https://www.facebook.com/2298483380164521_2302428546436671" TargetMode="External" /><Relationship Id="rId465" Type="http://schemas.openxmlformats.org/officeDocument/2006/relationships/hyperlink" Target="https://www.facebook.com/2298483380164521_2302417933104399" TargetMode="External" /><Relationship Id="rId466" Type="http://schemas.openxmlformats.org/officeDocument/2006/relationships/hyperlink" Target="https://www.facebook.com/2298483380164521_2302167766462749" TargetMode="External" /><Relationship Id="rId467" Type="http://schemas.openxmlformats.org/officeDocument/2006/relationships/hyperlink" Target="https://www.facebook.com/2298483380164521_2301706326508893" TargetMode="External" /><Relationship Id="rId468" Type="http://schemas.openxmlformats.org/officeDocument/2006/relationships/hyperlink" Target="https://www.facebook.com/2298483380164521_2301629233183269" TargetMode="External" /><Relationship Id="rId469" Type="http://schemas.openxmlformats.org/officeDocument/2006/relationships/hyperlink" Target="https://www.facebook.com/2298483380164521_2301624659850393" TargetMode="External" /><Relationship Id="rId470" Type="http://schemas.openxmlformats.org/officeDocument/2006/relationships/hyperlink" Target="https://www.facebook.com/2298483380164521_2301514893194703" TargetMode="External" /><Relationship Id="rId471" Type="http://schemas.openxmlformats.org/officeDocument/2006/relationships/hyperlink" Target="https://www.facebook.com/2298483380164521_2301511709861688" TargetMode="External" /><Relationship Id="rId472" Type="http://schemas.openxmlformats.org/officeDocument/2006/relationships/hyperlink" Target="https://www.facebook.com/2298483380164521_2301378979874961" TargetMode="External" /><Relationship Id="rId473" Type="http://schemas.openxmlformats.org/officeDocument/2006/relationships/hyperlink" Target="https://www.facebook.com/2298483380164521_2301224813223711" TargetMode="External" /><Relationship Id="rId474" Type="http://schemas.openxmlformats.org/officeDocument/2006/relationships/hyperlink" Target="https://www.facebook.com/2298483380164521_2301220139890845" TargetMode="External" /><Relationship Id="rId475" Type="http://schemas.openxmlformats.org/officeDocument/2006/relationships/hyperlink" Target="https://www.facebook.com/2298483380164521_2301219589890900" TargetMode="External" /><Relationship Id="rId476" Type="http://schemas.openxmlformats.org/officeDocument/2006/relationships/hyperlink" Target="https://www.facebook.com/2298483380164521_2301214676558058" TargetMode="External" /><Relationship Id="rId477" Type="http://schemas.openxmlformats.org/officeDocument/2006/relationships/hyperlink" Target="https://www.facebook.com/2298483380164521_2301128173233375" TargetMode="External" /><Relationship Id="rId478" Type="http://schemas.openxmlformats.org/officeDocument/2006/relationships/hyperlink" Target="https://www.facebook.com/2298483380164521_2301119123234280" TargetMode="External" /><Relationship Id="rId479" Type="http://schemas.openxmlformats.org/officeDocument/2006/relationships/hyperlink" Target="https://www.facebook.com/2298483380164521_2300987923247400" TargetMode="External" /><Relationship Id="rId480" Type="http://schemas.openxmlformats.org/officeDocument/2006/relationships/hyperlink" Target="https://www.facebook.com/2298483380164521_2300971509915708" TargetMode="External" /><Relationship Id="rId481" Type="http://schemas.openxmlformats.org/officeDocument/2006/relationships/hyperlink" Target="https://www.facebook.com/2298483380164521_2300932073252985" TargetMode="External" /><Relationship Id="rId482" Type="http://schemas.openxmlformats.org/officeDocument/2006/relationships/hyperlink" Target="https://www.facebook.com/2298483380164521_2300918509921008" TargetMode="External" /><Relationship Id="rId483" Type="http://schemas.openxmlformats.org/officeDocument/2006/relationships/hyperlink" Target="https://www.facebook.com/2298483380164521_2300912373254955" TargetMode="External" /><Relationship Id="rId484" Type="http://schemas.openxmlformats.org/officeDocument/2006/relationships/hyperlink" Target="https://www.facebook.com/2298483380164521_2300850079927851" TargetMode="External" /><Relationship Id="rId485" Type="http://schemas.openxmlformats.org/officeDocument/2006/relationships/hyperlink" Target="https://www.facebook.com/2298483380164521_2300793296600196" TargetMode="External" /><Relationship Id="rId486" Type="http://schemas.openxmlformats.org/officeDocument/2006/relationships/hyperlink" Target="https://www.facebook.com/2298483380164521_2300420506637475" TargetMode="External" /><Relationship Id="rId487" Type="http://schemas.openxmlformats.org/officeDocument/2006/relationships/hyperlink" Target="https://www.facebook.com/2298483380164521_2300375839975275" TargetMode="External" /><Relationship Id="rId488" Type="http://schemas.openxmlformats.org/officeDocument/2006/relationships/hyperlink" Target="https://www.facebook.com/2298483380164521_2300264226653103" TargetMode="External" /><Relationship Id="rId489" Type="http://schemas.openxmlformats.org/officeDocument/2006/relationships/hyperlink" Target="https://www.facebook.com/2298483380164521_2300258406653685" TargetMode="External" /><Relationship Id="rId490" Type="http://schemas.openxmlformats.org/officeDocument/2006/relationships/hyperlink" Target="https://www.facebook.com/2298483380164521_2300254313320761" TargetMode="External" /><Relationship Id="rId491" Type="http://schemas.openxmlformats.org/officeDocument/2006/relationships/hyperlink" Target="https://www.facebook.com/2298483380164521_2300252829987576" TargetMode="External" /><Relationship Id="rId492" Type="http://schemas.openxmlformats.org/officeDocument/2006/relationships/hyperlink" Target="https://www.facebook.com/2298483380164521_2300247716654754" TargetMode="External" /><Relationship Id="rId493" Type="http://schemas.openxmlformats.org/officeDocument/2006/relationships/hyperlink" Target="https://www.facebook.com/2298483380164521_2300152186664307" TargetMode="External" /><Relationship Id="rId494" Type="http://schemas.openxmlformats.org/officeDocument/2006/relationships/hyperlink" Target="https://www.facebook.com/2298483380164521_2300149869997872" TargetMode="External" /><Relationship Id="rId495" Type="http://schemas.openxmlformats.org/officeDocument/2006/relationships/hyperlink" Target="https://www.facebook.com/2298483380164521_2300146689998190" TargetMode="External" /><Relationship Id="rId496" Type="http://schemas.openxmlformats.org/officeDocument/2006/relationships/hyperlink" Target="https://www.facebook.com/2298483380164521_2300130596666466" TargetMode="External" /><Relationship Id="rId497" Type="http://schemas.openxmlformats.org/officeDocument/2006/relationships/hyperlink" Target="https://www.facebook.com/2298483380164521_2300126123333580" TargetMode="External" /><Relationship Id="rId498" Type="http://schemas.openxmlformats.org/officeDocument/2006/relationships/hyperlink" Target="https://www.facebook.com/2298483380164521_2300124736667052" TargetMode="External" /><Relationship Id="rId499" Type="http://schemas.openxmlformats.org/officeDocument/2006/relationships/hyperlink" Target="https://www.facebook.com/2298483380164521_2300116436667882" TargetMode="External" /><Relationship Id="rId500" Type="http://schemas.openxmlformats.org/officeDocument/2006/relationships/hyperlink" Target="https://www.facebook.com/2298483380164521_2300116003334592" TargetMode="External" /><Relationship Id="rId501" Type="http://schemas.openxmlformats.org/officeDocument/2006/relationships/hyperlink" Target="https://www.facebook.com/2298483380164521_2300113933334799" TargetMode="External" /><Relationship Id="rId502" Type="http://schemas.openxmlformats.org/officeDocument/2006/relationships/hyperlink" Target="https://www.facebook.com/2298483380164521_2300112583334934" TargetMode="External" /><Relationship Id="rId503" Type="http://schemas.openxmlformats.org/officeDocument/2006/relationships/hyperlink" Target="https://www.facebook.com/2298483380164521_2300072206672305" TargetMode="External" /><Relationship Id="rId504" Type="http://schemas.openxmlformats.org/officeDocument/2006/relationships/hyperlink" Target="https://www.facebook.com/2298483380164521_2300070393339153" TargetMode="External" /><Relationship Id="rId505" Type="http://schemas.openxmlformats.org/officeDocument/2006/relationships/hyperlink" Target="https://www.facebook.com/2298483380164521_2300011283345064" TargetMode="External" /><Relationship Id="rId506" Type="http://schemas.openxmlformats.org/officeDocument/2006/relationships/hyperlink" Target="https://www.facebook.com/2298483380164521_2300004136679112" TargetMode="External" /><Relationship Id="rId507" Type="http://schemas.openxmlformats.org/officeDocument/2006/relationships/hyperlink" Target="https://www.facebook.com/2298483380164521_2299988283347364" TargetMode="External" /><Relationship Id="rId508" Type="http://schemas.openxmlformats.org/officeDocument/2006/relationships/hyperlink" Target="https://www.facebook.com/2298483380164521_2299978483348344" TargetMode="External" /><Relationship Id="rId509" Type="http://schemas.openxmlformats.org/officeDocument/2006/relationships/hyperlink" Target="https://www.facebook.com/2298483380164521_2299975836681942" TargetMode="External" /><Relationship Id="rId510" Type="http://schemas.openxmlformats.org/officeDocument/2006/relationships/hyperlink" Target="https://www.facebook.com/2298483380164521_2299973196682206" TargetMode="External" /><Relationship Id="rId511" Type="http://schemas.openxmlformats.org/officeDocument/2006/relationships/hyperlink" Target="https://www.facebook.com/2298483380164521_2299963810016478" TargetMode="External" /><Relationship Id="rId512" Type="http://schemas.openxmlformats.org/officeDocument/2006/relationships/hyperlink" Target="https://www.facebook.com/2298483380164521_2299723883373804" TargetMode="External" /><Relationship Id="rId513" Type="http://schemas.openxmlformats.org/officeDocument/2006/relationships/hyperlink" Target="https://www.facebook.com/2298483380164521_2299717326707793" TargetMode="External" /><Relationship Id="rId514" Type="http://schemas.openxmlformats.org/officeDocument/2006/relationships/hyperlink" Target="https://www.facebook.com/2298483380164521_2299696316709894" TargetMode="External" /><Relationship Id="rId515" Type="http://schemas.openxmlformats.org/officeDocument/2006/relationships/hyperlink" Target="https://www.facebook.com/2298483380164521_2299624646717061" TargetMode="External" /><Relationship Id="rId516" Type="http://schemas.openxmlformats.org/officeDocument/2006/relationships/hyperlink" Target="https://www.facebook.com/2298483380164521_2299619950050864" TargetMode="External" /><Relationship Id="rId517" Type="http://schemas.openxmlformats.org/officeDocument/2006/relationships/hyperlink" Target="https://www.facebook.com/2298483380164521_2299584273387765" TargetMode="External" /><Relationship Id="rId518" Type="http://schemas.openxmlformats.org/officeDocument/2006/relationships/hyperlink" Target="https://www.facebook.com/2298483380164521_2299558703390322" TargetMode="External" /><Relationship Id="rId519" Type="http://schemas.openxmlformats.org/officeDocument/2006/relationships/hyperlink" Target="https://www.facebook.com/2298483380164521_2299512476728278" TargetMode="External" /><Relationship Id="rId520" Type="http://schemas.openxmlformats.org/officeDocument/2006/relationships/hyperlink" Target="https://www.facebook.com/2298483380164521_2299509950061864" TargetMode="External" /><Relationship Id="rId521" Type="http://schemas.openxmlformats.org/officeDocument/2006/relationships/hyperlink" Target="https://www.facebook.com/2298483380164521_2299506520062207" TargetMode="External" /><Relationship Id="rId522" Type="http://schemas.openxmlformats.org/officeDocument/2006/relationships/hyperlink" Target="https://www.facebook.com/2298483380164521_2299354040077455" TargetMode="External" /><Relationship Id="rId523" Type="http://schemas.openxmlformats.org/officeDocument/2006/relationships/hyperlink" Target="https://www.facebook.com/2298483380164521_2299287006750825" TargetMode="External" /><Relationship Id="rId524" Type="http://schemas.openxmlformats.org/officeDocument/2006/relationships/hyperlink" Target="https://www.facebook.com/2298483380164521_2299239473422245" TargetMode="External" /><Relationship Id="rId525" Type="http://schemas.openxmlformats.org/officeDocument/2006/relationships/hyperlink" Target="https://www.facebook.com/2298483380164521_2298984100114449" TargetMode="External" /><Relationship Id="rId526" Type="http://schemas.openxmlformats.org/officeDocument/2006/relationships/hyperlink" Target="https://www.facebook.com/2298483380164521_2298983516781174" TargetMode="External" /><Relationship Id="rId527" Type="http://schemas.openxmlformats.org/officeDocument/2006/relationships/hyperlink" Target="https://www.facebook.com/2298483380164521_2298983203447872" TargetMode="External" /><Relationship Id="rId528" Type="http://schemas.openxmlformats.org/officeDocument/2006/relationships/hyperlink" Target="https://www.facebook.com/2298483380164521_2298982810114578" TargetMode="External" /><Relationship Id="rId529" Type="http://schemas.openxmlformats.org/officeDocument/2006/relationships/hyperlink" Target="https://www.facebook.com/2298483380164521_2298969563449236" TargetMode="External" /><Relationship Id="rId530" Type="http://schemas.openxmlformats.org/officeDocument/2006/relationships/hyperlink" Target="https://www.facebook.com/2298483380164521_2298966713449521" TargetMode="External" /><Relationship Id="rId531" Type="http://schemas.openxmlformats.org/officeDocument/2006/relationships/hyperlink" Target="https://www.facebook.com/2298483380164521_2298745963471596" TargetMode="External" /><Relationship Id="rId532" Type="http://schemas.openxmlformats.org/officeDocument/2006/relationships/hyperlink" Target="https://www.facebook.com/2298483380164521_2298716693474523" TargetMode="External" /><Relationship Id="rId533" Type="http://schemas.openxmlformats.org/officeDocument/2006/relationships/hyperlink" Target="https://www.facebook.com/2298483380164521_2298708956808630" TargetMode="External" /><Relationship Id="rId534" Type="http://schemas.openxmlformats.org/officeDocument/2006/relationships/hyperlink" Target="https://www.facebook.com/2298483380164521_2298674056812120" TargetMode="External" /><Relationship Id="rId535" Type="http://schemas.openxmlformats.org/officeDocument/2006/relationships/hyperlink" Target="https://www.facebook.com/2298483380164521_2298673983478794" TargetMode="External" /><Relationship Id="rId536" Type="http://schemas.openxmlformats.org/officeDocument/2006/relationships/hyperlink" Target="https://www.facebook.com/2298483380164521_2298632753482917" TargetMode="External" /><Relationship Id="rId537" Type="http://schemas.openxmlformats.org/officeDocument/2006/relationships/hyperlink" Target="https://www.facebook.com/2298483380164521_2298624760150383" TargetMode="External" /><Relationship Id="rId538" Type="http://schemas.openxmlformats.org/officeDocument/2006/relationships/hyperlink" Target="https://www.facebook.com/2298483380164521_2298596406819885" TargetMode="External" /><Relationship Id="rId539" Type="http://schemas.openxmlformats.org/officeDocument/2006/relationships/hyperlink" Target="https://www.facebook.com/2298483380164521_2298554653490727" TargetMode="External" /><Relationship Id="rId540" Type="http://schemas.openxmlformats.org/officeDocument/2006/relationships/hyperlink" Target="https://www.facebook.com/2298483380164521_2298552586824267" TargetMode="External" /><Relationship Id="rId541" Type="http://schemas.openxmlformats.org/officeDocument/2006/relationships/hyperlink" Target="https://www.facebook.com/2298483380164521_2298535640159295" TargetMode="External" /><Relationship Id="rId542" Type="http://schemas.openxmlformats.org/officeDocument/2006/relationships/hyperlink" Target="https://www.facebook.com/2298483380164521_2298523970160462" TargetMode="External" /><Relationship Id="rId543" Type="http://schemas.openxmlformats.org/officeDocument/2006/relationships/hyperlink" Target="https://www.facebook.com/2298483380164521_2298487670164092" TargetMode="External" /><Relationship Id="rId544" Type="http://schemas.openxmlformats.org/officeDocument/2006/relationships/hyperlink" Target="https://www.facebook.com/2299938390019020_2307602752585917" TargetMode="External" /><Relationship Id="rId545" Type="http://schemas.openxmlformats.org/officeDocument/2006/relationships/hyperlink" Target="https://www.facebook.com/2299938390019020_2302067483139444" TargetMode="External" /><Relationship Id="rId546" Type="http://schemas.openxmlformats.org/officeDocument/2006/relationships/hyperlink" Target="https://www.facebook.com/2299938390019020_2300962836583242" TargetMode="External" /><Relationship Id="rId547" Type="http://schemas.openxmlformats.org/officeDocument/2006/relationships/hyperlink" Target="https://www.facebook.com/2299938390019020_2300925963253596" TargetMode="External" /><Relationship Id="rId548" Type="http://schemas.openxmlformats.org/officeDocument/2006/relationships/hyperlink" Target="https://www.facebook.com/2299938390019020_2300744569938402" TargetMode="External" /><Relationship Id="rId549" Type="http://schemas.openxmlformats.org/officeDocument/2006/relationships/hyperlink" Target="https://www.facebook.com/2301009853245207_2307601142586078" TargetMode="External" /><Relationship Id="rId550" Type="http://schemas.openxmlformats.org/officeDocument/2006/relationships/hyperlink" Target="https://www.facebook.com/2301009853245207_2306982565981269" TargetMode="External" /><Relationship Id="rId551" Type="http://schemas.openxmlformats.org/officeDocument/2006/relationships/hyperlink" Target="https://www.facebook.com/2301009853245207_2305332332812959" TargetMode="External" /><Relationship Id="rId552" Type="http://schemas.openxmlformats.org/officeDocument/2006/relationships/hyperlink" Target="https://www.facebook.com/2301009853245207_2304686342877558" TargetMode="External" /><Relationship Id="rId553" Type="http://schemas.openxmlformats.org/officeDocument/2006/relationships/hyperlink" Target="https://www.facebook.com/2301009853245207_2304530202893172" TargetMode="External" /><Relationship Id="rId554" Type="http://schemas.openxmlformats.org/officeDocument/2006/relationships/hyperlink" Target="https://www.facebook.com/2301009853245207_2304459109566948" TargetMode="External" /><Relationship Id="rId555" Type="http://schemas.openxmlformats.org/officeDocument/2006/relationships/hyperlink" Target="https://www.facebook.com/2301009853245207_2303273889685470" TargetMode="External" /><Relationship Id="rId556" Type="http://schemas.openxmlformats.org/officeDocument/2006/relationships/hyperlink" Target="https://www.facebook.com/2301009853245207_2302528733093319" TargetMode="External" /><Relationship Id="rId557" Type="http://schemas.openxmlformats.org/officeDocument/2006/relationships/hyperlink" Target="https://www.facebook.com/2301009853245207_2302347586444767" TargetMode="External" /><Relationship Id="rId558" Type="http://schemas.openxmlformats.org/officeDocument/2006/relationships/hyperlink" Target="https://www.facebook.com/2301009853245207_2302340363112156" TargetMode="External" /><Relationship Id="rId559" Type="http://schemas.openxmlformats.org/officeDocument/2006/relationships/hyperlink" Target="https://www.facebook.com/2301009853245207_2302333859779473" TargetMode="External" /><Relationship Id="rId560" Type="http://schemas.openxmlformats.org/officeDocument/2006/relationships/hyperlink" Target="https://www.facebook.com/2301009853245207_2302319129780946" TargetMode="External" /><Relationship Id="rId561" Type="http://schemas.openxmlformats.org/officeDocument/2006/relationships/hyperlink" Target="https://www.facebook.com/2301009853245207_2302230049789854" TargetMode="External" /><Relationship Id="rId562" Type="http://schemas.openxmlformats.org/officeDocument/2006/relationships/hyperlink" Target="https://www.facebook.com/2301009853245207_2302226303123562" TargetMode="External" /><Relationship Id="rId563" Type="http://schemas.openxmlformats.org/officeDocument/2006/relationships/hyperlink" Target="https://www.facebook.com/2301009853245207_2302223969790462" TargetMode="External" /><Relationship Id="rId564" Type="http://schemas.openxmlformats.org/officeDocument/2006/relationships/hyperlink" Target="https://www.facebook.com/2301009853245207_2302053829807476" TargetMode="External" /><Relationship Id="rId565" Type="http://schemas.openxmlformats.org/officeDocument/2006/relationships/hyperlink" Target="https://www.facebook.com/2301009853245207_2301949836484542" TargetMode="External" /><Relationship Id="rId566" Type="http://schemas.openxmlformats.org/officeDocument/2006/relationships/hyperlink" Target="https://www.facebook.com/2301009853245207_2301864706493055" TargetMode="External" /><Relationship Id="rId567" Type="http://schemas.openxmlformats.org/officeDocument/2006/relationships/hyperlink" Target="https://www.facebook.com/2301009853245207_2301861199826739" TargetMode="External" /><Relationship Id="rId568" Type="http://schemas.openxmlformats.org/officeDocument/2006/relationships/hyperlink" Target="https://www.facebook.com/2301009853245207_2301776409835218" TargetMode="External" /><Relationship Id="rId569" Type="http://schemas.openxmlformats.org/officeDocument/2006/relationships/hyperlink" Target="https://www.facebook.com/2301009853245207_2301743959838463" TargetMode="External" /><Relationship Id="rId570" Type="http://schemas.openxmlformats.org/officeDocument/2006/relationships/hyperlink" Target="https://www.facebook.com/2301009853245207_2301738283172364" TargetMode="External" /><Relationship Id="rId571" Type="http://schemas.openxmlformats.org/officeDocument/2006/relationships/hyperlink" Target="https://www.facebook.com/2301009853245207_2301725659840293" TargetMode="External" /><Relationship Id="rId572" Type="http://schemas.openxmlformats.org/officeDocument/2006/relationships/hyperlink" Target="https://www.facebook.com/2301009853245207_2301720573174135" TargetMode="External" /><Relationship Id="rId573" Type="http://schemas.openxmlformats.org/officeDocument/2006/relationships/hyperlink" Target="https://www.facebook.com/2301009853245207_2301642966515229" TargetMode="External" /><Relationship Id="rId574" Type="http://schemas.openxmlformats.org/officeDocument/2006/relationships/hyperlink" Target="https://www.facebook.com/2301009853245207_2301613999851459" TargetMode="External" /><Relationship Id="rId575" Type="http://schemas.openxmlformats.org/officeDocument/2006/relationships/hyperlink" Target="https://www.facebook.com/2301009853245207_2301487873197405" TargetMode="External" /><Relationship Id="rId576" Type="http://schemas.openxmlformats.org/officeDocument/2006/relationships/hyperlink" Target="https://www.facebook.com/2301009853245207_2301483613197831" TargetMode="External" /><Relationship Id="rId577" Type="http://schemas.openxmlformats.org/officeDocument/2006/relationships/hyperlink" Target="https://www.facebook.com/2301009853245207_2301482256531300" TargetMode="External" /><Relationship Id="rId578" Type="http://schemas.openxmlformats.org/officeDocument/2006/relationships/hyperlink" Target="https://www.facebook.com/2301009853245207_2301400573206135" TargetMode="External" /><Relationship Id="rId579" Type="http://schemas.openxmlformats.org/officeDocument/2006/relationships/hyperlink" Target="https://www.facebook.com/2301009853245207_2301397476539778" TargetMode="External" /><Relationship Id="rId580" Type="http://schemas.openxmlformats.org/officeDocument/2006/relationships/hyperlink" Target="https://www.facebook.com/2301009853245207_2301393526540173" TargetMode="External" /><Relationship Id="rId581" Type="http://schemas.openxmlformats.org/officeDocument/2006/relationships/hyperlink" Target="https://www.facebook.com/2301009853245207_2301390383207154" TargetMode="External" /><Relationship Id="rId582" Type="http://schemas.openxmlformats.org/officeDocument/2006/relationships/hyperlink" Target="https://www.facebook.com/2301009853245207_2301321649880694" TargetMode="External" /><Relationship Id="rId583" Type="http://schemas.openxmlformats.org/officeDocument/2006/relationships/hyperlink" Target="https://www.facebook.com/2301009853245207_2301318519881007" TargetMode="External" /><Relationship Id="rId584" Type="http://schemas.openxmlformats.org/officeDocument/2006/relationships/hyperlink" Target="https://www.facebook.com/2301009853245207_2301276293218563" TargetMode="External" /><Relationship Id="rId585" Type="http://schemas.openxmlformats.org/officeDocument/2006/relationships/hyperlink" Target="https://www.facebook.com/2301009853245207_2301237033222489" TargetMode="External" /><Relationship Id="rId586" Type="http://schemas.openxmlformats.org/officeDocument/2006/relationships/hyperlink" Target="https://www.facebook.com/2301009853245207_2301169943229198" TargetMode="External" /><Relationship Id="rId587" Type="http://schemas.openxmlformats.org/officeDocument/2006/relationships/hyperlink" Target="https://www.facebook.com/2301009853245207_2301108473235345" TargetMode="External" /><Relationship Id="rId588" Type="http://schemas.openxmlformats.org/officeDocument/2006/relationships/hyperlink" Target="https://www.facebook.com/2301009853245207_2301084809904378" TargetMode="External" /><Relationship Id="rId589" Type="http://schemas.openxmlformats.org/officeDocument/2006/relationships/hyperlink" Target="https://www.facebook.com/2301009853245207_2301082223237970" TargetMode="External" /><Relationship Id="rId590" Type="http://schemas.openxmlformats.org/officeDocument/2006/relationships/hyperlink" Target="https://www.facebook.com/2301009853245207_2301070973239095" TargetMode="External" /><Relationship Id="rId591" Type="http://schemas.openxmlformats.org/officeDocument/2006/relationships/hyperlink" Target="https://www.facebook.com/2301009853245207_2301069936572532" TargetMode="External" /><Relationship Id="rId592" Type="http://schemas.openxmlformats.org/officeDocument/2006/relationships/hyperlink" Target="https://www.facebook.com/2301009853245207_2301026949910164" TargetMode="External" /><Relationship Id="rId593" Type="http://schemas.openxmlformats.org/officeDocument/2006/relationships/hyperlink" Target="https://www.facebook.com/2301009853245207_2301012309911628" TargetMode="External" /><Relationship Id="rId594" Type="http://schemas.openxmlformats.org/officeDocument/2006/relationships/hyperlink" Target="https://www.facebook.com/2302891846390341_2305702379442621" TargetMode="External" /><Relationship Id="rId595" Type="http://schemas.openxmlformats.org/officeDocument/2006/relationships/hyperlink" Target="https://www.facebook.com/2302891846390341_2305666142779578" TargetMode="External" /><Relationship Id="rId596" Type="http://schemas.openxmlformats.org/officeDocument/2006/relationships/hyperlink" Target="https://www.facebook.com/2302891846390341_2305587762787416" TargetMode="External" /><Relationship Id="rId597" Type="http://schemas.openxmlformats.org/officeDocument/2006/relationships/hyperlink" Target="https://www.facebook.com/2302891846390341_2304685822877610" TargetMode="External" /><Relationship Id="rId598" Type="http://schemas.openxmlformats.org/officeDocument/2006/relationships/hyperlink" Target="https://www.facebook.com/2302891846390341_2304404442905748" TargetMode="External" /><Relationship Id="rId599" Type="http://schemas.openxmlformats.org/officeDocument/2006/relationships/hyperlink" Target="https://www.facebook.com/2302891846390341_2304392609573598" TargetMode="External" /><Relationship Id="rId600" Type="http://schemas.openxmlformats.org/officeDocument/2006/relationships/hyperlink" Target="https://www.facebook.com/2302891846390341_2304379689574890" TargetMode="External" /><Relationship Id="rId601" Type="http://schemas.openxmlformats.org/officeDocument/2006/relationships/hyperlink" Target="https://www.facebook.com/2302891846390341_2304377132908479" TargetMode="External" /><Relationship Id="rId602" Type="http://schemas.openxmlformats.org/officeDocument/2006/relationships/hyperlink" Target="https://www.facebook.com/2302891846390341_2304196472926545" TargetMode="External" /><Relationship Id="rId603" Type="http://schemas.openxmlformats.org/officeDocument/2006/relationships/hyperlink" Target="https://www.facebook.com/2302891846390341_2304148462931346" TargetMode="External" /><Relationship Id="rId604" Type="http://schemas.openxmlformats.org/officeDocument/2006/relationships/hyperlink" Target="https://www.facebook.com/2302891846390341_2304062472939945" TargetMode="External" /><Relationship Id="rId605" Type="http://schemas.openxmlformats.org/officeDocument/2006/relationships/hyperlink" Target="https://www.facebook.com/2302891846390341_2303706336308892" TargetMode="External" /><Relationship Id="rId606" Type="http://schemas.openxmlformats.org/officeDocument/2006/relationships/hyperlink" Target="https://www.facebook.com/2302891846390341_2303685756310950" TargetMode="External" /><Relationship Id="rId607" Type="http://schemas.openxmlformats.org/officeDocument/2006/relationships/hyperlink" Target="https://www.facebook.com/2302891846390341_2303569696322556" TargetMode="External" /><Relationship Id="rId608" Type="http://schemas.openxmlformats.org/officeDocument/2006/relationships/hyperlink" Target="https://www.facebook.com/2302891846390341_2303491089663750" TargetMode="External" /><Relationship Id="rId609" Type="http://schemas.openxmlformats.org/officeDocument/2006/relationships/hyperlink" Target="https://www.facebook.com/2302891846390341_2303021579710701" TargetMode="External" /><Relationship Id="rId610" Type="http://schemas.openxmlformats.org/officeDocument/2006/relationships/hyperlink" Target="https://www.facebook.com/2302891846390341_2303005843045608" TargetMode="External" /><Relationship Id="rId611" Type="http://schemas.openxmlformats.org/officeDocument/2006/relationships/hyperlink" Target="https://www.facebook.com/2302891846390341_2302937259719133" TargetMode="External" /><Relationship Id="rId612" Type="http://schemas.openxmlformats.org/officeDocument/2006/relationships/hyperlink" Target="https://www.facebook.com/2302891846390341_2302898073056385" TargetMode="External" /><Relationship Id="rId613" Type="http://schemas.openxmlformats.org/officeDocument/2006/relationships/hyperlink" Target="https://www.facebook.com/2302891846390341_2302895629723296" TargetMode="External" /><Relationship Id="rId614" Type="http://schemas.openxmlformats.org/officeDocument/2006/relationships/hyperlink" Target="https://www.facebook.com/2302891846390341_2302894673056725" TargetMode="External" /><Relationship Id="rId615" Type="http://schemas.openxmlformats.org/officeDocument/2006/relationships/hyperlink" Target="https://www.facebook.com/2304131649599694_2307853965894129" TargetMode="External" /><Relationship Id="rId616" Type="http://schemas.openxmlformats.org/officeDocument/2006/relationships/hyperlink" Target="https://www.facebook.com/2304131649599694_2306908482655344" TargetMode="External" /><Relationship Id="rId617" Type="http://schemas.openxmlformats.org/officeDocument/2006/relationships/hyperlink" Target="https://www.facebook.com/2304131649599694_2306112876068238" TargetMode="External" /><Relationship Id="rId618" Type="http://schemas.openxmlformats.org/officeDocument/2006/relationships/hyperlink" Target="https://www.facebook.com/2304131649599694_2306110409401818" TargetMode="External" /><Relationship Id="rId619" Type="http://schemas.openxmlformats.org/officeDocument/2006/relationships/hyperlink" Target="https://www.facebook.com/2304131649599694_2306036269409232" TargetMode="External" /><Relationship Id="rId620" Type="http://schemas.openxmlformats.org/officeDocument/2006/relationships/hyperlink" Target="https://www.facebook.com/2304131649599694_2305829609429898" TargetMode="External" /><Relationship Id="rId621" Type="http://schemas.openxmlformats.org/officeDocument/2006/relationships/hyperlink" Target="https://www.facebook.com/2304131649599694_2305666342779558" TargetMode="External" /><Relationship Id="rId622" Type="http://schemas.openxmlformats.org/officeDocument/2006/relationships/hyperlink" Target="https://www.facebook.com/2304131649599694_2305592276120298" TargetMode="External" /><Relationship Id="rId623" Type="http://schemas.openxmlformats.org/officeDocument/2006/relationships/hyperlink" Target="https://www.facebook.com/2304131649599694_2305510806128445" TargetMode="External" /><Relationship Id="rId624" Type="http://schemas.openxmlformats.org/officeDocument/2006/relationships/hyperlink" Target="https://www.facebook.com/2304131649599694_2305447779468081" TargetMode="External" /><Relationship Id="rId625" Type="http://schemas.openxmlformats.org/officeDocument/2006/relationships/hyperlink" Target="https://www.facebook.com/2304131649599694_2305253019487557" TargetMode="External" /><Relationship Id="rId626" Type="http://schemas.openxmlformats.org/officeDocument/2006/relationships/hyperlink" Target="https://www.facebook.com/2304131649599694_2305245256155000" TargetMode="External" /><Relationship Id="rId627" Type="http://schemas.openxmlformats.org/officeDocument/2006/relationships/hyperlink" Target="https://www.facebook.com/2304131649599694_2305222262823966" TargetMode="External" /><Relationship Id="rId628" Type="http://schemas.openxmlformats.org/officeDocument/2006/relationships/hyperlink" Target="https://www.facebook.com/2304131649599694_2305218079491051" TargetMode="External" /><Relationship Id="rId629" Type="http://schemas.openxmlformats.org/officeDocument/2006/relationships/hyperlink" Target="https://www.facebook.com/2304131649599694_2305182452827947" TargetMode="External" /><Relationship Id="rId630" Type="http://schemas.openxmlformats.org/officeDocument/2006/relationships/hyperlink" Target="https://www.facebook.com/2304131649599694_2305142696165256" TargetMode="External" /><Relationship Id="rId631" Type="http://schemas.openxmlformats.org/officeDocument/2006/relationships/hyperlink" Target="https://www.facebook.com/2304131649599694_2304752262870966" TargetMode="External" /><Relationship Id="rId632" Type="http://schemas.openxmlformats.org/officeDocument/2006/relationships/hyperlink" Target="https://www.facebook.com/2304131649599694_2304738069539052" TargetMode="External" /><Relationship Id="rId633" Type="http://schemas.openxmlformats.org/officeDocument/2006/relationships/hyperlink" Target="https://www.facebook.com/2304131649599694_2304714236208102" TargetMode="External" /><Relationship Id="rId634" Type="http://schemas.openxmlformats.org/officeDocument/2006/relationships/hyperlink" Target="https://www.facebook.com/2304131649599694_2304702692875923" TargetMode="External" /><Relationship Id="rId635" Type="http://schemas.openxmlformats.org/officeDocument/2006/relationships/hyperlink" Target="https://www.facebook.com/2304131649599694_2304684639544395" TargetMode="External" /><Relationship Id="rId636" Type="http://schemas.openxmlformats.org/officeDocument/2006/relationships/hyperlink" Target="https://www.facebook.com/2304131649599694_2304586842887508" TargetMode="External" /><Relationship Id="rId637" Type="http://schemas.openxmlformats.org/officeDocument/2006/relationships/hyperlink" Target="https://www.facebook.com/2304131649599694_2304545212891671" TargetMode="External" /><Relationship Id="rId638" Type="http://schemas.openxmlformats.org/officeDocument/2006/relationships/hyperlink" Target="https://www.facebook.com/2304131649599694_2304458909566968" TargetMode="External" /><Relationship Id="rId639" Type="http://schemas.openxmlformats.org/officeDocument/2006/relationships/hyperlink" Target="https://www.facebook.com/2304131649599694_2304398859572973" TargetMode="External" /><Relationship Id="rId640" Type="http://schemas.openxmlformats.org/officeDocument/2006/relationships/hyperlink" Target="https://www.facebook.com/2304131649599694_2304384686241057" TargetMode="External" /><Relationship Id="rId641" Type="http://schemas.openxmlformats.org/officeDocument/2006/relationships/hyperlink" Target="https://www.facebook.com/2304131649599694_2304366602909532" TargetMode="External" /><Relationship Id="rId642" Type="http://schemas.openxmlformats.org/officeDocument/2006/relationships/hyperlink" Target="https://www.facebook.com/2304131649599694_2304235636255962" TargetMode="External" /><Relationship Id="rId643" Type="http://schemas.openxmlformats.org/officeDocument/2006/relationships/hyperlink" Target="https://www.facebook.com/2304131649599694_2304230929589766" TargetMode="External" /><Relationship Id="rId644" Type="http://schemas.openxmlformats.org/officeDocument/2006/relationships/hyperlink" Target="https://www.facebook.com/2304131649599694_2304201889592670" TargetMode="External" /><Relationship Id="rId645" Type="http://schemas.openxmlformats.org/officeDocument/2006/relationships/hyperlink" Target="https://www.facebook.com/2304131649599694_2304179526261573" TargetMode="External" /><Relationship Id="rId646" Type="http://schemas.openxmlformats.org/officeDocument/2006/relationships/hyperlink" Target="https://www.facebook.com/2304131649599694_2304173676262158" TargetMode="External" /><Relationship Id="rId647" Type="http://schemas.openxmlformats.org/officeDocument/2006/relationships/hyperlink" Target="https://www.facebook.com/2305804652765727_2307107955968730" TargetMode="External" /><Relationship Id="rId648" Type="http://schemas.openxmlformats.org/officeDocument/2006/relationships/hyperlink" Target="https://www.facebook.com/2305804652765727_2306967835982742" TargetMode="External" /><Relationship Id="rId649" Type="http://schemas.openxmlformats.org/officeDocument/2006/relationships/hyperlink" Target="https://www.facebook.com/2305804652765727_2306966322649560" TargetMode="External" /><Relationship Id="rId650" Type="http://schemas.openxmlformats.org/officeDocument/2006/relationships/hyperlink" Target="https://www.facebook.com/2305804652765727_2306842382661954" TargetMode="External" /><Relationship Id="rId651" Type="http://schemas.openxmlformats.org/officeDocument/2006/relationships/hyperlink" Target="https://www.facebook.com/2305804652765727_2306792922666900" TargetMode="External" /><Relationship Id="rId652" Type="http://schemas.openxmlformats.org/officeDocument/2006/relationships/hyperlink" Target="https://www.facebook.com/2305804652765727_2306792862666906" TargetMode="External" /><Relationship Id="rId653" Type="http://schemas.openxmlformats.org/officeDocument/2006/relationships/hyperlink" Target="https://www.facebook.com/2305804652765727_2306731099339749" TargetMode="External" /><Relationship Id="rId654" Type="http://schemas.openxmlformats.org/officeDocument/2006/relationships/hyperlink" Target="https://www.facebook.com/2305804652765727_2306706249342234" TargetMode="External" /><Relationship Id="rId655" Type="http://schemas.openxmlformats.org/officeDocument/2006/relationships/hyperlink" Target="https://www.facebook.com/2305804652765727_2306683499344509" TargetMode="External" /><Relationship Id="rId656" Type="http://schemas.openxmlformats.org/officeDocument/2006/relationships/hyperlink" Target="https://www.facebook.com/2305804652765727_2306679156011610" TargetMode="External" /><Relationship Id="rId657" Type="http://schemas.openxmlformats.org/officeDocument/2006/relationships/hyperlink" Target="https://www.facebook.com/2305804652765727_2306679039344955" TargetMode="External" /><Relationship Id="rId658" Type="http://schemas.openxmlformats.org/officeDocument/2006/relationships/hyperlink" Target="https://www.facebook.com/2305804652765727_2306600466019479" TargetMode="External" /><Relationship Id="rId659" Type="http://schemas.openxmlformats.org/officeDocument/2006/relationships/hyperlink" Target="https://www.facebook.com/2305804652765727_2306588636020662" TargetMode="External" /><Relationship Id="rId660" Type="http://schemas.openxmlformats.org/officeDocument/2006/relationships/hyperlink" Target="https://www.facebook.com/2305804652765727_2306209066058619" TargetMode="External" /><Relationship Id="rId661" Type="http://schemas.openxmlformats.org/officeDocument/2006/relationships/hyperlink" Target="https://www.facebook.com/2305804652765727_2306187842727408" TargetMode="External" /><Relationship Id="rId662" Type="http://schemas.openxmlformats.org/officeDocument/2006/relationships/hyperlink" Target="https://www.facebook.com/2305804652765727_2306102052735987" TargetMode="External" /><Relationship Id="rId663" Type="http://schemas.openxmlformats.org/officeDocument/2006/relationships/hyperlink" Target="https://www.facebook.com/2305804652765727_2306100722736120" TargetMode="External" /><Relationship Id="rId664" Type="http://schemas.openxmlformats.org/officeDocument/2006/relationships/hyperlink" Target="https://www.facebook.com/2305804652765727_2306076372738555" TargetMode="External" /><Relationship Id="rId665" Type="http://schemas.openxmlformats.org/officeDocument/2006/relationships/hyperlink" Target="https://www.facebook.com/2305804652765727_2305989409413918" TargetMode="External" /><Relationship Id="rId666" Type="http://schemas.openxmlformats.org/officeDocument/2006/relationships/hyperlink" Target="https://www.facebook.com/2305804652765727_2305987616080764" TargetMode="External" /><Relationship Id="rId667" Type="http://schemas.openxmlformats.org/officeDocument/2006/relationships/hyperlink" Target="https://www.facebook.com/2305804652765727_2305978122748380" TargetMode="External" /><Relationship Id="rId668" Type="http://schemas.openxmlformats.org/officeDocument/2006/relationships/hyperlink" Target="https://www.facebook.com/2305804652765727_2305920879420771" TargetMode="External" /><Relationship Id="rId669" Type="http://schemas.openxmlformats.org/officeDocument/2006/relationships/hyperlink" Target="https://www.facebook.com/2305804652765727_2305868559426003" TargetMode="External" /><Relationship Id="rId670" Type="http://schemas.openxmlformats.org/officeDocument/2006/relationships/hyperlink" Target="https://www.facebook.com/2306787926000733_2307234842622708" TargetMode="External" /><Relationship Id="rId671" Type="http://schemas.openxmlformats.org/officeDocument/2006/relationships/hyperlink" Target="https://www.facebook.com/2306787926000733_2307157359297123" TargetMode="External" /><Relationship Id="rId672" Type="http://schemas.openxmlformats.org/officeDocument/2006/relationships/hyperlink" Target="https://www.facebook.com/2306787926000733_2307156282630564" TargetMode="External" /><Relationship Id="rId673" Type="http://schemas.openxmlformats.org/officeDocument/2006/relationships/hyperlink" Target="https://www.facebook.com/2306787926000733_2307153515964174" TargetMode="External" /><Relationship Id="rId674" Type="http://schemas.openxmlformats.org/officeDocument/2006/relationships/hyperlink" Target="https://www.facebook.com/2306787926000733_2307132902632902" TargetMode="External" /><Relationship Id="rId675" Type="http://schemas.openxmlformats.org/officeDocument/2006/relationships/hyperlink" Target="https://www.facebook.com/2306787926000733_2307131315966394" TargetMode="External" /><Relationship Id="rId676" Type="http://schemas.openxmlformats.org/officeDocument/2006/relationships/hyperlink" Target="https://www.facebook.com/2306787926000733_2307124212633771" TargetMode="External" /><Relationship Id="rId677" Type="http://schemas.openxmlformats.org/officeDocument/2006/relationships/hyperlink" Target="https://www.facebook.com/2306787926000733_2307116265967899" TargetMode="External" /><Relationship Id="rId678" Type="http://schemas.openxmlformats.org/officeDocument/2006/relationships/hyperlink" Target="https://www.facebook.com/2306787926000733_2307111382635054" TargetMode="External" /><Relationship Id="rId679" Type="http://schemas.openxmlformats.org/officeDocument/2006/relationships/hyperlink" Target="https://www.facebook.com/2306787926000733_2307109765968549" TargetMode="External" /><Relationship Id="rId680" Type="http://schemas.openxmlformats.org/officeDocument/2006/relationships/hyperlink" Target="https://www.facebook.com/2306787926000733_2307107942635398" TargetMode="External" /><Relationship Id="rId681" Type="http://schemas.openxmlformats.org/officeDocument/2006/relationships/hyperlink" Target="https://www.facebook.com/2306787926000733_2307107165968809" TargetMode="External" /><Relationship Id="rId682" Type="http://schemas.openxmlformats.org/officeDocument/2006/relationships/hyperlink" Target="https://www.facebook.com/2306787926000733_2307104545969071" TargetMode="External" /><Relationship Id="rId683" Type="http://schemas.openxmlformats.org/officeDocument/2006/relationships/hyperlink" Target="https://www.facebook.com/2306787926000733_2307101039302755" TargetMode="External" /><Relationship Id="rId684" Type="http://schemas.openxmlformats.org/officeDocument/2006/relationships/hyperlink" Target="https://www.facebook.com/2306787926000733_2307097415969784" TargetMode="External" /><Relationship Id="rId685" Type="http://schemas.openxmlformats.org/officeDocument/2006/relationships/hyperlink" Target="https://www.facebook.com/2306787926000733_2307094345970091" TargetMode="External" /><Relationship Id="rId686" Type="http://schemas.openxmlformats.org/officeDocument/2006/relationships/hyperlink" Target="https://www.facebook.com/2306787926000733_2307091585970367" TargetMode="External" /><Relationship Id="rId687" Type="http://schemas.openxmlformats.org/officeDocument/2006/relationships/hyperlink" Target="https://www.facebook.com/2306787926000733_2307087429304116" TargetMode="External" /><Relationship Id="rId688" Type="http://schemas.openxmlformats.org/officeDocument/2006/relationships/hyperlink" Target="https://www.facebook.com/2306787926000733_2307080739304785" TargetMode="External" /><Relationship Id="rId689" Type="http://schemas.openxmlformats.org/officeDocument/2006/relationships/hyperlink" Target="https://www.facebook.com/2306787926000733_2307058755973650" TargetMode="External" /><Relationship Id="rId690" Type="http://schemas.openxmlformats.org/officeDocument/2006/relationships/hyperlink" Target="https://www.facebook.com/2306787926000733_2307052589307600" TargetMode="External" /><Relationship Id="rId691" Type="http://schemas.openxmlformats.org/officeDocument/2006/relationships/hyperlink" Target="https://www.facebook.com/2306787926000733_2307023582643834" TargetMode="External" /><Relationship Id="rId692" Type="http://schemas.openxmlformats.org/officeDocument/2006/relationships/hyperlink" Target="https://www.facebook.com/2306787926000733_2307020502644142" TargetMode="External" /><Relationship Id="rId693" Type="http://schemas.openxmlformats.org/officeDocument/2006/relationships/hyperlink" Target="https://www.facebook.com/2306787926000733_2307009755978550" TargetMode="External" /><Relationship Id="rId694" Type="http://schemas.openxmlformats.org/officeDocument/2006/relationships/hyperlink" Target="https://www.facebook.com/2306787926000733_2307000002646192" TargetMode="External" /><Relationship Id="rId695" Type="http://schemas.openxmlformats.org/officeDocument/2006/relationships/hyperlink" Target="https://www.facebook.com/2306787926000733_2306999959312863" TargetMode="External" /><Relationship Id="rId696" Type="http://schemas.openxmlformats.org/officeDocument/2006/relationships/hyperlink" Target="https://www.facebook.com/2306787926000733_2306997422646450" TargetMode="External" /><Relationship Id="rId697" Type="http://schemas.openxmlformats.org/officeDocument/2006/relationships/hyperlink" Target="https://www.facebook.com/2306787926000733_2306995219313337" TargetMode="External" /><Relationship Id="rId698" Type="http://schemas.openxmlformats.org/officeDocument/2006/relationships/hyperlink" Target="https://www.facebook.com/2306787926000733_2306994429313416" TargetMode="External" /><Relationship Id="rId699" Type="http://schemas.openxmlformats.org/officeDocument/2006/relationships/hyperlink" Target="https://www.facebook.com/2306787926000733_2306987899314069" TargetMode="External" /><Relationship Id="rId700" Type="http://schemas.openxmlformats.org/officeDocument/2006/relationships/hyperlink" Target="https://www.facebook.com/2306787926000733_2306983802647812" TargetMode="External" /><Relationship Id="rId701" Type="http://schemas.openxmlformats.org/officeDocument/2006/relationships/hyperlink" Target="https://www.facebook.com/2306787926000733_2306980582648134" TargetMode="External" /><Relationship Id="rId702" Type="http://schemas.openxmlformats.org/officeDocument/2006/relationships/hyperlink" Target="https://www.facebook.com/2306787926000733_2306978395981686" TargetMode="External" /><Relationship Id="rId703" Type="http://schemas.openxmlformats.org/officeDocument/2006/relationships/hyperlink" Target="https://www.facebook.com/2306787926000733_2306977889315070" TargetMode="External" /><Relationship Id="rId704" Type="http://schemas.openxmlformats.org/officeDocument/2006/relationships/hyperlink" Target="https://www.facebook.com/2306787926000733_2306977362648456" TargetMode="External" /><Relationship Id="rId705" Type="http://schemas.openxmlformats.org/officeDocument/2006/relationships/hyperlink" Target="https://www.facebook.com/2306787926000733_2306977325981793" TargetMode="External" /><Relationship Id="rId706" Type="http://schemas.openxmlformats.org/officeDocument/2006/relationships/hyperlink" Target="https://www.facebook.com/2306787926000733_2306971359315723" TargetMode="External" /><Relationship Id="rId707" Type="http://schemas.openxmlformats.org/officeDocument/2006/relationships/hyperlink" Target="https://www.facebook.com/2306787926000733_2306969762649216" TargetMode="External" /><Relationship Id="rId708" Type="http://schemas.openxmlformats.org/officeDocument/2006/relationships/hyperlink" Target="https://www.facebook.com/2306787926000733_2306968822649310" TargetMode="External" /><Relationship Id="rId709" Type="http://schemas.openxmlformats.org/officeDocument/2006/relationships/hyperlink" Target="https://www.facebook.com/2306787926000733_2306967355982790" TargetMode="External" /><Relationship Id="rId710" Type="http://schemas.openxmlformats.org/officeDocument/2006/relationships/hyperlink" Target="https://www.facebook.com/2306787926000733_2306962982649894" TargetMode="External" /><Relationship Id="rId711" Type="http://schemas.openxmlformats.org/officeDocument/2006/relationships/hyperlink" Target="https://www.facebook.com/2306787926000733_2306962212649971" TargetMode="External" /><Relationship Id="rId712" Type="http://schemas.openxmlformats.org/officeDocument/2006/relationships/hyperlink" Target="https://www.facebook.com/2306787926000733_2306961339316725" TargetMode="External" /><Relationship Id="rId713" Type="http://schemas.openxmlformats.org/officeDocument/2006/relationships/hyperlink" Target="https://www.facebook.com/2306787926000733_2306939782652214" TargetMode="External" /><Relationship Id="rId714" Type="http://schemas.openxmlformats.org/officeDocument/2006/relationships/hyperlink" Target="https://www.facebook.com/2306787926000733_2306933412652851" TargetMode="External" /><Relationship Id="rId715" Type="http://schemas.openxmlformats.org/officeDocument/2006/relationships/hyperlink" Target="https://www.facebook.com/2306787926000733_2306916495987876" TargetMode="External" /><Relationship Id="rId716" Type="http://schemas.openxmlformats.org/officeDocument/2006/relationships/hyperlink" Target="https://www.facebook.com/2306787926000733_2306915995987926" TargetMode="External" /><Relationship Id="rId717" Type="http://schemas.openxmlformats.org/officeDocument/2006/relationships/hyperlink" Target="https://www.facebook.com/2306787926000733_2306913192654873" TargetMode="External" /><Relationship Id="rId718" Type="http://schemas.openxmlformats.org/officeDocument/2006/relationships/hyperlink" Target="https://www.facebook.com/2306787926000733_2306911492655043" TargetMode="External" /><Relationship Id="rId719" Type="http://schemas.openxmlformats.org/officeDocument/2006/relationships/hyperlink" Target="https://www.facebook.com/2306787926000733_2306902135989312" TargetMode="External" /><Relationship Id="rId720" Type="http://schemas.openxmlformats.org/officeDocument/2006/relationships/hyperlink" Target="https://www.facebook.com/2306787926000733_2306900225989503" TargetMode="External" /><Relationship Id="rId721" Type="http://schemas.openxmlformats.org/officeDocument/2006/relationships/hyperlink" Target="https://www.facebook.com/2306787926000733_2306899155989610" TargetMode="External" /><Relationship Id="rId722" Type="http://schemas.openxmlformats.org/officeDocument/2006/relationships/hyperlink" Target="https://www.facebook.com/2306787926000733_2306898385989687" TargetMode="External" /><Relationship Id="rId723" Type="http://schemas.openxmlformats.org/officeDocument/2006/relationships/hyperlink" Target="https://www.facebook.com/2306787926000733_2306896329323226" TargetMode="External" /><Relationship Id="rId724" Type="http://schemas.openxmlformats.org/officeDocument/2006/relationships/hyperlink" Target="https://www.facebook.com/2306787926000733_2306889485990577" TargetMode="External" /><Relationship Id="rId725" Type="http://schemas.openxmlformats.org/officeDocument/2006/relationships/hyperlink" Target="https://www.facebook.com/2306787926000733_2306888775990648" TargetMode="External" /><Relationship Id="rId726" Type="http://schemas.openxmlformats.org/officeDocument/2006/relationships/hyperlink" Target="https://www.facebook.com/2306787926000733_2306884549324404" TargetMode="External" /><Relationship Id="rId727" Type="http://schemas.openxmlformats.org/officeDocument/2006/relationships/hyperlink" Target="https://www.facebook.com/2306787926000733_2306883915991134" TargetMode="External" /><Relationship Id="rId728" Type="http://schemas.openxmlformats.org/officeDocument/2006/relationships/hyperlink" Target="https://www.facebook.com/2306787926000733_2306878922658300" TargetMode="External" /><Relationship Id="rId729" Type="http://schemas.openxmlformats.org/officeDocument/2006/relationships/hyperlink" Target="https://www.facebook.com/2306787926000733_2306878395991686" TargetMode="External" /><Relationship Id="rId730" Type="http://schemas.openxmlformats.org/officeDocument/2006/relationships/hyperlink" Target="https://www.facebook.com/2306787926000733_2306872952658897" TargetMode="External" /><Relationship Id="rId731" Type="http://schemas.openxmlformats.org/officeDocument/2006/relationships/hyperlink" Target="https://www.facebook.com/2306787926000733_2306854039327455" TargetMode="External" /><Relationship Id="rId732" Type="http://schemas.openxmlformats.org/officeDocument/2006/relationships/hyperlink" Target="https://www.facebook.com/2306787926000733_2306852522660940" TargetMode="External" /><Relationship Id="rId733" Type="http://schemas.openxmlformats.org/officeDocument/2006/relationships/hyperlink" Target="https://www.facebook.com/2306787926000733_2306846122661580" TargetMode="External" /><Relationship Id="rId734" Type="http://schemas.openxmlformats.org/officeDocument/2006/relationships/hyperlink" Target="https://www.facebook.com/2306787926000733_2306845609328298" TargetMode="External" /><Relationship Id="rId735" Type="http://schemas.openxmlformats.org/officeDocument/2006/relationships/hyperlink" Target="https://www.facebook.com/2306787926000733_2306844662661726" TargetMode="External" /><Relationship Id="rId736" Type="http://schemas.openxmlformats.org/officeDocument/2006/relationships/hyperlink" Target="https://www.facebook.com/2306787926000733_2306844195995106" TargetMode="External" /><Relationship Id="rId737" Type="http://schemas.openxmlformats.org/officeDocument/2006/relationships/hyperlink" Target="https://www.facebook.com/2306787926000733_2306844062661786" TargetMode="External" /><Relationship Id="rId738" Type="http://schemas.openxmlformats.org/officeDocument/2006/relationships/hyperlink" Target="https://www.facebook.com/2306787926000733_2306842952661897" TargetMode="External" /><Relationship Id="rId739" Type="http://schemas.openxmlformats.org/officeDocument/2006/relationships/hyperlink" Target="https://www.facebook.com/2306787926000733_2306842815995244" TargetMode="External" /><Relationship Id="rId740" Type="http://schemas.openxmlformats.org/officeDocument/2006/relationships/hyperlink" Target="https://www.facebook.com/2306787926000733_2306842415995284" TargetMode="External" /><Relationship Id="rId741" Type="http://schemas.openxmlformats.org/officeDocument/2006/relationships/hyperlink" Target="https://www.facebook.com/2306787926000733_2306841822662010" TargetMode="External" /><Relationship Id="rId742" Type="http://schemas.openxmlformats.org/officeDocument/2006/relationships/hyperlink" Target="https://www.facebook.com/2306787926000733_2306841172662075" TargetMode="External" /><Relationship Id="rId743" Type="http://schemas.openxmlformats.org/officeDocument/2006/relationships/hyperlink" Target="https://www.facebook.com/2306787926000733_2306840619328797" TargetMode="External" /><Relationship Id="rId744" Type="http://schemas.openxmlformats.org/officeDocument/2006/relationships/hyperlink" Target="https://www.facebook.com/2306787926000733_2306840052662187" TargetMode="External" /><Relationship Id="rId745" Type="http://schemas.openxmlformats.org/officeDocument/2006/relationships/hyperlink" Target="https://www.facebook.com/2306787926000733_2306837785995747" TargetMode="External" /><Relationship Id="rId746" Type="http://schemas.openxmlformats.org/officeDocument/2006/relationships/hyperlink" Target="https://www.facebook.com/2306787926000733_2306837522662440" TargetMode="External" /><Relationship Id="rId747" Type="http://schemas.openxmlformats.org/officeDocument/2006/relationships/hyperlink" Target="https://www.facebook.com/2306787926000733_2306836232662569" TargetMode="External" /><Relationship Id="rId748" Type="http://schemas.openxmlformats.org/officeDocument/2006/relationships/hyperlink" Target="https://www.facebook.com/2306787926000733_2306836219329237" TargetMode="External" /><Relationship Id="rId749" Type="http://schemas.openxmlformats.org/officeDocument/2006/relationships/hyperlink" Target="https://www.facebook.com/2306787926000733_2306832242662968" TargetMode="External" /><Relationship Id="rId750" Type="http://schemas.openxmlformats.org/officeDocument/2006/relationships/hyperlink" Target="https://www.facebook.com/2306787926000733_2306831679329691" TargetMode="External" /><Relationship Id="rId751" Type="http://schemas.openxmlformats.org/officeDocument/2006/relationships/hyperlink" Target="https://www.facebook.com/2306787926000733_2306829622663230" TargetMode="External" /><Relationship Id="rId752" Type="http://schemas.openxmlformats.org/officeDocument/2006/relationships/hyperlink" Target="https://www.facebook.com/2306787926000733_2306829532663239" TargetMode="External" /><Relationship Id="rId753" Type="http://schemas.openxmlformats.org/officeDocument/2006/relationships/hyperlink" Target="https://www.facebook.com/2306787926000733_2306829255996600" TargetMode="External" /><Relationship Id="rId754" Type="http://schemas.openxmlformats.org/officeDocument/2006/relationships/hyperlink" Target="https://www.facebook.com/2306787926000733_2306828632663329" TargetMode="External" /><Relationship Id="rId755" Type="http://schemas.openxmlformats.org/officeDocument/2006/relationships/hyperlink" Target="https://www.facebook.com/2306787926000733_2306828392663353" TargetMode="External" /><Relationship Id="rId756" Type="http://schemas.openxmlformats.org/officeDocument/2006/relationships/hyperlink" Target="https://www.facebook.com/2306787926000733_2306828202663372" TargetMode="External" /><Relationship Id="rId757" Type="http://schemas.openxmlformats.org/officeDocument/2006/relationships/hyperlink" Target="https://www.facebook.com/2306787926000733_2306827342663458" TargetMode="External" /><Relationship Id="rId758" Type="http://schemas.openxmlformats.org/officeDocument/2006/relationships/hyperlink" Target="https://www.facebook.com/2306787926000733_2306825665996959" TargetMode="External" /><Relationship Id="rId759" Type="http://schemas.openxmlformats.org/officeDocument/2006/relationships/hyperlink" Target="https://www.facebook.com/2306787926000733_2306825405996985" TargetMode="External" /><Relationship Id="rId760" Type="http://schemas.openxmlformats.org/officeDocument/2006/relationships/hyperlink" Target="https://www.facebook.com/2306787926000733_2306824625997063" TargetMode="External" /><Relationship Id="rId761" Type="http://schemas.openxmlformats.org/officeDocument/2006/relationships/hyperlink" Target="https://www.facebook.com/2306787926000733_2306823845997141" TargetMode="External" /><Relationship Id="rId762" Type="http://schemas.openxmlformats.org/officeDocument/2006/relationships/hyperlink" Target="https://www.facebook.com/2306787926000733_2306822202663972" TargetMode="External" /><Relationship Id="rId763" Type="http://schemas.openxmlformats.org/officeDocument/2006/relationships/hyperlink" Target="https://www.facebook.com/2306787926000733_2306820935997432" TargetMode="External" /><Relationship Id="rId764" Type="http://schemas.openxmlformats.org/officeDocument/2006/relationships/hyperlink" Target="https://www.facebook.com/2306787926000733_2306820602664132" TargetMode="External" /><Relationship Id="rId765" Type="http://schemas.openxmlformats.org/officeDocument/2006/relationships/hyperlink" Target="https://www.facebook.com/2306787926000733_2306820092664183" TargetMode="External" /><Relationship Id="rId766" Type="http://schemas.openxmlformats.org/officeDocument/2006/relationships/hyperlink" Target="https://www.facebook.com/2306787926000733_2306799349332924" TargetMode="External" /><Relationship Id="rId767" Type="http://schemas.openxmlformats.org/officeDocument/2006/relationships/hyperlink" Target="https://www.facebook.com/2306787926000733_2306798749332984" TargetMode="External" /><Relationship Id="rId768" Type="http://schemas.openxmlformats.org/officeDocument/2006/relationships/hyperlink" Target="https://www.facebook.com/2306787926000733_2306796769333182" TargetMode="External" /><Relationship Id="rId769" Type="http://schemas.openxmlformats.org/officeDocument/2006/relationships/hyperlink" Target="https://www.facebook.com/2306787926000733_2306791369333722" TargetMode="External" /><Relationship Id="rId770" Type="http://schemas.openxmlformats.org/officeDocument/2006/relationships/hyperlink" Target="https://www.facebook.com/2307202039292655_2308261399186719" TargetMode="External" /><Relationship Id="rId771" Type="http://schemas.openxmlformats.org/officeDocument/2006/relationships/hyperlink" Target="https://www.facebook.com/2307202039292655_2308260185853507" TargetMode="External" /><Relationship Id="rId772" Type="http://schemas.openxmlformats.org/officeDocument/2006/relationships/hyperlink" Target="https://www.facebook.com/2307202039292655_2308218032524389" TargetMode="External" /><Relationship Id="rId773" Type="http://schemas.openxmlformats.org/officeDocument/2006/relationships/hyperlink" Target="https://www.facebook.com/2307202039292655_2308217832524409" TargetMode="External" /><Relationship Id="rId774" Type="http://schemas.openxmlformats.org/officeDocument/2006/relationships/hyperlink" Target="https://www.facebook.com/2307202039292655_2308020615877464" TargetMode="External" /><Relationship Id="rId775" Type="http://schemas.openxmlformats.org/officeDocument/2006/relationships/hyperlink" Target="https://www.facebook.com/2307202039292655_2307999322546260" TargetMode="External" /><Relationship Id="rId776" Type="http://schemas.openxmlformats.org/officeDocument/2006/relationships/hyperlink" Target="https://www.facebook.com/2307202039292655_2307953215884204" TargetMode="External" /><Relationship Id="rId777" Type="http://schemas.openxmlformats.org/officeDocument/2006/relationships/hyperlink" Target="https://www.facebook.com/2307202039292655_2307867715892754" TargetMode="External" /><Relationship Id="rId778" Type="http://schemas.openxmlformats.org/officeDocument/2006/relationships/hyperlink" Target="https://www.facebook.com/2307202039292655_2307853389227520" TargetMode="External" /><Relationship Id="rId779" Type="http://schemas.openxmlformats.org/officeDocument/2006/relationships/hyperlink" Target="https://www.facebook.com/2307202039292655_2307700032576189" TargetMode="External" /><Relationship Id="rId780" Type="http://schemas.openxmlformats.org/officeDocument/2006/relationships/hyperlink" Target="https://www.facebook.com/2307202039292655_2307652542580938" TargetMode="External" /><Relationship Id="rId781" Type="http://schemas.openxmlformats.org/officeDocument/2006/relationships/hyperlink" Target="https://www.facebook.com/2307202039292655_2307615099251349" TargetMode="External" /><Relationship Id="rId782" Type="http://schemas.openxmlformats.org/officeDocument/2006/relationships/hyperlink" Target="https://www.facebook.com/2307202039292655_2307614855918040" TargetMode="External" /><Relationship Id="rId783" Type="http://schemas.openxmlformats.org/officeDocument/2006/relationships/hyperlink" Target="https://www.facebook.com/2307202039292655_2307480245931501" TargetMode="External" /><Relationship Id="rId784" Type="http://schemas.openxmlformats.org/officeDocument/2006/relationships/hyperlink" Target="https://www.facebook.com/2307202039292655_2307465005933025" TargetMode="External" /><Relationship Id="rId785" Type="http://schemas.openxmlformats.org/officeDocument/2006/relationships/hyperlink" Target="https://www.facebook.com/2307202039292655_2307436682602524" TargetMode="External" /><Relationship Id="rId786" Type="http://schemas.openxmlformats.org/officeDocument/2006/relationships/hyperlink" Target="https://www.facebook.com/2307202039292655_2307431809269678" TargetMode="External" /><Relationship Id="rId787" Type="http://schemas.openxmlformats.org/officeDocument/2006/relationships/hyperlink" Target="https://www.facebook.com/2307202039292655_2307407472605445" TargetMode="External" /><Relationship Id="rId788" Type="http://schemas.openxmlformats.org/officeDocument/2006/relationships/hyperlink" Target="https://www.facebook.com/2307202039292655_2307400072606185" TargetMode="External" /><Relationship Id="rId789" Type="http://schemas.openxmlformats.org/officeDocument/2006/relationships/hyperlink" Target="https://www.facebook.com/2307202039292655_2307340115945514" TargetMode="External" /><Relationship Id="rId790" Type="http://schemas.openxmlformats.org/officeDocument/2006/relationships/hyperlink" Target="https://www.facebook.com/2307202039292655_2307316132614579" TargetMode="External" /><Relationship Id="rId791" Type="http://schemas.openxmlformats.org/officeDocument/2006/relationships/hyperlink" Target="https://www.facebook.com/2307202039292655_2307267259286133" TargetMode="External" /><Relationship Id="rId792" Type="http://schemas.openxmlformats.org/officeDocument/2006/relationships/hyperlink" Target="https://www.facebook.com/2307202039292655_2307235905955935" TargetMode="External" /><Relationship Id="rId793" Type="http://schemas.openxmlformats.org/officeDocument/2006/relationships/hyperlink" Target="https://www.facebook.com/2308139495865576_2308217202524472" TargetMode="External" /><Relationship Id="rId794" Type="http://schemas.openxmlformats.org/officeDocument/2006/relationships/hyperlink" Target="https://www.facebook.com/2308139495865576_2308216182524574" TargetMode="External" /><Relationship Id="rId795" Type="http://schemas.openxmlformats.org/officeDocument/2006/relationships/hyperlink" Target="https://www.facebook.com/2308139495865576_2308215455857980" TargetMode="External" /><Relationship Id="rId796" Type="http://schemas.openxmlformats.org/officeDocument/2006/relationships/hyperlink" Target="https://www.facebook.com/2308139495865576_2308203525859173" TargetMode="External" /><Relationship Id="rId797" Type="http://schemas.openxmlformats.org/officeDocument/2006/relationships/hyperlink" Target="https://www.facebook.com/2308139495865576_2308176622528530" TargetMode="External" /><Relationship Id="rId798" Type="http://schemas.openxmlformats.org/officeDocument/2006/relationships/hyperlink" Target="https://www.facebook.com/2308139495865576_2308165552529637" TargetMode="External" /><Relationship Id="rId799"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0"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1"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2"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3"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4"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5"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6"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7"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8"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09"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0"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1"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2"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3"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4"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5"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6"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7"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8"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81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2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3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4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5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6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7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8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89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4"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6"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7"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8"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0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10"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11"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12"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13"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914"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915"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916"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917"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918"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919"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0"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1"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3"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4"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5"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6"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7"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8"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29"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0"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1"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3"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4"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5"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6"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7"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8"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39"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0"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1"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3"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4"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5"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6"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7"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8"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49"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0"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1"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3"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4"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5"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6"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7"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8"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59"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60"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61"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6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63"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964"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65"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66"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67"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68"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69"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0"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1"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2"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3"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4"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5"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6"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7"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8"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79"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0"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1"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2"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3"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4"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985"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86"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87"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88"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89"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0"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1"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2"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3"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4"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5"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6"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7"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8"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999"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0"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1"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2"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3"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4"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5"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6"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7"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8"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09"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0"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1"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2"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3"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4"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5"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6"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1017"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18"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19"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0"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1"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2"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3"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4"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5"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6"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7"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8"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29"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0"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1"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2"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3"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4"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5"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6"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7"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8"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39"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104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4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5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6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7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8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09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0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1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2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0"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1"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3"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4"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5"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6"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7"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39"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1140"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1"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2"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3"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4"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5"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6"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7"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8"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49"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0"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1"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2"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3"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4"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5"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6"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7"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8"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59"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60"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61"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62"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1163"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4"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5"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6"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7"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8"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1169" Type="http://schemas.openxmlformats.org/officeDocument/2006/relationships/hyperlink" Target="https://m.facebook.com/story.php?story_fbid=10156711856080630&amp;id=284808960629" TargetMode="External" /><Relationship Id="rId1170" Type="http://schemas.openxmlformats.org/officeDocument/2006/relationships/hyperlink" Target="https://adoptionnetwork.com/adoption-statistics" TargetMode="External" /><Relationship Id="rId1171" Type="http://schemas.openxmlformats.org/officeDocument/2006/relationships/hyperlink" Target="https://www.mintpressnews.com/amnesty-international-troubling-collaboration-with-uk-us-intelligence/253939/" TargetMode="External" /><Relationship Id="rId1172" Type="http://schemas.openxmlformats.org/officeDocument/2006/relationships/hyperlink" Target="https://m.facebook.com/story.php?story_fbid=2141645055858563&amp;id=100000392694057" TargetMode="External" /><Relationship Id="rId1173" Type="http://schemas.openxmlformats.org/officeDocument/2006/relationships/hyperlink" Target="https://scontent.xx.fbcdn.net/v/t39.1997-6/10734321_746324855439947_79477014_n.png?_nc_cat=1&amp;_nc_ht=scontent.xx&amp;oh=b912a62e59c3463d970285a1206bf6a0&amp;oe=5CB45AE8" TargetMode="External" /><Relationship Id="rId1174" Type="http://schemas.openxmlformats.org/officeDocument/2006/relationships/hyperlink" Target="https://l.facebook.com/l.php?u=https%3A%2F%2Fadoptionnetwork.com%2Fadoption-statistics&amp;h=AT1dI62I1iK8DjgnydVQnE_sy-3wQ8iVqPgyuy_0r-QjgIUWlYAsTeTLujT18SfzI016IeUPeMinSf929vCPlxALRByAr_nWvr24RsmB3gJbObwLvlaQFvb6wmE8JQgmDTPXddn95Bwd&amp;s=1" TargetMode="External" /><Relationship Id="rId1175" Type="http://schemas.openxmlformats.org/officeDocument/2006/relationships/hyperlink" Target="https://l.facebook.com/l.php?u=https%3A%2F%2Fyoutu.be%2FQOlF4YO02wg&amp;h=AT0X8fifa3vIlY9R5b_KfLmJZ9E7p-SJ-ZRGYg-he7j9tsyKMM1jnT7T1lphdSDNooiosoPEeyS8UDzyq7LhC4cy1orSMh1VE8NvG2I6ZzE906k5MrZahDU1Dy1E3iv2fHR9anyXweBN&amp;s=1" TargetMode="External" /><Relationship Id="rId1176" Type="http://schemas.openxmlformats.org/officeDocument/2006/relationships/hyperlink" Target="https://l.facebook.com/l.php?u=https%3A%2F%2Fyoutu.be%2FkPF1FhCMPuQ&amp;h=AT1KGY8TTnvKnrCAYgMY8xNmNp5wQYfZP9-U1BJGNHwDNaHaG9M1jtPEtqfgUa7BjPnT4N97kmUApk3ebxz4wetuVcZMqgpAvmI44whzzwl1KAUYGuuMGgtnXd0jRUQB6C5UJpx30fLA&amp;s=1" TargetMode="External" /><Relationship Id="rId1177" Type="http://schemas.openxmlformats.org/officeDocument/2006/relationships/hyperlink" Target="https://l.facebook.com/l.php?u=https%3A%2F%2Fwww.mintpressnews.com%2Famnesty-international-troubling-collaboration-with-uk-us-intelligence%2F253939%2F&amp;h=AT1EXsuvgzMFKqHk9URPT5TkON-zVQ21MD1reTf0d370KB_UnYLjmgrjWAm5NuPsoYpVSVI4Bv1lvJKRY0iA3wP8UkEa3gbprHzkBXfX3GAYBWuas6hGibujEwfseO0arzJONGfwl82S&amp;s=1" TargetMode="External" /><Relationship Id="rId1178" Type="http://schemas.openxmlformats.org/officeDocument/2006/relationships/hyperlink" Target="https://l.facebook.com/l.php?u=https%3A%2F%2Fwww.google.co.uk%2Famp%2Fs%2Famp.theguardian.com%2Fcommentisfree%2F2014%2Fapr%2F09%2Fvenezuela-protest-defence-privilege-maduro-elites&amp;h=AT1orUGL2wDrzz3PXbF-P3EFkh51_kP_VaiEjRex0ukp22p43nNnmqrBtaQfjzUYactBkqUDcgmiHwJUPwXvUKaQXsOhEt3xp7l1zp1jHYN5ziDrApWuf7U_PASknrn02oMfui0CMChM&amp;s=1" TargetMode="External" /><Relationship Id="rId1179" Type="http://schemas.openxmlformats.org/officeDocument/2006/relationships/hyperlink" Target="https://l.facebook.com/l.php?u=https%3A%2F%2Fmedia1.giphy.com%2Fmedia%2F3oz8xIsloV7zOmt81G%2Fgiphy.gif&amp;h=AT3MsceFH08-093Mj42EBI_dzNaZ9Qg2PVx-91BXu2IOcCUwBrmHck55PxxQZv4Yt2GlkYQaykRfHakQlyEz__m1slnO-9_c4x5MSy49vL4xpJIW63EMkZ3FPkjX1BWojJHlN9B235LD&amp;s=1" TargetMode="External" /><Relationship Id="rId1180" Type="http://schemas.openxmlformats.org/officeDocument/2006/relationships/hyperlink" Target="https://l.facebook.com/l.php?u=https%3A%2F%2Fwww.amnesty.org%2Fen%2Fget-involved%2Ftake-action%2Fchechnya-stop-abducting-and-killing-gay-men%2F%3Ffbclid%3DIwAR2avbzFRzq0omdYw6LveFSV4rbrmcqIxinhvdLqIQY1yPOrCRQlVtuIsOY&amp;h=AT03cJZzTSRSesqnvuJ-uLXC5_60Yg25aX8gvYi3SCLMP22xBB7Sq73UwJj0LmToIeo-U4cbmtcyjMVDHu3_d9RWNet8X1olVdPhAozbsfn8jCHbbYjLEGA1UWe-NGwSXq31qkC0MNC_&amp;s=1" TargetMode="External" /><Relationship Id="rId1181" Type="http://schemas.openxmlformats.org/officeDocument/2006/relationships/hyperlink" Target="https://l.facebook.com/l.php?u=https%3A%2F%2Fwww.amnesty.org%2Fen%2Fget-involved%2Ftake-action%2Fchechnya-stop-abducting-and-killing-gay-men%2F&amp;h=AT1ZJs5ADQdkQBoHrKTkJL3gb5coGpDAAQQSfv_oUm0Aj1hAFawDvNtNyg8FAxaiAzdB1um19gtejnjzDknb2DKH8g-A5EEuXSodzLbsN0TKpDn16SYvvdgiX77ZB8i7suqshJGWSnLe&amp;s=1" TargetMode="External" /><Relationship Id="rId1182" Type="http://schemas.openxmlformats.org/officeDocument/2006/relationships/hyperlink" Target="https://l.facebook.com/l.php?u=https%3A%2F%2Fwww.amnesty.org%2Fen%2Fget-involved%2Ftake-action%2Ftell-google-drop-dragonfly%2F&amp;h=AT3RGmgcFlNrefc4G83BiV2nIwvQruuqZglaiIxIZGj5yfA2K0IpIvmtH9vg9R6nWnaVMTuvwSEqRtunVetVwbdmqwDkWWvaeVB6J9rmn30h1-7fWk8tum23kk9b9t2rnrDTEL4hiJxk&amp;s=1" TargetMode="External" /><Relationship Id="rId1183" Type="http://schemas.openxmlformats.org/officeDocument/2006/relationships/hyperlink" Target="https://scontent.xx.fbcdn.net/v/t39.1997-6/10734321_746324855439947_79477014_n.png?_nc_cat=1&amp;_nc_ht=scontent.xx&amp;oh=b912a62e59c3463d970285a1206bf6a0&amp;oe=5CB45AE8" TargetMode="External" /><Relationship Id="rId1184" Type="http://schemas.openxmlformats.org/officeDocument/2006/relationships/hyperlink" Target="https://external.xx.fbcdn.net/safe_image.php?d=AQBBLV6ZCz-PUR_U&amp;w=720&amp;h=720&amp;url=https%3A%2F%2Fadoptionnetwork.com%2Fimages%2Fadoption%2Fanlc-staa-logo-2.png&amp;cfs=1&amp;_nc_hash=AQCx8MCDsojYWybM" TargetMode="External" /><Relationship Id="rId1185" Type="http://schemas.openxmlformats.org/officeDocument/2006/relationships/hyperlink" Target="https://external.xx.fbcdn.net/safe_image.php?d=AQDx1LQXJk2YM5Na&amp;w=720&amp;h=720&amp;url=https%3A%2F%2Fi.ytimg.com%2Fvi%2FQOlF4YO02wg%2Fmaxresdefault.jpg&amp;cfs=1&amp;sx=276&amp;sy=0&amp;sw=720&amp;sh=720&amp;_nc_hash=AQCMyAlLkj8u8kid" TargetMode="External" /><Relationship Id="rId1186" Type="http://schemas.openxmlformats.org/officeDocument/2006/relationships/hyperlink" Target="https://external.xx.fbcdn.net/safe_image.php?d=AQCLsHFFlomZs9OF&amp;w=360&amp;h=360&amp;url=https%3A%2F%2Fi.ytimg.com%2Fvi%2FkPF1FhCMPuQ%2Fhqdefault.jpg&amp;cfs=1&amp;sx=78&amp;sy=0&amp;sw=360&amp;sh=360&amp;_nc_hash=AQDnhKqCD8T9lEbD" TargetMode="External" /><Relationship Id="rId1187"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1188"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1189" Type="http://schemas.openxmlformats.org/officeDocument/2006/relationships/hyperlink" Target="https://external.xx.fbcdn.net/safe_image.php?d=AQDtx76xs-PIsyq-&amp;w=720&amp;h=720&amp;url=https%3A%2F%2Fmedia1.giphy.com%2Fmedia%2F3oz8xIsloV7zOmt81G%2Fgiphy.gif&amp;cfs=1&amp;_nc_hash=AQAoTw6MgqrDVTS0" TargetMode="External" /><Relationship Id="rId1190"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1191"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1192" Type="http://schemas.openxmlformats.org/officeDocument/2006/relationships/hyperlink" Target="https://external.xx.fbcdn.net/safe_image.php?d=AQC6_rAFaCIBFznJ&amp;w=720&amp;h=720&amp;url=https%3A%2F%2Fwww.amnesty.org%3A443%2Fremote.axd%2Faineupstrmediaprd.blob.core.windows.net%2Fmedia%2F19839%2Fdragonfly-mic.jpg%3Fcenter%3D0.5%2C0.5%26preset%3Dfixed_1200_630&amp;cfs=1&amp;_nc_hash=AQAutw7mmjwpQMlL" TargetMode="External" /><Relationship Id="rId1193" Type="http://schemas.openxmlformats.org/officeDocument/2006/relationships/hyperlink" Target="https://www.facebook.com/2306787926000733_2307852092560983" TargetMode="External" /><Relationship Id="rId1194" Type="http://schemas.openxmlformats.org/officeDocument/2006/relationships/hyperlink" Target="https://www.facebook.com/2306787926000733_2307301529282706" TargetMode="External" /><Relationship Id="rId1195" Type="http://schemas.openxmlformats.org/officeDocument/2006/relationships/hyperlink" Target="https://www.facebook.com/2306787926000733_2307645405914985" TargetMode="External" /><Relationship Id="rId1196" Type="http://schemas.openxmlformats.org/officeDocument/2006/relationships/hyperlink" Target="https://www.facebook.com/2306787926000733_2307651349247724" TargetMode="External" /><Relationship Id="rId1197" Type="http://schemas.openxmlformats.org/officeDocument/2006/relationships/hyperlink" Target="https://www.facebook.com/2306787926000733_2307650579247801" TargetMode="External" /><Relationship Id="rId1198" Type="http://schemas.openxmlformats.org/officeDocument/2006/relationships/hyperlink" Target="https://www.facebook.com/2306787926000733_2307331589279700" TargetMode="External" /><Relationship Id="rId1199" Type="http://schemas.openxmlformats.org/officeDocument/2006/relationships/hyperlink" Target="https://www.facebook.com/2298082080204651_2301246733221519" TargetMode="External" /><Relationship Id="rId1200" Type="http://schemas.openxmlformats.org/officeDocument/2006/relationships/hyperlink" Target="https://www.facebook.com/2298483380164521_2308179445861581" TargetMode="External" /><Relationship Id="rId1201" Type="http://schemas.openxmlformats.org/officeDocument/2006/relationships/hyperlink" Target="https://www.facebook.com/2298483380164521_2307454115934114" TargetMode="External" /><Relationship Id="rId1202" Type="http://schemas.openxmlformats.org/officeDocument/2006/relationships/hyperlink" Target="https://www.facebook.com/2298483380164521_2306114089401450" TargetMode="External" /><Relationship Id="rId1203" Type="http://schemas.openxmlformats.org/officeDocument/2006/relationships/hyperlink" Target="https://www.facebook.com/2298483380164521_2304197356259790" TargetMode="External" /><Relationship Id="rId1204" Type="http://schemas.openxmlformats.org/officeDocument/2006/relationships/hyperlink" Target="https://www.facebook.com/2298483380164521_2302604943085698" TargetMode="External" /><Relationship Id="rId1205" Type="http://schemas.openxmlformats.org/officeDocument/2006/relationships/hyperlink" Target="https://www.facebook.com/2298483380164521_2302601703086022" TargetMode="External" /><Relationship Id="rId1206" Type="http://schemas.openxmlformats.org/officeDocument/2006/relationships/hyperlink" Target="https://www.facebook.com/2298483380164521_2302557476423778" TargetMode="External" /><Relationship Id="rId1207" Type="http://schemas.openxmlformats.org/officeDocument/2006/relationships/hyperlink" Target="https://www.facebook.com/2298483380164521_2302438516435674" TargetMode="External" /><Relationship Id="rId1208" Type="http://schemas.openxmlformats.org/officeDocument/2006/relationships/hyperlink" Target="https://www.facebook.com/2298483380164521_2302437343102458" TargetMode="External" /><Relationship Id="rId1209" Type="http://schemas.openxmlformats.org/officeDocument/2006/relationships/hyperlink" Target="https://www.facebook.com/2298483380164521_2302436496435876" TargetMode="External" /><Relationship Id="rId1210" Type="http://schemas.openxmlformats.org/officeDocument/2006/relationships/hyperlink" Target="https://www.facebook.com/2298483380164521_2302431589769700" TargetMode="External" /><Relationship Id="rId1211" Type="http://schemas.openxmlformats.org/officeDocument/2006/relationships/hyperlink" Target="https://www.facebook.com/2298483380164521_2302428546436671" TargetMode="External" /><Relationship Id="rId1212" Type="http://schemas.openxmlformats.org/officeDocument/2006/relationships/hyperlink" Target="https://www.facebook.com/2298483380164521_2302417933104399" TargetMode="External" /><Relationship Id="rId1213" Type="http://schemas.openxmlformats.org/officeDocument/2006/relationships/hyperlink" Target="https://www.facebook.com/2298483380164521_2301706326508893" TargetMode="External" /><Relationship Id="rId1214" Type="http://schemas.openxmlformats.org/officeDocument/2006/relationships/hyperlink" Target="https://www.facebook.com/2298483380164521_2301629233183269" TargetMode="External" /><Relationship Id="rId1215" Type="http://schemas.openxmlformats.org/officeDocument/2006/relationships/hyperlink" Target="https://www.facebook.com/2298483380164521_2301624659850393" TargetMode="External" /><Relationship Id="rId1216" Type="http://schemas.openxmlformats.org/officeDocument/2006/relationships/hyperlink" Target="https://www.facebook.com/2298483380164521_2301514893194703" TargetMode="External" /><Relationship Id="rId1217" Type="http://schemas.openxmlformats.org/officeDocument/2006/relationships/hyperlink" Target="https://www.facebook.com/2298483380164521_2301511709861688" TargetMode="External" /><Relationship Id="rId1218" Type="http://schemas.openxmlformats.org/officeDocument/2006/relationships/hyperlink" Target="https://www.facebook.com/2298483380164521_2301224813223711" TargetMode="External" /><Relationship Id="rId1219" Type="http://schemas.openxmlformats.org/officeDocument/2006/relationships/hyperlink" Target="https://www.facebook.com/2298483380164521_2301220139890845" TargetMode="External" /><Relationship Id="rId1220" Type="http://schemas.openxmlformats.org/officeDocument/2006/relationships/hyperlink" Target="https://www.facebook.com/2298483380164521_2301219589890900" TargetMode="External" /><Relationship Id="rId1221" Type="http://schemas.openxmlformats.org/officeDocument/2006/relationships/hyperlink" Target="https://www.facebook.com/2298483380164521_2301214676558058" TargetMode="External" /><Relationship Id="rId1222" Type="http://schemas.openxmlformats.org/officeDocument/2006/relationships/hyperlink" Target="https://www.facebook.com/2298483380164521_2301119123234280" TargetMode="External" /><Relationship Id="rId1223" Type="http://schemas.openxmlformats.org/officeDocument/2006/relationships/hyperlink" Target="https://www.facebook.com/2298483380164521_2300987923247400" TargetMode="External" /><Relationship Id="rId1224" Type="http://schemas.openxmlformats.org/officeDocument/2006/relationships/hyperlink" Target="https://www.facebook.com/2298483380164521_2300971509915708" TargetMode="External" /><Relationship Id="rId1225" Type="http://schemas.openxmlformats.org/officeDocument/2006/relationships/hyperlink" Target="https://www.facebook.com/2298483380164521_2300932073252985" TargetMode="External" /><Relationship Id="rId1226" Type="http://schemas.openxmlformats.org/officeDocument/2006/relationships/hyperlink" Target="https://www.facebook.com/2298483380164521_2300918509921008" TargetMode="External" /><Relationship Id="rId1227" Type="http://schemas.openxmlformats.org/officeDocument/2006/relationships/hyperlink" Target="https://www.facebook.com/2298483380164521_2300912373254955" TargetMode="External" /><Relationship Id="rId1228" Type="http://schemas.openxmlformats.org/officeDocument/2006/relationships/hyperlink" Target="https://www.facebook.com/2298483380164521_2300850079927851" TargetMode="External" /><Relationship Id="rId1229" Type="http://schemas.openxmlformats.org/officeDocument/2006/relationships/hyperlink" Target="https://www.facebook.com/2298483380164521_2300793296600196" TargetMode="External" /><Relationship Id="rId1230" Type="http://schemas.openxmlformats.org/officeDocument/2006/relationships/hyperlink" Target="https://www.facebook.com/2298483380164521_2300420506637475" TargetMode="External" /><Relationship Id="rId1231" Type="http://schemas.openxmlformats.org/officeDocument/2006/relationships/hyperlink" Target="https://www.facebook.com/2298483380164521_2300375839975275" TargetMode="External" /><Relationship Id="rId1232" Type="http://schemas.openxmlformats.org/officeDocument/2006/relationships/hyperlink" Target="https://www.facebook.com/2298483380164521_2300264226653103" TargetMode="External" /><Relationship Id="rId1233" Type="http://schemas.openxmlformats.org/officeDocument/2006/relationships/hyperlink" Target="https://www.facebook.com/2298483380164521_2300258406653685" TargetMode="External" /><Relationship Id="rId1234" Type="http://schemas.openxmlformats.org/officeDocument/2006/relationships/hyperlink" Target="https://www.facebook.com/2298483380164521_2300254313320761" TargetMode="External" /><Relationship Id="rId1235" Type="http://schemas.openxmlformats.org/officeDocument/2006/relationships/hyperlink" Target="https://www.facebook.com/2298483380164521_2300252829987576" TargetMode="External" /><Relationship Id="rId1236" Type="http://schemas.openxmlformats.org/officeDocument/2006/relationships/hyperlink" Target="https://www.facebook.com/2298483380164521_2300247716654754" TargetMode="External" /><Relationship Id="rId1237" Type="http://schemas.openxmlformats.org/officeDocument/2006/relationships/hyperlink" Target="https://www.facebook.com/2298483380164521_2300152186664307" TargetMode="External" /><Relationship Id="rId1238" Type="http://schemas.openxmlformats.org/officeDocument/2006/relationships/hyperlink" Target="https://www.facebook.com/2298483380164521_2300149869997872" TargetMode="External" /><Relationship Id="rId1239" Type="http://schemas.openxmlformats.org/officeDocument/2006/relationships/hyperlink" Target="https://www.facebook.com/2298483380164521_2300146689998190" TargetMode="External" /><Relationship Id="rId1240" Type="http://schemas.openxmlformats.org/officeDocument/2006/relationships/hyperlink" Target="https://www.facebook.com/2298483380164521_2300130596666466" TargetMode="External" /><Relationship Id="rId1241" Type="http://schemas.openxmlformats.org/officeDocument/2006/relationships/hyperlink" Target="https://www.facebook.com/2298483380164521_2300126123333580" TargetMode="External" /><Relationship Id="rId1242" Type="http://schemas.openxmlformats.org/officeDocument/2006/relationships/hyperlink" Target="https://www.facebook.com/2298483380164521_2300124736667052" TargetMode="External" /><Relationship Id="rId1243" Type="http://schemas.openxmlformats.org/officeDocument/2006/relationships/hyperlink" Target="https://www.facebook.com/2298483380164521_2300116436667882" TargetMode="External" /><Relationship Id="rId1244" Type="http://schemas.openxmlformats.org/officeDocument/2006/relationships/hyperlink" Target="https://www.facebook.com/2298483380164521_2300116003334592" TargetMode="External" /><Relationship Id="rId1245" Type="http://schemas.openxmlformats.org/officeDocument/2006/relationships/hyperlink" Target="https://www.facebook.com/2298483380164521_2300113933334799" TargetMode="External" /><Relationship Id="rId1246" Type="http://schemas.openxmlformats.org/officeDocument/2006/relationships/hyperlink" Target="https://www.facebook.com/2298483380164521_2300112583334934" TargetMode="External" /><Relationship Id="rId1247" Type="http://schemas.openxmlformats.org/officeDocument/2006/relationships/hyperlink" Target="https://www.facebook.com/2298483380164521_2300072206672305" TargetMode="External" /><Relationship Id="rId1248" Type="http://schemas.openxmlformats.org/officeDocument/2006/relationships/hyperlink" Target="https://www.facebook.com/2298483380164521_2300070393339153" TargetMode="External" /><Relationship Id="rId1249" Type="http://schemas.openxmlformats.org/officeDocument/2006/relationships/hyperlink" Target="https://www.facebook.com/2298483380164521_2300011283345064" TargetMode="External" /><Relationship Id="rId1250" Type="http://schemas.openxmlformats.org/officeDocument/2006/relationships/hyperlink" Target="https://www.facebook.com/2298483380164521_2300004136679112" TargetMode="External" /><Relationship Id="rId1251" Type="http://schemas.openxmlformats.org/officeDocument/2006/relationships/hyperlink" Target="https://www.facebook.com/2298483380164521_2299988283347364" TargetMode="External" /><Relationship Id="rId1252" Type="http://schemas.openxmlformats.org/officeDocument/2006/relationships/hyperlink" Target="https://www.facebook.com/2298483380164521_2299978483348344" TargetMode="External" /><Relationship Id="rId1253" Type="http://schemas.openxmlformats.org/officeDocument/2006/relationships/hyperlink" Target="https://www.facebook.com/2298483380164521_2299975836681942" TargetMode="External" /><Relationship Id="rId1254" Type="http://schemas.openxmlformats.org/officeDocument/2006/relationships/hyperlink" Target="https://www.facebook.com/2298483380164521_2299973196682206" TargetMode="External" /><Relationship Id="rId1255" Type="http://schemas.openxmlformats.org/officeDocument/2006/relationships/hyperlink" Target="https://www.facebook.com/2298483380164521_2299963810016478" TargetMode="External" /><Relationship Id="rId1256" Type="http://schemas.openxmlformats.org/officeDocument/2006/relationships/hyperlink" Target="https://www.facebook.com/2298483380164521_2299696316709894" TargetMode="External" /><Relationship Id="rId1257" Type="http://schemas.openxmlformats.org/officeDocument/2006/relationships/hyperlink" Target="https://www.facebook.com/2298483380164521_2299624646717061" TargetMode="External" /><Relationship Id="rId1258" Type="http://schemas.openxmlformats.org/officeDocument/2006/relationships/hyperlink" Target="https://www.facebook.com/2298483380164521_2299584273387765" TargetMode="External" /><Relationship Id="rId1259" Type="http://schemas.openxmlformats.org/officeDocument/2006/relationships/hyperlink" Target="https://www.facebook.com/2298483380164521_2299512476728278" TargetMode="External" /><Relationship Id="rId1260" Type="http://schemas.openxmlformats.org/officeDocument/2006/relationships/hyperlink" Target="https://www.facebook.com/2298483380164521_2299509950061864" TargetMode="External" /><Relationship Id="rId1261" Type="http://schemas.openxmlformats.org/officeDocument/2006/relationships/hyperlink" Target="https://www.facebook.com/2298483380164521_2299506520062207" TargetMode="External" /><Relationship Id="rId1262" Type="http://schemas.openxmlformats.org/officeDocument/2006/relationships/hyperlink" Target="https://www.facebook.com/2298483380164521_2299239473422245" TargetMode="External" /><Relationship Id="rId1263" Type="http://schemas.openxmlformats.org/officeDocument/2006/relationships/hyperlink" Target="https://www.facebook.com/2298483380164521_2298984100114449" TargetMode="External" /><Relationship Id="rId1264" Type="http://schemas.openxmlformats.org/officeDocument/2006/relationships/hyperlink" Target="https://www.facebook.com/2298483380164521_2298983516781174" TargetMode="External" /><Relationship Id="rId1265" Type="http://schemas.openxmlformats.org/officeDocument/2006/relationships/hyperlink" Target="https://www.facebook.com/2298483380164521_2298983203447872" TargetMode="External" /><Relationship Id="rId1266" Type="http://schemas.openxmlformats.org/officeDocument/2006/relationships/hyperlink" Target="https://www.facebook.com/2298483380164521_2298969563449236" TargetMode="External" /><Relationship Id="rId1267" Type="http://schemas.openxmlformats.org/officeDocument/2006/relationships/hyperlink" Target="https://www.facebook.com/2298483380164521_2298745963471596" TargetMode="External" /><Relationship Id="rId1268" Type="http://schemas.openxmlformats.org/officeDocument/2006/relationships/hyperlink" Target="https://www.facebook.com/2298483380164521_2298716693474523" TargetMode="External" /><Relationship Id="rId1269" Type="http://schemas.openxmlformats.org/officeDocument/2006/relationships/hyperlink" Target="https://www.facebook.com/2298483380164521_2298708956808630" TargetMode="External" /><Relationship Id="rId1270" Type="http://schemas.openxmlformats.org/officeDocument/2006/relationships/hyperlink" Target="https://www.facebook.com/2301009853245207_2306982565981269" TargetMode="External" /><Relationship Id="rId1271" Type="http://schemas.openxmlformats.org/officeDocument/2006/relationships/hyperlink" Target="https://www.facebook.com/2301009853245207_2304530202893172" TargetMode="External" /><Relationship Id="rId1272" Type="http://schemas.openxmlformats.org/officeDocument/2006/relationships/hyperlink" Target="https://www.facebook.com/2301009853245207_2302230049789854" TargetMode="External" /><Relationship Id="rId1273" Type="http://schemas.openxmlformats.org/officeDocument/2006/relationships/hyperlink" Target="https://www.facebook.com/2301009853245207_2302226303123562" TargetMode="External" /><Relationship Id="rId1274" Type="http://schemas.openxmlformats.org/officeDocument/2006/relationships/hyperlink" Target="https://www.facebook.com/2301009853245207_2301949836484542" TargetMode="External" /><Relationship Id="rId1275" Type="http://schemas.openxmlformats.org/officeDocument/2006/relationships/hyperlink" Target="https://www.facebook.com/2301009853245207_2301864706493055" TargetMode="External" /><Relationship Id="rId1276" Type="http://schemas.openxmlformats.org/officeDocument/2006/relationships/hyperlink" Target="https://www.facebook.com/2301009853245207_2301738283172364" TargetMode="External" /><Relationship Id="rId1277" Type="http://schemas.openxmlformats.org/officeDocument/2006/relationships/hyperlink" Target="https://www.facebook.com/2301009853245207_2301725659840293" TargetMode="External" /><Relationship Id="rId1278" Type="http://schemas.openxmlformats.org/officeDocument/2006/relationships/hyperlink" Target="https://www.facebook.com/2301009853245207_2301720573174135" TargetMode="External" /><Relationship Id="rId1279" Type="http://schemas.openxmlformats.org/officeDocument/2006/relationships/hyperlink" Target="https://www.facebook.com/2301009853245207_2301483613197831" TargetMode="External" /><Relationship Id="rId1280" Type="http://schemas.openxmlformats.org/officeDocument/2006/relationships/hyperlink" Target="https://www.facebook.com/2301009853245207_2301400573206135" TargetMode="External" /><Relationship Id="rId1281" Type="http://schemas.openxmlformats.org/officeDocument/2006/relationships/hyperlink" Target="https://www.facebook.com/2301009853245207_2301393526540173" TargetMode="External" /><Relationship Id="rId1282" Type="http://schemas.openxmlformats.org/officeDocument/2006/relationships/hyperlink" Target="https://www.facebook.com/2301009853245207_2301390383207154" TargetMode="External" /><Relationship Id="rId1283" Type="http://schemas.openxmlformats.org/officeDocument/2006/relationships/hyperlink" Target="https://www.facebook.com/2301009853245207_2301321649880694" TargetMode="External" /><Relationship Id="rId1284" Type="http://schemas.openxmlformats.org/officeDocument/2006/relationships/hyperlink" Target="https://www.facebook.com/2301009853245207_2301318519881007" TargetMode="External" /><Relationship Id="rId1285" Type="http://schemas.openxmlformats.org/officeDocument/2006/relationships/hyperlink" Target="https://www.facebook.com/2302891846390341_2304404442905748" TargetMode="External" /><Relationship Id="rId1286" Type="http://schemas.openxmlformats.org/officeDocument/2006/relationships/hyperlink" Target="https://www.facebook.com/2302891846390341_2304392609573598" TargetMode="External" /><Relationship Id="rId1287" Type="http://schemas.openxmlformats.org/officeDocument/2006/relationships/hyperlink" Target="https://www.facebook.com/2302891846390341_2304379689574890" TargetMode="External" /><Relationship Id="rId1288" Type="http://schemas.openxmlformats.org/officeDocument/2006/relationships/hyperlink" Target="https://www.facebook.com/2302891846390341_2304377132908479" TargetMode="External" /><Relationship Id="rId1289" Type="http://schemas.openxmlformats.org/officeDocument/2006/relationships/hyperlink" Target="https://www.facebook.com/2302891846390341_2304148462931346" TargetMode="External" /><Relationship Id="rId1290" Type="http://schemas.openxmlformats.org/officeDocument/2006/relationships/hyperlink" Target="https://www.facebook.com/2304131649599694_2306036269409232" TargetMode="External" /><Relationship Id="rId1291" Type="http://schemas.openxmlformats.org/officeDocument/2006/relationships/hyperlink" Target="https://www.facebook.com/2304131649599694_2305829609429898" TargetMode="External" /><Relationship Id="rId1292" Type="http://schemas.openxmlformats.org/officeDocument/2006/relationships/hyperlink" Target="https://www.facebook.com/2304131649599694_2305666342779558" TargetMode="External" /><Relationship Id="rId1293" Type="http://schemas.openxmlformats.org/officeDocument/2006/relationships/hyperlink" Target="https://www.facebook.com/2304131649599694_2305510806128445" TargetMode="External" /><Relationship Id="rId1294" Type="http://schemas.openxmlformats.org/officeDocument/2006/relationships/hyperlink" Target="https://www.facebook.com/2304131649599694_2305447779468081" TargetMode="External" /><Relationship Id="rId1295" Type="http://schemas.openxmlformats.org/officeDocument/2006/relationships/hyperlink" Target="https://www.facebook.com/2304131649599694_2305245256155000" TargetMode="External" /><Relationship Id="rId1296" Type="http://schemas.openxmlformats.org/officeDocument/2006/relationships/hyperlink" Target="https://www.facebook.com/2304131649599694_2305222262823966" TargetMode="External" /><Relationship Id="rId1297" Type="http://schemas.openxmlformats.org/officeDocument/2006/relationships/hyperlink" Target="https://www.facebook.com/2304131649599694_2305218079491051" TargetMode="External" /><Relationship Id="rId1298" Type="http://schemas.openxmlformats.org/officeDocument/2006/relationships/hyperlink" Target="https://www.facebook.com/2304131649599694_2305142696165256" TargetMode="External" /><Relationship Id="rId1299" Type="http://schemas.openxmlformats.org/officeDocument/2006/relationships/hyperlink" Target="https://www.facebook.com/2304131649599694_2304714236208102" TargetMode="External" /><Relationship Id="rId1300" Type="http://schemas.openxmlformats.org/officeDocument/2006/relationships/hyperlink" Target="https://www.facebook.com/2304131649599694_2304702692875923" TargetMode="External" /><Relationship Id="rId1301" Type="http://schemas.openxmlformats.org/officeDocument/2006/relationships/hyperlink" Target="https://www.facebook.com/2305804652765727_2306967835982742" TargetMode="External" /><Relationship Id="rId1302" Type="http://schemas.openxmlformats.org/officeDocument/2006/relationships/hyperlink" Target="https://www.facebook.com/2305804652765727_2306966322649560" TargetMode="External" /><Relationship Id="rId1303" Type="http://schemas.openxmlformats.org/officeDocument/2006/relationships/hyperlink" Target="https://www.facebook.com/2305804652765727_2306842382661954" TargetMode="External" /><Relationship Id="rId1304" Type="http://schemas.openxmlformats.org/officeDocument/2006/relationships/hyperlink" Target="https://www.facebook.com/2305804652765727_2306706249342234" TargetMode="External" /><Relationship Id="rId1305" Type="http://schemas.openxmlformats.org/officeDocument/2006/relationships/hyperlink" Target="https://www.facebook.com/2305804652765727_2306683499344509" TargetMode="External" /><Relationship Id="rId1306" Type="http://schemas.openxmlformats.org/officeDocument/2006/relationships/hyperlink" Target="https://www.facebook.com/2305804652765727_2306679156011610" TargetMode="External" /><Relationship Id="rId1307" Type="http://schemas.openxmlformats.org/officeDocument/2006/relationships/hyperlink" Target="https://www.facebook.com/2305804652765727_2306679039344955" TargetMode="External" /><Relationship Id="rId1308" Type="http://schemas.openxmlformats.org/officeDocument/2006/relationships/hyperlink" Target="https://www.facebook.com/2305804652765727_2306600466019479" TargetMode="External" /><Relationship Id="rId1309" Type="http://schemas.openxmlformats.org/officeDocument/2006/relationships/hyperlink" Target="https://www.facebook.com/2305804652765727_2306187842727408" TargetMode="External" /><Relationship Id="rId1310" Type="http://schemas.openxmlformats.org/officeDocument/2006/relationships/hyperlink" Target="https://www.facebook.com/2305804652765727_2306102052735987" TargetMode="External" /><Relationship Id="rId1311" Type="http://schemas.openxmlformats.org/officeDocument/2006/relationships/hyperlink" Target="https://www.facebook.com/2306787926000733_2307234842622708" TargetMode="External" /><Relationship Id="rId1312" Type="http://schemas.openxmlformats.org/officeDocument/2006/relationships/hyperlink" Target="https://www.facebook.com/2306787926000733_2307156282630564" TargetMode="External" /><Relationship Id="rId1313" Type="http://schemas.openxmlformats.org/officeDocument/2006/relationships/hyperlink" Target="https://www.facebook.com/2306787926000733_2307132902632902" TargetMode="External" /><Relationship Id="rId1314" Type="http://schemas.openxmlformats.org/officeDocument/2006/relationships/hyperlink" Target="https://www.facebook.com/2306787926000733_2307109765968549" TargetMode="External" /><Relationship Id="rId1315" Type="http://schemas.openxmlformats.org/officeDocument/2006/relationships/hyperlink" Target="https://www.facebook.com/2306787926000733_2307101039302755" TargetMode="External" /><Relationship Id="rId1316" Type="http://schemas.openxmlformats.org/officeDocument/2006/relationships/hyperlink" Target="https://www.facebook.com/2306787926000733_2307097415969784" TargetMode="External" /><Relationship Id="rId1317" Type="http://schemas.openxmlformats.org/officeDocument/2006/relationships/hyperlink" Target="https://www.facebook.com/2306787926000733_2307094345970091" TargetMode="External" /><Relationship Id="rId1318" Type="http://schemas.openxmlformats.org/officeDocument/2006/relationships/hyperlink" Target="https://www.facebook.com/2306787926000733_2307091585970367" TargetMode="External" /><Relationship Id="rId1319" Type="http://schemas.openxmlformats.org/officeDocument/2006/relationships/hyperlink" Target="https://www.facebook.com/2306787926000733_2307080739304785" TargetMode="External" /><Relationship Id="rId1320" Type="http://schemas.openxmlformats.org/officeDocument/2006/relationships/hyperlink" Target="https://www.facebook.com/2306787926000733_2307023582643834" TargetMode="External" /><Relationship Id="rId1321" Type="http://schemas.openxmlformats.org/officeDocument/2006/relationships/hyperlink" Target="https://www.facebook.com/2306787926000733_2306994429313416" TargetMode="External" /><Relationship Id="rId1322" Type="http://schemas.openxmlformats.org/officeDocument/2006/relationships/hyperlink" Target="https://www.facebook.com/2306787926000733_2306980582648134" TargetMode="External" /><Relationship Id="rId1323" Type="http://schemas.openxmlformats.org/officeDocument/2006/relationships/hyperlink" Target="https://www.facebook.com/2306787926000733_2306978395981686" TargetMode="External" /><Relationship Id="rId1324" Type="http://schemas.openxmlformats.org/officeDocument/2006/relationships/hyperlink" Target="https://www.facebook.com/2306787926000733_2306977889315070" TargetMode="External" /><Relationship Id="rId1325" Type="http://schemas.openxmlformats.org/officeDocument/2006/relationships/hyperlink" Target="https://www.facebook.com/2306787926000733_2306969762649216" TargetMode="External" /><Relationship Id="rId1326" Type="http://schemas.openxmlformats.org/officeDocument/2006/relationships/hyperlink" Target="https://www.facebook.com/2306787926000733_2306968822649310" TargetMode="External" /><Relationship Id="rId1327" Type="http://schemas.openxmlformats.org/officeDocument/2006/relationships/hyperlink" Target="https://www.facebook.com/2306787926000733_2306967355982790" TargetMode="External" /><Relationship Id="rId1328" Type="http://schemas.openxmlformats.org/officeDocument/2006/relationships/hyperlink" Target="https://www.facebook.com/2306787926000733_2306911492655043" TargetMode="External" /><Relationship Id="rId1329" Type="http://schemas.openxmlformats.org/officeDocument/2006/relationships/hyperlink" Target="https://www.facebook.com/2306787926000733_2306902135989312" TargetMode="External" /><Relationship Id="rId1330" Type="http://schemas.openxmlformats.org/officeDocument/2006/relationships/hyperlink" Target="https://www.facebook.com/2306787926000733_2306898385989687" TargetMode="External" /><Relationship Id="rId1331" Type="http://schemas.openxmlformats.org/officeDocument/2006/relationships/hyperlink" Target="https://www.facebook.com/2306787926000733_2306896329323226" TargetMode="External" /><Relationship Id="rId1332" Type="http://schemas.openxmlformats.org/officeDocument/2006/relationships/hyperlink" Target="https://www.facebook.com/2306787926000733_2306888775990648" TargetMode="External" /><Relationship Id="rId1333" Type="http://schemas.openxmlformats.org/officeDocument/2006/relationships/hyperlink" Target="https://www.facebook.com/2306787926000733_2306883915991134" TargetMode="External" /><Relationship Id="rId1334" Type="http://schemas.openxmlformats.org/officeDocument/2006/relationships/hyperlink" Target="https://www.facebook.com/2306787926000733_2306878395991686" TargetMode="External" /><Relationship Id="rId1335" Type="http://schemas.openxmlformats.org/officeDocument/2006/relationships/hyperlink" Target="https://www.facebook.com/2306787926000733_2306854039327455" TargetMode="External" /><Relationship Id="rId1336" Type="http://schemas.openxmlformats.org/officeDocument/2006/relationships/hyperlink" Target="https://www.facebook.com/2306787926000733_2306852522660940" TargetMode="External" /><Relationship Id="rId1337" Type="http://schemas.openxmlformats.org/officeDocument/2006/relationships/hyperlink" Target="https://www.facebook.com/2306787926000733_2306846122661580" TargetMode="External" /><Relationship Id="rId1338" Type="http://schemas.openxmlformats.org/officeDocument/2006/relationships/hyperlink" Target="https://www.facebook.com/2306787926000733_2306845609328298" TargetMode="External" /><Relationship Id="rId1339" Type="http://schemas.openxmlformats.org/officeDocument/2006/relationships/hyperlink" Target="https://www.facebook.com/2306787926000733_2306844662661726" TargetMode="External" /><Relationship Id="rId1340" Type="http://schemas.openxmlformats.org/officeDocument/2006/relationships/hyperlink" Target="https://www.facebook.com/2306787926000733_2306844195995106" TargetMode="External" /><Relationship Id="rId1341" Type="http://schemas.openxmlformats.org/officeDocument/2006/relationships/hyperlink" Target="https://www.facebook.com/2306787926000733_2306844062661786" TargetMode="External" /><Relationship Id="rId1342" Type="http://schemas.openxmlformats.org/officeDocument/2006/relationships/hyperlink" Target="https://www.facebook.com/2306787926000733_2306842952661897" TargetMode="External" /><Relationship Id="rId1343" Type="http://schemas.openxmlformats.org/officeDocument/2006/relationships/hyperlink" Target="https://www.facebook.com/2306787926000733_2306842815995244" TargetMode="External" /><Relationship Id="rId1344" Type="http://schemas.openxmlformats.org/officeDocument/2006/relationships/hyperlink" Target="https://www.facebook.com/2306787926000733_2306842415995284" TargetMode="External" /><Relationship Id="rId1345" Type="http://schemas.openxmlformats.org/officeDocument/2006/relationships/hyperlink" Target="https://www.facebook.com/2306787926000733_2306841822662010" TargetMode="External" /><Relationship Id="rId1346" Type="http://schemas.openxmlformats.org/officeDocument/2006/relationships/hyperlink" Target="https://www.facebook.com/2306787926000733_2306841172662075" TargetMode="External" /><Relationship Id="rId1347" Type="http://schemas.openxmlformats.org/officeDocument/2006/relationships/hyperlink" Target="https://www.facebook.com/2306787926000733_2306840619328797" TargetMode="External" /><Relationship Id="rId1348" Type="http://schemas.openxmlformats.org/officeDocument/2006/relationships/hyperlink" Target="https://www.facebook.com/2306787926000733_2306837785995747" TargetMode="External" /><Relationship Id="rId1349" Type="http://schemas.openxmlformats.org/officeDocument/2006/relationships/hyperlink" Target="https://www.facebook.com/2306787926000733_2306837522662440" TargetMode="External" /><Relationship Id="rId1350" Type="http://schemas.openxmlformats.org/officeDocument/2006/relationships/hyperlink" Target="https://www.facebook.com/2306787926000733_2306831679329691" TargetMode="External" /><Relationship Id="rId1351" Type="http://schemas.openxmlformats.org/officeDocument/2006/relationships/hyperlink" Target="https://www.facebook.com/2306787926000733_2306829622663230" TargetMode="External" /><Relationship Id="rId1352" Type="http://schemas.openxmlformats.org/officeDocument/2006/relationships/hyperlink" Target="https://www.facebook.com/2306787926000733_2306829532663239" TargetMode="External" /><Relationship Id="rId1353" Type="http://schemas.openxmlformats.org/officeDocument/2006/relationships/hyperlink" Target="https://www.facebook.com/2306787926000733_2306829255996600" TargetMode="External" /><Relationship Id="rId1354" Type="http://schemas.openxmlformats.org/officeDocument/2006/relationships/hyperlink" Target="https://www.facebook.com/2306787926000733_2306828632663329" TargetMode="External" /><Relationship Id="rId1355" Type="http://schemas.openxmlformats.org/officeDocument/2006/relationships/hyperlink" Target="https://www.facebook.com/2306787926000733_2306828392663353" TargetMode="External" /><Relationship Id="rId1356" Type="http://schemas.openxmlformats.org/officeDocument/2006/relationships/hyperlink" Target="https://www.facebook.com/2306787926000733_2306828202663372" TargetMode="External" /><Relationship Id="rId1357" Type="http://schemas.openxmlformats.org/officeDocument/2006/relationships/hyperlink" Target="https://www.facebook.com/2306787926000733_2306827342663458" TargetMode="External" /><Relationship Id="rId1358" Type="http://schemas.openxmlformats.org/officeDocument/2006/relationships/hyperlink" Target="https://www.facebook.com/2306787926000733_2306825665996959" TargetMode="External" /><Relationship Id="rId1359" Type="http://schemas.openxmlformats.org/officeDocument/2006/relationships/hyperlink" Target="https://www.facebook.com/2306787926000733_2306822202663972" TargetMode="External" /><Relationship Id="rId1360" Type="http://schemas.openxmlformats.org/officeDocument/2006/relationships/hyperlink" Target="https://www.facebook.com/2307202039292655_2308261399186719" TargetMode="External" /><Relationship Id="rId1361" Type="http://schemas.openxmlformats.org/officeDocument/2006/relationships/hyperlink" Target="https://www.facebook.com/2307202039292655_2308260185853507" TargetMode="External" /><Relationship Id="rId1362" Type="http://schemas.openxmlformats.org/officeDocument/2006/relationships/hyperlink" Target="https://www.facebook.com/2307202039292655_2308217832524409" TargetMode="External" /><Relationship Id="rId1363" Type="http://schemas.openxmlformats.org/officeDocument/2006/relationships/hyperlink" Target="https://www.facebook.com/2307202039292655_2307867715892754" TargetMode="External" /><Relationship Id="rId1364" Type="http://schemas.openxmlformats.org/officeDocument/2006/relationships/hyperlink" Target="https://www.facebook.com/2307202039292655_2307615099251349" TargetMode="External" /><Relationship Id="rId1365" Type="http://schemas.openxmlformats.org/officeDocument/2006/relationships/hyperlink" Target="https://www.facebook.com/2307202039292655_2307614855918040" TargetMode="External" /><Relationship Id="rId1366" Type="http://schemas.openxmlformats.org/officeDocument/2006/relationships/hyperlink" Target="https://www.facebook.com/2307202039292655_2307480245931501" TargetMode="External" /><Relationship Id="rId1367" Type="http://schemas.openxmlformats.org/officeDocument/2006/relationships/hyperlink" Target="https://www.facebook.com/2307202039292655_2307436682602524" TargetMode="External" /><Relationship Id="rId1368" Type="http://schemas.openxmlformats.org/officeDocument/2006/relationships/hyperlink" Target="https://www.facebook.com/2307202039292655_2307400072606185" TargetMode="External" /><Relationship Id="rId1369" Type="http://schemas.openxmlformats.org/officeDocument/2006/relationships/hyperlink" Target="https://www.facebook.com/2307202039292655_2307340115945514" TargetMode="External" /><Relationship Id="rId1370" Type="http://schemas.openxmlformats.org/officeDocument/2006/relationships/hyperlink" Target="https://www.facebook.com/2307202039292655_2307316132614579" TargetMode="External" /><Relationship Id="rId1371" Type="http://schemas.openxmlformats.org/officeDocument/2006/relationships/hyperlink" Target="https://www.facebook.com/2308139495865576_2308217202524472" TargetMode="External" /><Relationship Id="rId1372" Type="http://schemas.openxmlformats.org/officeDocument/2006/relationships/hyperlink" Target="https://www.facebook.com/2308139495865576_2308215455857980" TargetMode="External" /><Relationship Id="rId1373" Type="http://schemas.openxmlformats.org/officeDocument/2006/relationships/hyperlink" Target="https://www.mintpressnews.com/amnesty-international-troubling-collaboration-with-uk-us-intelligence/253939/" TargetMode="External" /><Relationship Id="rId1374" Type="http://schemas.openxmlformats.org/officeDocument/2006/relationships/hyperlink" Target="https://l.facebook.com/l.php?u=https%3A%2F%2Fwww.eventbrite.co.uk%2Fe%2Fwomen-of-colour-against-the-sex-trade-tickets-52211115853&amp;h=AT0cxFoHM8E9DzvBoCxpFmvggcNJEhJMymfN4F0s4Dg42nttGJ0m8_p-lYU7IM7lVOMlLZJ1mCmN3zb4kMBmM-Tt2Ddy0ZksBtUrBYPRBsQv5LYEyWkXfBsIyknmZQXPL6iwr-pBuiFg&amp;s=1" TargetMode="External" /><Relationship Id="rId1375" Type="http://schemas.openxmlformats.org/officeDocument/2006/relationships/hyperlink" Target="https://l.facebook.com/l.php?u=https%3A%2F%2Fwww.eventbrite.co.uk%2Fe%2Fwomen-of-colour-against-the-sex-trade-tickets-52211115853&amp;h=AT0cxFoHM8E9DzvBoCxpFmvggcNJEhJMymfN4F0s4Dg42nttGJ0m8_p-lYU7IM7lVOMlLZJ1mCmN3zb4kMBmM-Tt2Ddy0ZksBtUrBYPRBsQv5LYEyWkXfBsIyknmZQXPL6iwr-pBuiFg&amp;s=1" TargetMode="External" /><Relationship Id="rId1376" Type="http://schemas.openxmlformats.org/officeDocument/2006/relationships/hyperlink" Target="https://l.facebook.com/l.php?u=https%3A%2F%2Fwww.mintpressnews.com%2Famnesty-international-troubling-collaboration-with-uk-us-intelligence%2F253939%2F&amp;h=AT1090lllsl7QH16xwEQN9np2hOCMWeUZi01hxGeU25LGgHDd6r01cMT2XJQAruxa9RSPowtIKg-TN9RYOL8myeTs6yb6QzxWvl5Ef1RznTiG2fVp3QG9IK_fgS4uGfYFznycsr4tXhJ&amp;s=1" TargetMode="External" /><Relationship Id="rId1377" Type="http://schemas.openxmlformats.org/officeDocument/2006/relationships/hyperlink" Targe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TargetMode="External" /><Relationship Id="rId1378" Type="http://schemas.openxmlformats.org/officeDocument/2006/relationships/hyperlink" Targe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TargetMode="External" /><Relationship Id="rId1379"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1380" Type="http://schemas.openxmlformats.org/officeDocument/2006/relationships/hyperlink" Target="https://www.facebook.com/2306787926000733_2307116265967899" TargetMode="External" /><Relationship Id="rId1381" Type="http://schemas.openxmlformats.org/officeDocument/2006/relationships/hyperlink" Target="https://www.facebook.com/2306787926000733_2307107942635398" TargetMode="External" /><Relationship Id="rId1382" Type="http://schemas.openxmlformats.org/officeDocument/2006/relationships/hyperlink" Target="https://www.facebook.com/2306787926000733_2306872952658897" TargetMode="External" /><Relationship Id="rId1383" Type="http://schemas.openxmlformats.org/officeDocument/2006/relationships/hyperlink" Target="https://www.facebook.com/2306787926000733_2306820092664183" TargetMode="External" /><Relationship Id="rId1384" Type="http://schemas.openxmlformats.org/officeDocument/2006/relationships/hyperlink" Target="https://www.facebook.com/2306787926000733_2306820092664183" TargetMode="External" /><Relationship Id="rId1385" Type="http://schemas.openxmlformats.org/officeDocument/2006/relationships/hyperlink" Target="https://www.facebook.com/2306787926000733_2306798749332984" TargetMode="External" /><Relationship Id="rId1386" Type="http://schemas.openxmlformats.org/officeDocument/2006/relationships/hyperlink" Target="https://www.facebook.com/2298082080204651_2298341500178709" TargetMode="External" /><Relationship Id="rId1387" Type="http://schemas.openxmlformats.org/officeDocument/2006/relationships/hyperlink" Target="https://www.facebook.com/2298483380164521_2298552586824267" TargetMode="External" /><Relationship Id="rId1388" Type="http://schemas.openxmlformats.org/officeDocument/2006/relationships/hyperlink" Target="https://www.facebook.com/2298483380164521_2298552586824267" TargetMode="External" /><Relationship Id="rId1389" Type="http://schemas.openxmlformats.org/officeDocument/2006/relationships/hyperlink" Target="https://www.facebook.com/2298483380164521_2299287006750825" TargetMode="External" /><Relationship Id="rId1390" Type="http://schemas.openxmlformats.org/officeDocument/2006/relationships/hyperlink" Target="https://www.facebook.com/2298483380164521_2298673983478794" TargetMode="External" /><Relationship Id="rId1391" Type="http://schemas.openxmlformats.org/officeDocument/2006/relationships/hyperlink" Target="https://www.facebook.com/2298483380164521_2298673983478794" TargetMode="External" /><Relationship Id="rId1392" Type="http://schemas.openxmlformats.org/officeDocument/2006/relationships/hyperlink" Target="https://www.facebook.com/2298483380164521_2298673983478794" TargetMode="External" /><Relationship Id="rId1393" Type="http://schemas.openxmlformats.org/officeDocument/2006/relationships/hyperlink" Target="https://www.facebook.com/2298483380164521_2298673983478794" TargetMode="External" /><Relationship Id="rId1394" Type="http://schemas.openxmlformats.org/officeDocument/2006/relationships/hyperlink" Target="https://www.facebook.com/2298483380164521_2298552586824267" TargetMode="External" /><Relationship Id="rId1395" Type="http://schemas.openxmlformats.org/officeDocument/2006/relationships/hyperlink" Target="https://www.facebook.com/2298483380164521_2298523970160462" TargetMode="External" /><Relationship Id="rId1396" Type="http://schemas.openxmlformats.org/officeDocument/2006/relationships/hyperlink" Target="https://www.facebook.com/2298483380164521_2298523970160462" TargetMode="External" /><Relationship Id="rId1397" Type="http://schemas.openxmlformats.org/officeDocument/2006/relationships/hyperlink" Target="https://www.facebook.com/2298483380164521_2302167766462749" TargetMode="External" /><Relationship Id="rId1398" Type="http://schemas.openxmlformats.org/officeDocument/2006/relationships/hyperlink" Target="https://www.facebook.com/2298483380164521_2298673983478794" TargetMode="External" /><Relationship Id="rId1399" Type="http://schemas.openxmlformats.org/officeDocument/2006/relationships/hyperlink" Target="https://www.facebook.com/2298483380164521_2299287006750825" TargetMode="External" /><Relationship Id="rId1400" Type="http://schemas.openxmlformats.org/officeDocument/2006/relationships/hyperlink" Target="https://www.facebook.com/2298483380164521_2299354040077455" TargetMode="External" /><Relationship Id="rId1401" Type="http://schemas.openxmlformats.org/officeDocument/2006/relationships/hyperlink" Target="https://www.facebook.com/2298483380164521_2299354040077455" TargetMode="External" /><Relationship Id="rId1402" Type="http://schemas.openxmlformats.org/officeDocument/2006/relationships/hyperlink" Target="https://www.facebook.com/2298483380164521_2299354040077455" TargetMode="External" /><Relationship Id="rId1403" Type="http://schemas.openxmlformats.org/officeDocument/2006/relationships/hyperlink" Target="https://www.facebook.com/2298483380164521_2299354040077455" TargetMode="External" /><Relationship Id="rId1404" Type="http://schemas.openxmlformats.org/officeDocument/2006/relationships/hyperlink" Target="https://www.facebook.com/2298483380164521_2298673983478794" TargetMode="External" /><Relationship Id="rId1405" Type="http://schemas.openxmlformats.org/officeDocument/2006/relationships/hyperlink" Target="https://www.facebook.com/2298483380164521_2299354040077455" TargetMode="External" /><Relationship Id="rId1406" Type="http://schemas.openxmlformats.org/officeDocument/2006/relationships/hyperlink" Target="https://www.facebook.com/2298483380164521_2299354040077455" TargetMode="External" /><Relationship Id="rId1407" Type="http://schemas.openxmlformats.org/officeDocument/2006/relationships/hyperlink" Target="https://www.facebook.com/2298483380164521_2299354040077455" TargetMode="External" /><Relationship Id="rId1408" Type="http://schemas.openxmlformats.org/officeDocument/2006/relationships/hyperlink" Target="https://www.facebook.com/2298483380164521_2299354040077455" TargetMode="External" /><Relationship Id="rId1409" Type="http://schemas.openxmlformats.org/officeDocument/2006/relationships/hyperlink" Target="https://www.facebook.com/2298483380164521_2299354040077455" TargetMode="External" /><Relationship Id="rId1410" Type="http://schemas.openxmlformats.org/officeDocument/2006/relationships/hyperlink" Target="https://www.facebook.com/2298483380164521_2299354040077455" TargetMode="External" /><Relationship Id="rId1411" Type="http://schemas.openxmlformats.org/officeDocument/2006/relationships/hyperlink" Target="https://www.facebook.com/2298483380164521_2299354040077455" TargetMode="External" /><Relationship Id="rId1412" Type="http://schemas.openxmlformats.org/officeDocument/2006/relationships/hyperlink" Target="https://www.facebook.com/2298483380164521_2299354040077455" TargetMode="External" /><Relationship Id="rId1413" Type="http://schemas.openxmlformats.org/officeDocument/2006/relationships/hyperlink" Target="https://www.facebook.com/2298483380164521_2299354040077455" TargetMode="External" /><Relationship Id="rId1414" Type="http://schemas.openxmlformats.org/officeDocument/2006/relationships/hyperlink" Target="https://www.facebook.com/2298483380164521_2299354040077455" TargetMode="External" /><Relationship Id="rId1415" Type="http://schemas.openxmlformats.org/officeDocument/2006/relationships/hyperlink" Target="https://www.facebook.com/2298483380164521_2298523970160462" TargetMode="External" /><Relationship Id="rId1416" Type="http://schemas.openxmlformats.org/officeDocument/2006/relationships/hyperlink" Target="https://www.facebook.com/2298483380164521_2299354040077455" TargetMode="External" /><Relationship Id="rId1417" Type="http://schemas.openxmlformats.org/officeDocument/2006/relationships/hyperlink" Target="https://www.facebook.com/2298483380164521_2299287006750825" TargetMode="External" /><Relationship Id="rId1418" Type="http://schemas.openxmlformats.org/officeDocument/2006/relationships/hyperlink" Target="https://www.facebook.com/2298483380164521_2299354040077455" TargetMode="External" /><Relationship Id="rId1419" Type="http://schemas.openxmlformats.org/officeDocument/2006/relationships/hyperlink" Target="https://www.facebook.com/2298483380164521_2299287006750825" TargetMode="External" /><Relationship Id="rId1420" Type="http://schemas.openxmlformats.org/officeDocument/2006/relationships/hyperlink" Target="https://www.facebook.com/2298483380164521_2299558703390322" TargetMode="External" /><Relationship Id="rId1421" Type="http://schemas.openxmlformats.org/officeDocument/2006/relationships/hyperlink" Target="https://www.facebook.com/2298483380164521_2298673983478794" TargetMode="External" /><Relationship Id="rId1422" Type="http://schemas.openxmlformats.org/officeDocument/2006/relationships/hyperlink" Target="https://www.facebook.com/2298483380164521_2299354040077455" TargetMode="External" /><Relationship Id="rId1423" Type="http://schemas.openxmlformats.org/officeDocument/2006/relationships/hyperlink" Target="https://www.facebook.com/2298483380164521_2298523970160462" TargetMode="External" /><Relationship Id="rId1424" Type="http://schemas.openxmlformats.org/officeDocument/2006/relationships/hyperlink" Target="https://www.facebook.com/2298483380164521_2299354040077455" TargetMode="External" /><Relationship Id="rId1425" Type="http://schemas.openxmlformats.org/officeDocument/2006/relationships/hyperlink" Target="https://www.facebook.com/2298483380164521_2299354040077455" TargetMode="External" /><Relationship Id="rId1426" Type="http://schemas.openxmlformats.org/officeDocument/2006/relationships/hyperlink" Target="https://www.facebook.com/2298483380164521_2299354040077455" TargetMode="External" /><Relationship Id="rId1427" Type="http://schemas.openxmlformats.org/officeDocument/2006/relationships/hyperlink" Target="https://www.facebook.com/2298483380164521_2299354040077455" TargetMode="External" /><Relationship Id="rId1428" Type="http://schemas.openxmlformats.org/officeDocument/2006/relationships/hyperlink" Target="https://www.facebook.com/2298483380164521_2299354040077455" TargetMode="External" /><Relationship Id="rId1429" Type="http://schemas.openxmlformats.org/officeDocument/2006/relationships/hyperlink" Target="https://www.facebook.com/2298483380164521_2299354040077455" TargetMode="External" /><Relationship Id="rId1430" Type="http://schemas.openxmlformats.org/officeDocument/2006/relationships/hyperlink" Target="https://www.facebook.com/2298483380164521_2299354040077455" TargetMode="External" /><Relationship Id="rId1431" Type="http://schemas.openxmlformats.org/officeDocument/2006/relationships/hyperlink" Target="https://www.facebook.com/2298483380164521_2299354040077455" TargetMode="External" /><Relationship Id="rId1432" Type="http://schemas.openxmlformats.org/officeDocument/2006/relationships/hyperlink" Target="https://www.facebook.com/2298483380164521_2299354040077455" TargetMode="External" /><Relationship Id="rId1433" Type="http://schemas.openxmlformats.org/officeDocument/2006/relationships/hyperlink" Target="https://www.facebook.com/2298483380164521_2299354040077455" TargetMode="External" /><Relationship Id="rId1434" Type="http://schemas.openxmlformats.org/officeDocument/2006/relationships/hyperlink" Target="https://www.facebook.com/2298483380164521_2299354040077455" TargetMode="External" /><Relationship Id="rId1435" Type="http://schemas.openxmlformats.org/officeDocument/2006/relationships/hyperlink" Target="https://www.facebook.com/2298483380164521_2299354040077455" TargetMode="External" /><Relationship Id="rId1436" Type="http://schemas.openxmlformats.org/officeDocument/2006/relationships/hyperlink" Target="https://www.facebook.com/2298483380164521_2299354040077455" TargetMode="External" /><Relationship Id="rId1437" Type="http://schemas.openxmlformats.org/officeDocument/2006/relationships/hyperlink" Target="https://www.facebook.com/2298483380164521_2299354040077455" TargetMode="External" /><Relationship Id="rId1438" Type="http://schemas.openxmlformats.org/officeDocument/2006/relationships/hyperlink" Target="https://www.facebook.com/2298483380164521_2299354040077455" TargetMode="External" /><Relationship Id="rId1439" Type="http://schemas.openxmlformats.org/officeDocument/2006/relationships/hyperlink" Target="https://www.facebook.com/2298483380164521_2298673983478794" TargetMode="External" /><Relationship Id="rId1440" Type="http://schemas.openxmlformats.org/officeDocument/2006/relationships/hyperlink" Target="https://www.facebook.com/2298483380164521_2298523970160462" TargetMode="External" /><Relationship Id="rId1441" Type="http://schemas.openxmlformats.org/officeDocument/2006/relationships/hyperlink" Target="https://www.facebook.com/2298483380164521_2299354040077455" TargetMode="External" /><Relationship Id="rId1442" Type="http://schemas.openxmlformats.org/officeDocument/2006/relationships/hyperlink" Target="https://www.facebook.com/2298483380164521_2298552586824267" TargetMode="External" /><Relationship Id="rId1443" Type="http://schemas.openxmlformats.org/officeDocument/2006/relationships/hyperlink" Target="https://www.facebook.com/2298483380164521_2299558703390322" TargetMode="External" /><Relationship Id="rId1444" Type="http://schemas.openxmlformats.org/officeDocument/2006/relationships/hyperlink" Target="https://www.facebook.com/2298483380164521_2298552586824267" TargetMode="External" /><Relationship Id="rId1445" Type="http://schemas.openxmlformats.org/officeDocument/2006/relationships/hyperlink" Target="https://www.facebook.com/2298483380164521_2299558703390322" TargetMode="External" /><Relationship Id="rId1446" Type="http://schemas.openxmlformats.org/officeDocument/2006/relationships/hyperlink" Target="https://www.facebook.com/2298483380164521_2298673983478794" TargetMode="External" /><Relationship Id="rId1447" Type="http://schemas.openxmlformats.org/officeDocument/2006/relationships/hyperlink" Target="https://www.facebook.com/2298483380164521_2298523970160462" TargetMode="External" /><Relationship Id="rId1448" Type="http://schemas.openxmlformats.org/officeDocument/2006/relationships/hyperlink" Target="https://www.facebook.com/2298483380164521_2299354040077455" TargetMode="External" /><Relationship Id="rId1449" Type="http://schemas.openxmlformats.org/officeDocument/2006/relationships/hyperlink" Target="https://www.facebook.com/2298483380164521_2298552586824267" TargetMode="External" /><Relationship Id="rId1450" Type="http://schemas.openxmlformats.org/officeDocument/2006/relationships/hyperlink" Target="https://www.facebook.com/2298483380164521_2298673983478794" TargetMode="External" /><Relationship Id="rId1451" Type="http://schemas.openxmlformats.org/officeDocument/2006/relationships/hyperlink" Target="https://www.facebook.com/2298483380164521_2298523970160462" TargetMode="External" /><Relationship Id="rId1452" Type="http://schemas.openxmlformats.org/officeDocument/2006/relationships/hyperlink" Target="https://www.facebook.com/2298483380164521_2298552586824267" TargetMode="External" /><Relationship Id="rId1453" Type="http://schemas.openxmlformats.org/officeDocument/2006/relationships/hyperlink" Target="https://www.facebook.com/2298483380164521_2298673983478794" TargetMode="External" /><Relationship Id="rId1454" Type="http://schemas.openxmlformats.org/officeDocument/2006/relationships/hyperlink" Target="https://www.facebook.com/2298483380164521_2298673983478794" TargetMode="External" /><Relationship Id="rId1455" Type="http://schemas.openxmlformats.org/officeDocument/2006/relationships/hyperlink" Target="https://www.facebook.com/2298483380164521_2298673983478794" TargetMode="External" /><Relationship Id="rId1456" Type="http://schemas.openxmlformats.org/officeDocument/2006/relationships/hyperlink" Target="https://www.facebook.com/2298483380164521_2298552586824267" TargetMode="External" /><Relationship Id="rId1457" Type="http://schemas.openxmlformats.org/officeDocument/2006/relationships/hyperlink" Target="https://www.facebook.com/2301009853245207_2302319129780946" TargetMode="External" /><Relationship Id="rId1458" Type="http://schemas.openxmlformats.org/officeDocument/2006/relationships/hyperlink" Target="https://www.facebook.com/2301009853245207_2302319129780946" TargetMode="External" /><Relationship Id="rId1459" Type="http://schemas.openxmlformats.org/officeDocument/2006/relationships/hyperlink" Target="https://www.facebook.com/2301009853245207_2301276293218563" TargetMode="External" /><Relationship Id="rId1460" Type="http://schemas.openxmlformats.org/officeDocument/2006/relationships/hyperlink" Target="https://www.facebook.com/2301009853245207_2301276293218563" TargetMode="External" /><Relationship Id="rId1461" Type="http://schemas.openxmlformats.org/officeDocument/2006/relationships/hyperlink" Target="https://www.facebook.com/2301009853245207_2301108473235345" TargetMode="External" /><Relationship Id="rId1462" Type="http://schemas.openxmlformats.org/officeDocument/2006/relationships/hyperlink" Target="https://www.facebook.com/2301009853245207_2301276293218563" TargetMode="External" /><Relationship Id="rId1463" Type="http://schemas.openxmlformats.org/officeDocument/2006/relationships/hyperlink" Target="https://www.facebook.com/2301009853245207_2301276293218563" TargetMode="External" /><Relationship Id="rId1464" Type="http://schemas.openxmlformats.org/officeDocument/2006/relationships/hyperlink" Target="https://www.facebook.com/2301009853245207_2301276293218563" TargetMode="External" /><Relationship Id="rId1465" Type="http://schemas.openxmlformats.org/officeDocument/2006/relationships/hyperlink" Target="https://www.facebook.com/2301009853245207_2301276293218563" TargetMode="External" /><Relationship Id="rId1466" Type="http://schemas.openxmlformats.org/officeDocument/2006/relationships/hyperlink" Target="https://www.facebook.com/2301009853245207_2301069936572532" TargetMode="External" /><Relationship Id="rId1467" Type="http://schemas.openxmlformats.org/officeDocument/2006/relationships/hyperlink" Target="https://www.facebook.com/2301009853245207_2301069936572532" TargetMode="External" /><Relationship Id="rId1468" Type="http://schemas.openxmlformats.org/officeDocument/2006/relationships/hyperlink" Target="https://www.facebook.com/2301009853245207_2301276293218563" TargetMode="External" /><Relationship Id="rId1469" Type="http://schemas.openxmlformats.org/officeDocument/2006/relationships/hyperlink" Target="https://www.facebook.com/2301009853245207_2301276293218563" TargetMode="External" /><Relationship Id="rId1470" Type="http://schemas.openxmlformats.org/officeDocument/2006/relationships/hyperlink" Target="https://www.facebook.com/2301009853245207_2301276293218563" TargetMode="External" /><Relationship Id="rId1471" Type="http://schemas.openxmlformats.org/officeDocument/2006/relationships/hyperlink" Target="https://www.facebook.com/2301009853245207_2301276293218563" TargetMode="External" /><Relationship Id="rId1472" Type="http://schemas.openxmlformats.org/officeDocument/2006/relationships/hyperlink" Target="https://www.facebook.com/2302891846390341_2304196472926545" TargetMode="External" /><Relationship Id="rId1473" Type="http://schemas.openxmlformats.org/officeDocument/2006/relationships/hyperlink" Target="https://www.facebook.com/2302891846390341_2304196472926545" TargetMode="External" /><Relationship Id="rId1474" Type="http://schemas.openxmlformats.org/officeDocument/2006/relationships/hyperlink" Target="https://www.facebook.com/2302891846390341_2304062472939945" TargetMode="External" /><Relationship Id="rId1475" Type="http://schemas.openxmlformats.org/officeDocument/2006/relationships/hyperlink" Target="https://www.facebook.com/2302891846390341_2304062472939945" TargetMode="External" /><Relationship Id="rId1476" Type="http://schemas.openxmlformats.org/officeDocument/2006/relationships/hyperlink" Target="https://www.facebook.com/2302891846390341_2304062472939945" TargetMode="External" /><Relationship Id="rId1477" Type="http://schemas.openxmlformats.org/officeDocument/2006/relationships/hyperlink" Target="https://www.facebook.com/2304131649599694_2304586842887508" TargetMode="External" /><Relationship Id="rId1478" Type="http://schemas.openxmlformats.org/officeDocument/2006/relationships/hyperlink" Target="https://www.facebook.com/2304131649599694_2305253019487557" TargetMode="External" /><Relationship Id="rId1479" Type="http://schemas.openxmlformats.org/officeDocument/2006/relationships/hyperlink" Target="https://www.facebook.com/2304131649599694_2304586842887508" TargetMode="External" /><Relationship Id="rId1480" Type="http://schemas.openxmlformats.org/officeDocument/2006/relationships/hyperlink" Target="https://www.facebook.com/2304131649599694_2304586842887508" TargetMode="External" /><Relationship Id="rId1481" Type="http://schemas.openxmlformats.org/officeDocument/2006/relationships/hyperlink" Target="https://www.facebook.com/2304131649599694_2304366602909532" TargetMode="External" /><Relationship Id="rId1482" Type="http://schemas.openxmlformats.org/officeDocument/2006/relationships/hyperlink" Target="https://www.facebook.com/2304131649599694_2304586842887508" TargetMode="External" /><Relationship Id="rId1483" Type="http://schemas.openxmlformats.org/officeDocument/2006/relationships/hyperlink" Target="https://www.facebook.com/2304131649599694_2304586842887508" TargetMode="External" /><Relationship Id="rId1484" Type="http://schemas.openxmlformats.org/officeDocument/2006/relationships/hyperlink" Target="https://www.facebook.com/2304131649599694_2304201889592670" TargetMode="External" /><Relationship Id="rId1485" Type="http://schemas.openxmlformats.org/officeDocument/2006/relationships/hyperlink" Target="https://www.facebook.com/2304131649599694_2304586842887508" TargetMode="External" /><Relationship Id="rId1486" Type="http://schemas.openxmlformats.org/officeDocument/2006/relationships/hyperlink" Target="https://www.facebook.com/2304131649599694_2304586842887508" TargetMode="External" /><Relationship Id="rId1487" Type="http://schemas.openxmlformats.org/officeDocument/2006/relationships/hyperlink" Target="https://www.facebook.com/2304131649599694_2304684639544395" TargetMode="External" /><Relationship Id="rId1488" Type="http://schemas.openxmlformats.org/officeDocument/2006/relationships/hyperlink" Target="https://www.facebook.com/2305804652765727_2306588636020662" TargetMode="External" /><Relationship Id="rId1489" Type="http://schemas.openxmlformats.org/officeDocument/2006/relationships/hyperlink" Target="https://www.facebook.com/2305804652765727_2306588636020662" TargetMode="External" /><Relationship Id="rId1490" Type="http://schemas.openxmlformats.org/officeDocument/2006/relationships/hyperlink" Target="https://www.facebook.com/2305804652765727_2306792862666906" TargetMode="External" /><Relationship Id="rId1491" Type="http://schemas.openxmlformats.org/officeDocument/2006/relationships/hyperlink" Target="https://www.facebook.com/2305804652765727_2306588636020662" TargetMode="External" /><Relationship Id="rId1492" Type="http://schemas.openxmlformats.org/officeDocument/2006/relationships/hyperlink" Target="https://www.facebook.com/2305804652765727_2306588636020662" TargetMode="External" /><Relationship Id="rId1493" Type="http://schemas.openxmlformats.org/officeDocument/2006/relationships/hyperlink" Target="https://www.facebook.com/2305804652765727_2306588636020662" TargetMode="External" /><Relationship Id="rId1494" Type="http://schemas.openxmlformats.org/officeDocument/2006/relationships/hyperlink" Target="https://www.facebook.com/2305804652765727_2306588636020662" TargetMode="External" /><Relationship Id="rId1495" Type="http://schemas.openxmlformats.org/officeDocument/2006/relationships/hyperlink" Target="https://www.facebook.com/2305804652765727_2306588636020662" TargetMode="External" /><Relationship Id="rId1496" Type="http://schemas.openxmlformats.org/officeDocument/2006/relationships/hyperlink" Target="https://www.facebook.com/2305804652765727_2306076372738555" TargetMode="External" /><Relationship Id="rId1497" Type="http://schemas.openxmlformats.org/officeDocument/2006/relationships/hyperlink" Target="https://www.facebook.com/2305804652765727_2305868559426003" TargetMode="External" /><Relationship Id="rId1498" Type="http://schemas.openxmlformats.org/officeDocument/2006/relationships/hyperlink" Target="https://www.facebook.com/2306787926000733_2307107942635398" TargetMode="External" /><Relationship Id="rId1499" Type="http://schemas.openxmlformats.org/officeDocument/2006/relationships/hyperlink" Target="https://www.facebook.com/2306787926000733_2306872952658897" TargetMode="External" /><Relationship Id="rId1500" Type="http://schemas.openxmlformats.org/officeDocument/2006/relationships/hyperlink" Target="https://www.facebook.com/2306787926000733_2306798749332984" TargetMode="External" /><Relationship Id="rId1501" Type="http://schemas.openxmlformats.org/officeDocument/2006/relationships/hyperlink" Target="https://www.facebook.com/2306787926000733_2307107165968809" TargetMode="External" /><Relationship Id="rId1502" Type="http://schemas.openxmlformats.org/officeDocument/2006/relationships/hyperlink" Target="https://www.facebook.com/2306787926000733_2306872952658897" TargetMode="External" /><Relationship Id="rId1503" Type="http://schemas.openxmlformats.org/officeDocument/2006/relationships/hyperlink" Target="https://www.facebook.com/2306787926000733_2306872952658897" TargetMode="External" /><Relationship Id="rId1504" Type="http://schemas.openxmlformats.org/officeDocument/2006/relationships/hyperlink" Target="https://www.facebook.com/2306787926000733_2306798749332984" TargetMode="External" /><Relationship Id="rId1505" Type="http://schemas.openxmlformats.org/officeDocument/2006/relationships/hyperlink" Target="https://www.facebook.com/2306787926000733_2306798749332984" TargetMode="External" /><Relationship Id="rId1506" Type="http://schemas.openxmlformats.org/officeDocument/2006/relationships/hyperlink" Target="https://www.facebook.com/2306787926000733_2306836219329237" TargetMode="External" /><Relationship Id="rId1507" Type="http://schemas.openxmlformats.org/officeDocument/2006/relationships/hyperlink" Target="https://www.facebook.com/2306787926000733_2306798749332984" TargetMode="External" /><Relationship Id="rId1508" Type="http://schemas.openxmlformats.org/officeDocument/2006/relationships/hyperlink" Target="https://www.facebook.com/2306787926000733_2306820602664132" TargetMode="External" /><Relationship Id="rId1509" Type="http://schemas.openxmlformats.org/officeDocument/2006/relationships/hyperlink" Target="https://www.facebook.com/2306787926000733_2306872952658897" TargetMode="External" /><Relationship Id="rId1510" Type="http://schemas.openxmlformats.org/officeDocument/2006/relationships/hyperlink" Target="https://www.facebook.com/2306787926000733_2306872952658897" TargetMode="External" /><Relationship Id="rId1511" Type="http://schemas.openxmlformats.org/officeDocument/2006/relationships/hyperlink" Target="https://www.facebook.com/2306787926000733_2306798749332984" TargetMode="External" /><Relationship Id="rId1512" Type="http://schemas.openxmlformats.org/officeDocument/2006/relationships/hyperlink" Target="https://www.facebook.com/2306787926000733_2306798749332984" TargetMode="External" /><Relationship Id="rId1513" Type="http://schemas.openxmlformats.org/officeDocument/2006/relationships/hyperlink" Target="https://www.facebook.com/2306787926000733_2306962212649971" TargetMode="External" /><Relationship Id="rId1514" Type="http://schemas.openxmlformats.org/officeDocument/2006/relationships/hyperlink" Target="https://www.facebook.com/2306787926000733_2306962212649971" TargetMode="External" /><Relationship Id="rId1515" Type="http://schemas.openxmlformats.org/officeDocument/2006/relationships/hyperlink" Target="https://www.facebook.com/2306787926000733_2306824625997063" TargetMode="External" /><Relationship Id="rId1516" Type="http://schemas.openxmlformats.org/officeDocument/2006/relationships/hyperlink" Target="https://www.facebook.com/2306787926000733_2306820602664132" TargetMode="External" /><Relationship Id="rId1517" Type="http://schemas.openxmlformats.org/officeDocument/2006/relationships/hyperlink" Target="https://www.facebook.com/2306787926000733_2306820602664132" TargetMode="External" /><Relationship Id="rId1518" Type="http://schemas.openxmlformats.org/officeDocument/2006/relationships/hyperlink" Target="https://www.facebook.com/2306787926000733_2306836219329237" TargetMode="External" /><Relationship Id="rId1519" Type="http://schemas.openxmlformats.org/officeDocument/2006/relationships/hyperlink" Target="https://www.facebook.com/2306787926000733_2306820092664183" TargetMode="External" /><Relationship Id="rId1520" Type="http://schemas.openxmlformats.org/officeDocument/2006/relationships/hyperlink" Target="https://www.facebook.com/2306787926000733_2306820602664132" TargetMode="External" /><Relationship Id="rId1521" Type="http://schemas.openxmlformats.org/officeDocument/2006/relationships/hyperlink" Target="https://www.facebook.com/2306787926000733_2306836219329237" TargetMode="External" /><Relationship Id="rId1522" Type="http://schemas.openxmlformats.org/officeDocument/2006/relationships/hyperlink" Target="https://www.facebook.com/2306787926000733_2306836219329237" TargetMode="External" /><Relationship Id="rId1523" Type="http://schemas.openxmlformats.org/officeDocument/2006/relationships/hyperlink" Target="https://www.facebook.com/2306787926000733_2306798749332984" TargetMode="External" /><Relationship Id="rId1524" Type="http://schemas.openxmlformats.org/officeDocument/2006/relationships/hyperlink" Target="https://www.facebook.com/2306787926000733_2306820092664183" TargetMode="External" /><Relationship Id="rId1525" Type="http://schemas.openxmlformats.org/officeDocument/2006/relationships/hyperlink" Target="https://www.facebook.com/2306787926000733_2306820092664183" TargetMode="External" /><Relationship Id="rId1526" Type="http://schemas.openxmlformats.org/officeDocument/2006/relationships/hyperlink" Target="https://www.facebook.com/2306787926000733_2306836219329237" TargetMode="External" /><Relationship Id="rId1527" Type="http://schemas.openxmlformats.org/officeDocument/2006/relationships/hyperlink" Target="https://www.facebook.com/2306787926000733_2306836219329237" TargetMode="External" /><Relationship Id="rId1528" Type="http://schemas.openxmlformats.org/officeDocument/2006/relationships/hyperlink" Target="https://www.facebook.com/2306787926000733_2306836219329237" TargetMode="External" /><Relationship Id="rId1529" Type="http://schemas.openxmlformats.org/officeDocument/2006/relationships/hyperlink" Target="https://www.facebook.com/2306787926000733_2306820602664132" TargetMode="External" /><Relationship Id="rId1530" Type="http://schemas.openxmlformats.org/officeDocument/2006/relationships/hyperlink" Target="https://www.facebook.com/2306787926000733_2306824625997063" TargetMode="External" /><Relationship Id="rId1531" Type="http://schemas.openxmlformats.org/officeDocument/2006/relationships/hyperlink" Target="https://www.facebook.com/2306787926000733_2306820602664132" TargetMode="External" /><Relationship Id="rId1532" Type="http://schemas.openxmlformats.org/officeDocument/2006/relationships/hyperlink" Target="https://www.facebook.com/2306787926000733_2306820602664132" TargetMode="External" /><Relationship Id="rId1533" Type="http://schemas.openxmlformats.org/officeDocument/2006/relationships/hyperlink" Target="https://www.facebook.com/2306787926000733_2306820602664132" TargetMode="External" /><Relationship Id="rId1534" Type="http://schemas.openxmlformats.org/officeDocument/2006/relationships/hyperlink" Target="https://www.facebook.com/2306787926000733_2306836219329237" TargetMode="External" /><Relationship Id="rId1535" Type="http://schemas.openxmlformats.org/officeDocument/2006/relationships/hyperlink" Target="https://www.facebook.com/2306787926000733_2306820092664183" TargetMode="External" /><Relationship Id="rId1536" Type="http://schemas.openxmlformats.org/officeDocument/2006/relationships/hyperlink" Target="https://www.facebook.com/2306787926000733_2306820092664183" TargetMode="External" /><Relationship Id="rId1537" Type="http://schemas.openxmlformats.org/officeDocument/2006/relationships/hyperlink" Target="https://www.facebook.com/2306787926000733_2306820092664183" TargetMode="External" /><Relationship Id="rId1538" Type="http://schemas.openxmlformats.org/officeDocument/2006/relationships/hyperlink" Target="https://www.facebook.com/2306787926000733_2306820092664183" TargetMode="External" /><Relationship Id="rId1539" Type="http://schemas.openxmlformats.org/officeDocument/2006/relationships/hyperlink" Target="https://www.facebook.com/2306787926000733_2306820602664132" TargetMode="External" /><Relationship Id="rId1540" Type="http://schemas.openxmlformats.org/officeDocument/2006/relationships/hyperlink" Target="https://www.facebook.com/2306787926000733_2306824625997063" TargetMode="External" /><Relationship Id="rId1541" Type="http://schemas.openxmlformats.org/officeDocument/2006/relationships/hyperlink" Target="https://www.facebook.com/2306787926000733_2306791369333722" TargetMode="External" /><Relationship Id="rId1542" Type="http://schemas.openxmlformats.org/officeDocument/2006/relationships/hyperlink" Target="https://www.facebook.com/2306787926000733_2306820602664132" TargetMode="External" /><Relationship Id="rId1543" Type="http://schemas.openxmlformats.org/officeDocument/2006/relationships/hyperlink" Target="https://www.facebook.com/2306787926000733_2306820092664183" TargetMode="External" /><Relationship Id="rId1544" Type="http://schemas.openxmlformats.org/officeDocument/2006/relationships/hyperlink" Target="https://www.facebook.com/2306787926000733_2306820092664183" TargetMode="External" /><Relationship Id="rId1545" Type="http://schemas.openxmlformats.org/officeDocument/2006/relationships/hyperlink" Target="https://www.facebook.com/2306787926000733_2306791369333722" TargetMode="External" /><Relationship Id="rId1546" Type="http://schemas.openxmlformats.org/officeDocument/2006/relationships/hyperlink" Target="https://www.facebook.com/2306787926000733_2306798749332984" TargetMode="External" /><Relationship Id="rId1547" Type="http://schemas.openxmlformats.org/officeDocument/2006/relationships/hyperlink" Target="https://www.facebook.com/2307202039292655_2307465005933025" TargetMode="External" /><Relationship Id="rId1548" Type="http://schemas.openxmlformats.org/officeDocument/2006/relationships/hyperlink" Target="https://www.facebook.com/2307202039292655_2307652542580938" TargetMode="External" /><Relationship Id="rId1549" Type="http://schemas.openxmlformats.org/officeDocument/2006/relationships/hyperlink" Target="https://www.facebook.com/2307202039292655_2307407472605445" TargetMode="External" /><Relationship Id="rId1550" Type="http://schemas.openxmlformats.org/officeDocument/2006/relationships/hyperlink" Target="https://www.facebook.com/2307202039292655_2307267259286133" TargetMode="External" /><Relationship Id="rId1551" Type="http://schemas.openxmlformats.org/officeDocument/2006/relationships/hyperlink" Target="https://www.facebook.com/2307202039292655_2307267259286133" TargetMode="External" /><Relationship Id="rId1552" Type="http://schemas.openxmlformats.org/officeDocument/2006/relationships/hyperlink" Target="https://www.facebook.com/2307202039292655_2307267259286133" TargetMode="External" /><Relationship Id="rId1553" Type="http://schemas.openxmlformats.org/officeDocument/2006/relationships/hyperlink" Target="https://www.facebook.com/2307202039292655_2307267259286133" TargetMode="External" /><Relationship Id="rId1554" Type="http://schemas.openxmlformats.org/officeDocument/2006/relationships/hyperlink" Target="https://www.facebook.com/2307202039292655_2307267259286133" TargetMode="External" /><Relationship Id="rId1555" Type="http://schemas.openxmlformats.org/officeDocument/2006/relationships/hyperlink" Target="https://www.facebook.com/2307202039292655_2307267259286133" TargetMode="External" /><Relationship Id="rId1556" Type="http://schemas.openxmlformats.org/officeDocument/2006/relationships/hyperlink" Target="https://www.facebook.com/2307202039292655_2307267259286133" TargetMode="External" /><Relationship Id="rId1557" Type="http://schemas.openxmlformats.org/officeDocument/2006/relationships/hyperlink" Target="https://www.facebook.com/2307202039292655_2307267259286133" TargetMode="External" /><Relationship Id="rId1558" Type="http://schemas.openxmlformats.org/officeDocument/2006/relationships/hyperlink" Target="https://www.facebook.com/2308139495865576_2308203525859173" TargetMode="External" /><Relationship Id="rId1559" Type="http://schemas.openxmlformats.org/officeDocument/2006/relationships/hyperlink" Target="https://www.facebook.com/2308139495865576_2308176622528530" TargetMode="External" /><Relationship Id="rId1560" Type="http://schemas.openxmlformats.org/officeDocument/2006/relationships/comments" Target="../comments1.xml" /><Relationship Id="rId1561" Type="http://schemas.openxmlformats.org/officeDocument/2006/relationships/vmlDrawing" Target="../drawings/vmlDrawing1.vml" /><Relationship Id="rId1562" Type="http://schemas.openxmlformats.org/officeDocument/2006/relationships/table" Target="../tables/table1.xml" /><Relationship Id="rId15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2306787926000733_2307852092560983" TargetMode="External" /><Relationship Id="rId2" Type="http://schemas.openxmlformats.org/officeDocument/2006/relationships/hyperlink" Target="https://www.facebook.com/2306787926000733_2307116265967899" TargetMode="External" /><Relationship Id="rId3" Type="http://schemas.openxmlformats.org/officeDocument/2006/relationships/hyperlink" Target="https://www.facebook.com/2306787926000733_2307301529282706" TargetMode="External" /><Relationship Id="rId4" Type="http://schemas.openxmlformats.org/officeDocument/2006/relationships/hyperlink" Target="https://www.facebook.com/2306787926000733_2307107942635398" TargetMode="External" /><Relationship Id="rId5" Type="http://schemas.openxmlformats.org/officeDocument/2006/relationships/hyperlink" Target="https://www.facebook.com/2306787926000733_2307645405914985" TargetMode="External" /><Relationship Id="rId6" Type="http://schemas.openxmlformats.org/officeDocument/2006/relationships/hyperlink" Target="https://www.facebook.com/2306787926000733_2306872952658897" TargetMode="External" /><Relationship Id="rId7" Type="http://schemas.openxmlformats.org/officeDocument/2006/relationships/hyperlink" Target="https://www.facebook.com/2306787926000733_2307651349247724" TargetMode="External" /><Relationship Id="rId8" Type="http://schemas.openxmlformats.org/officeDocument/2006/relationships/hyperlink" Target="https://www.facebook.com/2306787926000733_2306820092664183" TargetMode="External" /><Relationship Id="rId9" Type="http://schemas.openxmlformats.org/officeDocument/2006/relationships/hyperlink" Target="https://www.facebook.com/2306787926000733_2307650579247801" TargetMode="External" /><Relationship Id="rId10" Type="http://schemas.openxmlformats.org/officeDocument/2006/relationships/hyperlink" Target="https://www.facebook.com/2306787926000733_2307331589279700" TargetMode="External" /><Relationship Id="rId11" Type="http://schemas.openxmlformats.org/officeDocument/2006/relationships/hyperlink" Target="https://www.facebook.com/2306787926000733_2306798749332984" TargetMode="External" /><Relationship Id="rId12" Type="http://schemas.openxmlformats.org/officeDocument/2006/relationships/hyperlink" Target="https://www.facebook.com/2298082080204651_2304459706233555" TargetMode="External" /><Relationship Id="rId13" Type="http://schemas.openxmlformats.org/officeDocument/2006/relationships/hyperlink" Target="https://www.facebook.com/111658128847068_2298082080204651" TargetMode="External" /><Relationship Id="rId14" Type="http://schemas.openxmlformats.org/officeDocument/2006/relationships/hyperlink" Target="https://www.facebook.com/2298082080204651_2301460829866776" TargetMode="External" /><Relationship Id="rId15" Type="http://schemas.openxmlformats.org/officeDocument/2006/relationships/hyperlink" Target="https://www.facebook.com/2298082080204651_2301246733221519" TargetMode="External" /><Relationship Id="rId16" Type="http://schemas.openxmlformats.org/officeDocument/2006/relationships/hyperlink" Target="https://www.facebook.com/2298082080204651_2298341500178709" TargetMode="External" /><Relationship Id="rId17" Type="http://schemas.openxmlformats.org/officeDocument/2006/relationships/hyperlink" Target="https://www.facebook.com/2298082080204651_2299960890016770" TargetMode="External" /><Relationship Id="rId18" Type="http://schemas.openxmlformats.org/officeDocument/2006/relationships/hyperlink" Target="https://www.facebook.com/2298082080204651_2299777640035095" TargetMode="External" /><Relationship Id="rId19" Type="http://schemas.openxmlformats.org/officeDocument/2006/relationships/hyperlink" Target="https://www.facebook.com/2298082080204651_2299199403426252" TargetMode="External" /><Relationship Id="rId20" Type="http://schemas.openxmlformats.org/officeDocument/2006/relationships/hyperlink" Target="https://www.facebook.com/2298082080204651_2299131206766405" TargetMode="External" /><Relationship Id="rId21" Type="http://schemas.openxmlformats.org/officeDocument/2006/relationships/hyperlink" Target="https://www.facebook.com/2298082080204651_2298834350129424" TargetMode="External" /><Relationship Id="rId22" Type="http://schemas.openxmlformats.org/officeDocument/2006/relationships/hyperlink" Target="https://www.facebook.com/2298082080204651_2298682796811246" TargetMode="External" /><Relationship Id="rId23" Type="http://schemas.openxmlformats.org/officeDocument/2006/relationships/hyperlink" Target="https://www.facebook.com/2298082080204651_2298588846820641" TargetMode="External" /><Relationship Id="rId24" Type="http://schemas.openxmlformats.org/officeDocument/2006/relationships/hyperlink" Target="https://www.facebook.com/2298082080204651_2298558946823631" TargetMode="External" /><Relationship Id="rId25" Type="http://schemas.openxmlformats.org/officeDocument/2006/relationships/hyperlink" Target="https://www.facebook.com/2298082080204651_2298500786829447" TargetMode="External" /><Relationship Id="rId26" Type="http://schemas.openxmlformats.org/officeDocument/2006/relationships/hyperlink" Target="https://www.facebook.com/2298082080204651_2298285123517680" TargetMode="External" /><Relationship Id="rId27" Type="http://schemas.openxmlformats.org/officeDocument/2006/relationships/hyperlink" Target="https://www.facebook.com/2298082080204651_2298189603527232" TargetMode="External" /><Relationship Id="rId28" Type="http://schemas.openxmlformats.org/officeDocument/2006/relationships/hyperlink" Target="https://www.facebook.com/2298082080204651_2298181790194680" TargetMode="External" /><Relationship Id="rId29" Type="http://schemas.openxmlformats.org/officeDocument/2006/relationships/hyperlink" Target="https://www.facebook.com/2298082080204651_2298144910198368" TargetMode="External" /><Relationship Id="rId30" Type="http://schemas.openxmlformats.org/officeDocument/2006/relationships/hyperlink" Target="https://www.facebook.com/2298082080204651_2298110086868517" TargetMode="External" /><Relationship Id="rId31" Type="http://schemas.openxmlformats.org/officeDocument/2006/relationships/hyperlink" Target="https://www.facebook.com/2298082080204651_2298086096870916" TargetMode="External" /><Relationship Id="rId32" Type="http://schemas.openxmlformats.org/officeDocument/2006/relationships/hyperlink" Target="https://www.facebook.com/2298082080204651_2298083893537803" TargetMode="External" /><Relationship Id="rId33" Type="http://schemas.openxmlformats.org/officeDocument/2006/relationships/hyperlink" Target="https://www.facebook.com/2298483380164521_2308179445861581" TargetMode="External" /><Relationship Id="rId34" Type="http://schemas.openxmlformats.org/officeDocument/2006/relationships/hyperlink" Target="https://www.facebook.com/2298483380164521_2298552586824267" TargetMode="External" /><Relationship Id="rId35" Type="http://schemas.openxmlformats.org/officeDocument/2006/relationships/hyperlink" Target="https://www.facebook.com/111658128847068_2298483380164521" TargetMode="External" /><Relationship Id="rId36" Type="http://schemas.openxmlformats.org/officeDocument/2006/relationships/hyperlink" Target="https://www.facebook.com/2298483380164521_2307454115934114" TargetMode="External" /><Relationship Id="rId37" Type="http://schemas.openxmlformats.org/officeDocument/2006/relationships/hyperlink" Target="https://www.facebook.com/2298483380164521_2306114089401450" TargetMode="External" /><Relationship Id="rId38" Type="http://schemas.openxmlformats.org/officeDocument/2006/relationships/hyperlink" Target="https://www.facebook.com/2298483380164521_2299287006750825" TargetMode="External" /><Relationship Id="rId39" Type="http://schemas.openxmlformats.org/officeDocument/2006/relationships/hyperlink" Target="https://www.facebook.com/2298483380164521_2306112349401624" TargetMode="External" /><Relationship Id="rId40" Type="http://schemas.openxmlformats.org/officeDocument/2006/relationships/hyperlink" Target="https://www.facebook.com/2298483380164521_2305077956171730" TargetMode="External" /><Relationship Id="rId41" Type="http://schemas.openxmlformats.org/officeDocument/2006/relationships/hyperlink" Target="https://www.facebook.com/2298483380164521_2304197356259790" TargetMode="External" /><Relationship Id="rId42" Type="http://schemas.openxmlformats.org/officeDocument/2006/relationships/hyperlink" Target="https://www.facebook.com/2298483380164521_2298673983478794" TargetMode="External" /><Relationship Id="rId43" Type="http://schemas.openxmlformats.org/officeDocument/2006/relationships/hyperlink" Target="https://www.facebook.com/2298483380164521_2304104656269060" TargetMode="External" /><Relationship Id="rId44" Type="http://schemas.openxmlformats.org/officeDocument/2006/relationships/hyperlink" Target="https://www.facebook.com/2298483380164521_2303048736374652" TargetMode="External" /><Relationship Id="rId45" Type="http://schemas.openxmlformats.org/officeDocument/2006/relationships/hyperlink" Target="https://www.facebook.com/2298483380164521_2302604943085698" TargetMode="External" /><Relationship Id="rId46" Type="http://schemas.openxmlformats.org/officeDocument/2006/relationships/hyperlink" Target="https://www.facebook.com/2298483380164521_2302601703086022" TargetMode="External" /><Relationship Id="rId47" Type="http://schemas.openxmlformats.org/officeDocument/2006/relationships/hyperlink" Target="https://www.facebook.com/2298483380164521_2302557476423778" TargetMode="External" /><Relationship Id="rId48" Type="http://schemas.openxmlformats.org/officeDocument/2006/relationships/hyperlink" Target="https://www.facebook.com/2298483380164521_2302438516435674" TargetMode="External" /><Relationship Id="rId49" Type="http://schemas.openxmlformats.org/officeDocument/2006/relationships/hyperlink" Target="https://www.facebook.com/2298483380164521_2302437343102458" TargetMode="External" /><Relationship Id="rId50" Type="http://schemas.openxmlformats.org/officeDocument/2006/relationships/hyperlink" Target="https://www.facebook.com/2298483380164521_2298523970160462" TargetMode="External" /><Relationship Id="rId51" Type="http://schemas.openxmlformats.org/officeDocument/2006/relationships/hyperlink" Target="https://www.facebook.com/2298483380164521_2302436496435876" TargetMode="External" /><Relationship Id="rId52" Type="http://schemas.openxmlformats.org/officeDocument/2006/relationships/hyperlink" Target="https://www.facebook.com/2298483380164521_2302431589769700" TargetMode="External" /><Relationship Id="rId53" Type="http://schemas.openxmlformats.org/officeDocument/2006/relationships/hyperlink" Target="https://www.facebook.com/2298483380164521_2302167766462749" TargetMode="External" /><Relationship Id="rId54" Type="http://schemas.openxmlformats.org/officeDocument/2006/relationships/hyperlink" Target="https://www.facebook.com/2298483380164521_2302428546436671" TargetMode="External" /><Relationship Id="rId55" Type="http://schemas.openxmlformats.org/officeDocument/2006/relationships/hyperlink" Target="https://www.facebook.com/2298483380164521_2302417933104399" TargetMode="External" /><Relationship Id="rId56" Type="http://schemas.openxmlformats.org/officeDocument/2006/relationships/hyperlink" Target="https://www.facebook.com/2298483380164521_2301706326508893" TargetMode="External" /><Relationship Id="rId57" Type="http://schemas.openxmlformats.org/officeDocument/2006/relationships/hyperlink" Target="https://www.facebook.com/2298483380164521_2299354040077455" TargetMode="External" /><Relationship Id="rId58" Type="http://schemas.openxmlformats.org/officeDocument/2006/relationships/hyperlink" Target="https://www.facebook.com/2298483380164521_2301629233183269" TargetMode="External" /><Relationship Id="rId59" Type="http://schemas.openxmlformats.org/officeDocument/2006/relationships/hyperlink" Target="https://www.facebook.com/2298483380164521_2301624659850393" TargetMode="External" /><Relationship Id="rId60" Type="http://schemas.openxmlformats.org/officeDocument/2006/relationships/hyperlink" Target="https://www.facebook.com/2298483380164521_2301514893194703" TargetMode="External" /><Relationship Id="rId61" Type="http://schemas.openxmlformats.org/officeDocument/2006/relationships/hyperlink" Target="https://www.facebook.com/2298483380164521_2301511709861688" TargetMode="External" /><Relationship Id="rId62" Type="http://schemas.openxmlformats.org/officeDocument/2006/relationships/hyperlink" Target="https://www.facebook.com/2298483380164521_2301378979874961" TargetMode="External" /><Relationship Id="rId63" Type="http://schemas.openxmlformats.org/officeDocument/2006/relationships/hyperlink" Target="https://www.facebook.com/2298483380164521_2301224813223711" TargetMode="External" /><Relationship Id="rId64" Type="http://schemas.openxmlformats.org/officeDocument/2006/relationships/hyperlink" Target="https://www.facebook.com/2298483380164521_2301220139890845" TargetMode="External" /><Relationship Id="rId65" Type="http://schemas.openxmlformats.org/officeDocument/2006/relationships/hyperlink" Target="https://www.facebook.com/2298483380164521_2301219589890900" TargetMode="External" /><Relationship Id="rId66" Type="http://schemas.openxmlformats.org/officeDocument/2006/relationships/hyperlink" Target="https://www.facebook.com/2298483380164521_2301214676558058" TargetMode="External" /><Relationship Id="rId67" Type="http://schemas.openxmlformats.org/officeDocument/2006/relationships/hyperlink" Target="https://www.facebook.com/2298483380164521_2301128173233375" TargetMode="External" /><Relationship Id="rId68" Type="http://schemas.openxmlformats.org/officeDocument/2006/relationships/hyperlink" Target="https://www.facebook.com/2298483380164521_2301119123234280" TargetMode="External" /><Relationship Id="rId69" Type="http://schemas.openxmlformats.org/officeDocument/2006/relationships/hyperlink" Target="https://www.facebook.com/2298483380164521_2300987923247400" TargetMode="External" /><Relationship Id="rId70" Type="http://schemas.openxmlformats.org/officeDocument/2006/relationships/hyperlink" Target="https://www.facebook.com/2298483380164521_2300971509915708" TargetMode="External" /><Relationship Id="rId71" Type="http://schemas.openxmlformats.org/officeDocument/2006/relationships/hyperlink" Target="https://www.facebook.com/2298483380164521_2300932073252985" TargetMode="External" /><Relationship Id="rId72" Type="http://schemas.openxmlformats.org/officeDocument/2006/relationships/hyperlink" Target="https://www.facebook.com/2298483380164521_2300918509921008" TargetMode="External" /><Relationship Id="rId73" Type="http://schemas.openxmlformats.org/officeDocument/2006/relationships/hyperlink" Target="https://www.facebook.com/2298483380164521_2300912373254955" TargetMode="External" /><Relationship Id="rId74" Type="http://schemas.openxmlformats.org/officeDocument/2006/relationships/hyperlink" Target="https://www.facebook.com/2298483380164521_2300850079927851" TargetMode="External" /><Relationship Id="rId75" Type="http://schemas.openxmlformats.org/officeDocument/2006/relationships/hyperlink" Target="https://www.facebook.com/2298483380164521_2300793296600196" TargetMode="External" /><Relationship Id="rId76" Type="http://schemas.openxmlformats.org/officeDocument/2006/relationships/hyperlink" Target="https://www.facebook.com/2298483380164521_2300420506637475" TargetMode="External" /><Relationship Id="rId77" Type="http://schemas.openxmlformats.org/officeDocument/2006/relationships/hyperlink" Target="https://www.facebook.com/2298483380164521_2300375839975275" TargetMode="External" /><Relationship Id="rId78" Type="http://schemas.openxmlformats.org/officeDocument/2006/relationships/hyperlink" Target="https://www.facebook.com/2298483380164521_2300264226653103" TargetMode="External" /><Relationship Id="rId79" Type="http://schemas.openxmlformats.org/officeDocument/2006/relationships/hyperlink" Target="https://www.facebook.com/2298483380164521_2300258406653685" TargetMode="External" /><Relationship Id="rId80" Type="http://schemas.openxmlformats.org/officeDocument/2006/relationships/hyperlink" Target="https://www.facebook.com/2298483380164521_2299558703390322" TargetMode="External" /><Relationship Id="rId81" Type="http://schemas.openxmlformats.org/officeDocument/2006/relationships/hyperlink" Target="https://www.facebook.com/2298483380164521_2300254313320761" TargetMode="External" /><Relationship Id="rId82" Type="http://schemas.openxmlformats.org/officeDocument/2006/relationships/hyperlink" Target="https://www.facebook.com/2298483380164521_2300252829987576" TargetMode="External" /><Relationship Id="rId83" Type="http://schemas.openxmlformats.org/officeDocument/2006/relationships/hyperlink" Target="https://www.facebook.com/2298483380164521_2300247716654754" TargetMode="External" /><Relationship Id="rId84" Type="http://schemas.openxmlformats.org/officeDocument/2006/relationships/hyperlink" Target="https://www.facebook.com/2298483380164521_2300152186664307" TargetMode="External" /><Relationship Id="rId85" Type="http://schemas.openxmlformats.org/officeDocument/2006/relationships/hyperlink" Target="https://www.facebook.com/2298483380164521_2300149869997872" TargetMode="External" /><Relationship Id="rId86" Type="http://schemas.openxmlformats.org/officeDocument/2006/relationships/hyperlink" Target="https://www.facebook.com/2298483380164521_2300146689998190" TargetMode="External" /><Relationship Id="rId87" Type="http://schemas.openxmlformats.org/officeDocument/2006/relationships/hyperlink" Target="https://www.facebook.com/2298483380164521_2300130596666466" TargetMode="External" /><Relationship Id="rId88" Type="http://schemas.openxmlformats.org/officeDocument/2006/relationships/hyperlink" Target="https://www.facebook.com/2298483380164521_2300126123333580" TargetMode="External" /><Relationship Id="rId89" Type="http://schemas.openxmlformats.org/officeDocument/2006/relationships/hyperlink" Target="https://www.facebook.com/2298483380164521_2300124736667052" TargetMode="External" /><Relationship Id="rId90" Type="http://schemas.openxmlformats.org/officeDocument/2006/relationships/hyperlink" Target="https://www.facebook.com/2298483380164521_2300116436667882" TargetMode="External" /><Relationship Id="rId91" Type="http://schemas.openxmlformats.org/officeDocument/2006/relationships/hyperlink" Target="https://www.facebook.com/2298483380164521_2300116003334592" TargetMode="External" /><Relationship Id="rId92" Type="http://schemas.openxmlformats.org/officeDocument/2006/relationships/hyperlink" Target="https://www.facebook.com/2298483380164521_2300113933334799" TargetMode="External" /><Relationship Id="rId93" Type="http://schemas.openxmlformats.org/officeDocument/2006/relationships/hyperlink" Target="https://www.facebook.com/2298483380164521_2300112583334934" TargetMode="External" /><Relationship Id="rId94" Type="http://schemas.openxmlformats.org/officeDocument/2006/relationships/hyperlink" Target="https://www.facebook.com/2298483380164521_2300072206672305" TargetMode="External" /><Relationship Id="rId95" Type="http://schemas.openxmlformats.org/officeDocument/2006/relationships/hyperlink" Target="https://www.facebook.com/2298483380164521_2300070393339153" TargetMode="External" /><Relationship Id="rId96" Type="http://schemas.openxmlformats.org/officeDocument/2006/relationships/hyperlink" Target="https://www.facebook.com/2298483380164521_2300011283345064" TargetMode="External" /><Relationship Id="rId97" Type="http://schemas.openxmlformats.org/officeDocument/2006/relationships/hyperlink" Target="https://www.facebook.com/2298483380164521_2300004136679112" TargetMode="External" /><Relationship Id="rId98" Type="http://schemas.openxmlformats.org/officeDocument/2006/relationships/hyperlink" Target="https://www.facebook.com/2298483380164521_2299988283347364" TargetMode="External" /><Relationship Id="rId99" Type="http://schemas.openxmlformats.org/officeDocument/2006/relationships/hyperlink" Target="https://www.facebook.com/2298483380164521_2299978483348344" TargetMode="External" /><Relationship Id="rId100" Type="http://schemas.openxmlformats.org/officeDocument/2006/relationships/hyperlink" Target="https://www.facebook.com/2298483380164521_2299975836681942" TargetMode="External" /><Relationship Id="rId101" Type="http://schemas.openxmlformats.org/officeDocument/2006/relationships/hyperlink" Target="https://www.facebook.com/2298483380164521_2299973196682206" TargetMode="External" /><Relationship Id="rId102" Type="http://schemas.openxmlformats.org/officeDocument/2006/relationships/hyperlink" Target="https://www.facebook.com/2298483380164521_2299963810016478" TargetMode="External" /><Relationship Id="rId103" Type="http://schemas.openxmlformats.org/officeDocument/2006/relationships/hyperlink" Target="https://www.facebook.com/2298483380164521_2299723883373804" TargetMode="External" /><Relationship Id="rId104" Type="http://schemas.openxmlformats.org/officeDocument/2006/relationships/hyperlink" Target="https://www.facebook.com/2298483380164521_2299717326707793" TargetMode="External" /><Relationship Id="rId105" Type="http://schemas.openxmlformats.org/officeDocument/2006/relationships/hyperlink" Target="https://www.facebook.com/2298483380164521_2299696316709894" TargetMode="External" /><Relationship Id="rId106" Type="http://schemas.openxmlformats.org/officeDocument/2006/relationships/hyperlink" Target="https://www.facebook.com/2298483380164521_2299624646717061" TargetMode="External" /><Relationship Id="rId107" Type="http://schemas.openxmlformats.org/officeDocument/2006/relationships/hyperlink" Target="https://www.facebook.com/2298483380164521_2299619950050864" TargetMode="External" /><Relationship Id="rId108" Type="http://schemas.openxmlformats.org/officeDocument/2006/relationships/hyperlink" Target="https://www.facebook.com/2298483380164521_2299584273387765" TargetMode="External" /><Relationship Id="rId109" Type="http://schemas.openxmlformats.org/officeDocument/2006/relationships/hyperlink" Target="https://www.facebook.com/2298483380164521_2299512476728278" TargetMode="External" /><Relationship Id="rId110" Type="http://schemas.openxmlformats.org/officeDocument/2006/relationships/hyperlink" Target="https://www.facebook.com/2298483380164521_2299509950061864" TargetMode="External" /><Relationship Id="rId111" Type="http://schemas.openxmlformats.org/officeDocument/2006/relationships/hyperlink" Target="https://www.facebook.com/2298483380164521_2299506520062207" TargetMode="External" /><Relationship Id="rId112" Type="http://schemas.openxmlformats.org/officeDocument/2006/relationships/hyperlink" Target="https://www.facebook.com/2298483380164521_2299239473422245" TargetMode="External" /><Relationship Id="rId113" Type="http://schemas.openxmlformats.org/officeDocument/2006/relationships/hyperlink" Target="https://www.facebook.com/2298483380164521_2298984100114449" TargetMode="External" /><Relationship Id="rId114" Type="http://schemas.openxmlformats.org/officeDocument/2006/relationships/hyperlink" Target="https://www.facebook.com/2298483380164521_2298983516781174" TargetMode="External" /><Relationship Id="rId115" Type="http://schemas.openxmlformats.org/officeDocument/2006/relationships/hyperlink" Target="https://www.facebook.com/2298483380164521_2298983203447872" TargetMode="External" /><Relationship Id="rId116" Type="http://schemas.openxmlformats.org/officeDocument/2006/relationships/hyperlink" Target="https://www.facebook.com/2298483380164521_2298982810114578" TargetMode="External" /><Relationship Id="rId117" Type="http://schemas.openxmlformats.org/officeDocument/2006/relationships/hyperlink" Target="https://www.facebook.com/2298483380164521_2298969563449236" TargetMode="External" /><Relationship Id="rId118" Type="http://schemas.openxmlformats.org/officeDocument/2006/relationships/hyperlink" Target="https://www.facebook.com/2298483380164521_2298966713449521" TargetMode="External" /><Relationship Id="rId119" Type="http://schemas.openxmlformats.org/officeDocument/2006/relationships/hyperlink" Target="https://www.facebook.com/2298483380164521_2298745963471596" TargetMode="External" /><Relationship Id="rId120" Type="http://schemas.openxmlformats.org/officeDocument/2006/relationships/hyperlink" Target="https://www.facebook.com/2298483380164521_2298716693474523" TargetMode="External" /><Relationship Id="rId121" Type="http://schemas.openxmlformats.org/officeDocument/2006/relationships/hyperlink" Target="https://www.facebook.com/2298483380164521_2298708956808630" TargetMode="External" /><Relationship Id="rId122" Type="http://schemas.openxmlformats.org/officeDocument/2006/relationships/hyperlink" Target="https://www.facebook.com/2298483380164521_2298674056812120" TargetMode="External" /><Relationship Id="rId123" Type="http://schemas.openxmlformats.org/officeDocument/2006/relationships/hyperlink" Target="https://www.facebook.com/2298483380164521_2298632753482917" TargetMode="External" /><Relationship Id="rId124" Type="http://schemas.openxmlformats.org/officeDocument/2006/relationships/hyperlink" Target="https://www.facebook.com/2298483380164521_2298624760150383" TargetMode="External" /><Relationship Id="rId125" Type="http://schemas.openxmlformats.org/officeDocument/2006/relationships/hyperlink" Target="https://www.facebook.com/2298483380164521_2298596406819885" TargetMode="External" /><Relationship Id="rId126" Type="http://schemas.openxmlformats.org/officeDocument/2006/relationships/hyperlink" Target="https://www.facebook.com/2298483380164521_2298554653490727" TargetMode="External" /><Relationship Id="rId127" Type="http://schemas.openxmlformats.org/officeDocument/2006/relationships/hyperlink" Target="https://www.facebook.com/2298483380164521_2298535640159295" TargetMode="External" /><Relationship Id="rId128" Type="http://schemas.openxmlformats.org/officeDocument/2006/relationships/hyperlink" Target="https://www.facebook.com/2298483380164521_2298487670164092" TargetMode="External" /><Relationship Id="rId129" Type="http://schemas.openxmlformats.org/officeDocument/2006/relationships/hyperlink" Target="https://www.facebook.com/2299938390019020_2307602752585917" TargetMode="External" /><Relationship Id="rId130" Type="http://schemas.openxmlformats.org/officeDocument/2006/relationships/hyperlink" Target="https://www.facebook.com/111658128847068_2299938390019020" TargetMode="External" /><Relationship Id="rId131" Type="http://schemas.openxmlformats.org/officeDocument/2006/relationships/hyperlink" Target="https://www.facebook.com/2299938390019020_2302067483139444" TargetMode="External" /><Relationship Id="rId132" Type="http://schemas.openxmlformats.org/officeDocument/2006/relationships/hyperlink" Target="https://www.facebook.com/2299938390019020_2300962836583242" TargetMode="External" /><Relationship Id="rId133" Type="http://schemas.openxmlformats.org/officeDocument/2006/relationships/hyperlink" Target="https://www.facebook.com/2299938390019020_2300925963253596" TargetMode="External" /><Relationship Id="rId134" Type="http://schemas.openxmlformats.org/officeDocument/2006/relationships/hyperlink" Target="https://www.facebook.com/2299938390019020_2300744569938402" TargetMode="External" /><Relationship Id="rId135" Type="http://schemas.openxmlformats.org/officeDocument/2006/relationships/hyperlink" Target="https://www.facebook.com/2301009853245207_2307601142586078" TargetMode="External" /><Relationship Id="rId136" Type="http://schemas.openxmlformats.org/officeDocument/2006/relationships/hyperlink" Target="https://www.facebook.com/111658128847068_2301009853245207" TargetMode="External" /><Relationship Id="rId137" Type="http://schemas.openxmlformats.org/officeDocument/2006/relationships/hyperlink" Target="https://www.facebook.com/2301009853245207_2306982565981269" TargetMode="External" /><Relationship Id="rId138" Type="http://schemas.openxmlformats.org/officeDocument/2006/relationships/hyperlink" Target="https://www.facebook.com/2301009853245207_2302319129780946" TargetMode="External" /><Relationship Id="rId139" Type="http://schemas.openxmlformats.org/officeDocument/2006/relationships/hyperlink" Target="https://www.facebook.com/2301009853245207_2305332332812959" TargetMode="External" /><Relationship Id="rId140" Type="http://schemas.openxmlformats.org/officeDocument/2006/relationships/hyperlink" Target="https://www.facebook.com/2301009853245207_2304686342877558" TargetMode="External" /><Relationship Id="rId141" Type="http://schemas.openxmlformats.org/officeDocument/2006/relationships/hyperlink" Target="https://www.facebook.com/2301009853245207_2304530202893172" TargetMode="External" /><Relationship Id="rId142" Type="http://schemas.openxmlformats.org/officeDocument/2006/relationships/hyperlink" Target="https://www.facebook.com/2301009853245207_2304459109566948" TargetMode="External" /><Relationship Id="rId143" Type="http://schemas.openxmlformats.org/officeDocument/2006/relationships/hyperlink" Target="https://www.facebook.com/2301009853245207_2303273889685470" TargetMode="External" /><Relationship Id="rId144" Type="http://schemas.openxmlformats.org/officeDocument/2006/relationships/hyperlink" Target="https://www.facebook.com/2301009853245207_2302528733093319" TargetMode="External" /><Relationship Id="rId145" Type="http://schemas.openxmlformats.org/officeDocument/2006/relationships/hyperlink" Target="https://www.facebook.com/2301009853245207_2302347586444767" TargetMode="External" /><Relationship Id="rId146" Type="http://schemas.openxmlformats.org/officeDocument/2006/relationships/hyperlink" Target="https://www.facebook.com/2301009853245207_2302340363112156" TargetMode="External" /><Relationship Id="rId147" Type="http://schemas.openxmlformats.org/officeDocument/2006/relationships/hyperlink" Target="https://www.facebook.com/2301009853245207_2302333859779473" TargetMode="External" /><Relationship Id="rId148" Type="http://schemas.openxmlformats.org/officeDocument/2006/relationships/hyperlink" Target="https://www.facebook.com/2301009853245207_2302230049789854" TargetMode="External" /><Relationship Id="rId149" Type="http://schemas.openxmlformats.org/officeDocument/2006/relationships/hyperlink" Target="https://www.facebook.com/2301009853245207_2301276293218563" TargetMode="External" /><Relationship Id="rId150" Type="http://schemas.openxmlformats.org/officeDocument/2006/relationships/hyperlink" Target="https://www.facebook.com/2301009853245207_2302226303123562" TargetMode="External" /><Relationship Id="rId151" Type="http://schemas.openxmlformats.org/officeDocument/2006/relationships/hyperlink" Target="https://www.facebook.com/2301009853245207_2302223969790462" TargetMode="External" /><Relationship Id="rId152" Type="http://schemas.openxmlformats.org/officeDocument/2006/relationships/hyperlink" Target="https://www.facebook.com/2301009853245207_2302053829807476" TargetMode="External" /><Relationship Id="rId153" Type="http://schemas.openxmlformats.org/officeDocument/2006/relationships/hyperlink" Target="https://www.facebook.com/2301009853245207_2301949836484542" TargetMode="External" /><Relationship Id="rId154" Type="http://schemas.openxmlformats.org/officeDocument/2006/relationships/hyperlink" Target="https://www.facebook.com/2301009853245207_2301108473235345" TargetMode="External" /><Relationship Id="rId155" Type="http://schemas.openxmlformats.org/officeDocument/2006/relationships/hyperlink" Target="https://www.facebook.com/2301009853245207_2301864706493055" TargetMode="External" /><Relationship Id="rId156" Type="http://schemas.openxmlformats.org/officeDocument/2006/relationships/hyperlink" Target="https://www.facebook.com/2301009853245207_2301861199826739" TargetMode="External" /><Relationship Id="rId157" Type="http://schemas.openxmlformats.org/officeDocument/2006/relationships/hyperlink" Target="https://www.facebook.com/2301009853245207_2301776409835218" TargetMode="External" /><Relationship Id="rId158" Type="http://schemas.openxmlformats.org/officeDocument/2006/relationships/hyperlink" Target="https://www.facebook.com/2301009853245207_2301743959838463" TargetMode="External" /><Relationship Id="rId159" Type="http://schemas.openxmlformats.org/officeDocument/2006/relationships/hyperlink" Target="https://www.facebook.com/2301009853245207_2301738283172364" TargetMode="External" /><Relationship Id="rId160" Type="http://schemas.openxmlformats.org/officeDocument/2006/relationships/hyperlink" Target="https://www.facebook.com/2301009853245207_2301725659840293" TargetMode="External" /><Relationship Id="rId161" Type="http://schemas.openxmlformats.org/officeDocument/2006/relationships/hyperlink" Target="https://www.facebook.com/2301009853245207_2301720573174135" TargetMode="External" /><Relationship Id="rId162" Type="http://schemas.openxmlformats.org/officeDocument/2006/relationships/hyperlink" Target="https://www.facebook.com/2301009853245207_2301642966515229" TargetMode="External" /><Relationship Id="rId163" Type="http://schemas.openxmlformats.org/officeDocument/2006/relationships/hyperlink" Target="https://www.facebook.com/2301009853245207_2301613999851459" TargetMode="External" /><Relationship Id="rId164" Type="http://schemas.openxmlformats.org/officeDocument/2006/relationships/hyperlink" Target="https://www.facebook.com/2301009853245207_2301487873197405" TargetMode="External" /><Relationship Id="rId165" Type="http://schemas.openxmlformats.org/officeDocument/2006/relationships/hyperlink" Target="https://www.facebook.com/2301009853245207_2301483613197831" TargetMode="External" /><Relationship Id="rId166" Type="http://schemas.openxmlformats.org/officeDocument/2006/relationships/hyperlink" Target="https://www.facebook.com/2301009853245207_2301069936572532" TargetMode="External" /><Relationship Id="rId167" Type="http://schemas.openxmlformats.org/officeDocument/2006/relationships/hyperlink" Target="https://www.facebook.com/2301009853245207_2301482256531300" TargetMode="External" /><Relationship Id="rId168" Type="http://schemas.openxmlformats.org/officeDocument/2006/relationships/hyperlink" Target="https://www.facebook.com/2301009853245207_2301400573206135" TargetMode="External" /><Relationship Id="rId169" Type="http://schemas.openxmlformats.org/officeDocument/2006/relationships/hyperlink" Target="https://www.facebook.com/2301009853245207_2301397476539778" TargetMode="External" /><Relationship Id="rId170" Type="http://schemas.openxmlformats.org/officeDocument/2006/relationships/hyperlink" Target="https://www.facebook.com/2301009853245207_2301393526540173" TargetMode="External" /><Relationship Id="rId171" Type="http://schemas.openxmlformats.org/officeDocument/2006/relationships/hyperlink" Target="https://www.facebook.com/2301009853245207_2301390383207154" TargetMode="External" /><Relationship Id="rId172" Type="http://schemas.openxmlformats.org/officeDocument/2006/relationships/hyperlink" Target="https://www.facebook.com/2301009853245207_2301321649880694" TargetMode="External" /><Relationship Id="rId173" Type="http://schemas.openxmlformats.org/officeDocument/2006/relationships/hyperlink" Target="https://www.facebook.com/2301009853245207_2301318519881007" TargetMode="External" /><Relationship Id="rId174" Type="http://schemas.openxmlformats.org/officeDocument/2006/relationships/hyperlink" Target="https://www.facebook.com/2301009853245207_2301237033222489" TargetMode="External" /><Relationship Id="rId175" Type="http://schemas.openxmlformats.org/officeDocument/2006/relationships/hyperlink" Target="https://www.facebook.com/2301009853245207_2301169943229198" TargetMode="External" /><Relationship Id="rId176" Type="http://schemas.openxmlformats.org/officeDocument/2006/relationships/hyperlink" Target="https://www.facebook.com/2301009853245207_2301084809904378" TargetMode="External" /><Relationship Id="rId177" Type="http://schemas.openxmlformats.org/officeDocument/2006/relationships/hyperlink" Target="https://www.facebook.com/2301009853245207_2301082223237970" TargetMode="External" /><Relationship Id="rId178" Type="http://schemas.openxmlformats.org/officeDocument/2006/relationships/hyperlink" Target="https://www.facebook.com/2301009853245207_2301070973239095" TargetMode="External" /><Relationship Id="rId179" Type="http://schemas.openxmlformats.org/officeDocument/2006/relationships/hyperlink" Target="https://www.facebook.com/2301009853245207_2301026949910164" TargetMode="External" /><Relationship Id="rId180" Type="http://schemas.openxmlformats.org/officeDocument/2006/relationships/hyperlink" Target="https://www.facebook.com/2301009853245207_2301012309911628" TargetMode="External" /><Relationship Id="rId181" Type="http://schemas.openxmlformats.org/officeDocument/2006/relationships/hyperlink" Target="https://www.facebook.com/2302891846390341_2305702379442621" TargetMode="External" /><Relationship Id="rId182" Type="http://schemas.openxmlformats.org/officeDocument/2006/relationships/hyperlink" Target="https://www.facebook.com/111658128847068_2302891846390341" TargetMode="External" /><Relationship Id="rId183" Type="http://schemas.openxmlformats.org/officeDocument/2006/relationships/hyperlink" Target="https://www.facebook.com/2302891846390341_2305666142779578" TargetMode="External" /><Relationship Id="rId184" Type="http://schemas.openxmlformats.org/officeDocument/2006/relationships/hyperlink" Target="https://www.facebook.com/2302891846390341_2305587762787416" TargetMode="External" /><Relationship Id="rId185" Type="http://schemas.openxmlformats.org/officeDocument/2006/relationships/hyperlink" Target="https://www.facebook.com/2302891846390341_2304685822877610" TargetMode="External" /><Relationship Id="rId186" Type="http://schemas.openxmlformats.org/officeDocument/2006/relationships/hyperlink" Target="https://www.facebook.com/2302891846390341_2304404442905748" TargetMode="External" /><Relationship Id="rId187" Type="http://schemas.openxmlformats.org/officeDocument/2006/relationships/hyperlink" Target="https://www.facebook.com/2302891846390341_2304196472926545" TargetMode="External" /><Relationship Id="rId188" Type="http://schemas.openxmlformats.org/officeDocument/2006/relationships/hyperlink" Target="https://www.facebook.com/2302891846390341_2304392609573598" TargetMode="External" /><Relationship Id="rId189" Type="http://schemas.openxmlformats.org/officeDocument/2006/relationships/hyperlink" Target="https://www.facebook.com/2302891846390341_2304379689574890" TargetMode="External" /><Relationship Id="rId190" Type="http://schemas.openxmlformats.org/officeDocument/2006/relationships/hyperlink" Target="https://www.facebook.com/2302891846390341_2304062472939945" TargetMode="External" /><Relationship Id="rId191" Type="http://schemas.openxmlformats.org/officeDocument/2006/relationships/hyperlink" Target="https://www.facebook.com/2302891846390341_2304377132908479" TargetMode="External" /><Relationship Id="rId192" Type="http://schemas.openxmlformats.org/officeDocument/2006/relationships/hyperlink" Target="https://www.facebook.com/2302891846390341_2304148462931346" TargetMode="External" /><Relationship Id="rId193" Type="http://schemas.openxmlformats.org/officeDocument/2006/relationships/hyperlink" Target="https://www.facebook.com/2302891846390341_2303706336308892" TargetMode="External" /><Relationship Id="rId194" Type="http://schemas.openxmlformats.org/officeDocument/2006/relationships/hyperlink" Target="https://www.facebook.com/2302891846390341_2303685756310950" TargetMode="External" /><Relationship Id="rId195" Type="http://schemas.openxmlformats.org/officeDocument/2006/relationships/hyperlink" Target="https://www.facebook.com/2302891846390341_2303569696322556" TargetMode="External" /><Relationship Id="rId196" Type="http://schemas.openxmlformats.org/officeDocument/2006/relationships/hyperlink" Target="https://www.facebook.com/2302891846390341_2303491089663750" TargetMode="External" /><Relationship Id="rId197" Type="http://schemas.openxmlformats.org/officeDocument/2006/relationships/hyperlink" Target="https://www.facebook.com/2302891846390341_2303021579710701" TargetMode="External" /><Relationship Id="rId198" Type="http://schemas.openxmlformats.org/officeDocument/2006/relationships/hyperlink" Target="https://www.facebook.com/2302891846390341_2303005843045608" TargetMode="External" /><Relationship Id="rId199" Type="http://schemas.openxmlformats.org/officeDocument/2006/relationships/hyperlink" Target="https://www.facebook.com/2302891846390341_2302937259719133" TargetMode="External" /><Relationship Id="rId200" Type="http://schemas.openxmlformats.org/officeDocument/2006/relationships/hyperlink" Target="https://www.facebook.com/2302891846390341_2302898073056385" TargetMode="External" /><Relationship Id="rId201" Type="http://schemas.openxmlformats.org/officeDocument/2006/relationships/hyperlink" Target="https://www.facebook.com/2302891846390341_2302895629723296" TargetMode="External" /><Relationship Id="rId202" Type="http://schemas.openxmlformats.org/officeDocument/2006/relationships/hyperlink" Target="https://www.facebook.com/2302891846390341_2302894673056725" TargetMode="External" /><Relationship Id="rId203" Type="http://schemas.openxmlformats.org/officeDocument/2006/relationships/hyperlink" Target="https://www.facebook.com/2304131649599694_2307853965894129" TargetMode="External" /><Relationship Id="rId204" Type="http://schemas.openxmlformats.org/officeDocument/2006/relationships/hyperlink" Target="https://www.facebook.com/111658128847068_2304131649599694" TargetMode="External" /><Relationship Id="rId205" Type="http://schemas.openxmlformats.org/officeDocument/2006/relationships/hyperlink" Target="https://www.facebook.com/2304131649599694_2306908482655344" TargetMode="External" /><Relationship Id="rId206" Type="http://schemas.openxmlformats.org/officeDocument/2006/relationships/hyperlink" Target="https://www.facebook.com/2304131649599694_2306112876068238" TargetMode="External" /><Relationship Id="rId207" Type="http://schemas.openxmlformats.org/officeDocument/2006/relationships/hyperlink" Target="https://www.facebook.com/2304131649599694_2306110409401818" TargetMode="External" /><Relationship Id="rId208" Type="http://schemas.openxmlformats.org/officeDocument/2006/relationships/hyperlink" Target="https://www.facebook.com/2304131649599694_2306036269409232" TargetMode="External" /><Relationship Id="rId209" Type="http://schemas.openxmlformats.org/officeDocument/2006/relationships/hyperlink" Target="https://www.facebook.com/2304131649599694_2304586842887508" TargetMode="External" /><Relationship Id="rId210" Type="http://schemas.openxmlformats.org/officeDocument/2006/relationships/hyperlink" Target="https://www.facebook.com/2304131649599694_2305829609429898" TargetMode="External" /><Relationship Id="rId211" Type="http://schemas.openxmlformats.org/officeDocument/2006/relationships/hyperlink" Target="https://www.facebook.com/2304131649599694_2305253019487557" TargetMode="External" /><Relationship Id="rId212" Type="http://schemas.openxmlformats.org/officeDocument/2006/relationships/hyperlink" Target="https://www.facebook.com/2304131649599694_2305666342779558" TargetMode="External" /><Relationship Id="rId213" Type="http://schemas.openxmlformats.org/officeDocument/2006/relationships/hyperlink" Target="https://www.facebook.com/2304131649599694_2305592276120298" TargetMode="External" /><Relationship Id="rId214" Type="http://schemas.openxmlformats.org/officeDocument/2006/relationships/hyperlink" Target="https://www.facebook.com/2304131649599694_2305510806128445" TargetMode="External" /><Relationship Id="rId215" Type="http://schemas.openxmlformats.org/officeDocument/2006/relationships/hyperlink" Target="https://www.facebook.com/2304131649599694_2305447779468081" TargetMode="External" /><Relationship Id="rId216" Type="http://schemas.openxmlformats.org/officeDocument/2006/relationships/hyperlink" Target="https://www.facebook.com/2304131649599694_2304366602909532" TargetMode="External" /><Relationship Id="rId217" Type="http://schemas.openxmlformats.org/officeDocument/2006/relationships/hyperlink" Target="https://www.facebook.com/2304131649599694_2305245256155000" TargetMode="External" /><Relationship Id="rId218" Type="http://schemas.openxmlformats.org/officeDocument/2006/relationships/hyperlink" Target="https://www.facebook.com/2304131649599694_2305222262823966" TargetMode="External" /><Relationship Id="rId219" Type="http://schemas.openxmlformats.org/officeDocument/2006/relationships/hyperlink" Target="https://www.facebook.com/2304131649599694_2305218079491051" TargetMode="External" /><Relationship Id="rId220" Type="http://schemas.openxmlformats.org/officeDocument/2006/relationships/hyperlink" Target="https://www.facebook.com/2304131649599694_2304201889592670" TargetMode="External" /><Relationship Id="rId221" Type="http://schemas.openxmlformats.org/officeDocument/2006/relationships/hyperlink" Target="https://www.facebook.com/2304131649599694_2305182452827947" TargetMode="External" /><Relationship Id="rId222" Type="http://schemas.openxmlformats.org/officeDocument/2006/relationships/hyperlink" Target="https://www.facebook.com/2304131649599694_2305142696165256" TargetMode="External" /><Relationship Id="rId223" Type="http://schemas.openxmlformats.org/officeDocument/2006/relationships/hyperlink" Target="https://www.facebook.com/2304131649599694_2304752262870966" TargetMode="External" /><Relationship Id="rId224" Type="http://schemas.openxmlformats.org/officeDocument/2006/relationships/hyperlink" Target="https://www.facebook.com/2304131649599694_2304738069539052" TargetMode="External" /><Relationship Id="rId225" Type="http://schemas.openxmlformats.org/officeDocument/2006/relationships/hyperlink" Target="https://www.facebook.com/2304131649599694_2304714236208102" TargetMode="External" /><Relationship Id="rId226" Type="http://schemas.openxmlformats.org/officeDocument/2006/relationships/hyperlink" Target="https://www.facebook.com/2304131649599694_2304702692875923" TargetMode="External" /><Relationship Id="rId227" Type="http://schemas.openxmlformats.org/officeDocument/2006/relationships/hyperlink" Target="https://www.facebook.com/2304131649599694_2304684639544395" TargetMode="External" /><Relationship Id="rId228" Type="http://schemas.openxmlformats.org/officeDocument/2006/relationships/hyperlink" Target="https://www.facebook.com/2304131649599694_2304545212891671" TargetMode="External" /><Relationship Id="rId229" Type="http://schemas.openxmlformats.org/officeDocument/2006/relationships/hyperlink" Target="https://www.facebook.com/2304131649599694_2304458909566968" TargetMode="External" /><Relationship Id="rId230" Type="http://schemas.openxmlformats.org/officeDocument/2006/relationships/hyperlink" Target="https://www.facebook.com/2304131649599694_2304398859572973" TargetMode="External" /><Relationship Id="rId231" Type="http://schemas.openxmlformats.org/officeDocument/2006/relationships/hyperlink" Target="https://www.facebook.com/2304131649599694_2304384686241057" TargetMode="External" /><Relationship Id="rId232" Type="http://schemas.openxmlformats.org/officeDocument/2006/relationships/hyperlink" Target="https://www.facebook.com/2304131649599694_2304235636255962" TargetMode="External" /><Relationship Id="rId233" Type="http://schemas.openxmlformats.org/officeDocument/2006/relationships/hyperlink" Target="https://www.facebook.com/2304131649599694_2304230929589766" TargetMode="External" /><Relationship Id="rId234" Type="http://schemas.openxmlformats.org/officeDocument/2006/relationships/hyperlink" Target="https://www.facebook.com/2304131649599694_2304179526261573" TargetMode="External" /><Relationship Id="rId235" Type="http://schemas.openxmlformats.org/officeDocument/2006/relationships/hyperlink" Target="https://www.facebook.com/2304131649599694_2304173676262158" TargetMode="External" /><Relationship Id="rId236" Type="http://schemas.openxmlformats.org/officeDocument/2006/relationships/hyperlink" Target="https://www.facebook.com/2305804652765727_2307107955968730" TargetMode="External" /><Relationship Id="rId237" Type="http://schemas.openxmlformats.org/officeDocument/2006/relationships/hyperlink" Target="https://www.facebook.com/111658128847068_2305804652765727" TargetMode="External" /><Relationship Id="rId238" Type="http://schemas.openxmlformats.org/officeDocument/2006/relationships/hyperlink" Target="https://www.facebook.com/2305804652765727_2306967835982742" TargetMode="External" /><Relationship Id="rId239" Type="http://schemas.openxmlformats.org/officeDocument/2006/relationships/hyperlink" Target="https://www.facebook.com/2305804652765727_2306588636020662" TargetMode="External" /><Relationship Id="rId240" Type="http://schemas.openxmlformats.org/officeDocument/2006/relationships/hyperlink" Target="https://www.facebook.com/2305804652765727_2306966322649560" TargetMode="External" /><Relationship Id="rId241" Type="http://schemas.openxmlformats.org/officeDocument/2006/relationships/hyperlink" Target="https://www.facebook.com/2305804652765727_2306842382661954" TargetMode="External" /><Relationship Id="rId242" Type="http://schemas.openxmlformats.org/officeDocument/2006/relationships/hyperlink" Target="https://www.facebook.com/2305804652765727_2306792862666906" TargetMode="External" /><Relationship Id="rId243" Type="http://schemas.openxmlformats.org/officeDocument/2006/relationships/hyperlink" Target="https://www.facebook.com/2305804652765727_2306792922666900" TargetMode="External" /><Relationship Id="rId244" Type="http://schemas.openxmlformats.org/officeDocument/2006/relationships/hyperlink" Target="https://www.facebook.com/2305804652765727_2306731099339749" TargetMode="External" /><Relationship Id="rId245" Type="http://schemas.openxmlformats.org/officeDocument/2006/relationships/hyperlink" Target="https://www.facebook.com/2305804652765727_2306706249342234" TargetMode="External" /><Relationship Id="rId246" Type="http://schemas.openxmlformats.org/officeDocument/2006/relationships/hyperlink" Target="https://www.facebook.com/2305804652765727_2306683499344509" TargetMode="External" /><Relationship Id="rId247" Type="http://schemas.openxmlformats.org/officeDocument/2006/relationships/hyperlink" Target="https://www.facebook.com/2305804652765727_2306679156011610" TargetMode="External" /><Relationship Id="rId248" Type="http://schemas.openxmlformats.org/officeDocument/2006/relationships/hyperlink" Target="https://www.facebook.com/2305804652765727_2306679039344955" TargetMode="External" /><Relationship Id="rId249" Type="http://schemas.openxmlformats.org/officeDocument/2006/relationships/hyperlink" Target="https://www.facebook.com/2305804652765727_2306600466019479" TargetMode="External" /><Relationship Id="rId250" Type="http://schemas.openxmlformats.org/officeDocument/2006/relationships/hyperlink" Target="https://www.facebook.com/2305804652765727_2306209066058619" TargetMode="External" /><Relationship Id="rId251" Type="http://schemas.openxmlformats.org/officeDocument/2006/relationships/hyperlink" Target="https://www.facebook.com/2305804652765727_2306187842727408" TargetMode="External" /><Relationship Id="rId252" Type="http://schemas.openxmlformats.org/officeDocument/2006/relationships/hyperlink" Target="https://www.facebook.com/2305804652765727_2306076372738555" TargetMode="External" /><Relationship Id="rId253" Type="http://schemas.openxmlformats.org/officeDocument/2006/relationships/hyperlink" Target="https://www.facebook.com/2305804652765727_2306102052735987" TargetMode="External" /><Relationship Id="rId254" Type="http://schemas.openxmlformats.org/officeDocument/2006/relationships/hyperlink" Target="https://www.facebook.com/2305804652765727_2305868559426003" TargetMode="External" /><Relationship Id="rId255" Type="http://schemas.openxmlformats.org/officeDocument/2006/relationships/hyperlink" Target="https://www.facebook.com/2305804652765727_2306100722736120" TargetMode="External" /><Relationship Id="rId256" Type="http://schemas.openxmlformats.org/officeDocument/2006/relationships/hyperlink" Target="https://www.facebook.com/2305804652765727_2305989409413918" TargetMode="External" /><Relationship Id="rId257" Type="http://schemas.openxmlformats.org/officeDocument/2006/relationships/hyperlink" Target="https://www.facebook.com/2305804652765727_2305987616080764" TargetMode="External" /><Relationship Id="rId258" Type="http://schemas.openxmlformats.org/officeDocument/2006/relationships/hyperlink" Target="https://www.facebook.com/2305804652765727_2305978122748380" TargetMode="External" /><Relationship Id="rId259" Type="http://schemas.openxmlformats.org/officeDocument/2006/relationships/hyperlink" Target="https://www.facebook.com/2305804652765727_2305920879420771" TargetMode="External" /><Relationship Id="rId260" Type="http://schemas.openxmlformats.org/officeDocument/2006/relationships/hyperlink" Target="https://www.facebook.com/2306787926000733_2307234842622708" TargetMode="External" /><Relationship Id="rId261" Type="http://schemas.openxmlformats.org/officeDocument/2006/relationships/hyperlink" Target="https://www.facebook.com/111658128847068_2306787926000733" TargetMode="External" /><Relationship Id="rId262" Type="http://schemas.openxmlformats.org/officeDocument/2006/relationships/hyperlink" Target="https://www.facebook.com/2306787926000733_2307157359297123" TargetMode="External" /><Relationship Id="rId263" Type="http://schemas.openxmlformats.org/officeDocument/2006/relationships/hyperlink" Target="https://www.facebook.com/2306787926000733_2307156282630564" TargetMode="External" /><Relationship Id="rId264" Type="http://schemas.openxmlformats.org/officeDocument/2006/relationships/hyperlink" Target="https://www.facebook.com/2306787926000733_2307153515964174" TargetMode="External" /><Relationship Id="rId265" Type="http://schemas.openxmlformats.org/officeDocument/2006/relationships/hyperlink" Target="https://www.facebook.com/2306787926000733_2307132902632902" TargetMode="External" /><Relationship Id="rId266" Type="http://schemas.openxmlformats.org/officeDocument/2006/relationships/hyperlink" Target="https://www.facebook.com/2306787926000733_2307131315966394" TargetMode="External" /><Relationship Id="rId267" Type="http://schemas.openxmlformats.org/officeDocument/2006/relationships/hyperlink" Target="https://www.facebook.com/2306787926000733_2307124212633771" TargetMode="External" /><Relationship Id="rId268" Type="http://schemas.openxmlformats.org/officeDocument/2006/relationships/hyperlink" Target="https://www.facebook.com/2306787926000733_2307111382635054" TargetMode="External" /><Relationship Id="rId269" Type="http://schemas.openxmlformats.org/officeDocument/2006/relationships/hyperlink" Target="https://www.facebook.com/2306787926000733_2307109765968549" TargetMode="External" /><Relationship Id="rId270" Type="http://schemas.openxmlformats.org/officeDocument/2006/relationships/hyperlink" Target="https://www.facebook.com/2306787926000733_2307107165968809" TargetMode="External" /><Relationship Id="rId271" Type="http://schemas.openxmlformats.org/officeDocument/2006/relationships/hyperlink" Target="https://www.facebook.com/2306787926000733_2307104545969071" TargetMode="External" /><Relationship Id="rId272" Type="http://schemas.openxmlformats.org/officeDocument/2006/relationships/hyperlink" Target="https://www.facebook.com/2306787926000733_2307101039302755" TargetMode="External" /><Relationship Id="rId273" Type="http://schemas.openxmlformats.org/officeDocument/2006/relationships/hyperlink" Target="https://www.facebook.com/2306787926000733_2307097415969784" TargetMode="External" /><Relationship Id="rId274" Type="http://schemas.openxmlformats.org/officeDocument/2006/relationships/hyperlink" Target="https://www.facebook.com/2306787926000733_2307094345970091" TargetMode="External" /><Relationship Id="rId275" Type="http://schemas.openxmlformats.org/officeDocument/2006/relationships/hyperlink" Target="https://www.facebook.com/2306787926000733_2307091585970367" TargetMode="External" /><Relationship Id="rId276" Type="http://schemas.openxmlformats.org/officeDocument/2006/relationships/hyperlink" Target="https://www.facebook.com/2306787926000733_2307087429304116" TargetMode="External" /><Relationship Id="rId277" Type="http://schemas.openxmlformats.org/officeDocument/2006/relationships/hyperlink" Target="https://www.facebook.com/2306787926000733_2307080739304785" TargetMode="External" /><Relationship Id="rId278" Type="http://schemas.openxmlformats.org/officeDocument/2006/relationships/hyperlink" Target="https://www.facebook.com/2306787926000733_2306836219329237" TargetMode="External" /><Relationship Id="rId279" Type="http://schemas.openxmlformats.org/officeDocument/2006/relationships/hyperlink" Target="https://www.facebook.com/2306787926000733_2307058755973650" TargetMode="External" /><Relationship Id="rId280" Type="http://schemas.openxmlformats.org/officeDocument/2006/relationships/hyperlink" Target="https://www.facebook.com/2306787926000733_2307052589307600" TargetMode="External" /><Relationship Id="rId281" Type="http://schemas.openxmlformats.org/officeDocument/2006/relationships/hyperlink" Target="https://www.facebook.com/2306787926000733_2307023582643834" TargetMode="External" /><Relationship Id="rId282" Type="http://schemas.openxmlformats.org/officeDocument/2006/relationships/hyperlink" Target="https://www.facebook.com/2306787926000733_2307020502644142" TargetMode="External" /><Relationship Id="rId283" Type="http://schemas.openxmlformats.org/officeDocument/2006/relationships/hyperlink" Target="https://www.facebook.com/2306787926000733_2307009755978550" TargetMode="External" /><Relationship Id="rId284" Type="http://schemas.openxmlformats.org/officeDocument/2006/relationships/hyperlink" Target="https://www.facebook.com/2306787926000733_2307000002646192" TargetMode="External" /><Relationship Id="rId285" Type="http://schemas.openxmlformats.org/officeDocument/2006/relationships/hyperlink" Target="https://www.facebook.com/2306787926000733_2306999959312863" TargetMode="External" /><Relationship Id="rId286" Type="http://schemas.openxmlformats.org/officeDocument/2006/relationships/hyperlink" Target="https://www.facebook.com/2306787926000733_2306997422646450" TargetMode="External" /><Relationship Id="rId287" Type="http://schemas.openxmlformats.org/officeDocument/2006/relationships/hyperlink" Target="https://www.facebook.com/2306787926000733_2306995219313337" TargetMode="External" /><Relationship Id="rId288" Type="http://schemas.openxmlformats.org/officeDocument/2006/relationships/hyperlink" Target="https://www.facebook.com/2306787926000733_2306994429313416" TargetMode="External" /><Relationship Id="rId289" Type="http://schemas.openxmlformats.org/officeDocument/2006/relationships/hyperlink" Target="https://www.facebook.com/2306787926000733_2306820602664132" TargetMode="External" /><Relationship Id="rId290" Type="http://schemas.openxmlformats.org/officeDocument/2006/relationships/hyperlink" Target="https://www.facebook.com/2306787926000733_2306987899314069" TargetMode="External" /><Relationship Id="rId291" Type="http://schemas.openxmlformats.org/officeDocument/2006/relationships/hyperlink" Target="https://www.facebook.com/2306787926000733_2306983802647812" TargetMode="External" /><Relationship Id="rId292" Type="http://schemas.openxmlformats.org/officeDocument/2006/relationships/hyperlink" Target="https://www.facebook.com/2306787926000733_2306980582648134" TargetMode="External" /><Relationship Id="rId293" Type="http://schemas.openxmlformats.org/officeDocument/2006/relationships/hyperlink" Target="https://www.facebook.com/2306787926000733_2306978395981686" TargetMode="External" /><Relationship Id="rId294" Type="http://schemas.openxmlformats.org/officeDocument/2006/relationships/hyperlink" Target="https://www.facebook.com/2306787926000733_2306977889315070" TargetMode="External" /><Relationship Id="rId295" Type="http://schemas.openxmlformats.org/officeDocument/2006/relationships/hyperlink" Target="https://www.facebook.com/2306787926000733_2306977362648456" TargetMode="External" /><Relationship Id="rId296" Type="http://schemas.openxmlformats.org/officeDocument/2006/relationships/hyperlink" Target="https://www.facebook.com/2306787926000733_2306977325981793" TargetMode="External" /><Relationship Id="rId297" Type="http://schemas.openxmlformats.org/officeDocument/2006/relationships/hyperlink" Target="https://www.facebook.com/2306787926000733_2306971359315723" TargetMode="External" /><Relationship Id="rId298" Type="http://schemas.openxmlformats.org/officeDocument/2006/relationships/hyperlink" Target="https://www.facebook.com/2306787926000733_2306969762649216" TargetMode="External" /><Relationship Id="rId299" Type="http://schemas.openxmlformats.org/officeDocument/2006/relationships/hyperlink" Target="https://www.facebook.com/2306787926000733_2306968822649310" TargetMode="External" /><Relationship Id="rId300" Type="http://schemas.openxmlformats.org/officeDocument/2006/relationships/hyperlink" Target="https://www.facebook.com/2306787926000733_2306962212649971" TargetMode="External" /><Relationship Id="rId301" Type="http://schemas.openxmlformats.org/officeDocument/2006/relationships/hyperlink" Target="https://www.facebook.com/2306787926000733_2306967355982790" TargetMode="External" /><Relationship Id="rId302" Type="http://schemas.openxmlformats.org/officeDocument/2006/relationships/hyperlink" Target="https://www.facebook.com/2306787926000733_2306962982649894" TargetMode="External" /><Relationship Id="rId303" Type="http://schemas.openxmlformats.org/officeDocument/2006/relationships/hyperlink" Target="https://www.facebook.com/2306787926000733_2306961339316725" TargetMode="External" /><Relationship Id="rId304" Type="http://schemas.openxmlformats.org/officeDocument/2006/relationships/hyperlink" Target="https://www.facebook.com/2306787926000733_2306939782652214" TargetMode="External" /><Relationship Id="rId305" Type="http://schemas.openxmlformats.org/officeDocument/2006/relationships/hyperlink" Target="https://www.facebook.com/2306787926000733_2306933412652851" TargetMode="External" /><Relationship Id="rId306" Type="http://schemas.openxmlformats.org/officeDocument/2006/relationships/hyperlink" Target="https://www.facebook.com/2306787926000733_2306916495987876" TargetMode="External" /><Relationship Id="rId307" Type="http://schemas.openxmlformats.org/officeDocument/2006/relationships/hyperlink" Target="https://www.facebook.com/2306787926000733_2306915995987926" TargetMode="External" /><Relationship Id="rId308" Type="http://schemas.openxmlformats.org/officeDocument/2006/relationships/hyperlink" Target="https://www.facebook.com/2306787926000733_2306913192654873" TargetMode="External" /><Relationship Id="rId309" Type="http://schemas.openxmlformats.org/officeDocument/2006/relationships/hyperlink" Target="https://www.facebook.com/2306787926000733_2306911492655043" TargetMode="External" /><Relationship Id="rId310" Type="http://schemas.openxmlformats.org/officeDocument/2006/relationships/hyperlink" Target="https://www.facebook.com/2306787926000733_2306824625997063" TargetMode="External" /><Relationship Id="rId311" Type="http://schemas.openxmlformats.org/officeDocument/2006/relationships/hyperlink" Target="https://www.facebook.com/2306787926000733_2306902135989312" TargetMode="External" /><Relationship Id="rId312" Type="http://schemas.openxmlformats.org/officeDocument/2006/relationships/hyperlink" Target="https://www.facebook.com/2306787926000733_2306900225989503" TargetMode="External" /><Relationship Id="rId313" Type="http://schemas.openxmlformats.org/officeDocument/2006/relationships/hyperlink" Target="https://www.facebook.com/2306787926000733_2306899155989610" TargetMode="External" /><Relationship Id="rId314" Type="http://schemas.openxmlformats.org/officeDocument/2006/relationships/hyperlink" Target="https://www.facebook.com/2306787926000733_2306898385989687" TargetMode="External" /><Relationship Id="rId315" Type="http://schemas.openxmlformats.org/officeDocument/2006/relationships/hyperlink" Target="https://www.facebook.com/2306787926000733_2306896329323226" TargetMode="External" /><Relationship Id="rId316" Type="http://schemas.openxmlformats.org/officeDocument/2006/relationships/hyperlink" Target="https://www.facebook.com/2306787926000733_2306889485990577" TargetMode="External" /><Relationship Id="rId317" Type="http://schemas.openxmlformats.org/officeDocument/2006/relationships/hyperlink" Target="https://www.facebook.com/2306787926000733_2306888775990648" TargetMode="External" /><Relationship Id="rId318" Type="http://schemas.openxmlformats.org/officeDocument/2006/relationships/hyperlink" Target="https://www.facebook.com/2306787926000733_2306884549324404" TargetMode="External" /><Relationship Id="rId319" Type="http://schemas.openxmlformats.org/officeDocument/2006/relationships/hyperlink" Target="https://www.facebook.com/2306787926000733_2306883915991134" TargetMode="External" /><Relationship Id="rId320" Type="http://schemas.openxmlformats.org/officeDocument/2006/relationships/hyperlink" Target="https://www.facebook.com/2306787926000733_2306878922658300" TargetMode="External" /><Relationship Id="rId321" Type="http://schemas.openxmlformats.org/officeDocument/2006/relationships/hyperlink" Target="https://www.facebook.com/2306787926000733_2306878395991686" TargetMode="External" /><Relationship Id="rId322" Type="http://schemas.openxmlformats.org/officeDocument/2006/relationships/hyperlink" Target="https://www.facebook.com/2306787926000733_2306854039327455" TargetMode="External" /><Relationship Id="rId323" Type="http://schemas.openxmlformats.org/officeDocument/2006/relationships/hyperlink" Target="https://www.facebook.com/2306787926000733_2306852522660940" TargetMode="External" /><Relationship Id="rId324" Type="http://schemas.openxmlformats.org/officeDocument/2006/relationships/hyperlink" Target="https://www.facebook.com/2306787926000733_2306846122661580" TargetMode="External" /><Relationship Id="rId325" Type="http://schemas.openxmlformats.org/officeDocument/2006/relationships/hyperlink" Target="https://www.facebook.com/2306787926000733_2306845609328298" TargetMode="External" /><Relationship Id="rId326" Type="http://schemas.openxmlformats.org/officeDocument/2006/relationships/hyperlink" Target="https://www.facebook.com/2306787926000733_2306844662661726" TargetMode="External" /><Relationship Id="rId327" Type="http://schemas.openxmlformats.org/officeDocument/2006/relationships/hyperlink" Target="https://www.facebook.com/2306787926000733_2306844195995106" TargetMode="External" /><Relationship Id="rId328" Type="http://schemas.openxmlformats.org/officeDocument/2006/relationships/hyperlink" Target="https://www.facebook.com/2306787926000733_2306844062661786" TargetMode="External" /><Relationship Id="rId329" Type="http://schemas.openxmlformats.org/officeDocument/2006/relationships/hyperlink" Target="https://www.facebook.com/2306787926000733_2306842952661897" TargetMode="External" /><Relationship Id="rId330" Type="http://schemas.openxmlformats.org/officeDocument/2006/relationships/hyperlink" Target="https://www.facebook.com/2306787926000733_2306842815995244" TargetMode="External" /><Relationship Id="rId331" Type="http://schemas.openxmlformats.org/officeDocument/2006/relationships/hyperlink" Target="https://www.facebook.com/2306787926000733_2306842415995284" TargetMode="External" /><Relationship Id="rId332" Type="http://schemas.openxmlformats.org/officeDocument/2006/relationships/hyperlink" Target="https://www.facebook.com/2306787926000733_2306841822662010" TargetMode="External" /><Relationship Id="rId333" Type="http://schemas.openxmlformats.org/officeDocument/2006/relationships/hyperlink" Target="https://www.facebook.com/2306787926000733_2306841172662075" TargetMode="External" /><Relationship Id="rId334" Type="http://schemas.openxmlformats.org/officeDocument/2006/relationships/hyperlink" Target="https://www.facebook.com/2306787926000733_2306840619328797" TargetMode="External" /><Relationship Id="rId335" Type="http://schemas.openxmlformats.org/officeDocument/2006/relationships/hyperlink" Target="https://www.facebook.com/2306787926000733_2306840052662187" TargetMode="External" /><Relationship Id="rId336" Type="http://schemas.openxmlformats.org/officeDocument/2006/relationships/hyperlink" Target="https://www.facebook.com/2306787926000733_2306837785995747" TargetMode="External" /><Relationship Id="rId337" Type="http://schemas.openxmlformats.org/officeDocument/2006/relationships/hyperlink" Target="https://www.facebook.com/2306787926000733_2306837522662440" TargetMode="External" /><Relationship Id="rId338" Type="http://schemas.openxmlformats.org/officeDocument/2006/relationships/hyperlink" Target="https://www.facebook.com/2306787926000733_2306836232662569" TargetMode="External" /><Relationship Id="rId339" Type="http://schemas.openxmlformats.org/officeDocument/2006/relationships/hyperlink" Target="https://www.facebook.com/2306787926000733_2306832242662968" TargetMode="External" /><Relationship Id="rId340" Type="http://schemas.openxmlformats.org/officeDocument/2006/relationships/hyperlink" Target="https://www.facebook.com/2306787926000733_2306831679329691" TargetMode="External" /><Relationship Id="rId341" Type="http://schemas.openxmlformats.org/officeDocument/2006/relationships/hyperlink" Target="https://www.facebook.com/2306787926000733_2306829622663230" TargetMode="External" /><Relationship Id="rId342" Type="http://schemas.openxmlformats.org/officeDocument/2006/relationships/hyperlink" Target="https://www.facebook.com/2306787926000733_2306829532663239" TargetMode="External" /><Relationship Id="rId343" Type="http://schemas.openxmlformats.org/officeDocument/2006/relationships/hyperlink" Target="https://www.facebook.com/2306787926000733_2306829255996600" TargetMode="External" /><Relationship Id="rId344" Type="http://schemas.openxmlformats.org/officeDocument/2006/relationships/hyperlink" Target="https://www.facebook.com/2306787926000733_2306828632663329" TargetMode="External" /><Relationship Id="rId345" Type="http://schemas.openxmlformats.org/officeDocument/2006/relationships/hyperlink" Target="https://www.facebook.com/2306787926000733_2306791369333722" TargetMode="External" /><Relationship Id="rId346" Type="http://schemas.openxmlformats.org/officeDocument/2006/relationships/hyperlink" Target="https://www.facebook.com/2306787926000733_2306828392663353" TargetMode="External" /><Relationship Id="rId347" Type="http://schemas.openxmlformats.org/officeDocument/2006/relationships/hyperlink" Target="https://www.facebook.com/2306787926000733_2306828202663372" TargetMode="External" /><Relationship Id="rId348" Type="http://schemas.openxmlformats.org/officeDocument/2006/relationships/hyperlink" Target="https://www.facebook.com/2306787926000733_2306827342663458" TargetMode="External" /><Relationship Id="rId349" Type="http://schemas.openxmlformats.org/officeDocument/2006/relationships/hyperlink" Target="https://www.facebook.com/2306787926000733_2306825665996959" TargetMode="External" /><Relationship Id="rId350" Type="http://schemas.openxmlformats.org/officeDocument/2006/relationships/hyperlink" Target="https://www.facebook.com/2306787926000733_2306825405996985" TargetMode="External" /><Relationship Id="rId351" Type="http://schemas.openxmlformats.org/officeDocument/2006/relationships/hyperlink" Target="https://www.facebook.com/2306787926000733_2306823845997141" TargetMode="External" /><Relationship Id="rId352" Type="http://schemas.openxmlformats.org/officeDocument/2006/relationships/hyperlink" Target="https://www.facebook.com/2306787926000733_2306822202663972" TargetMode="External" /><Relationship Id="rId353" Type="http://schemas.openxmlformats.org/officeDocument/2006/relationships/hyperlink" Target="https://www.facebook.com/2306787926000733_2306820935997432" TargetMode="External" /><Relationship Id="rId354" Type="http://schemas.openxmlformats.org/officeDocument/2006/relationships/hyperlink" Target="https://www.facebook.com/2306787926000733_2306799349332924" TargetMode="External" /><Relationship Id="rId355" Type="http://schemas.openxmlformats.org/officeDocument/2006/relationships/hyperlink" Target="https://www.facebook.com/2306787926000733_2306796769333182" TargetMode="External" /><Relationship Id="rId356" Type="http://schemas.openxmlformats.org/officeDocument/2006/relationships/hyperlink" Target="https://www.facebook.com/2307202039292655_2308261399186719" TargetMode="External" /><Relationship Id="rId357" Type="http://schemas.openxmlformats.org/officeDocument/2006/relationships/hyperlink" Target="https://www.facebook.com/2307202039292655_2307465005933025" TargetMode="External" /><Relationship Id="rId358" Type="http://schemas.openxmlformats.org/officeDocument/2006/relationships/hyperlink" Target="https://www.facebook.com/111658128847068_2307202039292655" TargetMode="External" /><Relationship Id="rId359" Type="http://schemas.openxmlformats.org/officeDocument/2006/relationships/hyperlink" Target="https://www.facebook.com/2307202039292655_2308260185853507" TargetMode="External" /><Relationship Id="rId360" Type="http://schemas.openxmlformats.org/officeDocument/2006/relationships/hyperlink" Target="https://www.facebook.com/2307202039292655_2307652542580938" TargetMode="External" /><Relationship Id="rId361" Type="http://schemas.openxmlformats.org/officeDocument/2006/relationships/hyperlink" Target="https://www.facebook.com/2307202039292655_2308218032524389" TargetMode="External" /><Relationship Id="rId362" Type="http://schemas.openxmlformats.org/officeDocument/2006/relationships/hyperlink" Target="https://www.facebook.com/2307202039292655_2308217832524409" TargetMode="External" /><Relationship Id="rId363" Type="http://schemas.openxmlformats.org/officeDocument/2006/relationships/hyperlink" Target="https://www.facebook.com/2307202039292655_2307407472605445" TargetMode="External" /><Relationship Id="rId364" Type="http://schemas.openxmlformats.org/officeDocument/2006/relationships/hyperlink" Target="https://www.facebook.com/2307202039292655_2308020615877464" TargetMode="External" /><Relationship Id="rId365" Type="http://schemas.openxmlformats.org/officeDocument/2006/relationships/hyperlink" Target="https://www.facebook.com/2307202039292655_2307999322546260" TargetMode="External" /><Relationship Id="rId366" Type="http://schemas.openxmlformats.org/officeDocument/2006/relationships/hyperlink" Target="https://www.facebook.com/2307202039292655_2307953215884204" TargetMode="External" /><Relationship Id="rId367" Type="http://schemas.openxmlformats.org/officeDocument/2006/relationships/hyperlink" Target="https://www.facebook.com/2307202039292655_2307867715892754" TargetMode="External" /><Relationship Id="rId368" Type="http://schemas.openxmlformats.org/officeDocument/2006/relationships/hyperlink" Target="https://www.facebook.com/2307202039292655_2307267259286133" TargetMode="External" /><Relationship Id="rId369" Type="http://schemas.openxmlformats.org/officeDocument/2006/relationships/hyperlink" Target="https://www.facebook.com/2307202039292655_2307853389227520" TargetMode="External" /><Relationship Id="rId370" Type="http://schemas.openxmlformats.org/officeDocument/2006/relationships/hyperlink" Target="https://www.facebook.com/2307202039292655_2307700032576189" TargetMode="External" /><Relationship Id="rId371" Type="http://schemas.openxmlformats.org/officeDocument/2006/relationships/hyperlink" Target="https://www.facebook.com/2307202039292655_2307615099251349" TargetMode="External" /><Relationship Id="rId372" Type="http://schemas.openxmlformats.org/officeDocument/2006/relationships/hyperlink" Target="https://www.facebook.com/2307202039292655_2307614855918040" TargetMode="External" /><Relationship Id="rId373" Type="http://schemas.openxmlformats.org/officeDocument/2006/relationships/hyperlink" Target="https://www.facebook.com/2307202039292655_2307480245931501" TargetMode="External" /><Relationship Id="rId374" Type="http://schemas.openxmlformats.org/officeDocument/2006/relationships/hyperlink" Target="https://www.facebook.com/2307202039292655_2307436682602524" TargetMode="External" /><Relationship Id="rId375" Type="http://schemas.openxmlformats.org/officeDocument/2006/relationships/hyperlink" Target="https://www.facebook.com/2307202039292655_2307431809269678" TargetMode="External" /><Relationship Id="rId376" Type="http://schemas.openxmlformats.org/officeDocument/2006/relationships/hyperlink" Target="https://www.facebook.com/2307202039292655_2307400072606185" TargetMode="External" /><Relationship Id="rId377" Type="http://schemas.openxmlformats.org/officeDocument/2006/relationships/hyperlink" Target="https://www.facebook.com/2307202039292655_2307340115945514" TargetMode="External" /><Relationship Id="rId378" Type="http://schemas.openxmlformats.org/officeDocument/2006/relationships/hyperlink" Target="https://www.facebook.com/2307202039292655_2307316132614579" TargetMode="External" /><Relationship Id="rId379" Type="http://schemas.openxmlformats.org/officeDocument/2006/relationships/hyperlink" Target="https://www.facebook.com/2307202039292655_2307235905955935" TargetMode="External" /><Relationship Id="rId380" Type="http://schemas.openxmlformats.org/officeDocument/2006/relationships/hyperlink" Target="https://www.facebook.com/2308139495865576_2308217202524472" TargetMode="External" /><Relationship Id="rId381" Type="http://schemas.openxmlformats.org/officeDocument/2006/relationships/hyperlink" Target="https://www.facebook.com/2308139495865576_2308203525859173" TargetMode="External" /><Relationship Id="rId382" Type="http://schemas.openxmlformats.org/officeDocument/2006/relationships/hyperlink" Target="https://www.facebook.com/111658128847068_2308139495865576" TargetMode="External" /><Relationship Id="rId383" Type="http://schemas.openxmlformats.org/officeDocument/2006/relationships/hyperlink" Target="https://www.facebook.com/2308139495865576_2308216182524574" TargetMode="External" /><Relationship Id="rId384" Type="http://schemas.openxmlformats.org/officeDocument/2006/relationships/hyperlink" Target="https://www.facebook.com/2308139495865576_2308215455857980" TargetMode="External" /><Relationship Id="rId385" Type="http://schemas.openxmlformats.org/officeDocument/2006/relationships/hyperlink" Target="https://www.facebook.com/2308139495865576_2308176622528530" TargetMode="External" /><Relationship Id="rId386" Type="http://schemas.openxmlformats.org/officeDocument/2006/relationships/hyperlink" Target="https://www.facebook.com/2308139495865576_2308165552529637" TargetMode="External" /><Relationship Id="rId387"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388" Type="http://schemas.openxmlformats.org/officeDocument/2006/relationships/hyperlink" Target="https://scontent.xx.fbcdn.net/v/t39.1997-6/10734321_746324855439947_79477014_n.png?_nc_cat=1&amp;_nc_ht=scontent.xx&amp;oh=b912a62e59c3463d970285a1206bf6a0&amp;oe=5CB45AE8" TargetMode="External" /><Relationship Id="rId389"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390" Type="http://schemas.openxmlformats.org/officeDocument/2006/relationships/hyperlink" Target="https://external.xx.fbcdn.net/safe_image.php?d=AQA9VceB9BUoXPd5&amp;w=720&amp;h=720&amp;url=https%3A%2F%2Fhips.hearstapps.com%2Fhmg-prod.s3.amazonaws.com%2Fimages%2F4-11abortionnotmurder-index-01-1523554872.png%3Fcrop%3D1.00xw%3A1.00xh%3B0%2C0%26resize%3D1200%3A%2A&amp;cfs=1&amp;_nc_hash=AQBZzbApAkvkjKxo" TargetMode="External" /><Relationship Id="rId391" Type="http://schemas.openxmlformats.org/officeDocument/2006/relationships/hyperlink" Target="https://external.xx.fbcdn.net/safe_image.php?d=AQBBLV6ZCz-PUR_U&amp;w=720&amp;h=720&amp;url=https%3A%2F%2Fadoptionnetwork.com%2Fimages%2Fadoption%2Fanlc-staa-logo-2.png&amp;cfs=1&amp;_nc_hash=AQCx8MCDsojYWybM" TargetMode="External" /><Relationship Id="rId392" Type="http://schemas.openxmlformats.org/officeDocument/2006/relationships/hyperlink" Target="https://external.xx.fbcdn.net/safe_image.php?d=AQDx1LQXJk2YM5Na&amp;w=720&amp;h=720&amp;url=https%3A%2F%2Fi.ytimg.com%2Fvi%2FQOlF4YO02wg%2Fmaxresdefault.jpg&amp;cfs=1&amp;sx=276&amp;sy=0&amp;sw=720&amp;sh=720&amp;_nc_hash=AQCMyAlLkj8u8kid" TargetMode="External" /><Relationship Id="rId393" Type="http://schemas.openxmlformats.org/officeDocument/2006/relationships/hyperlink" Target="https://external.xx.fbcdn.net/safe_image.php?d=AQCLsHFFlomZs9OF&amp;w=360&amp;h=360&amp;url=https%3A%2F%2Fi.ytimg.com%2Fvi%2FkPF1FhCMPuQ%2Fhqdefault.jpg&amp;cfs=1&amp;sx=78&amp;sy=0&amp;sw=360&amp;sh=360&amp;_nc_hash=AQDnhKqCD8T9lEbD" TargetMode="External" /><Relationship Id="rId394" Type="http://schemas.openxmlformats.org/officeDocument/2006/relationships/hyperlink" Target="https://scontent.xx.fbcdn.net/v/t39.1997-6/851562_147663445415919_310424973_n.png?_nc_cat=1&amp;_nc_ht=scontent.xx&amp;oh=54944ffde9a92a32c925926d3888d293&amp;oe=5CC6918B" TargetMode="External" /><Relationship Id="rId395"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396"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397"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398" Type="http://schemas.openxmlformats.org/officeDocument/2006/relationships/hyperlink" Targe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TargetMode="External" /><Relationship Id="rId399"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400"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401" Type="http://schemas.openxmlformats.org/officeDocument/2006/relationships/hyperlink" Target="https://external.xx.fbcdn.net/safe_image.php?d=AQDkcve_lJwZk0zA&amp;w=624&amp;h=624&amp;url=https%3A%2F%2Fwww.chalice.ca%2Fimages%2Fhomepage%2Fkeepkidsinschoolfrontpage.jpg&amp;cfs=1&amp;sx=0&amp;sy=0&amp;sw=624&amp;sh=624&amp;_nc_hash=AQBUegz8gNCNE2CQ" TargetMode="External" /><Relationship Id="rId402"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403"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04"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05" Type="http://schemas.openxmlformats.org/officeDocument/2006/relationships/hyperlink" Target="https://scontent.xx.fbcdn.net/v/t39.1997-6/851575_126362090881921_1049355036_n.png?_nc_cat=1&amp;_nc_ht=scontent.xx&amp;oh=b46f1cb88158e5abd61bf8d1f04d9c9c&amp;oe=5CBB314A" TargetMode="External" /><Relationship Id="rId406" Type="http://schemas.openxmlformats.org/officeDocument/2006/relationships/hyperlink" Target="https://external.xx.fbcdn.net/safe_image.php?w=720&amp;h=720&amp;url=https%3A%2F%2Fi.ytimg.com%2Fvi%2FlMeli0BA3UA%2Fmaxresdefault.jpg&amp;cfs=1&amp;sx=533&amp;sy=0&amp;sw=720&amp;sh=720&amp;_nc_hash=AQBifqShh31Qu1ON" TargetMode="External" /><Relationship Id="rId407"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08"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09" Type="http://schemas.openxmlformats.org/officeDocument/2006/relationships/hyperlink" Target="https://external.xx.fbcdn.net/safe_image.php?d=AQDtx76xs-PIsyq-&amp;w=720&amp;h=720&amp;url=https%3A%2F%2Fmedia1.giphy.com%2Fmedia%2F3oz8xIsloV7zOmt81G%2Fgiphy.gif&amp;cfs=1&amp;_nc_hash=AQAoTw6MgqrDVTS0" TargetMode="External" /><Relationship Id="rId410"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411" Type="http://schemas.openxmlformats.org/officeDocument/2006/relationships/hyperlink" Target="https://external.xx.fbcdn.net/safe_image.php?w=720&amp;h=720&amp;url=https%3A%2F%2Fwww.amnesty.org%3A443%2Fremote.axd%2Faineupstrmediaprd.blob.core.windows.net%2Fmedia%2F15149%2F238416.jpg%3Fcenter%3D0.5%2C0.5%26preset%3Dfixed_1200_630&amp;cfs=1&amp;_nc_hash=AQA-UWGOwwIoo77_" TargetMode="External" /><Relationship Id="rId412"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13"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14" Type="http://schemas.openxmlformats.org/officeDocument/2006/relationships/hyperlink" Target="https://external.xx.fbcdn.net/safe_image.php?d=AQBK2p5qx4iVsW0g&amp;w=720&amp;h=720&amp;url=https%3A%2F%2Fwww.padaniaexpress.com%2Fimages%2Flogo%2Fpadaniaexpress_def_2015_2.jpg&amp;cfs=1&amp;_nc_hash=AQBgydaeb0hkqjkQ" TargetMode="External" /><Relationship Id="rId415" Type="http://schemas.openxmlformats.org/officeDocument/2006/relationships/hyperlink" Target="https://external.xx.fbcdn.net/safe_image.php?d=AQC6_rAFaCIBFznJ&amp;w=720&amp;h=720&amp;url=https%3A%2F%2Fwww.amnesty.org%3A443%2Fremote.axd%2Faineupstrmediaprd.blob.core.windows.net%2Fmedia%2F19839%2Fdragonfly-mic.jpg%3Fcenter%3D0.5%2C0.5%26preset%3Dfixed_1200_630&amp;cfs=1&amp;_nc_hash=AQAutw7mmjwpQMlL" TargetMode="External" /><Relationship Id="rId416"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417" Type="http://schemas.openxmlformats.org/officeDocument/2006/relationships/hyperlink" Target="https://m.facebook.com/story.php?story_fbid=10156711856080630&amp;id=284808960629" TargetMode="External" /><Relationship Id="rId418" Type="http://schemas.openxmlformats.org/officeDocument/2006/relationships/hyperlink" Target="https://www.facebook.com/434660496557518/posts/2134112383278979/" TargetMode="External" /><Relationship Id="rId419" Type="http://schemas.openxmlformats.org/officeDocument/2006/relationships/hyperlink" Target="https://adoptionnetwork.com/adoption-statistics" TargetMode="External" /><Relationship Id="rId420" Type="http://schemas.openxmlformats.org/officeDocument/2006/relationships/hyperlink" Target="https://www.facebook.com/434660496557518/posts/2134112383278979/" TargetMode="External" /><Relationship Id="rId421" Type="http://schemas.openxmlformats.org/officeDocument/2006/relationships/hyperlink" Target="https://www.facebook.com/434660496557518/posts/2134112383278979/" TargetMode="External" /><Relationship Id="rId422" Type="http://schemas.openxmlformats.org/officeDocument/2006/relationships/hyperlink" Target="https://www.mintpressnews.com/amnesty-international-troubling-collaboration-with-uk-us-intelligence/253939/" TargetMode="External" /><Relationship Id="rId423" Type="http://schemas.openxmlformats.org/officeDocument/2006/relationships/hyperlink" Target="https://www.mintpressnews.com/amnesty-international-troubling-collaboration-with-uk-us-intelligence/253939/" TargetMode="External" /><Relationship Id="rId424" Type="http://schemas.openxmlformats.org/officeDocument/2006/relationships/hyperlink" Target="https://m.facebook.com/story.php?story_fbid=2141645055858563&amp;id=100000392694057" TargetMode="External" /><Relationship Id="rId425" Type="http://schemas.openxmlformats.org/officeDocument/2006/relationships/hyperlink" Target="https://m.facebook.com/story.php?story_fbid=10156711856080630&amp;id=284808960629" TargetMode="External" /><Relationship Id="rId426" Type="http://schemas.openxmlformats.org/officeDocument/2006/relationships/hyperlink" Target="https://www.facebook.com/434660496557518/posts/2134112383278979/" TargetMode="External" /><Relationship Id="rId427" Type="http://schemas.openxmlformats.org/officeDocument/2006/relationships/hyperlink" Target="https://adoptionnetwork.com/adoption-statistics" TargetMode="External" /><Relationship Id="rId428" Type="http://schemas.openxmlformats.org/officeDocument/2006/relationships/hyperlink" Target="https://www.facebook.com/434660496557518/posts/2134112383278979/" TargetMode="External" /><Relationship Id="rId429" Type="http://schemas.openxmlformats.org/officeDocument/2006/relationships/hyperlink" Target="https://www.facebook.com/434660496557518/posts/2134112383278979/" TargetMode="External" /><Relationship Id="rId430" Type="http://schemas.openxmlformats.org/officeDocument/2006/relationships/hyperlink" Target="https://www.mintpressnews.com/amnesty-international-troubling-collaboration-with-uk-us-intelligence/253939/" TargetMode="External" /><Relationship Id="rId431" Type="http://schemas.openxmlformats.org/officeDocument/2006/relationships/hyperlink" Target="https://www.mintpressnews.com/amnesty-international-troubling-collaboration-with-uk-us-intelligence/253939/" TargetMode="External" /><Relationship Id="rId432" Type="http://schemas.openxmlformats.org/officeDocument/2006/relationships/hyperlink" Target="https://m.facebook.com/story.php?story_fbid=2141645055858563&amp;id=100000392694057" TargetMode="External" /><Relationship Id="rId433" Type="http://schemas.openxmlformats.org/officeDocument/2006/relationships/hyperlink" Target="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TargetMode="External" /><Relationship Id="rId434" Type="http://schemas.openxmlformats.org/officeDocument/2006/relationships/hyperlink" Target="https://scontent.xx.fbcdn.net/v/t39.1997-6/10734321_746324855439947_79477014_n.png?_nc_cat=1&amp;_nc_ht=scontent.xx&amp;oh=b912a62e59c3463d970285a1206bf6a0&amp;oe=5CB45AE8" TargetMode="External" /><Relationship Id="rId435" Type="http://schemas.openxmlformats.org/officeDocument/2006/relationships/hyperlink" Target="https://scontent.xx.fbcdn.net/v/t1.0-0/s130x130/50601039_2298482836831242_773128580392550400_n.jpg?_nc_cat=106&amp;_nc_ht=scontent.xx&amp;oh=81790ebf9321cd7decdd038c0c65f30e&amp;oe=5CC8B913" TargetMode="External" /><Relationship Id="rId436" Type="http://schemas.openxmlformats.org/officeDocument/2006/relationships/hyperlink" Target="https://external.xx.fbcdn.net/safe_image.php?d=AQA9VceB9BUoXPd5&amp;w=720&amp;h=720&amp;url=https%3A%2F%2Fhips.hearstapps.com%2Fhmg-prod.s3.amazonaws.com%2Fimages%2F4-11abortionnotmurder-index-01-1523554872.png%3Fcrop%3D1.00xw%3A1.00xh%3B0%2C0%26resize%3D1200%3A%2A&amp;cfs=1&amp;_nc_hash=AQBZzbApAkvkjKxo" TargetMode="External" /><Relationship Id="rId437" Type="http://schemas.openxmlformats.org/officeDocument/2006/relationships/hyperlink" Target="https://external.xx.fbcdn.net/safe_image.php?d=AQBBLV6ZCz-PUR_U&amp;w=720&amp;h=720&amp;url=https%3A%2F%2Fadoptionnetwork.com%2Fimages%2Fadoption%2Fanlc-staa-logo-2.png&amp;cfs=1&amp;_nc_hash=AQCx8MCDsojYWybM" TargetMode="External" /><Relationship Id="rId438" Type="http://schemas.openxmlformats.org/officeDocument/2006/relationships/hyperlink" Target="https://external.xx.fbcdn.net/safe_image.php?d=AQDx1LQXJk2YM5Na&amp;w=720&amp;h=720&amp;url=https%3A%2F%2Fi.ytimg.com%2Fvi%2FQOlF4YO02wg%2Fmaxresdefault.jpg&amp;cfs=1&amp;sx=276&amp;sy=0&amp;sw=720&amp;sh=720&amp;_nc_hash=AQCMyAlLkj8u8kid" TargetMode="External" /><Relationship Id="rId439" Type="http://schemas.openxmlformats.org/officeDocument/2006/relationships/hyperlink" Target="https://external.xx.fbcdn.net/safe_image.php?d=AQCLsHFFlomZs9OF&amp;w=360&amp;h=360&amp;url=https%3A%2F%2Fi.ytimg.com%2Fvi%2FkPF1FhCMPuQ%2Fhqdefault.jpg&amp;cfs=1&amp;sx=78&amp;sy=0&amp;sw=360&amp;sh=360&amp;_nc_hash=AQDnhKqCD8T9lEbD" TargetMode="External" /><Relationship Id="rId440" Type="http://schemas.openxmlformats.org/officeDocument/2006/relationships/hyperlink" Target="https://scontent.xx.fbcdn.net/v/t39.1997-6/851562_147663445415919_310424973_n.png?_nc_cat=1&amp;_nc_ht=scontent.xx&amp;oh=54944ffde9a92a32c925926d3888d293&amp;oe=5CC6918B" TargetMode="External" /><Relationship Id="rId441" Type="http://schemas.openxmlformats.org/officeDocument/2006/relationships/hyperlink" Target="https://scontent.xx.fbcdn.net/v/t15.5256-10/s130x130/50015879_288887125136055_2199427119916777472_n.jpg?_nc_cat=103&amp;_nc_ht=scontent.xx&amp;oh=2828b44a6668350cbff03acd4d2eeb0e&amp;oe=5CFE184E" TargetMode="External" /><Relationship Id="rId442" Type="http://schemas.openxmlformats.org/officeDocument/2006/relationships/hyperlink" Target="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TargetMode="External" /><Relationship Id="rId443" Type="http://schemas.openxmlformats.org/officeDocument/2006/relationships/hyperlink" Target="https://scontent.xx.fbcdn.net/v/t15.5256-10/p130x130/50027822_2293199400712838_114182001916903424_n.jpg?_nc_cat=102&amp;_nc_ht=scontent.xx&amp;oh=4a7d9089322271bbfe30f00205871145&amp;oe=5CB68065" TargetMode="External" /><Relationship Id="rId444" Type="http://schemas.openxmlformats.org/officeDocument/2006/relationships/hyperlink" Target="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TargetMode="External" /><Relationship Id="rId445" Type="http://schemas.openxmlformats.org/officeDocument/2006/relationships/hyperlink" Target="https://external.xx.fbcdn.net/safe_image.php?d=AQAf43d0IGl2B9sd&amp;w=130&amp;h=130&amp;url=https%3A%2F%2Fwww.amnesty.org%3A443%2Fremote.axd%2Faineupstrmediaprd.blob.core.windows.net%2Fmedia%2F15149%2F238416.jpg%3Fcenter%3D0.5%252C0.5%26preset%3Dfixed_1200_630&amp;cfs=1&amp;_nc_hash=AQCqCs9F17fwKcRB" TargetMode="External" /><Relationship Id="rId446" Type="http://schemas.openxmlformats.org/officeDocument/2006/relationships/hyperlink" Target="https://external.xx.fbcdn.net/safe_image.php?d=AQDbdEpRNc3pSGlk&amp;w=130&amp;h=130&amp;url=https%3A%2F%2Fwww.amnesty.org%2Fremote.axd%2Faineupstrmediaprd.blob.core.windows.net%2Fmedia%2F18651%2F2-img_4498.jpg%3Fcenter%3D0.5%252C0.5%26amp%253Bpreset%3Dproportional_639&amp;cfs=1&amp;_nc_hash=AQC-fPXkyXASrMmA" TargetMode="External" /><Relationship Id="rId447" Type="http://schemas.openxmlformats.org/officeDocument/2006/relationships/hyperlink" Target="https://external.xx.fbcdn.net/safe_image.php?d=AQDkcve_lJwZk0zA&amp;w=624&amp;h=624&amp;url=https%3A%2F%2Fwww.chalice.ca%2Fimages%2Fhomepage%2Fkeepkidsinschoolfrontpage.jpg&amp;cfs=1&amp;sx=0&amp;sy=0&amp;sw=624&amp;sh=624&amp;_nc_hash=AQBUegz8gNCNE2CQ" TargetMode="External" /><Relationship Id="rId448" Type="http://schemas.openxmlformats.org/officeDocument/2006/relationships/hyperlink" Target="https://external.xx.fbcdn.net/safe_image.php?d=AQD4ctq8a0sauDGM&amp;w=130&amp;h=130&amp;url=https%3A%2F%2Fwww.amnesty.org%3A443%2Fremote.axd%2Faineupstrmediaprd.blob.core.windows.net%2Fmedia%2F19989%2F246821.jpg%3Fcenter%3D0.5%252C0.5%26preset%3Dfixed_1200_630&amp;cfs=1&amp;_nc_hash=AQA0oDf6_DZ2QAd9" TargetMode="External" /><Relationship Id="rId449"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50" Type="http://schemas.openxmlformats.org/officeDocument/2006/relationships/hyperlink" Target="https://external.xx.fbcdn.net/safe_image.php?d=AQA8TwNX15qGt3xn&amp;w=675&amp;h=675&amp;url=https%3A%2F%2Fwww.mintpressnews.com%2Fwp-content%2Fuploads%2F2019%2F01%2FUB027980_02_edited-1.jpg&amp;cfs=1&amp;sx=284&amp;sy=0&amp;sw=675&amp;sh=675&amp;_nc_hash=AQDqAVxl2TQSzfov" TargetMode="External" /><Relationship Id="rId451" Type="http://schemas.openxmlformats.org/officeDocument/2006/relationships/hyperlink" Target="https://scontent.xx.fbcdn.net/v/t39.1997-6/851575_126362090881921_1049355036_n.png?_nc_cat=1&amp;_nc_ht=scontent.xx&amp;oh=b46f1cb88158e5abd61bf8d1f04d9c9c&amp;oe=5CBB314A" TargetMode="External" /><Relationship Id="rId452" Type="http://schemas.openxmlformats.org/officeDocument/2006/relationships/hyperlink" Target="https://external.xx.fbcdn.net/safe_image.php?w=720&amp;h=720&amp;url=https%3A%2F%2Fi.ytimg.com%2Fvi%2FlMeli0BA3UA%2Fmaxresdefault.jpg&amp;cfs=1&amp;sx=533&amp;sy=0&amp;sw=720&amp;sh=720&amp;_nc_hash=AQBifqShh31Qu1ON" TargetMode="External" /><Relationship Id="rId453"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54" Type="http://schemas.openxmlformats.org/officeDocument/2006/relationships/hyperlink" Target="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TargetMode="External" /><Relationship Id="rId455" Type="http://schemas.openxmlformats.org/officeDocument/2006/relationships/hyperlink" Target="https://external.xx.fbcdn.net/safe_image.php?d=AQDtx76xs-PIsyq-&amp;w=720&amp;h=720&amp;url=https%3A%2F%2Fmedia1.giphy.com%2Fmedia%2F3oz8xIsloV7zOmt81G%2Fgiphy.gif&amp;cfs=1&amp;_nc_hash=AQAoTw6MgqrDVTS0" TargetMode="External" /><Relationship Id="rId456" Type="http://schemas.openxmlformats.org/officeDocument/2006/relationships/hyperlink" Target="https://scontent.xx.fbcdn.net/v/t15.5256-10/p130x130/49940389_610612589366634_6905560014644051968_n.jpg?_nc_cat=102&amp;_nc_ht=scontent.xx&amp;oh=fb15fca664bd7a5fe33ee6189daeb811&amp;oe=5CC1413B" TargetMode="External" /><Relationship Id="rId457" Type="http://schemas.openxmlformats.org/officeDocument/2006/relationships/hyperlink" Target="https://external.xx.fbcdn.net/safe_image.php?w=720&amp;h=720&amp;url=https%3A%2F%2Fwww.amnesty.org%3A443%2Fremote.axd%2Faineupstrmediaprd.blob.core.windows.net%2Fmedia%2F15149%2F238416.jpg%3Fcenter%3D0.5%2C0.5%26preset%3Dfixed_1200_630&amp;cfs=1&amp;_nc_hash=AQA-UWGOwwIoo77_" TargetMode="External" /><Relationship Id="rId458"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59" Type="http://schemas.openxmlformats.org/officeDocument/2006/relationships/hyperlink" Target="https://external.xx.fbcdn.net/safe_image.php?d=AQAeWZ26j0FfXPrc&amp;w=720&amp;h=720&amp;url=https%3A%2F%2Fwww.amnesty.org%3A443%2Fremote.axd%2Faineupstrmediaprd.blob.core.windows.net%2Fmedia%2F15149%2F238416.jpg%3Fcenter%3D0.5%2C0.5%26preset%3Dfixed_1200_630&amp;cfs=1&amp;_nc_hash=AQC0Ev5JPEOg_ZSq" TargetMode="External" /><Relationship Id="rId460" Type="http://schemas.openxmlformats.org/officeDocument/2006/relationships/hyperlink" Target="https://external.xx.fbcdn.net/safe_image.php?d=AQBK2p5qx4iVsW0g&amp;w=720&amp;h=720&amp;url=https%3A%2F%2Fwww.padaniaexpress.com%2Fimages%2Flogo%2Fpadaniaexpress_def_2015_2.jpg&amp;cfs=1&amp;_nc_hash=AQBgydaeb0hkqjkQ" TargetMode="External" /><Relationship Id="rId461" Type="http://schemas.openxmlformats.org/officeDocument/2006/relationships/hyperlink" Target="https://external.xx.fbcdn.net/safe_image.php?d=AQC6_rAFaCIBFznJ&amp;w=720&amp;h=720&amp;url=https%3A%2F%2Fwww.amnesty.org%3A443%2Fremote.axd%2Faineupstrmediaprd.blob.core.windows.net%2Fmedia%2F19839%2Fdragonfly-mic.jpg%3Fcenter%3D0.5%2C0.5%26preset%3Dfixed_1200_630&amp;cfs=1&amp;_nc_hash=AQAutw7mmjwpQMlL" TargetMode="External" /><Relationship Id="rId462" Type="http://schemas.openxmlformats.org/officeDocument/2006/relationships/hyperlink" Target="https://scontent.xx.fbcdn.net/v/t15.5256-10/p130x130/49934524_382543095638442_1206363112656076800_n.jpg?_nc_cat=1&amp;_nc_ht=scontent.xx&amp;oh=9e448e7fe5aaa8794c405e1a8d31b091&amp;oe=5CF4AA22" TargetMode="External" /><Relationship Id="rId463" Type="http://schemas.openxmlformats.org/officeDocument/2006/relationships/hyperlink" Target="https://www.facebook.com/111658128847068_2298082080204651" TargetMode="External" /><Relationship Id="rId464" Type="http://schemas.openxmlformats.org/officeDocument/2006/relationships/hyperlink" Target="https://www.facebook.com/111658128847068_2298483380164521" TargetMode="External" /><Relationship Id="rId465" Type="http://schemas.openxmlformats.org/officeDocument/2006/relationships/hyperlink" Target="https://www.facebook.com/111658128847068_2299938390019020" TargetMode="External" /><Relationship Id="rId466" Type="http://schemas.openxmlformats.org/officeDocument/2006/relationships/hyperlink" Target="https://www.facebook.com/111658128847068_2301009853245207" TargetMode="External" /><Relationship Id="rId467" Type="http://schemas.openxmlformats.org/officeDocument/2006/relationships/hyperlink" Target="https://www.facebook.com/111658128847068_2302891846390341" TargetMode="External" /><Relationship Id="rId468" Type="http://schemas.openxmlformats.org/officeDocument/2006/relationships/hyperlink" Target="https://www.facebook.com/111658128847068_2304131649599694" TargetMode="External" /><Relationship Id="rId469" Type="http://schemas.openxmlformats.org/officeDocument/2006/relationships/hyperlink" Target="https://www.facebook.com/111658128847068_2305804652765727" TargetMode="External" /><Relationship Id="rId470" Type="http://schemas.openxmlformats.org/officeDocument/2006/relationships/hyperlink" Target="https://www.facebook.com/111658128847068_2306787926000733" TargetMode="External" /><Relationship Id="rId471" Type="http://schemas.openxmlformats.org/officeDocument/2006/relationships/hyperlink" Target="https://www.facebook.com/111658128847068_2307202039292655" TargetMode="External" /><Relationship Id="rId472" Type="http://schemas.openxmlformats.org/officeDocument/2006/relationships/hyperlink" Target="https://www.facebook.com/111658128847068_2308139495865576" TargetMode="External" /><Relationship Id="rId473" Type="http://schemas.openxmlformats.org/officeDocument/2006/relationships/hyperlink" Target="https://scontent.xx.fbcdn.net/v/t39.1997-6/10734321_746324855439947_79477014_n.png?_nc_cat=1&amp;_nc_ht=scontent.xx&amp;oh=b912a62e59c3463d970285a1206bf6a0&amp;oe=5CB45AE8" TargetMode="External" /><Relationship Id="rId474" Type="http://schemas.openxmlformats.org/officeDocument/2006/relationships/hyperlink" Target="https://l.facebook.com/l.php?u=https%3A%2F%2Fwww.harpersbazaar.com%2Fculture%2Fpolitics%2Fa19748134%2Fwhat-is-abortion%2F&amp;h=AT1KP9Iy6WaCmIhE7i9-Fa6hDyApmj46E1kLFK0ZViKkeaGmH8Uzp3SVuSo7FmK25DnebJeozN79re75sT5QEamMficR730cr1YWX3yC0Dpq5smMi9vs2nKsdTjCIBdjvp2NxDmDizDX&amp;s=1" TargetMode="External" /><Relationship Id="rId475" Type="http://schemas.openxmlformats.org/officeDocument/2006/relationships/hyperlink" Target="https://l.facebook.com/l.php?u=https%3A%2F%2Fadoptionnetwork.com%2Fadoption-statistics&amp;h=AT10IyYCESA1-DZ9B0C2G4V4f-xanTM-1oMryahGTAihDtisAr3iK7FLrY15XBeUYp0u6Fz3CLZkGDtsHZ7oUPNmnpwTbN-zoVELM-CPG1NNdTko7L_FNruA7uDyQXi42nzW8bh_1oE_&amp;s=1" TargetMode="External" /><Relationship Id="rId476" Type="http://schemas.openxmlformats.org/officeDocument/2006/relationships/hyperlink" Target="https://l.facebook.com/l.php?u=https%3A%2F%2Fyoutu.be%2FQOlF4YO02wg&amp;h=AT3Y2ljFxhnn_-piTUZTfps2y5dNedPyyDw_scVUnBjrHVwLkVEQvKDUsRr_sBOzqNlHqrbC8jhqZfyLlTrplbcqcFcjuGH90ghLO2Q7CjMeq6X4h6g2UB3Izv2BwIwEmg69MpH5UAq5&amp;s=1" TargetMode="External" /><Relationship Id="rId477" Type="http://schemas.openxmlformats.org/officeDocument/2006/relationships/hyperlink" Target="https://l.facebook.com/l.php?u=https%3A%2F%2Fyoutu.be%2FkPF1FhCMPuQ&amp;h=AT3apelLQFbU5-JB7eI12vK_EyDyc7p1GnczAG3QxXpX3lwPCnm9bfom556JtNxaN_kvkvadDzKIMSHVg_SJbNHaLv5rGRCRajTkM_A_u-Cn6THqfQXlwFfiI6BuS0AA6n66FZN2G5d2&amp;s=1" TargetMode="External" /><Relationship Id="rId478" Type="http://schemas.openxmlformats.org/officeDocument/2006/relationships/hyperlink" Target="https://scontent.xx.fbcdn.net/v/t39.1997-6/851562_147663445415919_310424973_n.png?_nc_cat=1&amp;_nc_ht=scontent.xx&amp;oh=54944ffde9a92a32c925926d3888d293&amp;oe=5CC6918B" TargetMode="External" /><Relationship Id="rId479" Type="http://schemas.openxmlformats.org/officeDocument/2006/relationships/hyperlink" Target="https://l.facebook.com/l.php?u=https%3A%2F%2Fwww.eventbrite.co.uk%2Fe%2Fwomen-of-colour-against-the-sex-trade-tickets-52211115853&amp;h=AT0cxFoHM8E9DzvBoCxpFmvggcNJEhJMymfN4F0s4Dg42nttGJ0m8_p-lYU7IM7lVOMlLZJ1mCmN3zb4kMBmM-Tt2Ddy0ZksBtUrBYPRBsQv5LYEyWkXfBsIyknmZQXPL6iwr-pBuiFg&amp;s=1" TargetMode="External" /><Relationship Id="rId480" Type="http://schemas.openxmlformats.org/officeDocument/2006/relationships/hyperlink" Target="http://l.facebook.com/l.php?u=http%3A%2F%2Faquahol-injection-inc.com%2F&amp;h=AT2ZexaZXTx164mpODWCFk8nNu4a2yd7e12g8gcdrBg1YYv2tk8RgIQBh98Cs-IYG0MYTe_htsPd7ILkauCHV_DyModC-pp_7Dj1Ztdirayl_lbfpYc-fZTEwqdEJtL2BmRNFN7grIss&amp;s=1" TargetMode="External" /><Relationship Id="rId481" Type="http://schemas.openxmlformats.org/officeDocument/2006/relationships/hyperlink" Target="http://l.facebook.com/l.php?u=http%3A%2F%2Fwww.chalice.ca%2F&amp;h=AT10i3m6qP4RZT0vsOxXftSyIiBdkWOnn7_rHrSKe4IXfijypDXtt1CP29rwL2mdnHEMRav2tZxY0pt5cx5q1eJ97w10OLix4TjgaxTHPkQm9Kmq0tZIojejNbn1Wq4S6qdbUlEvFfdc&amp;s=1" TargetMode="External" /><Relationship Id="rId482" Type="http://schemas.openxmlformats.org/officeDocument/2006/relationships/hyperlink" Target="https://l.facebook.com/l.php?u=https%3A%2F%2Fwww.mintpressnews.com%2Famnesty-international-troubling-collaboration-with-uk-us-intelligence%2F253939%2F&amp;h=AT1gttKYoFqfjanuWhdKzAzjB0e7T8eJy29MrFr5LPuFAb9898fGLZeWQwn9SQDOtulAYfcTPxkJLRMZ3o2iiMertSJj8bZItN20RAsIc1JbOZEEI20vf6XioEI_sFg24ktdqcBJX7RL&amp;s=1" TargetMode="External" /><Relationship Id="rId483" Type="http://schemas.openxmlformats.org/officeDocument/2006/relationships/hyperlink" Target="https://l.facebook.com/l.php?u=https%3A%2F%2Fwww.mintpressnews.com%2Famnesty-international-troubling-collaboration-with-uk-us-intelligence%2F253939%2F&amp;h=AT1090lllsl7QH16xwEQN9np2hOCMWeUZi01hxGeU25LGgHDd6r01cMT2XJQAruxa9RSPowtIKg-TN9RYOL8myeTs6yb6QzxWvl5Ef1RznTiG2fVp3QG9IK_fgS4uGfYFznycsr4tXhJ&amp;s=1" TargetMode="External" /><Relationship Id="rId484" Type="http://schemas.openxmlformats.org/officeDocument/2006/relationships/hyperlink" Target="https://scontent.xx.fbcdn.net/v/t39.1997-6/851575_126362090881921_1049355036_n.png?_nc_cat=1&amp;_nc_ht=scontent.xx&amp;oh=b46f1cb88158e5abd61bf8d1f04d9c9c&amp;oe=5CBB314A" TargetMode="External" /><Relationship Id="rId485" Type="http://schemas.openxmlformats.org/officeDocument/2006/relationships/hyperlink" Target="https://l.facebook.com/l.php?u=https%3A%2F%2Fyoutu.be%2FlMeli0BA3UA&amp;h=AT0-nmhHJ_ny7A6pypvS_BUKV_IqhXWocf-dOhF3PgbFFUZn1DPLB71TP9ko148gduaElr7IY6HyU2WA8Hu0kJ7gEZip2VnU4tz9_7Xagy9na5VnJAuzMGh388GnoDRoCtSFor8KEmIb&amp;s=1" TargetMode="External" /><Relationship Id="rId486" Type="http://schemas.openxmlformats.org/officeDocument/2006/relationships/hyperlink" Target="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 TargetMode="External" /><Relationship Id="rId487" Type="http://schemas.openxmlformats.org/officeDocument/2006/relationships/hyperlink" Target="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 TargetMode="External" /><Relationship Id="rId488" Type="http://schemas.openxmlformats.org/officeDocument/2006/relationships/hyperlink" Target="https://l.facebook.com/l.php?u=https%3A%2F%2Fmedia1.giphy.com%2Fmedia%2F3oz8xIsloV7zOmt81G%2Fgiphy.gif&amp;h=AT3Hl7_hXaox7UrLOMX6md_pMRZrDv1-I5usvk1DLrODRiWKeBcGrfWTfOhYQhFgKbNGfWm6HVr50Vfn4768P291NcP9cXL3ecssdApcatyvScb0MFEZ99Ok5pO8Is2WeubrJid6G2If&amp;s=1" TargetMode="External" /><Relationship Id="rId489" Type="http://schemas.openxmlformats.org/officeDocument/2006/relationships/hyperlink" Target="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 TargetMode="External" /><Relationship Id="rId490" Type="http://schemas.openxmlformats.org/officeDocument/2006/relationships/hyperlink" Target="https://l.facebook.com/l.php?u=https%3A%2F%2Fwww.amnesty.org%2Fen%2Fget-involved%2Ftake-action%2Fchechnya-stop-abducting-and-killing-gay-men%2F&amp;h=AT3M_yj2YZxVfaxOzcT2SJxQp7wy8FxFRea5deKphVXkDGSkRv_65_bbL2vd0OZbs2wPOe4k2KpSTaC0U2_PW8dCVg_m7ZP_vbMhH30Rrg_05pbPe6nz0jkfCgm-2IlpfX67vCbCnX46&amp;s=1" TargetMode="External" /><Relationship Id="rId491" Type="http://schemas.openxmlformats.org/officeDocument/2006/relationships/hyperlink" Target="https://l.facebook.com/l.php?u=https%3A%2F%2Fwww.amnesty.org%2Fen%2Fget-involved%2Ftake-action%2Fchechnya-stop-abducting-and-killing-gay-men%2F&amp;h=AT077wVmuV0n7CWICB7V7pzeTNQsL8bxMGq9akv4pFgReCTMlnHvWCDAmVsPDELOU8F8APxmo0T5DkXO0YIc8TObGMcDeYsP9tRUHi_jQf_bIH4DXx7TIlzuBjH4RoqqmjmApaDnFVGB&amp;s=1" TargetMode="External" /><Relationship Id="rId492" Type="http://schemas.openxmlformats.org/officeDocument/2006/relationships/hyperlink" Target="https://l.facebook.com/l.php?u=https%3A%2F%2Fwww.padaniaexpress.com%2F1971-iran-7mila-arresti-di-dissidenti.html&amp;h=AT2LWushnV60OzEJkAPMV5V6_nfhmkXEeEW_8pab9yKKR29-uXg6ljI-2pPxPSPBhAgWBa2FwcNgwca9f4D62-uP3T66pe-DQRSotm5f62n_RRIyUE_IToXzStib5bXT_5yW88ed_oi8&amp;s=1" TargetMode="External" /><Relationship Id="rId493" Type="http://schemas.openxmlformats.org/officeDocument/2006/relationships/hyperlink" Target="https://l.facebook.com/l.php?u=https%3A%2F%2Fwww.amnesty.org%2Fen%2Fget-involved%2Ftake-action%2Ftell-google-drop-dragonfly%2F&amp;h=AT2F9gsa3nTi9MUA5eCp21ACkTPoLPLhO5JdFjBNL6aqW_rL1VmBPb5f0Yr4mhXRDYIks1q3wFnNSVWeQMesuNEm2lG0AU-h5vajIlajDJf6DF-d9yYXru1V1PRrgCr0rhr0CE6VrtoP&amp;s=1" TargetMode="External" /><Relationship Id="rId494" Type="http://schemas.openxmlformats.org/officeDocument/2006/relationships/hyperlink" Target="https://www.facebook.com/2306787926000733_2307852092560983" TargetMode="External" /><Relationship Id="rId495" Type="http://schemas.openxmlformats.org/officeDocument/2006/relationships/hyperlink" Target="https://www.facebook.com/2306787926000733_2307116265967899" TargetMode="External" /><Relationship Id="rId496" Type="http://schemas.openxmlformats.org/officeDocument/2006/relationships/hyperlink" Target="https://www.facebook.com/2306787926000733_2307301529282706" TargetMode="External" /><Relationship Id="rId497" Type="http://schemas.openxmlformats.org/officeDocument/2006/relationships/hyperlink" Target="https://www.facebook.com/2306787926000733_2307107942635398" TargetMode="External" /><Relationship Id="rId498" Type="http://schemas.openxmlformats.org/officeDocument/2006/relationships/hyperlink" Target="https://www.facebook.com/2306787926000733_2307645405914985" TargetMode="External" /><Relationship Id="rId499" Type="http://schemas.openxmlformats.org/officeDocument/2006/relationships/hyperlink" Target="https://www.facebook.com/2306787926000733_2306872952658897" TargetMode="External" /><Relationship Id="rId500" Type="http://schemas.openxmlformats.org/officeDocument/2006/relationships/hyperlink" Target="https://www.facebook.com/2306787926000733_2307651349247724" TargetMode="External" /><Relationship Id="rId501" Type="http://schemas.openxmlformats.org/officeDocument/2006/relationships/hyperlink" Target="https://www.facebook.com/2306787926000733_2306820092664183" TargetMode="External" /><Relationship Id="rId502" Type="http://schemas.openxmlformats.org/officeDocument/2006/relationships/hyperlink" Target="https://www.facebook.com/2306787926000733_2307650579247801" TargetMode="External" /><Relationship Id="rId503" Type="http://schemas.openxmlformats.org/officeDocument/2006/relationships/hyperlink" Target="https://www.facebook.com/2306787926000733_2307331589279700" TargetMode="External" /><Relationship Id="rId504" Type="http://schemas.openxmlformats.org/officeDocument/2006/relationships/hyperlink" Target="https://www.facebook.com/2306787926000733_2306798749332984" TargetMode="External" /><Relationship Id="rId505" Type="http://schemas.openxmlformats.org/officeDocument/2006/relationships/hyperlink" Target="https://www.facebook.com/2298082080204651_2304459706233555" TargetMode="External" /><Relationship Id="rId506" Type="http://schemas.openxmlformats.org/officeDocument/2006/relationships/hyperlink" Target="https://www.facebook.com/2298082080204651_2301460829866776" TargetMode="External" /><Relationship Id="rId507" Type="http://schemas.openxmlformats.org/officeDocument/2006/relationships/hyperlink" Target="https://www.facebook.com/2298082080204651_2301246733221519" TargetMode="External" /><Relationship Id="rId508" Type="http://schemas.openxmlformats.org/officeDocument/2006/relationships/hyperlink" Target="https://www.facebook.com/2298082080204651_2298341500178709" TargetMode="External" /><Relationship Id="rId509" Type="http://schemas.openxmlformats.org/officeDocument/2006/relationships/hyperlink" Target="https://www.facebook.com/2298082080204651_2299960890016770" TargetMode="External" /><Relationship Id="rId510" Type="http://schemas.openxmlformats.org/officeDocument/2006/relationships/hyperlink" Target="https://www.facebook.com/2298082080204651_2299777640035095" TargetMode="External" /><Relationship Id="rId511" Type="http://schemas.openxmlformats.org/officeDocument/2006/relationships/hyperlink" Target="https://www.facebook.com/2298082080204651_2299199403426252" TargetMode="External" /><Relationship Id="rId512" Type="http://schemas.openxmlformats.org/officeDocument/2006/relationships/hyperlink" Target="https://www.facebook.com/2298082080204651_2299131206766405" TargetMode="External" /><Relationship Id="rId513" Type="http://schemas.openxmlformats.org/officeDocument/2006/relationships/hyperlink" Target="https://www.facebook.com/2298082080204651_2298834350129424" TargetMode="External" /><Relationship Id="rId514" Type="http://schemas.openxmlformats.org/officeDocument/2006/relationships/hyperlink" Target="https://www.facebook.com/2298082080204651_2298682796811246" TargetMode="External" /><Relationship Id="rId515" Type="http://schemas.openxmlformats.org/officeDocument/2006/relationships/hyperlink" Target="https://www.facebook.com/2298082080204651_2298588846820641" TargetMode="External" /><Relationship Id="rId516" Type="http://schemas.openxmlformats.org/officeDocument/2006/relationships/hyperlink" Target="https://www.facebook.com/2298082080204651_2298558946823631" TargetMode="External" /><Relationship Id="rId517" Type="http://schemas.openxmlformats.org/officeDocument/2006/relationships/hyperlink" Target="https://www.facebook.com/2298082080204651_2298500786829447" TargetMode="External" /><Relationship Id="rId518" Type="http://schemas.openxmlformats.org/officeDocument/2006/relationships/hyperlink" Target="https://www.facebook.com/2298082080204651_2298285123517680" TargetMode="External" /><Relationship Id="rId519" Type="http://schemas.openxmlformats.org/officeDocument/2006/relationships/hyperlink" Target="https://www.facebook.com/2298082080204651_2298189603527232" TargetMode="External" /><Relationship Id="rId520" Type="http://schemas.openxmlformats.org/officeDocument/2006/relationships/hyperlink" Target="https://www.facebook.com/2298082080204651_2298181790194680" TargetMode="External" /><Relationship Id="rId521" Type="http://schemas.openxmlformats.org/officeDocument/2006/relationships/hyperlink" Target="https://www.facebook.com/2298082080204651_2298144910198368" TargetMode="External" /><Relationship Id="rId522" Type="http://schemas.openxmlformats.org/officeDocument/2006/relationships/hyperlink" Target="https://www.facebook.com/2298082080204651_2298110086868517" TargetMode="External" /><Relationship Id="rId523" Type="http://schemas.openxmlformats.org/officeDocument/2006/relationships/hyperlink" Target="https://www.facebook.com/2298082080204651_2298086096870916" TargetMode="External" /><Relationship Id="rId524" Type="http://schemas.openxmlformats.org/officeDocument/2006/relationships/hyperlink" Target="https://www.facebook.com/2298082080204651_2298083893537803" TargetMode="External" /><Relationship Id="rId525" Type="http://schemas.openxmlformats.org/officeDocument/2006/relationships/hyperlink" Target="https://www.facebook.com/2298483380164521_2308179445861581" TargetMode="External" /><Relationship Id="rId526" Type="http://schemas.openxmlformats.org/officeDocument/2006/relationships/hyperlink" Target="https://www.facebook.com/2298483380164521_2298552586824267" TargetMode="External" /><Relationship Id="rId527" Type="http://schemas.openxmlformats.org/officeDocument/2006/relationships/hyperlink" Target="https://www.facebook.com/2298483380164521_2307454115934114" TargetMode="External" /><Relationship Id="rId528" Type="http://schemas.openxmlformats.org/officeDocument/2006/relationships/hyperlink" Target="https://www.facebook.com/2298483380164521_2306114089401450" TargetMode="External" /><Relationship Id="rId529" Type="http://schemas.openxmlformats.org/officeDocument/2006/relationships/hyperlink" Target="https://www.facebook.com/2298483380164521_2299287006750825" TargetMode="External" /><Relationship Id="rId530" Type="http://schemas.openxmlformats.org/officeDocument/2006/relationships/hyperlink" Target="https://www.facebook.com/2298483380164521_2306112349401624" TargetMode="External" /><Relationship Id="rId531" Type="http://schemas.openxmlformats.org/officeDocument/2006/relationships/hyperlink" Target="https://www.facebook.com/2298483380164521_2305077956171730" TargetMode="External" /><Relationship Id="rId532" Type="http://schemas.openxmlformats.org/officeDocument/2006/relationships/hyperlink" Target="https://www.facebook.com/2298483380164521_2304197356259790" TargetMode="External" /><Relationship Id="rId533" Type="http://schemas.openxmlformats.org/officeDocument/2006/relationships/hyperlink" Target="https://www.facebook.com/2298483380164521_2298673983478794" TargetMode="External" /><Relationship Id="rId534" Type="http://schemas.openxmlformats.org/officeDocument/2006/relationships/hyperlink" Target="https://www.facebook.com/2298483380164521_2304104656269060" TargetMode="External" /><Relationship Id="rId535" Type="http://schemas.openxmlformats.org/officeDocument/2006/relationships/hyperlink" Target="https://www.facebook.com/2298483380164521_2303048736374652" TargetMode="External" /><Relationship Id="rId536" Type="http://schemas.openxmlformats.org/officeDocument/2006/relationships/hyperlink" Target="https://www.facebook.com/2298483380164521_2302604943085698" TargetMode="External" /><Relationship Id="rId537" Type="http://schemas.openxmlformats.org/officeDocument/2006/relationships/hyperlink" Target="https://www.facebook.com/2298483380164521_2302601703086022" TargetMode="External" /><Relationship Id="rId538" Type="http://schemas.openxmlformats.org/officeDocument/2006/relationships/hyperlink" Target="https://www.facebook.com/2298483380164521_2302557476423778" TargetMode="External" /><Relationship Id="rId539" Type="http://schemas.openxmlformats.org/officeDocument/2006/relationships/hyperlink" Target="https://www.facebook.com/2298483380164521_2302438516435674" TargetMode="External" /><Relationship Id="rId540" Type="http://schemas.openxmlformats.org/officeDocument/2006/relationships/hyperlink" Target="https://www.facebook.com/2298483380164521_2302437343102458" TargetMode="External" /><Relationship Id="rId541" Type="http://schemas.openxmlformats.org/officeDocument/2006/relationships/hyperlink" Target="https://www.facebook.com/2298483380164521_2298523970160462" TargetMode="External" /><Relationship Id="rId542" Type="http://schemas.openxmlformats.org/officeDocument/2006/relationships/hyperlink" Target="https://www.facebook.com/2298483380164521_2302436496435876" TargetMode="External" /><Relationship Id="rId543" Type="http://schemas.openxmlformats.org/officeDocument/2006/relationships/hyperlink" Target="https://www.facebook.com/2298483380164521_2302431589769700" TargetMode="External" /><Relationship Id="rId544" Type="http://schemas.openxmlformats.org/officeDocument/2006/relationships/hyperlink" Target="https://www.facebook.com/2298483380164521_2302167766462749" TargetMode="External" /><Relationship Id="rId545" Type="http://schemas.openxmlformats.org/officeDocument/2006/relationships/hyperlink" Target="https://www.facebook.com/2298483380164521_2302428546436671" TargetMode="External" /><Relationship Id="rId546" Type="http://schemas.openxmlformats.org/officeDocument/2006/relationships/hyperlink" Target="https://www.facebook.com/2298483380164521_2302417933104399" TargetMode="External" /><Relationship Id="rId547" Type="http://schemas.openxmlformats.org/officeDocument/2006/relationships/hyperlink" Target="https://www.facebook.com/2298483380164521_2301706326508893" TargetMode="External" /><Relationship Id="rId548" Type="http://schemas.openxmlformats.org/officeDocument/2006/relationships/hyperlink" Target="https://www.facebook.com/2298483380164521_2299354040077455" TargetMode="External" /><Relationship Id="rId549" Type="http://schemas.openxmlformats.org/officeDocument/2006/relationships/hyperlink" Target="https://www.facebook.com/2298483380164521_2301629233183269" TargetMode="External" /><Relationship Id="rId550" Type="http://schemas.openxmlformats.org/officeDocument/2006/relationships/hyperlink" Target="https://www.facebook.com/2298483380164521_2301624659850393" TargetMode="External" /><Relationship Id="rId551" Type="http://schemas.openxmlformats.org/officeDocument/2006/relationships/hyperlink" Target="https://www.facebook.com/2298483380164521_2301514893194703" TargetMode="External" /><Relationship Id="rId552" Type="http://schemas.openxmlformats.org/officeDocument/2006/relationships/hyperlink" Target="https://www.facebook.com/2298483380164521_2301511709861688" TargetMode="External" /><Relationship Id="rId553" Type="http://schemas.openxmlformats.org/officeDocument/2006/relationships/hyperlink" Target="https://www.facebook.com/2298483380164521_2301378979874961" TargetMode="External" /><Relationship Id="rId554" Type="http://schemas.openxmlformats.org/officeDocument/2006/relationships/hyperlink" Target="https://www.facebook.com/2298483380164521_2301224813223711" TargetMode="External" /><Relationship Id="rId555" Type="http://schemas.openxmlformats.org/officeDocument/2006/relationships/hyperlink" Target="https://www.facebook.com/2298483380164521_2301220139890845" TargetMode="External" /><Relationship Id="rId556" Type="http://schemas.openxmlformats.org/officeDocument/2006/relationships/hyperlink" Target="https://www.facebook.com/2298483380164521_2301219589890900" TargetMode="External" /><Relationship Id="rId557" Type="http://schemas.openxmlformats.org/officeDocument/2006/relationships/hyperlink" Target="https://www.facebook.com/2298483380164521_2301214676558058" TargetMode="External" /><Relationship Id="rId558" Type="http://schemas.openxmlformats.org/officeDocument/2006/relationships/hyperlink" Target="https://www.facebook.com/2298483380164521_2301128173233375" TargetMode="External" /><Relationship Id="rId559" Type="http://schemas.openxmlformats.org/officeDocument/2006/relationships/hyperlink" Target="https://www.facebook.com/2298483380164521_2301119123234280" TargetMode="External" /><Relationship Id="rId560" Type="http://schemas.openxmlformats.org/officeDocument/2006/relationships/hyperlink" Target="https://www.facebook.com/2298483380164521_2300987923247400" TargetMode="External" /><Relationship Id="rId561" Type="http://schemas.openxmlformats.org/officeDocument/2006/relationships/hyperlink" Target="https://www.facebook.com/2298483380164521_2300971509915708" TargetMode="External" /><Relationship Id="rId562" Type="http://schemas.openxmlformats.org/officeDocument/2006/relationships/hyperlink" Target="https://www.facebook.com/2298483380164521_2300932073252985" TargetMode="External" /><Relationship Id="rId563" Type="http://schemas.openxmlformats.org/officeDocument/2006/relationships/hyperlink" Target="https://www.facebook.com/2298483380164521_2300918509921008" TargetMode="External" /><Relationship Id="rId564" Type="http://schemas.openxmlformats.org/officeDocument/2006/relationships/hyperlink" Target="https://www.facebook.com/2298483380164521_2300912373254955" TargetMode="External" /><Relationship Id="rId565" Type="http://schemas.openxmlformats.org/officeDocument/2006/relationships/hyperlink" Target="https://www.facebook.com/2298483380164521_2300850079927851" TargetMode="External" /><Relationship Id="rId566" Type="http://schemas.openxmlformats.org/officeDocument/2006/relationships/hyperlink" Target="https://www.facebook.com/2298483380164521_2300793296600196" TargetMode="External" /><Relationship Id="rId567" Type="http://schemas.openxmlformats.org/officeDocument/2006/relationships/hyperlink" Target="https://www.facebook.com/2298483380164521_2300420506637475" TargetMode="External" /><Relationship Id="rId568" Type="http://schemas.openxmlformats.org/officeDocument/2006/relationships/hyperlink" Target="https://www.facebook.com/2298483380164521_2300375839975275" TargetMode="External" /><Relationship Id="rId569" Type="http://schemas.openxmlformats.org/officeDocument/2006/relationships/hyperlink" Target="https://www.facebook.com/2298483380164521_2300264226653103" TargetMode="External" /><Relationship Id="rId570" Type="http://schemas.openxmlformats.org/officeDocument/2006/relationships/hyperlink" Target="https://www.facebook.com/2298483380164521_2300258406653685" TargetMode="External" /><Relationship Id="rId571" Type="http://schemas.openxmlformats.org/officeDocument/2006/relationships/hyperlink" Target="https://www.facebook.com/2298483380164521_2299558703390322" TargetMode="External" /><Relationship Id="rId572" Type="http://schemas.openxmlformats.org/officeDocument/2006/relationships/hyperlink" Target="https://www.facebook.com/2298483380164521_2300254313320761" TargetMode="External" /><Relationship Id="rId573" Type="http://schemas.openxmlformats.org/officeDocument/2006/relationships/hyperlink" Target="https://www.facebook.com/2298483380164521_2300252829987576" TargetMode="External" /><Relationship Id="rId574" Type="http://schemas.openxmlformats.org/officeDocument/2006/relationships/hyperlink" Target="https://www.facebook.com/2298483380164521_2300247716654754" TargetMode="External" /><Relationship Id="rId575" Type="http://schemas.openxmlformats.org/officeDocument/2006/relationships/hyperlink" Target="https://www.facebook.com/2298483380164521_2300152186664307" TargetMode="External" /><Relationship Id="rId576" Type="http://schemas.openxmlformats.org/officeDocument/2006/relationships/hyperlink" Target="https://www.facebook.com/2298483380164521_2300149869997872" TargetMode="External" /><Relationship Id="rId577" Type="http://schemas.openxmlformats.org/officeDocument/2006/relationships/hyperlink" Target="https://www.facebook.com/2298483380164521_2300146689998190" TargetMode="External" /><Relationship Id="rId578" Type="http://schemas.openxmlformats.org/officeDocument/2006/relationships/hyperlink" Target="https://www.facebook.com/2298483380164521_2300130596666466" TargetMode="External" /><Relationship Id="rId579" Type="http://schemas.openxmlformats.org/officeDocument/2006/relationships/hyperlink" Target="https://www.facebook.com/2298483380164521_2300126123333580" TargetMode="External" /><Relationship Id="rId580" Type="http://schemas.openxmlformats.org/officeDocument/2006/relationships/hyperlink" Target="https://www.facebook.com/2298483380164521_2300124736667052" TargetMode="External" /><Relationship Id="rId581" Type="http://schemas.openxmlformats.org/officeDocument/2006/relationships/hyperlink" Target="https://www.facebook.com/2298483380164521_2300116436667882" TargetMode="External" /><Relationship Id="rId582" Type="http://schemas.openxmlformats.org/officeDocument/2006/relationships/hyperlink" Target="https://www.facebook.com/2298483380164521_2300116003334592" TargetMode="External" /><Relationship Id="rId583" Type="http://schemas.openxmlformats.org/officeDocument/2006/relationships/hyperlink" Target="https://www.facebook.com/2298483380164521_2300113933334799" TargetMode="External" /><Relationship Id="rId584" Type="http://schemas.openxmlformats.org/officeDocument/2006/relationships/hyperlink" Target="https://www.facebook.com/2298483380164521_2300112583334934" TargetMode="External" /><Relationship Id="rId585" Type="http://schemas.openxmlformats.org/officeDocument/2006/relationships/hyperlink" Target="https://www.facebook.com/2298483380164521_2300072206672305" TargetMode="External" /><Relationship Id="rId586" Type="http://schemas.openxmlformats.org/officeDocument/2006/relationships/hyperlink" Target="https://www.facebook.com/2298483380164521_2300070393339153" TargetMode="External" /><Relationship Id="rId587" Type="http://schemas.openxmlformats.org/officeDocument/2006/relationships/hyperlink" Target="https://www.facebook.com/2298483380164521_2300011283345064" TargetMode="External" /><Relationship Id="rId588" Type="http://schemas.openxmlformats.org/officeDocument/2006/relationships/hyperlink" Target="https://www.facebook.com/2298483380164521_2300004136679112" TargetMode="External" /><Relationship Id="rId589" Type="http://schemas.openxmlformats.org/officeDocument/2006/relationships/hyperlink" Target="https://www.facebook.com/2298483380164521_2299988283347364" TargetMode="External" /><Relationship Id="rId590" Type="http://schemas.openxmlformats.org/officeDocument/2006/relationships/hyperlink" Target="https://www.facebook.com/2298483380164521_2299978483348344" TargetMode="External" /><Relationship Id="rId591" Type="http://schemas.openxmlformats.org/officeDocument/2006/relationships/hyperlink" Target="https://www.facebook.com/2298483380164521_2299975836681942" TargetMode="External" /><Relationship Id="rId592" Type="http://schemas.openxmlformats.org/officeDocument/2006/relationships/hyperlink" Target="https://www.facebook.com/2298483380164521_2299973196682206" TargetMode="External" /><Relationship Id="rId593" Type="http://schemas.openxmlformats.org/officeDocument/2006/relationships/hyperlink" Target="https://www.facebook.com/2298483380164521_2299963810016478" TargetMode="External" /><Relationship Id="rId594" Type="http://schemas.openxmlformats.org/officeDocument/2006/relationships/hyperlink" Target="https://www.facebook.com/2298483380164521_2299723883373804" TargetMode="External" /><Relationship Id="rId595" Type="http://schemas.openxmlformats.org/officeDocument/2006/relationships/hyperlink" Target="https://www.facebook.com/2298483380164521_2299717326707793" TargetMode="External" /><Relationship Id="rId596" Type="http://schemas.openxmlformats.org/officeDocument/2006/relationships/hyperlink" Target="https://www.facebook.com/2298483380164521_2299696316709894" TargetMode="External" /><Relationship Id="rId597" Type="http://schemas.openxmlformats.org/officeDocument/2006/relationships/hyperlink" Target="https://www.facebook.com/2298483380164521_2299624646717061" TargetMode="External" /><Relationship Id="rId598" Type="http://schemas.openxmlformats.org/officeDocument/2006/relationships/hyperlink" Target="https://www.facebook.com/2298483380164521_2299619950050864" TargetMode="External" /><Relationship Id="rId599" Type="http://schemas.openxmlformats.org/officeDocument/2006/relationships/hyperlink" Target="https://www.facebook.com/2298483380164521_2299584273387765" TargetMode="External" /><Relationship Id="rId600" Type="http://schemas.openxmlformats.org/officeDocument/2006/relationships/hyperlink" Target="https://www.facebook.com/2298483380164521_2299512476728278" TargetMode="External" /><Relationship Id="rId601" Type="http://schemas.openxmlformats.org/officeDocument/2006/relationships/hyperlink" Target="https://www.facebook.com/2298483380164521_2299509950061864" TargetMode="External" /><Relationship Id="rId602" Type="http://schemas.openxmlformats.org/officeDocument/2006/relationships/hyperlink" Target="https://www.facebook.com/2298483380164521_2299506520062207" TargetMode="External" /><Relationship Id="rId603" Type="http://schemas.openxmlformats.org/officeDocument/2006/relationships/hyperlink" Target="https://www.facebook.com/2298483380164521_2299239473422245" TargetMode="External" /><Relationship Id="rId604" Type="http://schemas.openxmlformats.org/officeDocument/2006/relationships/hyperlink" Target="https://www.facebook.com/2298483380164521_2298984100114449" TargetMode="External" /><Relationship Id="rId605" Type="http://schemas.openxmlformats.org/officeDocument/2006/relationships/hyperlink" Target="https://www.facebook.com/2298483380164521_2298983516781174" TargetMode="External" /><Relationship Id="rId606" Type="http://schemas.openxmlformats.org/officeDocument/2006/relationships/hyperlink" Target="https://www.facebook.com/2298483380164521_2298983203447872" TargetMode="External" /><Relationship Id="rId607" Type="http://schemas.openxmlformats.org/officeDocument/2006/relationships/hyperlink" Target="https://www.facebook.com/2298483380164521_2298982810114578" TargetMode="External" /><Relationship Id="rId608" Type="http://schemas.openxmlformats.org/officeDocument/2006/relationships/hyperlink" Target="https://www.facebook.com/2298483380164521_2298969563449236" TargetMode="External" /><Relationship Id="rId609" Type="http://schemas.openxmlformats.org/officeDocument/2006/relationships/hyperlink" Target="https://www.facebook.com/2298483380164521_2298966713449521" TargetMode="External" /><Relationship Id="rId610" Type="http://schemas.openxmlformats.org/officeDocument/2006/relationships/hyperlink" Target="https://www.facebook.com/2298483380164521_2298745963471596" TargetMode="External" /><Relationship Id="rId611" Type="http://schemas.openxmlformats.org/officeDocument/2006/relationships/hyperlink" Target="https://www.facebook.com/2298483380164521_2298716693474523" TargetMode="External" /><Relationship Id="rId612" Type="http://schemas.openxmlformats.org/officeDocument/2006/relationships/hyperlink" Target="https://www.facebook.com/2298483380164521_2298708956808630" TargetMode="External" /><Relationship Id="rId613" Type="http://schemas.openxmlformats.org/officeDocument/2006/relationships/hyperlink" Target="https://www.facebook.com/2298483380164521_2298674056812120" TargetMode="External" /><Relationship Id="rId614" Type="http://schemas.openxmlformats.org/officeDocument/2006/relationships/hyperlink" Target="https://www.facebook.com/2298483380164521_2298632753482917" TargetMode="External" /><Relationship Id="rId615" Type="http://schemas.openxmlformats.org/officeDocument/2006/relationships/hyperlink" Target="https://www.facebook.com/2298483380164521_2298624760150383" TargetMode="External" /><Relationship Id="rId616" Type="http://schemas.openxmlformats.org/officeDocument/2006/relationships/hyperlink" Target="https://www.facebook.com/2298483380164521_2298596406819885" TargetMode="External" /><Relationship Id="rId617" Type="http://schemas.openxmlformats.org/officeDocument/2006/relationships/hyperlink" Target="https://www.facebook.com/2298483380164521_2298554653490727" TargetMode="External" /><Relationship Id="rId618" Type="http://schemas.openxmlformats.org/officeDocument/2006/relationships/hyperlink" Target="https://www.facebook.com/2298483380164521_2298535640159295" TargetMode="External" /><Relationship Id="rId619" Type="http://schemas.openxmlformats.org/officeDocument/2006/relationships/hyperlink" Target="https://www.facebook.com/2298483380164521_2298487670164092" TargetMode="External" /><Relationship Id="rId620" Type="http://schemas.openxmlformats.org/officeDocument/2006/relationships/hyperlink" Target="https://www.facebook.com/2299938390019020_2307602752585917" TargetMode="External" /><Relationship Id="rId621" Type="http://schemas.openxmlformats.org/officeDocument/2006/relationships/hyperlink" Target="https://www.facebook.com/2299938390019020_2302067483139444" TargetMode="External" /><Relationship Id="rId622" Type="http://schemas.openxmlformats.org/officeDocument/2006/relationships/hyperlink" Target="https://www.facebook.com/2299938390019020_2300962836583242" TargetMode="External" /><Relationship Id="rId623" Type="http://schemas.openxmlformats.org/officeDocument/2006/relationships/hyperlink" Target="https://www.facebook.com/2299938390019020_2300925963253596" TargetMode="External" /><Relationship Id="rId624" Type="http://schemas.openxmlformats.org/officeDocument/2006/relationships/hyperlink" Target="https://www.facebook.com/2299938390019020_2300744569938402" TargetMode="External" /><Relationship Id="rId625" Type="http://schemas.openxmlformats.org/officeDocument/2006/relationships/hyperlink" Target="https://www.facebook.com/2301009853245207_2307601142586078" TargetMode="External" /><Relationship Id="rId626" Type="http://schemas.openxmlformats.org/officeDocument/2006/relationships/hyperlink" Target="https://www.facebook.com/2301009853245207_2306982565981269" TargetMode="External" /><Relationship Id="rId627" Type="http://schemas.openxmlformats.org/officeDocument/2006/relationships/hyperlink" Target="https://www.facebook.com/2301009853245207_2302319129780946" TargetMode="External" /><Relationship Id="rId628" Type="http://schemas.openxmlformats.org/officeDocument/2006/relationships/hyperlink" Target="https://www.facebook.com/2301009853245207_2305332332812959" TargetMode="External" /><Relationship Id="rId629" Type="http://schemas.openxmlformats.org/officeDocument/2006/relationships/hyperlink" Target="https://www.facebook.com/2301009853245207_2304686342877558" TargetMode="External" /><Relationship Id="rId630" Type="http://schemas.openxmlformats.org/officeDocument/2006/relationships/hyperlink" Target="https://www.facebook.com/2301009853245207_2304530202893172" TargetMode="External" /><Relationship Id="rId631" Type="http://schemas.openxmlformats.org/officeDocument/2006/relationships/hyperlink" Target="https://www.facebook.com/2301009853245207_2304459109566948" TargetMode="External" /><Relationship Id="rId632" Type="http://schemas.openxmlformats.org/officeDocument/2006/relationships/hyperlink" Target="https://www.facebook.com/2301009853245207_2303273889685470" TargetMode="External" /><Relationship Id="rId633" Type="http://schemas.openxmlformats.org/officeDocument/2006/relationships/hyperlink" Target="https://www.facebook.com/2301009853245207_2302528733093319" TargetMode="External" /><Relationship Id="rId634" Type="http://schemas.openxmlformats.org/officeDocument/2006/relationships/hyperlink" Target="https://www.facebook.com/2301009853245207_2302347586444767" TargetMode="External" /><Relationship Id="rId635" Type="http://schemas.openxmlformats.org/officeDocument/2006/relationships/hyperlink" Target="https://www.facebook.com/2301009853245207_2302340363112156" TargetMode="External" /><Relationship Id="rId636" Type="http://schemas.openxmlformats.org/officeDocument/2006/relationships/hyperlink" Target="https://www.facebook.com/2301009853245207_2302333859779473" TargetMode="External" /><Relationship Id="rId637" Type="http://schemas.openxmlformats.org/officeDocument/2006/relationships/hyperlink" Target="https://www.facebook.com/2301009853245207_2302230049789854" TargetMode="External" /><Relationship Id="rId638" Type="http://schemas.openxmlformats.org/officeDocument/2006/relationships/hyperlink" Target="https://www.facebook.com/2301009853245207_2301276293218563" TargetMode="External" /><Relationship Id="rId639" Type="http://schemas.openxmlformats.org/officeDocument/2006/relationships/hyperlink" Target="https://www.facebook.com/2301009853245207_2302226303123562" TargetMode="External" /><Relationship Id="rId640" Type="http://schemas.openxmlformats.org/officeDocument/2006/relationships/hyperlink" Target="https://www.facebook.com/2301009853245207_2302223969790462" TargetMode="External" /><Relationship Id="rId641" Type="http://schemas.openxmlformats.org/officeDocument/2006/relationships/hyperlink" Target="https://www.facebook.com/2301009853245207_2302053829807476" TargetMode="External" /><Relationship Id="rId642" Type="http://schemas.openxmlformats.org/officeDocument/2006/relationships/hyperlink" Target="https://www.facebook.com/2301009853245207_2301949836484542" TargetMode="External" /><Relationship Id="rId643" Type="http://schemas.openxmlformats.org/officeDocument/2006/relationships/hyperlink" Target="https://www.facebook.com/2301009853245207_2301108473235345" TargetMode="External" /><Relationship Id="rId644" Type="http://schemas.openxmlformats.org/officeDocument/2006/relationships/hyperlink" Target="https://www.facebook.com/2301009853245207_2301864706493055" TargetMode="External" /><Relationship Id="rId645" Type="http://schemas.openxmlformats.org/officeDocument/2006/relationships/hyperlink" Target="https://www.facebook.com/2301009853245207_2301861199826739" TargetMode="External" /><Relationship Id="rId646" Type="http://schemas.openxmlformats.org/officeDocument/2006/relationships/hyperlink" Target="https://www.facebook.com/2301009853245207_2301776409835218" TargetMode="External" /><Relationship Id="rId647" Type="http://schemas.openxmlformats.org/officeDocument/2006/relationships/hyperlink" Target="https://www.facebook.com/2301009853245207_2301743959838463" TargetMode="External" /><Relationship Id="rId648" Type="http://schemas.openxmlformats.org/officeDocument/2006/relationships/hyperlink" Target="https://www.facebook.com/2301009853245207_2301738283172364" TargetMode="External" /><Relationship Id="rId649" Type="http://schemas.openxmlformats.org/officeDocument/2006/relationships/hyperlink" Target="https://www.facebook.com/2301009853245207_2301725659840293" TargetMode="External" /><Relationship Id="rId650" Type="http://schemas.openxmlformats.org/officeDocument/2006/relationships/hyperlink" Target="https://www.facebook.com/2301009853245207_2301720573174135" TargetMode="External" /><Relationship Id="rId651" Type="http://schemas.openxmlformats.org/officeDocument/2006/relationships/hyperlink" Target="https://www.facebook.com/2301009853245207_2301642966515229" TargetMode="External" /><Relationship Id="rId652" Type="http://schemas.openxmlformats.org/officeDocument/2006/relationships/hyperlink" Target="https://www.facebook.com/2301009853245207_2301613999851459" TargetMode="External" /><Relationship Id="rId653" Type="http://schemas.openxmlformats.org/officeDocument/2006/relationships/hyperlink" Target="https://www.facebook.com/2301009853245207_2301487873197405" TargetMode="External" /><Relationship Id="rId654" Type="http://schemas.openxmlformats.org/officeDocument/2006/relationships/hyperlink" Target="https://www.facebook.com/2301009853245207_2301483613197831" TargetMode="External" /><Relationship Id="rId655" Type="http://schemas.openxmlformats.org/officeDocument/2006/relationships/hyperlink" Target="https://www.facebook.com/2301009853245207_2301069936572532" TargetMode="External" /><Relationship Id="rId656" Type="http://schemas.openxmlformats.org/officeDocument/2006/relationships/hyperlink" Target="https://www.facebook.com/2301009853245207_2301482256531300" TargetMode="External" /><Relationship Id="rId657" Type="http://schemas.openxmlformats.org/officeDocument/2006/relationships/hyperlink" Target="https://www.facebook.com/2301009853245207_2301400573206135" TargetMode="External" /><Relationship Id="rId658" Type="http://schemas.openxmlformats.org/officeDocument/2006/relationships/hyperlink" Target="https://www.facebook.com/2301009853245207_2301397476539778" TargetMode="External" /><Relationship Id="rId659" Type="http://schemas.openxmlformats.org/officeDocument/2006/relationships/hyperlink" Target="https://www.facebook.com/2301009853245207_2301393526540173" TargetMode="External" /><Relationship Id="rId660" Type="http://schemas.openxmlformats.org/officeDocument/2006/relationships/hyperlink" Target="https://www.facebook.com/2301009853245207_2301390383207154" TargetMode="External" /><Relationship Id="rId661" Type="http://schemas.openxmlformats.org/officeDocument/2006/relationships/hyperlink" Target="https://www.facebook.com/2301009853245207_2301321649880694" TargetMode="External" /><Relationship Id="rId662" Type="http://schemas.openxmlformats.org/officeDocument/2006/relationships/hyperlink" Target="https://www.facebook.com/2301009853245207_2301318519881007" TargetMode="External" /><Relationship Id="rId663" Type="http://schemas.openxmlformats.org/officeDocument/2006/relationships/hyperlink" Target="https://www.facebook.com/2301009853245207_2301237033222489" TargetMode="External" /><Relationship Id="rId664" Type="http://schemas.openxmlformats.org/officeDocument/2006/relationships/hyperlink" Target="https://www.facebook.com/2301009853245207_2301169943229198" TargetMode="External" /><Relationship Id="rId665" Type="http://schemas.openxmlformats.org/officeDocument/2006/relationships/hyperlink" Target="https://www.facebook.com/2301009853245207_2301084809904378" TargetMode="External" /><Relationship Id="rId666" Type="http://schemas.openxmlformats.org/officeDocument/2006/relationships/hyperlink" Target="https://www.facebook.com/2301009853245207_2301082223237970" TargetMode="External" /><Relationship Id="rId667" Type="http://schemas.openxmlformats.org/officeDocument/2006/relationships/hyperlink" Target="https://www.facebook.com/2301009853245207_2301070973239095" TargetMode="External" /><Relationship Id="rId668" Type="http://schemas.openxmlformats.org/officeDocument/2006/relationships/hyperlink" Target="https://www.facebook.com/2301009853245207_2301026949910164" TargetMode="External" /><Relationship Id="rId669" Type="http://schemas.openxmlformats.org/officeDocument/2006/relationships/hyperlink" Target="https://www.facebook.com/2301009853245207_2301012309911628" TargetMode="External" /><Relationship Id="rId670" Type="http://schemas.openxmlformats.org/officeDocument/2006/relationships/hyperlink" Target="https://www.facebook.com/2302891846390341_2305702379442621" TargetMode="External" /><Relationship Id="rId671" Type="http://schemas.openxmlformats.org/officeDocument/2006/relationships/hyperlink" Target="https://www.facebook.com/2302891846390341_2305666142779578" TargetMode="External" /><Relationship Id="rId672" Type="http://schemas.openxmlformats.org/officeDocument/2006/relationships/hyperlink" Target="https://www.facebook.com/2302891846390341_2305587762787416" TargetMode="External" /><Relationship Id="rId673" Type="http://schemas.openxmlformats.org/officeDocument/2006/relationships/hyperlink" Target="https://www.facebook.com/2302891846390341_2304685822877610" TargetMode="External" /><Relationship Id="rId674" Type="http://schemas.openxmlformats.org/officeDocument/2006/relationships/hyperlink" Target="https://www.facebook.com/2302891846390341_2304404442905748" TargetMode="External" /><Relationship Id="rId675" Type="http://schemas.openxmlformats.org/officeDocument/2006/relationships/hyperlink" Target="https://www.facebook.com/2302891846390341_2304196472926545" TargetMode="External" /><Relationship Id="rId676" Type="http://schemas.openxmlformats.org/officeDocument/2006/relationships/hyperlink" Target="https://www.facebook.com/2302891846390341_2304392609573598" TargetMode="External" /><Relationship Id="rId677" Type="http://schemas.openxmlformats.org/officeDocument/2006/relationships/hyperlink" Target="https://www.facebook.com/2302891846390341_2304379689574890" TargetMode="External" /><Relationship Id="rId678" Type="http://schemas.openxmlformats.org/officeDocument/2006/relationships/hyperlink" Target="https://www.facebook.com/2302891846390341_2304062472939945" TargetMode="External" /><Relationship Id="rId679" Type="http://schemas.openxmlformats.org/officeDocument/2006/relationships/hyperlink" Target="https://www.facebook.com/2302891846390341_2304377132908479" TargetMode="External" /><Relationship Id="rId680" Type="http://schemas.openxmlformats.org/officeDocument/2006/relationships/hyperlink" Target="https://www.facebook.com/2302891846390341_2304148462931346" TargetMode="External" /><Relationship Id="rId681" Type="http://schemas.openxmlformats.org/officeDocument/2006/relationships/hyperlink" Target="https://www.facebook.com/2302891846390341_2303706336308892" TargetMode="External" /><Relationship Id="rId682" Type="http://schemas.openxmlformats.org/officeDocument/2006/relationships/hyperlink" Target="https://www.facebook.com/2302891846390341_2303685756310950" TargetMode="External" /><Relationship Id="rId683" Type="http://schemas.openxmlformats.org/officeDocument/2006/relationships/hyperlink" Target="https://www.facebook.com/2302891846390341_2303569696322556" TargetMode="External" /><Relationship Id="rId684" Type="http://schemas.openxmlformats.org/officeDocument/2006/relationships/hyperlink" Target="https://www.facebook.com/2302891846390341_2303491089663750" TargetMode="External" /><Relationship Id="rId685" Type="http://schemas.openxmlformats.org/officeDocument/2006/relationships/hyperlink" Target="https://www.facebook.com/2302891846390341_2303021579710701" TargetMode="External" /><Relationship Id="rId686" Type="http://schemas.openxmlformats.org/officeDocument/2006/relationships/hyperlink" Target="https://www.facebook.com/2302891846390341_2303005843045608" TargetMode="External" /><Relationship Id="rId687" Type="http://schemas.openxmlformats.org/officeDocument/2006/relationships/hyperlink" Target="https://www.facebook.com/2302891846390341_2302937259719133" TargetMode="External" /><Relationship Id="rId688" Type="http://schemas.openxmlformats.org/officeDocument/2006/relationships/hyperlink" Target="https://www.facebook.com/2302891846390341_2302898073056385" TargetMode="External" /><Relationship Id="rId689" Type="http://schemas.openxmlformats.org/officeDocument/2006/relationships/hyperlink" Target="https://www.facebook.com/2302891846390341_2302895629723296" TargetMode="External" /><Relationship Id="rId690" Type="http://schemas.openxmlformats.org/officeDocument/2006/relationships/hyperlink" Target="https://www.facebook.com/2302891846390341_2302894673056725" TargetMode="External" /><Relationship Id="rId691" Type="http://schemas.openxmlformats.org/officeDocument/2006/relationships/hyperlink" Target="https://www.facebook.com/2304131649599694_2307853965894129" TargetMode="External" /><Relationship Id="rId692" Type="http://schemas.openxmlformats.org/officeDocument/2006/relationships/hyperlink" Target="https://www.facebook.com/2304131649599694_2306908482655344" TargetMode="External" /><Relationship Id="rId693" Type="http://schemas.openxmlformats.org/officeDocument/2006/relationships/hyperlink" Target="https://www.facebook.com/2304131649599694_2306112876068238" TargetMode="External" /><Relationship Id="rId694" Type="http://schemas.openxmlformats.org/officeDocument/2006/relationships/hyperlink" Target="https://www.facebook.com/2304131649599694_2306110409401818" TargetMode="External" /><Relationship Id="rId695" Type="http://schemas.openxmlformats.org/officeDocument/2006/relationships/hyperlink" Target="https://www.facebook.com/2304131649599694_2306036269409232" TargetMode="External" /><Relationship Id="rId696" Type="http://schemas.openxmlformats.org/officeDocument/2006/relationships/hyperlink" Target="https://www.facebook.com/2304131649599694_2304586842887508" TargetMode="External" /><Relationship Id="rId697" Type="http://schemas.openxmlformats.org/officeDocument/2006/relationships/hyperlink" Target="https://www.facebook.com/2304131649599694_2305829609429898" TargetMode="External" /><Relationship Id="rId698" Type="http://schemas.openxmlformats.org/officeDocument/2006/relationships/hyperlink" Target="https://www.facebook.com/2304131649599694_2305253019487557" TargetMode="External" /><Relationship Id="rId699" Type="http://schemas.openxmlformats.org/officeDocument/2006/relationships/hyperlink" Target="https://www.facebook.com/2304131649599694_2305666342779558" TargetMode="External" /><Relationship Id="rId700" Type="http://schemas.openxmlformats.org/officeDocument/2006/relationships/hyperlink" Target="https://www.facebook.com/2304131649599694_2305592276120298" TargetMode="External" /><Relationship Id="rId701" Type="http://schemas.openxmlformats.org/officeDocument/2006/relationships/hyperlink" Target="https://www.facebook.com/2304131649599694_2305510806128445" TargetMode="External" /><Relationship Id="rId702" Type="http://schemas.openxmlformats.org/officeDocument/2006/relationships/hyperlink" Target="https://www.facebook.com/2304131649599694_2305447779468081" TargetMode="External" /><Relationship Id="rId703" Type="http://schemas.openxmlformats.org/officeDocument/2006/relationships/hyperlink" Target="https://www.facebook.com/2304131649599694_2304366602909532" TargetMode="External" /><Relationship Id="rId704" Type="http://schemas.openxmlformats.org/officeDocument/2006/relationships/hyperlink" Target="https://www.facebook.com/2304131649599694_2305245256155000" TargetMode="External" /><Relationship Id="rId705" Type="http://schemas.openxmlformats.org/officeDocument/2006/relationships/hyperlink" Target="https://www.facebook.com/2304131649599694_2305222262823966" TargetMode="External" /><Relationship Id="rId706" Type="http://schemas.openxmlformats.org/officeDocument/2006/relationships/hyperlink" Target="https://www.facebook.com/2304131649599694_2305218079491051" TargetMode="External" /><Relationship Id="rId707" Type="http://schemas.openxmlformats.org/officeDocument/2006/relationships/hyperlink" Target="https://www.facebook.com/2304131649599694_2304201889592670" TargetMode="External" /><Relationship Id="rId708" Type="http://schemas.openxmlformats.org/officeDocument/2006/relationships/hyperlink" Target="https://www.facebook.com/2304131649599694_2305182452827947" TargetMode="External" /><Relationship Id="rId709" Type="http://schemas.openxmlformats.org/officeDocument/2006/relationships/hyperlink" Target="https://www.facebook.com/2304131649599694_2305142696165256" TargetMode="External" /><Relationship Id="rId710" Type="http://schemas.openxmlformats.org/officeDocument/2006/relationships/hyperlink" Target="https://www.facebook.com/2304131649599694_2304752262870966" TargetMode="External" /><Relationship Id="rId711" Type="http://schemas.openxmlformats.org/officeDocument/2006/relationships/hyperlink" Target="https://www.facebook.com/2304131649599694_2304738069539052" TargetMode="External" /><Relationship Id="rId712" Type="http://schemas.openxmlformats.org/officeDocument/2006/relationships/hyperlink" Target="https://www.facebook.com/2304131649599694_2304714236208102" TargetMode="External" /><Relationship Id="rId713" Type="http://schemas.openxmlformats.org/officeDocument/2006/relationships/hyperlink" Target="https://www.facebook.com/2304131649599694_2304702692875923" TargetMode="External" /><Relationship Id="rId714" Type="http://schemas.openxmlformats.org/officeDocument/2006/relationships/hyperlink" Target="https://www.facebook.com/2304131649599694_2304684639544395" TargetMode="External" /><Relationship Id="rId715" Type="http://schemas.openxmlformats.org/officeDocument/2006/relationships/hyperlink" Target="https://www.facebook.com/2304131649599694_2304545212891671" TargetMode="External" /><Relationship Id="rId716" Type="http://schemas.openxmlformats.org/officeDocument/2006/relationships/hyperlink" Target="https://www.facebook.com/2304131649599694_2304458909566968" TargetMode="External" /><Relationship Id="rId717" Type="http://schemas.openxmlformats.org/officeDocument/2006/relationships/hyperlink" Target="https://www.facebook.com/2304131649599694_2304398859572973" TargetMode="External" /><Relationship Id="rId718" Type="http://schemas.openxmlformats.org/officeDocument/2006/relationships/hyperlink" Target="https://www.facebook.com/2304131649599694_2304384686241057" TargetMode="External" /><Relationship Id="rId719" Type="http://schemas.openxmlformats.org/officeDocument/2006/relationships/hyperlink" Target="https://www.facebook.com/2304131649599694_2304235636255962" TargetMode="External" /><Relationship Id="rId720" Type="http://schemas.openxmlformats.org/officeDocument/2006/relationships/hyperlink" Target="https://www.facebook.com/2304131649599694_2304230929589766" TargetMode="External" /><Relationship Id="rId721" Type="http://schemas.openxmlformats.org/officeDocument/2006/relationships/hyperlink" Target="https://www.facebook.com/2304131649599694_2304179526261573" TargetMode="External" /><Relationship Id="rId722" Type="http://schemas.openxmlformats.org/officeDocument/2006/relationships/hyperlink" Target="https://www.facebook.com/2304131649599694_2304173676262158" TargetMode="External" /><Relationship Id="rId723" Type="http://schemas.openxmlformats.org/officeDocument/2006/relationships/hyperlink" Target="https://www.facebook.com/2305804652765727_2307107955968730" TargetMode="External" /><Relationship Id="rId724" Type="http://schemas.openxmlformats.org/officeDocument/2006/relationships/hyperlink" Target="https://www.facebook.com/2305804652765727_2306967835982742" TargetMode="External" /><Relationship Id="rId725" Type="http://schemas.openxmlformats.org/officeDocument/2006/relationships/hyperlink" Target="https://www.facebook.com/2305804652765727_2306588636020662" TargetMode="External" /><Relationship Id="rId726" Type="http://schemas.openxmlformats.org/officeDocument/2006/relationships/hyperlink" Target="https://www.facebook.com/2305804652765727_2306966322649560" TargetMode="External" /><Relationship Id="rId727" Type="http://schemas.openxmlformats.org/officeDocument/2006/relationships/hyperlink" Target="https://www.facebook.com/2305804652765727_2306842382661954" TargetMode="External" /><Relationship Id="rId728" Type="http://schemas.openxmlformats.org/officeDocument/2006/relationships/hyperlink" Target="https://www.facebook.com/2305804652765727_2306792862666906" TargetMode="External" /><Relationship Id="rId729" Type="http://schemas.openxmlformats.org/officeDocument/2006/relationships/hyperlink" Target="https://www.facebook.com/2305804652765727_2306792922666900" TargetMode="External" /><Relationship Id="rId730" Type="http://schemas.openxmlformats.org/officeDocument/2006/relationships/hyperlink" Target="https://www.facebook.com/2305804652765727_2306731099339749" TargetMode="External" /><Relationship Id="rId731" Type="http://schemas.openxmlformats.org/officeDocument/2006/relationships/hyperlink" Target="https://www.facebook.com/2305804652765727_2306706249342234" TargetMode="External" /><Relationship Id="rId732" Type="http://schemas.openxmlformats.org/officeDocument/2006/relationships/hyperlink" Target="https://www.facebook.com/2305804652765727_2306683499344509" TargetMode="External" /><Relationship Id="rId733" Type="http://schemas.openxmlformats.org/officeDocument/2006/relationships/hyperlink" Target="https://www.facebook.com/2305804652765727_2306679156011610" TargetMode="External" /><Relationship Id="rId734" Type="http://schemas.openxmlformats.org/officeDocument/2006/relationships/hyperlink" Target="https://www.facebook.com/2305804652765727_2306679039344955" TargetMode="External" /><Relationship Id="rId735" Type="http://schemas.openxmlformats.org/officeDocument/2006/relationships/hyperlink" Target="https://www.facebook.com/2305804652765727_2306600466019479" TargetMode="External" /><Relationship Id="rId736" Type="http://schemas.openxmlformats.org/officeDocument/2006/relationships/hyperlink" Target="https://www.facebook.com/2305804652765727_2306209066058619" TargetMode="External" /><Relationship Id="rId737" Type="http://schemas.openxmlformats.org/officeDocument/2006/relationships/hyperlink" Target="https://www.facebook.com/2305804652765727_2306187842727408" TargetMode="External" /><Relationship Id="rId738" Type="http://schemas.openxmlformats.org/officeDocument/2006/relationships/hyperlink" Target="https://www.facebook.com/2305804652765727_2306076372738555" TargetMode="External" /><Relationship Id="rId739" Type="http://schemas.openxmlformats.org/officeDocument/2006/relationships/hyperlink" Target="https://www.facebook.com/2305804652765727_2306102052735987" TargetMode="External" /><Relationship Id="rId740" Type="http://schemas.openxmlformats.org/officeDocument/2006/relationships/hyperlink" Target="https://www.facebook.com/2305804652765727_2305868559426003" TargetMode="External" /><Relationship Id="rId741" Type="http://schemas.openxmlformats.org/officeDocument/2006/relationships/hyperlink" Target="https://www.facebook.com/2305804652765727_2306100722736120" TargetMode="External" /><Relationship Id="rId742" Type="http://schemas.openxmlformats.org/officeDocument/2006/relationships/hyperlink" Target="https://www.facebook.com/2305804652765727_2305989409413918" TargetMode="External" /><Relationship Id="rId743" Type="http://schemas.openxmlformats.org/officeDocument/2006/relationships/hyperlink" Target="https://www.facebook.com/2305804652765727_2305987616080764" TargetMode="External" /><Relationship Id="rId744" Type="http://schemas.openxmlformats.org/officeDocument/2006/relationships/hyperlink" Target="https://www.facebook.com/2305804652765727_2305978122748380" TargetMode="External" /><Relationship Id="rId745" Type="http://schemas.openxmlformats.org/officeDocument/2006/relationships/hyperlink" Target="https://www.facebook.com/2305804652765727_2305920879420771" TargetMode="External" /><Relationship Id="rId746" Type="http://schemas.openxmlformats.org/officeDocument/2006/relationships/hyperlink" Target="https://www.facebook.com/2306787926000733_2307234842622708" TargetMode="External" /><Relationship Id="rId747" Type="http://schemas.openxmlformats.org/officeDocument/2006/relationships/hyperlink" Target="https://www.facebook.com/2306787926000733_2307157359297123" TargetMode="External" /><Relationship Id="rId748" Type="http://schemas.openxmlformats.org/officeDocument/2006/relationships/hyperlink" Target="https://www.facebook.com/2306787926000733_2307156282630564" TargetMode="External" /><Relationship Id="rId749" Type="http://schemas.openxmlformats.org/officeDocument/2006/relationships/hyperlink" Target="https://www.facebook.com/2306787926000733_2307153515964174" TargetMode="External" /><Relationship Id="rId750" Type="http://schemas.openxmlformats.org/officeDocument/2006/relationships/hyperlink" Target="https://www.facebook.com/2306787926000733_2307132902632902" TargetMode="External" /><Relationship Id="rId751" Type="http://schemas.openxmlformats.org/officeDocument/2006/relationships/hyperlink" Target="https://www.facebook.com/2306787926000733_2307131315966394" TargetMode="External" /><Relationship Id="rId752" Type="http://schemas.openxmlformats.org/officeDocument/2006/relationships/hyperlink" Target="https://www.facebook.com/2306787926000733_2307124212633771" TargetMode="External" /><Relationship Id="rId753" Type="http://schemas.openxmlformats.org/officeDocument/2006/relationships/hyperlink" Target="https://www.facebook.com/2306787926000733_2307111382635054" TargetMode="External" /><Relationship Id="rId754" Type="http://schemas.openxmlformats.org/officeDocument/2006/relationships/hyperlink" Target="https://www.facebook.com/2306787926000733_2307109765968549" TargetMode="External" /><Relationship Id="rId755" Type="http://schemas.openxmlformats.org/officeDocument/2006/relationships/hyperlink" Target="https://www.facebook.com/2306787926000733_2307107165968809" TargetMode="External" /><Relationship Id="rId756" Type="http://schemas.openxmlformats.org/officeDocument/2006/relationships/hyperlink" Target="https://www.facebook.com/2306787926000733_2307104545969071" TargetMode="External" /><Relationship Id="rId757" Type="http://schemas.openxmlformats.org/officeDocument/2006/relationships/hyperlink" Target="https://www.facebook.com/2306787926000733_2307101039302755" TargetMode="External" /><Relationship Id="rId758" Type="http://schemas.openxmlformats.org/officeDocument/2006/relationships/hyperlink" Target="https://www.facebook.com/2306787926000733_2307097415969784" TargetMode="External" /><Relationship Id="rId759" Type="http://schemas.openxmlformats.org/officeDocument/2006/relationships/hyperlink" Target="https://www.facebook.com/2306787926000733_2307094345970091" TargetMode="External" /><Relationship Id="rId760" Type="http://schemas.openxmlformats.org/officeDocument/2006/relationships/hyperlink" Target="https://www.facebook.com/2306787926000733_2307091585970367" TargetMode="External" /><Relationship Id="rId761" Type="http://schemas.openxmlformats.org/officeDocument/2006/relationships/hyperlink" Target="https://www.facebook.com/2306787926000733_2307087429304116" TargetMode="External" /><Relationship Id="rId762" Type="http://schemas.openxmlformats.org/officeDocument/2006/relationships/hyperlink" Target="https://www.facebook.com/2306787926000733_2307080739304785" TargetMode="External" /><Relationship Id="rId763" Type="http://schemas.openxmlformats.org/officeDocument/2006/relationships/hyperlink" Target="https://www.facebook.com/2306787926000733_2306836219329237" TargetMode="External" /><Relationship Id="rId764" Type="http://schemas.openxmlformats.org/officeDocument/2006/relationships/hyperlink" Target="https://www.facebook.com/2306787926000733_2307058755973650" TargetMode="External" /><Relationship Id="rId765" Type="http://schemas.openxmlformats.org/officeDocument/2006/relationships/hyperlink" Target="https://www.facebook.com/2306787926000733_2307052589307600" TargetMode="External" /><Relationship Id="rId766" Type="http://schemas.openxmlformats.org/officeDocument/2006/relationships/hyperlink" Target="https://www.facebook.com/2306787926000733_2307023582643834" TargetMode="External" /><Relationship Id="rId767" Type="http://schemas.openxmlformats.org/officeDocument/2006/relationships/hyperlink" Target="https://www.facebook.com/2306787926000733_2307020502644142" TargetMode="External" /><Relationship Id="rId768" Type="http://schemas.openxmlformats.org/officeDocument/2006/relationships/hyperlink" Target="https://www.facebook.com/2306787926000733_2307009755978550" TargetMode="External" /><Relationship Id="rId769" Type="http://schemas.openxmlformats.org/officeDocument/2006/relationships/hyperlink" Target="https://www.facebook.com/2306787926000733_2307000002646192" TargetMode="External" /><Relationship Id="rId770" Type="http://schemas.openxmlformats.org/officeDocument/2006/relationships/hyperlink" Target="https://www.facebook.com/2306787926000733_2306999959312863" TargetMode="External" /><Relationship Id="rId771" Type="http://schemas.openxmlformats.org/officeDocument/2006/relationships/hyperlink" Target="https://www.facebook.com/2306787926000733_2306997422646450" TargetMode="External" /><Relationship Id="rId772" Type="http://schemas.openxmlformats.org/officeDocument/2006/relationships/hyperlink" Target="https://www.facebook.com/2306787926000733_2306995219313337" TargetMode="External" /><Relationship Id="rId773" Type="http://schemas.openxmlformats.org/officeDocument/2006/relationships/hyperlink" Target="https://www.facebook.com/2306787926000733_2306994429313416" TargetMode="External" /><Relationship Id="rId774" Type="http://schemas.openxmlformats.org/officeDocument/2006/relationships/hyperlink" Target="https://www.facebook.com/2306787926000733_2306820602664132" TargetMode="External" /><Relationship Id="rId775" Type="http://schemas.openxmlformats.org/officeDocument/2006/relationships/hyperlink" Target="https://www.facebook.com/2306787926000733_2306987899314069" TargetMode="External" /><Relationship Id="rId776" Type="http://schemas.openxmlformats.org/officeDocument/2006/relationships/hyperlink" Target="https://www.facebook.com/2306787926000733_2306983802647812" TargetMode="External" /><Relationship Id="rId777" Type="http://schemas.openxmlformats.org/officeDocument/2006/relationships/hyperlink" Target="https://www.facebook.com/2306787926000733_2306980582648134" TargetMode="External" /><Relationship Id="rId778" Type="http://schemas.openxmlformats.org/officeDocument/2006/relationships/hyperlink" Target="https://www.facebook.com/2306787926000733_2306978395981686" TargetMode="External" /><Relationship Id="rId779" Type="http://schemas.openxmlformats.org/officeDocument/2006/relationships/hyperlink" Target="https://www.facebook.com/2306787926000733_2306977889315070" TargetMode="External" /><Relationship Id="rId780" Type="http://schemas.openxmlformats.org/officeDocument/2006/relationships/hyperlink" Target="https://www.facebook.com/2306787926000733_2306977362648456" TargetMode="External" /><Relationship Id="rId781" Type="http://schemas.openxmlformats.org/officeDocument/2006/relationships/hyperlink" Target="https://www.facebook.com/2306787926000733_2306977325981793" TargetMode="External" /><Relationship Id="rId782" Type="http://schemas.openxmlformats.org/officeDocument/2006/relationships/hyperlink" Target="https://www.facebook.com/2306787926000733_2306971359315723" TargetMode="External" /><Relationship Id="rId783" Type="http://schemas.openxmlformats.org/officeDocument/2006/relationships/hyperlink" Target="https://www.facebook.com/2306787926000733_2306969762649216" TargetMode="External" /><Relationship Id="rId784" Type="http://schemas.openxmlformats.org/officeDocument/2006/relationships/hyperlink" Target="https://www.facebook.com/2306787926000733_2306968822649310" TargetMode="External" /><Relationship Id="rId785" Type="http://schemas.openxmlformats.org/officeDocument/2006/relationships/hyperlink" Target="https://www.facebook.com/2306787926000733_2306962212649971" TargetMode="External" /><Relationship Id="rId786" Type="http://schemas.openxmlformats.org/officeDocument/2006/relationships/hyperlink" Target="https://www.facebook.com/2306787926000733_2306967355982790" TargetMode="External" /><Relationship Id="rId787" Type="http://schemas.openxmlformats.org/officeDocument/2006/relationships/hyperlink" Target="https://www.facebook.com/2306787926000733_2306962982649894" TargetMode="External" /><Relationship Id="rId788" Type="http://schemas.openxmlformats.org/officeDocument/2006/relationships/hyperlink" Target="https://www.facebook.com/2306787926000733_2306961339316725" TargetMode="External" /><Relationship Id="rId789" Type="http://schemas.openxmlformats.org/officeDocument/2006/relationships/hyperlink" Target="https://www.facebook.com/2306787926000733_2306939782652214" TargetMode="External" /><Relationship Id="rId790" Type="http://schemas.openxmlformats.org/officeDocument/2006/relationships/hyperlink" Target="https://www.facebook.com/2306787926000733_2306933412652851" TargetMode="External" /><Relationship Id="rId791" Type="http://schemas.openxmlformats.org/officeDocument/2006/relationships/hyperlink" Target="https://www.facebook.com/2306787926000733_2306916495987876" TargetMode="External" /><Relationship Id="rId792" Type="http://schemas.openxmlformats.org/officeDocument/2006/relationships/hyperlink" Target="https://www.facebook.com/2306787926000733_2306915995987926" TargetMode="External" /><Relationship Id="rId793" Type="http://schemas.openxmlformats.org/officeDocument/2006/relationships/hyperlink" Target="https://www.facebook.com/2306787926000733_2306913192654873" TargetMode="External" /><Relationship Id="rId794" Type="http://schemas.openxmlformats.org/officeDocument/2006/relationships/hyperlink" Target="https://www.facebook.com/2306787926000733_2306911492655043" TargetMode="External" /><Relationship Id="rId795" Type="http://schemas.openxmlformats.org/officeDocument/2006/relationships/hyperlink" Target="https://www.facebook.com/2306787926000733_2306824625997063" TargetMode="External" /><Relationship Id="rId796" Type="http://schemas.openxmlformats.org/officeDocument/2006/relationships/hyperlink" Target="https://www.facebook.com/2306787926000733_2306902135989312" TargetMode="External" /><Relationship Id="rId797" Type="http://schemas.openxmlformats.org/officeDocument/2006/relationships/hyperlink" Target="https://www.facebook.com/2306787926000733_2306900225989503" TargetMode="External" /><Relationship Id="rId798" Type="http://schemas.openxmlformats.org/officeDocument/2006/relationships/hyperlink" Target="https://www.facebook.com/2306787926000733_2306899155989610" TargetMode="External" /><Relationship Id="rId799" Type="http://schemas.openxmlformats.org/officeDocument/2006/relationships/hyperlink" Target="https://www.facebook.com/2306787926000733_2306898385989687" TargetMode="External" /><Relationship Id="rId800" Type="http://schemas.openxmlformats.org/officeDocument/2006/relationships/hyperlink" Target="https://www.facebook.com/2306787926000733_2306896329323226" TargetMode="External" /><Relationship Id="rId801" Type="http://schemas.openxmlformats.org/officeDocument/2006/relationships/hyperlink" Target="https://www.facebook.com/2306787926000733_2306889485990577" TargetMode="External" /><Relationship Id="rId802" Type="http://schemas.openxmlformats.org/officeDocument/2006/relationships/hyperlink" Target="https://www.facebook.com/2306787926000733_2306888775990648" TargetMode="External" /><Relationship Id="rId803" Type="http://schemas.openxmlformats.org/officeDocument/2006/relationships/hyperlink" Target="https://www.facebook.com/2306787926000733_2306884549324404" TargetMode="External" /><Relationship Id="rId804" Type="http://schemas.openxmlformats.org/officeDocument/2006/relationships/hyperlink" Target="https://www.facebook.com/2306787926000733_2306883915991134" TargetMode="External" /><Relationship Id="rId805" Type="http://schemas.openxmlformats.org/officeDocument/2006/relationships/hyperlink" Target="https://www.facebook.com/2306787926000733_2306878922658300" TargetMode="External" /><Relationship Id="rId806" Type="http://schemas.openxmlformats.org/officeDocument/2006/relationships/hyperlink" Target="https://www.facebook.com/2306787926000733_2306878395991686" TargetMode="External" /><Relationship Id="rId807" Type="http://schemas.openxmlformats.org/officeDocument/2006/relationships/hyperlink" Target="https://www.facebook.com/2306787926000733_2306854039327455" TargetMode="External" /><Relationship Id="rId808" Type="http://schemas.openxmlformats.org/officeDocument/2006/relationships/hyperlink" Target="https://www.facebook.com/2306787926000733_2306852522660940" TargetMode="External" /><Relationship Id="rId809" Type="http://schemas.openxmlformats.org/officeDocument/2006/relationships/hyperlink" Target="https://www.facebook.com/2306787926000733_2306846122661580" TargetMode="External" /><Relationship Id="rId810" Type="http://schemas.openxmlformats.org/officeDocument/2006/relationships/hyperlink" Target="https://www.facebook.com/2306787926000733_2306845609328298" TargetMode="External" /><Relationship Id="rId811" Type="http://schemas.openxmlformats.org/officeDocument/2006/relationships/hyperlink" Target="https://www.facebook.com/2306787926000733_2306844662661726" TargetMode="External" /><Relationship Id="rId812" Type="http://schemas.openxmlformats.org/officeDocument/2006/relationships/hyperlink" Target="https://www.facebook.com/2306787926000733_2306844195995106" TargetMode="External" /><Relationship Id="rId813" Type="http://schemas.openxmlformats.org/officeDocument/2006/relationships/hyperlink" Target="https://www.facebook.com/2306787926000733_2306844062661786" TargetMode="External" /><Relationship Id="rId814" Type="http://schemas.openxmlformats.org/officeDocument/2006/relationships/hyperlink" Target="https://www.facebook.com/2306787926000733_2306842952661897" TargetMode="External" /><Relationship Id="rId815" Type="http://schemas.openxmlformats.org/officeDocument/2006/relationships/hyperlink" Target="https://www.facebook.com/2306787926000733_2306842815995244" TargetMode="External" /><Relationship Id="rId816" Type="http://schemas.openxmlformats.org/officeDocument/2006/relationships/hyperlink" Target="https://www.facebook.com/2306787926000733_2306842415995284" TargetMode="External" /><Relationship Id="rId817" Type="http://schemas.openxmlformats.org/officeDocument/2006/relationships/hyperlink" Target="https://www.facebook.com/2306787926000733_2306841822662010" TargetMode="External" /><Relationship Id="rId818" Type="http://schemas.openxmlformats.org/officeDocument/2006/relationships/hyperlink" Target="https://www.facebook.com/2306787926000733_2306841172662075" TargetMode="External" /><Relationship Id="rId819" Type="http://schemas.openxmlformats.org/officeDocument/2006/relationships/hyperlink" Target="https://www.facebook.com/2306787926000733_2306840619328797" TargetMode="External" /><Relationship Id="rId820" Type="http://schemas.openxmlformats.org/officeDocument/2006/relationships/hyperlink" Target="https://www.facebook.com/2306787926000733_2306840052662187" TargetMode="External" /><Relationship Id="rId821" Type="http://schemas.openxmlformats.org/officeDocument/2006/relationships/hyperlink" Target="https://www.facebook.com/2306787926000733_2306837785995747" TargetMode="External" /><Relationship Id="rId822" Type="http://schemas.openxmlformats.org/officeDocument/2006/relationships/hyperlink" Target="https://www.facebook.com/2306787926000733_2306837522662440" TargetMode="External" /><Relationship Id="rId823" Type="http://schemas.openxmlformats.org/officeDocument/2006/relationships/hyperlink" Target="https://www.facebook.com/2306787926000733_2306836232662569" TargetMode="External" /><Relationship Id="rId824" Type="http://schemas.openxmlformats.org/officeDocument/2006/relationships/hyperlink" Target="https://www.facebook.com/2306787926000733_2306832242662968" TargetMode="External" /><Relationship Id="rId825" Type="http://schemas.openxmlformats.org/officeDocument/2006/relationships/hyperlink" Target="https://www.facebook.com/2306787926000733_2306831679329691" TargetMode="External" /><Relationship Id="rId826" Type="http://schemas.openxmlformats.org/officeDocument/2006/relationships/hyperlink" Target="https://www.facebook.com/2306787926000733_2306829622663230" TargetMode="External" /><Relationship Id="rId827" Type="http://schemas.openxmlformats.org/officeDocument/2006/relationships/hyperlink" Target="https://www.facebook.com/2306787926000733_2306829532663239" TargetMode="External" /><Relationship Id="rId828" Type="http://schemas.openxmlformats.org/officeDocument/2006/relationships/hyperlink" Target="https://www.facebook.com/2306787926000733_2306829255996600" TargetMode="External" /><Relationship Id="rId829" Type="http://schemas.openxmlformats.org/officeDocument/2006/relationships/hyperlink" Target="https://www.facebook.com/2306787926000733_2306828632663329" TargetMode="External" /><Relationship Id="rId830" Type="http://schemas.openxmlformats.org/officeDocument/2006/relationships/hyperlink" Target="https://www.facebook.com/2306787926000733_2306791369333722" TargetMode="External" /><Relationship Id="rId831" Type="http://schemas.openxmlformats.org/officeDocument/2006/relationships/hyperlink" Target="https://www.facebook.com/2306787926000733_2306828392663353" TargetMode="External" /><Relationship Id="rId832" Type="http://schemas.openxmlformats.org/officeDocument/2006/relationships/hyperlink" Target="https://www.facebook.com/2306787926000733_2306828202663372" TargetMode="External" /><Relationship Id="rId833" Type="http://schemas.openxmlformats.org/officeDocument/2006/relationships/hyperlink" Target="https://www.facebook.com/2306787926000733_2306827342663458" TargetMode="External" /><Relationship Id="rId834" Type="http://schemas.openxmlformats.org/officeDocument/2006/relationships/hyperlink" Target="https://www.facebook.com/2306787926000733_2306825665996959" TargetMode="External" /><Relationship Id="rId835" Type="http://schemas.openxmlformats.org/officeDocument/2006/relationships/hyperlink" Target="https://www.facebook.com/2306787926000733_2306825405996985" TargetMode="External" /><Relationship Id="rId836" Type="http://schemas.openxmlformats.org/officeDocument/2006/relationships/hyperlink" Target="https://www.facebook.com/2306787926000733_2306823845997141" TargetMode="External" /><Relationship Id="rId837" Type="http://schemas.openxmlformats.org/officeDocument/2006/relationships/hyperlink" Target="https://www.facebook.com/2306787926000733_2306822202663972" TargetMode="External" /><Relationship Id="rId838" Type="http://schemas.openxmlformats.org/officeDocument/2006/relationships/hyperlink" Target="https://www.facebook.com/2306787926000733_2306820935997432" TargetMode="External" /><Relationship Id="rId839" Type="http://schemas.openxmlformats.org/officeDocument/2006/relationships/hyperlink" Target="https://www.facebook.com/2306787926000733_2306799349332924" TargetMode="External" /><Relationship Id="rId840" Type="http://schemas.openxmlformats.org/officeDocument/2006/relationships/hyperlink" Target="https://www.facebook.com/2306787926000733_2306796769333182" TargetMode="External" /><Relationship Id="rId841" Type="http://schemas.openxmlformats.org/officeDocument/2006/relationships/hyperlink" Target="https://www.facebook.com/2307202039292655_2308261399186719" TargetMode="External" /><Relationship Id="rId842" Type="http://schemas.openxmlformats.org/officeDocument/2006/relationships/hyperlink" Target="https://www.facebook.com/2307202039292655_2307465005933025" TargetMode="External" /><Relationship Id="rId843" Type="http://schemas.openxmlformats.org/officeDocument/2006/relationships/hyperlink" Target="https://www.facebook.com/2307202039292655_2308260185853507" TargetMode="External" /><Relationship Id="rId844" Type="http://schemas.openxmlformats.org/officeDocument/2006/relationships/hyperlink" Target="https://www.facebook.com/2307202039292655_2307652542580938" TargetMode="External" /><Relationship Id="rId845" Type="http://schemas.openxmlformats.org/officeDocument/2006/relationships/hyperlink" Target="https://www.facebook.com/2307202039292655_2308218032524389" TargetMode="External" /><Relationship Id="rId846" Type="http://schemas.openxmlformats.org/officeDocument/2006/relationships/hyperlink" Target="https://www.facebook.com/2307202039292655_2308217832524409" TargetMode="External" /><Relationship Id="rId847" Type="http://schemas.openxmlformats.org/officeDocument/2006/relationships/hyperlink" Target="https://www.facebook.com/2307202039292655_2307407472605445" TargetMode="External" /><Relationship Id="rId848" Type="http://schemas.openxmlformats.org/officeDocument/2006/relationships/hyperlink" Target="https://www.facebook.com/2307202039292655_2308020615877464" TargetMode="External" /><Relationship Id="rId849" Type="http://schemas.openxmlformats.org/officeDocument/2006/relationships/hyperlink" Target="https://www.facebook.com/2307202039292655_2307999322546260" TargetMode="External" /><Relationship Id="rId850" Type="http://schemas.openxmlformats.org/officeDocument/2006/relationships/hyperlink" Target="https://www.facebook.com/2307202039292655_2307953215884204" TargetMode="External" /><Relationship Id="rId851" Type="http://schemas.openxmlformats.org/officeDocument/2006/relationships/hyperlink" Target="https://www.facebook.com/2307202039292655_2307867715892754" TargetMode="External" /><Relationship Id="rId852" Type="http://schemas.openxmlformats.org/officeDocument/2006/relationships/hyperlink" Target="https://www.facebook.com/2307202039292655_2307267259286133" TargetMode="External" /><Relationship Id="rId853" Type="http://schemas.openxmlformats.org/officeDocument/2006/relationships/hyperlink" Target="https://www.facebook.com/2307202039292655_2307853389227520" TargetMode="External" /><Relationship Id="rId854" Type="http://schemas.openxmlformats.org/officeDocument/2006/relationships/hyperlink" Target="https://www.facebook.com/2307202039292655_2307700032576189" TargetMode="External" /><Relationship Id="rId855" Type="http://schemas.openxmlformats.org/officeDocument/2006/relationships/hyperlink" Target="https://www.facebook.com/2307202039292655_2307615099251349" TargetMode="External" /><Relationship Id="rId856" Type="http://schemas.openxmlformats.org/officeDocument/2006/relationships/hyperlink" Target="https://www.facebook.com/2307202039292655_2307614855918040" TargetMode="External" /><Relationship Id="rId857" Type="http://schemas.openxmlformats.org/officeDocument/2006/relationships/hyperlink" Target="https://www.facebook.com/2307202039292655_2307480245931501" TargetMode="External" /><Relationship Id="rId858" Type="http://schemas.openxmlformats.org/officeDocument/2006/relationships/hyperlink" Target="https://www.facebook.com/2307202039292655_2307436682602524" TargetMode="External" /><Relationship Id="rId859" Type="http://schemas.openxmlformats.org/officeDocument/2006/relationships/hyperlink" Target="https://www.facebook.com/2307202039292655_2307431809269678" TargetMode="External" /><Relationship Id="rId860" Type="http://schemas.openxmlformats.org/officeDocument/2006/relationships/hyperlink" Target="https://www.facebook.com/2307202039292655_2307400072606185" TargetMode="External" /><Relationship Id="rId861" Type="http://schemas.openxmlformats.org/officeDocument/2006/relationships/hyperlink" Target="https://www.facebook.com/2307202039292655_2307340115945514" TargetMode="External" /><Relationship Id="rId862" Type="http://schemas.openxmlformats.org/officeDocument/2006/relationships/hyperlink" Target="https://www.facebook.com/2307202039292655_2307316132614579" TargetMode="External" /><Relationship Id="rId863" Type="http://schemas.openxmlformats.org/officeDocument/2006/relationships/hyperlink" Target="https://www.facebook.com/2307202039292655_2307235905955935" TargetMode="External" /><Relationship Id="rId864" Type="http://schemas.openxmlformats.org/officeDocument/2006/relationships/hyperlink" Target="https://www.facebook.com/2308139495865576_2308217202524472" TargetMode="External" /><Relationship Id="rId865" Type="http://schemas.openxmlformats.org/officeDocument/2006/relationships/hyperlink" Target="https://www.facebook.com/2308139495865576_2308203525859173" TargetMode="External" /><Relationship Id="rId866" Type="http://schemas.openxmlformats.org/officeDocument/2006/relationships/hyperlink" Target="https://www.facebook.com/2308139495865576_2308216182524574" TargetMode="External" /><Relationship Id="rId867" Type="http://schemas.openxmlformats.org/officeDocument/2006/relationships/hyperlink" Target="https://www.facebook.com/2308139495865576_2308215455857980" TargetMode="External" /><Relationship Id="rId868" Type="http://schemas.openxmlformats.org/officeDocument/2006/relationships/hyperlink" Target="https://www.facebook.com/2308139495865576_2308176622528530" TargetMode="External" /><Relationship Id="rId869" Type="http://schemas.openxmlformats.org/officeDocument/2006/relationships/hyperlink" Target="https://www.facebook.com/2308139495865576_2308165552529637" TargetMode="External" /><Relationship Id="rId870" Type="http://schemas.openxmlformats.org/officeDocument/2006/relationships/comments" Target="../comments2.xml" /><Relationship Id="rId871" Type="http://schemas.openxmlformats.org/officeDocument/2006/relationships/vmlDrawing" Target="../drawings/vmlDrawing2.vml" /><Relationship Id="rId872" Type="http://schemas.openxmlformats.org/officeDocument/2006/relationships/table" Target="../tables/table2.xml" /><Relationship Id="rId8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2.00390625" style="0" bestFit="1" customWidth="1"/>
    <col min="26" max="26" width="13.7109375" style="0" bestFit="1" customWidth="1"/>
    <col min="27" max="29" width="13.00390625" style="0" bestFit="1" customWidth="1"/>
    <col min="30" max="32" width="12.00390625" style="0" bestFit="1" customWidth="1"/>
    <col min="33" max="33" width="12.8515625" style="0" bestFit="1" customWidth="1"/>
    <col min="34" max="34" width="7.140625" style="0" bestFit="1" customWidth="1"/>
    <col min="35" max="35" width="9.421875" style="0" bestFit="1" customWidth="1"/>
    <col min="36" max="36" width="7.421875" style="0" bestFit="1" customWidth="1"/>
    <col min="37" max="37" width="8.7109375" style="0" bestFit="1" customWidth="1"/>
    <col min="38" max="38" width="7.7109375" style="0" bestFit="1" customWidth="1"/>
    <col min="39" max="39" width="12.8515625" style="0" bestFit="1" customWidth="1"/>
    <col min="40" max="40" width="12.00390625" style="0" bestFit="1" customWidth="1"/>
    <col min="41" max="41" width="13.140625" style="0" bestFit="1" customWidth="1"/>
    <col min="42" max="42" width="13.28125" style="0" bestFit="1" customWidth="1"/>
    <col min="43" max="43" width="12.00390625" style="0" bestFit="1" customWidth="1"/>
    <col min="44" max="47" width="19.28125" style="0" bestFit="1" customWidth="1"/>
    <col min="48" max="48" width="8.7109375" style="0" bestFit="1" customWidth="1"/>
    <col min="49" max="49" width="10.57421875" style="0" bestFit="1" customWidth="1"/>
    <col min="50" max="50" width="11.421875" style="0" bestFit="1" customWidth="1"/>
    <col min="51" max="52" width="8.28125" style="0" bestFit="1" customWidth="1"/>
    <col min="53" max="53" width="12.8515625" style="0" bestFit="1" customWidth="1"/>
    <col min="54" max="54" width="12.00390625" style="0" bestFit="1" customWidth="1"/>
    <col min="55" max="57" width="20.28125" style="0" bestFit="1" customWidth="1"/>
    <col min="58" max="58" width="17.57421875" style="0" bestFit="1" customWidth="1"/>
    <col min="61" max="61" width="12.00390625" style="0" bestFit="1" customWidth="1"/>
    <col min="64" max="64" width="12.8515625" style="0" bestFit="1" customWidth="1"/>
    <col min="65" max="65" width="9.57421875" style="0" bestFit="1" customWidth="1"/>
    <col min="66" max="66" width="13.140625" style="0" bestFit="1" customWidth="1"/>
    <col min="67" max="67" width="13.28125" style="0" bestFit="1" customWidth="1"/>
    <col min="68" max="68" width="9.57421875" style="0" bestFit="1" customWidth="1"/>
    <col min="69" max="69" width="13.140625" style="0" bestFit="1" customWidth="1"/>
    <col min="70" max="70" width="13.28125" style="0" bestFit="1" customWidth="1"/>
    <col min="71" max="71" width="14.421875" style="0" customWidth="1"/>
    <col min="72" max="73" width="11.140625" style="0" bestFit="1" customWidth="1"/>
    <col min="74" max="74" width="21.7109375" style="0" bestFit="1" customWidth="1"/>
    <col min="75" max="75" width="27.421875" style="0" bestFit="1" customWidth="1"/>
    <col min="76" max="76" width="22.57421875" style="0" bestFit="1" customWidth="1"/>
    <col min="77" max="77" width="28.421875" style="0" bestFit="1" customWidth="1"/>
    <col min="78" max="78" width="23.28125" style="0" bestFit="1" customWidth="1"/>
    <col min="79" max="79" width="29.140625" style="0" bestFit="1" customWidth="1"/>
    <col min="80" max="80" width="18.57421875" style="0" bestFit="1" customWidth="1"/>
    <col min="81" max="81" width="22.28125" style="0" bestFit="1" customWidth="1"/>
    <col min="82" max="82" width="15.7109375" style="0" bestFit="1" customWidth="1"/>
  </cols>
  <sheetData>
    <row r="1" spans="3:14" ht="15">
      <c r="C1" s="16" t="s">
        <v>39</v>
      </c>
      <c r="D1" s="17"/>
      <c r="E1" s="17"/>
      <c r="F1" s="17"/>
      <c r="G1" s="16"/>
      <c r="H1" s="14" t="s">
        <v>43</v>
      </c>
      <c r="I1" s="51"/>
      <c r="J1" s="51"/>
      <c r="K1" s="33" t="s">
        <v>42</v>
      </c>
      <c r="L1" s="18" t="s">
        <v>40</v>
      </c>
      <c r="M1" s="18"/>
      <c r="N1" s="15"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s="13" t="s">
        <v>233</v>
      </c>
      <c r="BD2" s="13" t="s">
        <v>234</v>
      </c>
      <c r="BE2" s="13" t="s">
        <v>235</v>
      </c>
      <c r="BF2" s="13" t="s">
        <v>236</v>
      </c>
      <c r="BG2" s="13" t="s">
        <v>237</v>
      </c>
      <c r="BH2" s="13" t="s">
        <v>238</v>
      </c>
      <c r="BI2" s="13" t="s">
        <v>239</v>
      </c>
      <c r="BJ2" s="13" t="s">
        <v>240</v>
      </c>
      <c r="BK2" s="13" t="s">
        <v>241</v>
      </c>
      <c r="BL2" s="13" t="s">
        <v>242</v>
      </c>
      <c r="BM2" s="13" t="s">
        <v>243</v>
      </c>
      <c r="BN2" s="13" t="s">
        <v>244</v>
      </c>
      <c r="BO2" s="13" t="s">
        <v>245</v>
      </c>
      <c r="BP2" s="13" t="s">
        <v>246</v>
      </c>
      <c r="BQ2" s="13" t="s">
        <v>247</v>
      </c>
      <c r="BR2" s="13" t="s">
        <v>248</v>
      </c>
      <c r="BS2" t="s">
        <v>1499</v>
      </c>
      <c r="BT2" s="13" t="s">
        <v>1521</v>
      </c>
      <c r="BU2" s="13" t="s">
        <v>1522</v>
      </c>
      <c r="BV2" s="53" t="s">
        <v>2472</v>
      </c>
      <c r="BW2" s="53" t="s">
        <v>2473</v>
      </c>
      <c r="BX2" s="53" t="s">
        <v>2474</v>
      </c>
      <c r="BY2" s="53" t="s">
        <v>2475</v>
      </c>
      <c r="BZ2" s="53" t="s">
        <v>2476</v>
      </c>
      <c r="CA2" s="53" t="s">
        <v>2477</v>
      </c>
      <c r="CB2" s="53" t="s">
        <v>2478</v>
      </c>
      <c r="CC2" s="53" t="s">
        <v>2479</v>
      </c>
      <c r="CD2" s="53" t="s">
        <v>2480</v>
      </c>
    </row>
    <row r="3" spans="1:82" ht="15" customHeight="1">
      <c r="A3" s="66" t="s">
        <v>249</v>
      </c>
      <c r="B3" s="66" t="s">
        <v>503</v>
      </c>
      <c r="C3" s="67" t="s">
        <v>3166</v>
      </c>
      <c r="D3" s="68">
        <v>7</v>
      </c>
      <c r="E3" s="69"/>
      <c r="F3" s="70"/>
      <c r="G3" s="67"/>
      <c r="H3" s="71"/>
      <c r="I3" s="72"/>
      <c r="J3" s="72"/>
      <c r="K3" s="34" t="s">
        <v>65</v>
      </c>
      <c r="L3" s="73">
        <v>3</v>
      </c>
      <c r="M3" s="73"/>
      <c r="N3" s="74"/>
      <c r="O3" s="80" t="s">
        <v>635</v>
      </c>
      <c r="P3" s="80" t="s">
        <v>637</v>
      </c>
      <c r="Q3" s="80"/>
      <c r="R3" s="80"/>
      <c r="S3" s="83">
        <v>43490.19553240741</v>
      </c>
      <c r="T3" s="80"/>
      <c r="U3" s="80"/>
      <c r="V3" s="80"/>
      <c r="W3" s="80"/>
      <c r="X3" s="80"/>
      <c r="Y3" s="80"/>
      <c r="Z3" s="80"/>
      <c r="AA3" s="80"/>
      <c r="AB3" s="80"/>
      <c r="AC3" s="80"/>
      <c r="AD3" s="80"/>
      <c r="AE3" s="80"/>
      <c r="AF3" s="80"/>
      <c r="AG3" s="80"/>
      <c r="AH3" s="80"/>
      <c r="AI3" s="80"/>
      <c r="AJ3" s="80"/>
      <c r="AK3" s="80"/>
      <c r="AL3" s="80"/>
      <c r="AM3" s="80"/>
      <c r="AN3" s="80"/>
      <c r="AO3" s="80"/>
      <c r="AP3" s="80"/>
      <c r="AQ3" s="80" t="s">
        <v>1466</v>
      </c>
      <c r="AR3" s="80"/>
      <c r="AS3" s="80"/>
      <c r="AT3" s="80"/>
      <c r="AU3" s="80"/>
      <c r="AV3" s="80"/>
      <c r="AW3" s="80" t="s">
        <v>249</v>
      </c>
      <c r="AX3" s="80"/>
      <c r="AY3" s="85" t="s">
        <v>1481</v>
      </c>
      <c r="AZ3" s="80">
        <v>1</v>
      </c>
      <c r="BA3" s="80">
        <v>0</v>
      </c>
      <c r="BB3" s="80" t="s">
        <v>901</v>
      </c>
      <c r="BC3" s="80"/>
      <c r="BD3" s="80"/>
      <c r="BE3" s="80"/>
      <c r="BF3" s="80"/>
      <c r="BG3" s="83">
        <v>43489.69893518519</v>
      </c>
      <c r="BH3" s="80"/>
      <c r="BI3" s="80" t="s">
        <v>503</v>
      </c>
      <c r="BJ3" s="85" t="s">
        <v>1331</v>
      </c>
      <c r="BK3" s="80">
        <v>2</v>
      </c>
      <c r="BL3" s="80">
        <v>1</v>
      </c>
      <c r="BM3" s="80"/>
      <c r="BN3" s="80"/>
      <c r="BO3" s="80"/>
      <c r="BP3" s="80"/>
      <c r="BQ3" s="80"/>
      <c r="BR3" s="80"/>
      <c r="BS3">
        <v>1</v>
      </c>
      <c r="BT3" s="80" t="str">
        <f>REPLACE(INDEX(GroupVertices[Group],MATCH(Edges[[#This Row],[Vertex 1]],GroupVertices[Vertex],0)),1,1,"")</f>
        <v>1</v>
      </c>
      <c r="BU3" s="80" t="str">
        <f>REPLACE(INDEX(GroupVertices[Group],MATCH(Edges[[#This Row],[Vertex 2]],GroupVertices[Vertex],0)),1,1,"")</f>
        <v>1</v>
      </c>
      <c r="BV3" s="48"/>
      <c r="BW3" s="49"/>
      <c r="BX3" s="48"/>
      <c r="BY3" s="49"/>
      <c r="BZ3" s="48"/>
      <c r="CA3" s="49"/>
      <c r="CB3" s="48"/>
      <c r="CC3" s="49"/>
      <c r="CD3" s="48"/>
    </row>
    <row r="4" spans="1:82" ht="15" customHeight="1">
      <c r="A4" s="66" t="s">
        <v>250</v>
      </c>
      <c r="B4" s="66" t="s">
        <v>506</v>
      </c>
      <c r="C4" s="67" t="s">
        <v>3167</v>
      </c>
      <c r="D4" s="68">
        <v>8.5</v>
      </c>
      <c r="E4" s="69"/>
      <c r="F4" s="70"/>
      <c r="G4" s="67"/>
      <c r="H4" s="71"/>
      <c r="I4" s="72"/>
      <c r="J4" s="72"/>
      <c r="K4" s="34" t="s">
        <v>65</v>
      </c>
      <c r="L4" s="79">
        <v>4</v>
      </c>
      <c r="M4" s="79"/>
      <c r="N4" s="74"/>
      <c r="O4" s="81" t="s">
        <v>635</v>
      </c>
      <c r="P4" s="81" t="s">
        <v>637</v>
      </c>
      <c r="Q4" s="81"/>
      <c r="R4" s="81"/>
      <c r="S4" s="84">
        <v>43489.786412037036</v>
      </c>
      <c r="T4" s="81"/>
      <c r="U4" s="81"/>
      <c r="V4" s="81"/>
      <c r="W4" s="81"/>
      <c r="X4" s="81"/>
      <c r="Y4" s="81"/>
      <c r="Z4" s="81"/>
      <c r="AA4" s="81"/>
      <c r="AB4" s="81"/>
      <c r="AC4" s="81"/>
      <c r="AD4" s="81"/>
      <c r="AE4" s="81"/>
      <c r="AF4" s="81"/>
      <c r="AG4" s="81"/>
      <c r="AH4" s="81"/>
      <c r="AI4" s="81"/>
      <c r="AJ4" s="81"/>
      <c r="AK4" s="81"/>
      <c r="AL4" s="81"/>
      <c r="AM4" s="81"/>
      <c r="AN4" s="81"/>
      <c r="AO4" s="81"/>
      <c r="AP4" s="81"/>
      <c r="AQ4" s="81" t="s">
        <v>1467</v>
      </c>
      <c r="AR4" s="81"/>
      <c r="AS4" s="81"/>
      <c r="AT4" s="81"/>
      <c r="AU4" s="81"/>
      <c r="AV4" s="81"/>
      <c r="AW4" s="81" t="s">
        <v>250</v>
      </c>
      <c r="AX4" s="81"/>
      <c r="AY4" s="82" t="s">
        <v>1482</v>
      </c>
      <c r="AZ4" s="81">
        <v>2</v>
      </c>
      <c r="BA4" s="81">
        <v>0</v>
      </c>
      <c r="BB4" s="81" t="s">
        <v>904</v>
      </c>
      <c r="BC4" s="81"/>
      <c r="BD4" s="81"/>
      <c r="BE4" s="81"/>
      <c r="BF4" s="81"/>
      <c r="BG4" s="84">
        <v>43489.694236111114</v>
      </c>
      <c r="BH4" s="81"/>
      <c r="BI4" s="81" t="s">
        <v>506</v>
      </c>
      <c r="BJ4" s="82" t="s">
        <v>1334</v>
      </c>
      <c r="BK4" s="81">
        <v>4</v>
      </c>
      <c r="BL4" s="81">
        <v>2</v>
      </c>
      <c r="BM4" s="81"/>
      <c r="BN4" s="81"/>
      <c r="BO4" s="81"/>
      <c r="BP4" s="81"/>
      <c r="BQ4" s="81"/>
      <c r="BR4" s="81"/>
      <c r="BS4">
        <v>1</v>
      </c>
      <c r="BT4" s="80" t="str">
        <f>REPLACE(INDEX(GroupVertices[Group],MATCH(Edges[[#This Row],[Vertex 1]],GroupVertices[Vertex],0)),1,1,"")</f>
        <v>1</v>
      </c>
      <c r="BU4" s="80" t="str">
        <f>REPLACE(INDEX(GroupVertices[Group],MATCH(Edges[[#This Row],[Vertex 2]],GroupVertices[Vertex],0)),1,1,"")</f>
        <v>1</v>
      </c>
      <c r="BV4" s="48"/>
      <c r="BW4" s="49"/>
      <c r="BX4" s="48"/>
      <c r="BY4" s="49"/>
      <c r="BZ4" s="48"/>
      <c r="CA4" s="49"/>
      <c r="CB4" s="48"/>
      <c r="CC4" s="49"/>
      <c r="CD4" s="48"/>
    </row>
    <row r="5" spans="1:82" ht="15">
      <c r="A5" s="66" t="s">
        <v>251</v>
      </c>
      <c r="B5" s="66" t="s">
        <v>556</v>
      </c>
      <c r="C5" s="67" t="s">
        <v>3168</v>
      </c>
      <c r="D5" s="68"/>
      <c r="E5" s="69"/>
      <c r="F5" s="70"/>
      <c r="G5" s="67"/>
      <c r="H5" s="71"/>
      <c r="I5" s="72"/>
      <c r="J5" s="72"/>
      <c r="K5" s="34" t="s">
        <v>65</v>
      </c>
      <c r="L5" s="79">
        <v>5</v>
      </c>
      <c r="M5" s="79"/>
      <c r="N5" s="74"/>
      <c r="O5" s="81" t="s">
        <v>635</v>
      </c>
      <c r="P5" s="81" t="s">
        <v>637</v>
      </c>
      <c r="Q5" s="81"/>
      <c r="R5" s="81"/>
      <c r="S5" s="84">
        <v>43490.02763888889</v>
      </c>
      <c r="T5" s="81"/>
      <c r="U5" s="81"/>
      <c r="V5" s="81"/>
      <c r="W5" s="81"/>
      <c r="X5" s="81"/>
      <c r="Y5" s="81"/>
      <c r="Z5" s="81"/>
      <c r="AA5" s="81"/>
      <c r="AB5" s="81"/>
      <c r="AC5" s="81"/>
      <c r="AD5" s="81"/>
      <c r="AE5" s="81"/>
      <c r="AF5" s="81"/>
      <c r="AG5" s="81"/>
      <c r="AH5" s="81"/>
      <c r="AI5" s="81"/>
      <c r="AJ5" s="81"/>
      <c r="AK5" s="81"/>
      <c r="AL5" s="81"/>
      <c r="AM5" s="81"/>
      <c r="AN5" s="81"/>
      <c r="AO5" s="81"/>
      <c r="AP5" s="81"/>
      <c r="AQ5" s="82" t="s">
        <v>1468</v>
      </c>
      <c r="AR5" s="81"/>
      <c r="AS5" s="81"/>
      <c r="AT5" s="81"/>
      <c r="AU5" s="81"/>
      <c r="AV5" s="81"/>
      <c r="AW5" s="81" t="s">
        <v>251</v>
      </c>
      <c r="AX5" s="81"/>
      <c r="AY5" s="82" t="s">
        <v>1483</v>
      </c>
      <c r="AZ5" s="81">
        <v>0</v>
      </c>
      <c r="BA5" s="81">
        <v>0</v>
      </c>
      <c r="BB5" s="81" t="s">
        <v>950</v>
      </c>
      <c r="BC5" s="81"/>
      <c r="BD5" s="81"/>
      <c r="BE5" s="81"/>
      <c r="BF5" s="81"/>
      <c r="BG5" s="84">
        <v>43489.5553125</v>
      </c>
      <c r="BH5" s="81"/>
      <c r="BI5" s="81" t="s">
        <v>556</v>
      </c>
      <c r="BJ5" s="82" t="s">
        <v>1384</v>
      </c>
      <c r="BK5" s="81">
        <v>30</v>
      </c>
      <c r="BL5" s="81">
        <v>6</v>
      </c>
      <c r="BM5" s="81"/>
      <c r="BN5" s="81"/>
      <c r="BO5" s="81"/>
      <c r="BP5" s="81"/>
      <c r="BQ5" s="81"/>
      <c r="BR5" s="81"/>
      <c r="BS5">
        <v>1</v>
      </c>
      <c r="BT5" s="80" t="str">
        <f>REPLACE(INDEX(GroupVertices[Group],MATCH(Edges[[#This Row],[Vertex 1]],GroupVertices[Vertex],0)),1,1,"")</f>
        <v>1</v>
      </c>
      <c r="BU5" s="80" t="str">
        <f>REPLACE(INDEX(GroupVertices[Group],MATCH(Edges[[#This Row],[Vertex 2]],GroupVertices[Vertex],0)),1,1,"")</f>
        <v>1</v>
      </c>
      <c r="BV5" s="48"/>
      <c r="BW5" s="49"/>
      <c r="BX5" s="48"/>
      <c r="BY5" s="49"/>
      <c r="BZ5" s="48"/>
      <c r="CA5" s="49"/>
      <c r="CB5" s="48"/>
      <c r="CC5" s="49"/>
      <c r="CD5" s="48"/>
    </row>
    <row r="6" spans="1:82" ht="15">
      <c r="A6" s="66" t="s">
        <v>252</v>
      </c>
      <c r="B6" s="66" t="s">
        <v>591</v>
      </c>
      <c r="C6" s="67" t="s">
        <v>3168</v>
      </c>
      <c r="D6" s="68"/>
      <c r="E6" s="69"/>
      <c r="F6" s="70"/>
      <c r="G6" s="67"/>
      <c r="H6" s="71"/>
      <c r="I6" s="72"/>
      <c r="J6" s="72"/>
      <c r="K6" s="34" t="s">
        <v>65</v>
      </c>
      <c r="L6" s="79">
        <v>6</v>
      </c>
      <c r="M6" s="79"/>
      <c r="N6" s="74"/>
      <c r="O6" s="81" t="s">
        <v>635</v>
      </c>
      <c r="P6" s="81" t="s">
        <v>637</v>
      </c>
      <c r="Q6" s="81"/>
      <c r="R6" s="81"/>
      <c r="S6" s="84">
        <v>43490.03258101852</v>
      </c>
      <c r="T6" s="81"/>
      <c r="U6" s="81"/>
      <c r="V6" s="81"/>
      <c r="W6" s="81"/>
      <c r="X6" s="81"/>
      <c r="Y6" s="81"/>
      <c r="Z6" s="81"/>
      <c r="AA6" s="81"/>
      <c r="AB6" s="81"/>
      <c r="AC6" s="81"/>
      <c r="AD6" s="81"/>
      <c r="AE6" s="81"/>
      <c r="AF6" s="81"/>
      <c r="AG6" s="81"/>
      <c r="AH6" s="81"/>
      <c r="AI6" s="81"/>
      <c r="AJ6" s="81"/>
      <c r="AK6" s="81"/>
      <c r="AL6" s="81"/>
      <c r="AM6" s="81"/>
      <c r="AN6" s="81"/>
      <c r="AO6" s="81"/>
      <c r="AP6" s="81"/>
      <c r="AQ6" s="81" t="s">
        <v>1469</v>
      </c>
      <c r="AR6" s="81"/>
      <c r="AS6" s="81"/>
      <c r="AT6" s="81"/>
      <c r="AU6" s="81"/>
      <c r="AV6" s="81"/>
      <c r="AW6" s="81" t="s">
        <v>252</v>
      </c>
      <c r="AX6" s="81"/>
      <c r="AY6" s="82" t="s">
        <v>1484</v>
      </c>
      <c r="AZ6" s="81">
        <v>0</v>
      </c>
      <c r="BA6" s="81">
        <v>0</v>
      </c>
      <c r="BB6" s="81" t="s">
        <v>985</v>
      </c>
      <c r="BC6" s="81"/>
      <c r="BD6" s="81"/>
      <c r="BE6" s="81"/>
      <c r="BF6" s="81"/>
      <c r="BG6" s="84">
        <v>43489.523680555554</v>
      </c>
      <c r="BH6" s="81"/>
      <c r="BI6" s="81" t="s">
        <v>591</v>
      </c>
      <c r="BJ6" s="82" t="s">
        <v>1419</v>
      </c>
      <c r="BK6" s="81">
        <v>9</v>
      </c>
      <c r="BL6" s="81">
        <v>12</v>
      </c>
      <c r="BM6" s="81"/>
      <c r="BN6" s="81"/>
      <c r="BO6" s="81"/>
      <c r="BP6" s="81"/>
      <c r="BQ6" s="81"/>
      <c r="BR6" s="81"/>
      <c r="BS6">
        <v>1</v>
      </c>
      <c r="BT6" s="80" t="str">
        <f>REPLACE(INDEX(GroupVertices[Group],MATCH(Edges[[#This Row],[Vertex 1]],GroupVertices[Vertex],0)),1,1,"")</f>
        <v>1</v>
      </c>
      <c r="BU6" s="80" t="str">
        <f>REPLACE(INDEX(GroupVertices[Group],MATCH(Edges[[#This Row],[Vertex 2]],GroupVertices[Vertex],0)),1,1,"")</f>
        <v>1</v>
      </c>
      <c r="BV6" s="48"/>
      <c r="BW6" s="49"/>
      <c r="BX6" s="48"/>
      <c r="BY6" s="49"/>
      <c r="BZ6" s="48"/>
      <c r="CA6" s="49"/>
      <c r="CB6" s="48"/>
      <c r="CC6" s="49"/>
      <c r="CD6" s="48"/>
    </row>
    <row r="7" spans="1:82" ht="15">
      <c r="A7" s="66" t="s">
        <v>253</v>
      </c>
      <c r="B7" s="66" t="s">
        <v>591</v>
      </c>
      <c r="C7" s="67" t="s">
        <v>3168</v>
      </c>
      <c r="D7" s="68"/>
      <c r="E7" s="69"/>
      <c r="F7" s="70"/>
      <c r="G7" s="67"/>
      <c r="H7" s="71"/>
      <c r="I7" s="72"/>
      <c r="J7" s="72"/>
      <c r="K7" s="34" t="s">
        <v>65</v>
      </c>
      <c r="L7" s="79">
        <v>7</v>
      </c>
      <c r="M7" s="79"/>
      <c r="N7" s="74"/>
      <c r="O7" s="81" t="s">
        <v>635</v>
      </c>
      <c r="P7" s="81" t="s">
        <v>637</v>
      </c>
      <c r="Q7" s="81"/>
      <c r="R7" s="81"/>
      <c r="S7" s="84">
        <v>43490.031909722224</v>
      </c>
      <c r="T7" s="81"/>
      <c r="U7" s="81"/>
      <c r="V7" s="81"/>
      <c r="W7" s="81"/>
      <c r="X7" s="81"/>
      <c r="Y7" s="81"/>
      <c r="Z7" s="81"/>
      <c r="AA7" s="81"/>
      <c r="AB7" s="81"/>
      <c r="AC7" s="81"/>
      <c r="AD7" s="81"/>
      <c r="AE7" s="81"/>
      <c r="AF7" s="81"/>
      <c r="AG7" s="81"/>
      <c r="AH7" s="81"/>
      <c r="AI7" s="81"/>
      <c r="AJ7" s="81"/>
      <c r="AK7" s="81"/>
      <c r="AL7" s="81"/>
      <c r="AM7" s="81"/>
      <c r="AN7" s="81"/>
      <c r="AO7" s="81"/>
      <c r="AP7" s="81"/>
      <c r="AQ7" s="81" t="s">
        <v>1470</v>
      </c>
      <c r="AR7" s="81"/>
      <c r="AS7" s="81"/>
      <c r="AT7" s="81"/>
      <c r="AU7" s="81"/>
      <c r="AV7" s="81"/>
      <c r="AW7" s="81" t="s">
        <v>253</v>
      </c>
      <c r="AX7" s="81"/>
      <c r="AY7" s="82" t="s">
        <v>1485</v>
      </c>
      <c r="AZ7" s="81">
        <v>0</v>
      </c>
      <c r="BA7" s="81">
        <v>0</v>
      </c>
      <c r="BB7" s="81" t="s">
        <v>985</v>
      </c>
      <c r="BC7" s="81"/>
      <c r="BD7" s="81"/>
      <c r="BE7" s="81"/>
      <c r="BF7" s="81"/>
      <c r="BG7" s="84">
        <v>43489.523680555554</v>
      </c>
      <c r="BH7" s="81"/>
      <c r="BI7" s="81" t="s">
        <v>591</v>
      </c>
      <c r="BJ7" s="82" t="s">
        <v>1419</v>
      </c>
      <c r="BK7" s="81">
        <v>9</v>
      </c>
      <c r="BL7" s="81">
        <v>12</v>
      </c>
      <c r="BM7" s="81"/>
      <c r="BN7" s="81"/>
      <c r="BO7" s="81"/>
      <c r="BP7" s="81"/>
      <c r="BQ7" s="81"/>
      <c r="BR7" s="81"/>
      <c r="BS7">
        <v>1</v>
      </c>
      <c r="BT7" s="80" t="str">
        <f>REPLACE(INDEX(GroupVertices[Group],MATCH(Edges[[#This Row],[Vertex 1]],GroupVertices[Vertex],0)),1,1,"")</f>
        <v>1</v>
      </c>
      <c r="BU7" s="80" t="str">
        <f>REPLACE(INDEX(GroupVertices[Group],MATCH(Edges[[#This Row],[Vertex 2]],GroupVertices[Vertex],0)),1,1,"")</f>
        <v>1</v>
      </c>
      <c r="BV7" s="48"/>
      <c r="BW7" s="49"/>
      <c r="BX7" s="48"/>
      <c r="BY7" s="49"/>
      <c r="BZ7" s="48"/>
      <c r="CA7" s="49"/>
      <c r="CB7" s="48"/>
      <c r="CC7" s="49"/>
      <c r="CD7" s="48"/>
    </row>
    <row r="8" spans="1:82" ht="15">
      <c r="A8" s="66" t="s">
        <v>254</v>
      </c>
      <c r="B8" s="66" t="s">
        <v>593</v>
      </c>
      <c r="C8" s="67" t="s">
        <v>3169</v>
      </c>
      <c r="D8" s="68">
        <v>10</v>
      </c>
      <c r="E8" s="69"/>
      <c r="F8" s="70"/>
      <c r="G8" s="67"/>
      <c r="H8" s="71"/>
      <c r="I8" s="72"/>
      <c r="J8" s="72"/>
      <c r="K8" s="34" t="s">
        <v>65</v>
      </c>
      <c r="L8" s="79">
        <v>8</v>
      </c>
      <c r="M8" s="79"/>
      <c r="N8" s="74"/>
      <c r="O8" s="81" t="s">
        <v>635</v>
      </c>
      <c r="P8" s="81" t="s">
        <v>637</v>
      </c>
      <c r="Q8" s="81"/>
      <c r="R8" s="81"/>
      <c r="S8" s="84">
        <v>43489.80170138889</v>
      </c>
      <c r="T8" s="81"/>
      <c r="U8" s="81"/>
      <c r="V8" s="81"/>
      <c r="W8" s="81"/>
      <c r="X8" s="81"/>
      <c r="Y8" s="81"/>
      <c r="Z8" s="81"/>
      <c r="AA8" s="81"/>
      <c r="AB8" s="81"/>
      <c r="AC8" s="81"/>
      <c r="AD8" s="81"/>
      <c r="AE8" s="81"/>
      <c r="AF8" s="81"/>
      <c r="AG8" s="81"/>
      <c r="AH8" s="81"/>
      <c r="AI8" s="81"/>
      <c r="AJ8" s="81"/>
      <c r="AK8" s="81"/>
      <c r="AL8" s="81"/>
      <c r="AM8" s="81"/>
      <c r="AN8" s="81"/>
      <c r="AO8" s="81"/>
      <c r="AP8" s="81"/>
      <c r="AQ8" s="81" t="s">
        <v>1471</v>
      </c>
      <c r="AR8" s="81"/>
      <c r="AS8" s="81"/>
      <c r="AT8" s="81"/>
      <c r="AU8" s="81"/>
      <c r="AV8" s="81"/>
      <c r="AW8" s="81" t="s">
        <v>254</v>
      </c>
      <c r="AX8" s="81"/>
      <c r="AY8" s="82" t="s">
        <v>1486</v>
      </c>
      <c r="AZ8" s="81">
        <v>4</v>
      </c>
      <c r="BA8" s="81">
        <v>0</v>
      </c>
      <c r="BB8" s="81" t="s">
        <v>987</v>
      </c>
      <c r="BC8" s="81"/>
      <c r="BD8" s="81"/>
      <c r="BE8" s="81"/>
      <c r="BF8" s="81"/>
      <c r="BG8" s="84">
        <v>43489.51665509259</v>
      </c>
      <c r="BH8" s="81"/>
      <c r="BI8" s="81" t="s">
        <v>593</v>
      </c>
      <c r="BJ8" s="82" t="s">
        <v>1421</v>
      </c>
      <c r="BK8" s="81">
        <v>49</v>
      </c>
      <c r="BL8" s="81">
        <v>9</v>
      </c>
      <c r="BM8" s="81"/>
      <c r="BN8" s="81"/>
      <c r="BO8" s="81"/>
      <c r="BP8" s="81"/>
      <c r="BQ8" s="81"/>
      <c r="BR8" s="81"/>
      <c r="BS8">
        <v>1</v>
      </c>
      <c r="BT8" s="80" t="str">
        <f>REPLACE(INDEX(GroupVertices[Group],MATCH(Edges[[#This Row],[Vertex 1]],GroupVertices[Vertex],0)),1,1,"")</f>
        <v>1</v>
      </c>
      <c r="BU8" s="80" t="str">
        <f>REPLACE(INDEX(GroupVertices[Group],MATCH(Edges[[#This Row],[Vertex 2]],GroupVertices[Vertex],0)),1,1,"")</f>
        <v>1</v>
      </c>
      <c r="BV8" s="48"/>
      <c r="BW8" s="49"/>
      <c r="BX8" s="48"/>
      <c r="BY8" s="49"/>
      <c r="BZ8" s="48"/>
      <c r="CA8" s="49"/>
      <c r="CB8" s="48"/>
      <c r="CC8" s="49"/>
      <c r="CD8" s="48"/>
    </row>
    <row r="9" spans="1:82" ht="15">
      <c r="A9" s="66" t="s">
        <v>255</v>
      </c>
      <c r="B9" s="66" t="s">
        <v>625</v>
      </c>
      <c r="C9" s="67"/>
      <c r="D9" s="68"/>
      <c r="E9" s="69"/>
      <c r="F9" s="70"/>
      <c r="G9" s="67"/>
      <c r="H9" s="71"/>
      <c r="I9" s="72"/>
      <c r="J9" s="72"/>
      <c r="K9" s="34" t="s">
        <v>65</v>
      </c>
      <c r="L9" s="79">
        <v>9</v>
      </c>
      <c r="M9" s="79"/>
      <c r="N9" s="74"/>
      <c r="O9" s="81" t="s">
        <v>636</v>
      </c>
      <c r="P9" s="81" t="s">
        <v>636</v>
      </c>
      <c r="Q9" s="81"/>
      <c r="R9" s="82" t="s">
        <v>648</v>
      </c>
      <c r="S9" s="84">
        <v>43487.810208333336</v>
      </c>
      <c r="T9" s="81"/>
      <c r="U9" s="81"/>
      <c r="V9" s="81"/>
      <c r="W9" s="81"/>
      <c r="X9" s="81"/>
      <c r="Y9" s="82" t="s">
        <v>659</v>
      </c>
      <c r="Z9" s="81"/>
      <c r="AA9" s="81"/>
      <c r="AB9" s="81"/>
      <c r="AC9" s="81"/>
      <c r="AD9" s="81"/>
      <c r="AE9" s="82" t="s">
        <v>1083</v>
      </c>
      <c r="AF9" s="81">
        <v>0</v>
      </c>
      <c r="AG9" s="81">
        <v>0</v>
      </c>
      <c r="AH9" s="81" t="s">
        <v>638</v>
      </c>
      <c r="AI9" s="81" t="s">
        <v>1453</v>
      </c>
      <c r="AJ9" s="84">
        <v>43483.52269675926</v>
      </c>
      <c r="AK9" s="82" t="s">
        <v>1454</v>
      </c>
      <c r="AL9" s="81">
        <v>354</v>
      </c>
      <c r="AM9" s="81">
        <v>20</v>
      </c>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v>1</v>
      </c>
      <c r="BT9" s="80" t="str">
        <f>REPLACE(INDEX(GroupVertices[Group],MATCH(Edges[[#This Row],[Vertex 1]],GroupVertices[Vertex],0)),1,1,"")</f>
        <v>8</v>
      </c>
      <c r="BU9" s="80" t="str">
        <f>REPLACE(INDEX(GroupVertices[Group],MATCH(Edges[[#This Row],[Vertex 2]],GroupVertices[Vertex],0)),1,1,"")</f>
        <v>8</v>
      </c>
      <c r="BV9" s="48">
        <v>0</v>
      </c>
      <c r="BW9" s="49">
        <v>0</v>
      </c>
      <c r="BX9" s="48">
        <v>0</v>
      </c>
      <c r="BY9" s="49">
        <v>0</v>
      </c>
      <c r="BZ9" s="48">
        <v>0</v>
      </c>
      <c r="CA9" s="49">
        <v>0</v>
      </c>
      <c r="CB9" s="48">
        <v>0</v>
      </c>
      <c r="CC9" s="49">
        <v>0</v>
      </c>
      <c r="CD9" s="48">
        <v>0</v>
      </c>
    </row>
    <row r="10" spans="1:82" ht="15">
      <c r="A10" s="66" t="s">
        <v>256</v>
      </c>
      <c r="B10" s="66" t="s">
        <v>625</v>
      </c>
      <c r="C10" s="67"/>
      <c r="D10" s="68"/>
      <c r="E10" s="69"/>
      <c r="F10" s="70"/>
      <c r="G10" s="67"/>
      <c r="H10" s="71"/>
      <c r="I10" s="72"/>
      <c r="J10" s="72"/>
      <c r="K10" s="34" t="s">
        <v>65</v>
      </c>
      <c r="L10" s="79">
        <v>10</v>
      </c>
      <c r="M10" s="79"/>
      <c r="N10" s="74"/>
      <c r="O10" s="81" t="s">
        <v>636</v>
      </c>
      <c r="P10" s="81" t="s">
        <v>636</v>
      </c>
      <c r="Q10" s="81"/>
      <c r="R10" s="82" t="s">
        <v>648</v>
      </c>
      <c r="S10" s="84">
        <v>43485.74431712963</v>
      </c>
      <c r="T10" s="81"/>
      <c r="U10" s="81"/>
      <c r="V10" s="81"/>
      <c r="W10" s="81"/>
      <c r="X10" s="81"/>
      <c r="Y10" s="81" t="s">
        <v>660</v>
      </c>
      <c r="Z10" s="81"/>
      <c r="AA10" s="81"/>
      <c r="AB10" s="81"/>
      <c r="AC10" s="81"/>
      <c r="AD10" s="81"/>
      <c r="AE10" s="82" t="s">
        <v>1084</v>
      </c>
      <c r="AF10" s="81">
        <v>0</v>
      </c>
      <c r="AG10" s="81">
        <v>0</v>
      </c>
      <c r="AH10" s="81" t="s">
        <v>638</v>
      </c>
      <c r="AI10" s="81" t="s">
        <v>1453</v>
      </c>
      <c r="AJ10" s="84">
        <v>43483.52269675926</v>
      </c>
      <c r="AK10" s="82" t="s">
        <v>1454</v>
      </c>
      <c r="AL10" s="81">
        <v>354</v>
      </c>
      <c r="AM10" s="81">
        <v>20</v>
      </c>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v>1</v>
      </c>
      <c r="BT10" s="80" t="str">
        <f>REPLACE(INDEX(GroupVertices[Group],MATCH(Edges[[#This Row],[Vertex 1]],GroupVertices[Vertex],0)),1,1,"")</f>
        <v>8</v>
      </c>
      <c r="BU10" s="80" t="str">
        <f>REPLACE(INDEX(GroupVertices[Group],MATCH(Edges[[#This Row],[Vertex 2]],GroupVertices[Vertex],0)),1,1,"")</f>
        <v>8</v>
      </c>
      <c r="BV10" s="48">
        <v>1</v>
      </c>
      <c r="BW10" s="49">
        <v>33.333333333333336</v>
      </c>
      <c r="BX10" s="48">
        <v>0</v>
      </c>
      <c r="BY10" s="49">
        <v>0</v>
      </c>
      <c r="BZ10" s="48">
        <v>0</v>
      </c>
      <c r="CA10" s="49">
        <v>0</v>
      </c>
      <c r="CB10" s="48">
        <v>2</v>
      </c>
      <c r="CC10" s="49">
        <v>66.66666666666667</v>
      </c>
      <c r="CD10" s="48">
        <v>3</v>
      </c>
    </row>
    <row r="11" spans="1:82" ht="15">
      <c r="A11" s="66" t="s">
        <v>257</v>
      </c>
      <c r="B11" s="66" t="s">
        <v>267</v>
      </c>
      <c r="C11" s="67" t="s">
        <v>3166</v>
      </c>
      <c r="D11" s="68">
        <v>7</v>
      </c>
      <c r="E11" s="69"/>
      <c r="F11" s="70"/>
      <c r="G11" s="67"/>
      <c r="H11" s="71"/>
      <c r="I11" s="72"/>
      <c r="J11" s="72"/>
      <c r="K11" s="34" t="s">
        <v>65</v>
      </c>
      <c r="L11" s="79">
        <v>11</v>
      </c>
      <c r="M11" s="79"/>
      <c r="N11" s="74"/>
      <c r="O11" s="81" t="s">
        <v>635</v>
      </c>
      <c r="P11" s="81" t="s">
        <v>637</v>
      </c>
      <c r="Q11" s="81"/>
      <c r="R11" s="81"/>
      <c r="S11" s="84">
        <v>43485.63606481482</v>
      </c>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t="s">
        <v>1044</v>
      </c>
      <c r="AU11" s="82" t="s">
        <v>1048</v>
      </c>
      <c r="AV11" s="82" t="s">
        <v>1048</v>
      </c>
      <c r="AW11" s="81" t="s">
        <v>257</v>
      </c>
      <c r="AX11" s="81"/>
      <c r="AY11" s="82" t="s">
        <v>1085</v>
      </c>
      <c r="AZ11" s="81">
        <v>1</v>
      </c>
      <c r="BA11" s="81">
        <v>0</v>
      </c>
      <c r="BB11" s="81" t="s">
        <v>670</v>
      </c>
      <c r="BC11" s="81"/>
      <c r="BD11" s="81"/>
      <c r="BE11" s="81"/>
      <c r="BF11" s="81"/>
      <c r="BG11" s="84">
        <v>43483.658900462964</v>
      </c>
      <c r="BH11" s="81"/>
      <c r="BI11" s="81" t="s">
        <v>267</v>
      </c>
      <c r="BJ11" s="82" t="s">
        <v>1095</v>
      </c>
      <c r="BK11" s="81">
        <v>1</v>
      </c>
      <c r="BL11" s="81">
        <v>1</v>
      </c>
      <c r="BM11" s="81"/>
      <c r="BN11" s="81"/>
      <c r="BO11" s="81"/>
      <c r="BP11" s="81"/>
      <c r="BQ11" s="81"/>
      <c r="BR11" s="81"/>
      <c r="BS11">
        <v>1</v>
      </c>
      <c r="BT11" s="80" t="str">
        <f>REPLACE(INDEX(GroupVertices[Group],MATCH(Edges[[#This Row],[Vertex 1]],GroupVertices[Vertex],0)),1,1,"")</f>
        <v>8</v>
      </c>
      <c r="BU11" s="80" t="str">
        <f>REPLACE(INDEX(GroupVertices[Group],MATCH(Edges[[#This Row],[Vertex 2]],GroupVertices[Vertex],0)),1,1,"")</f>
        <v>8</v>
      </c>
      <c r="BV11" s="48"/>
      <c r="BW11" s="49"/>
      <c r="BX11" s="48"/>
      <c r="BY11" s="49"/>
      <c r="BZ11" s="48"/>
      <c r="CA11" s="49"/>
      <c r="CB11" s="48"/>
      <c r="CC11" s="49"/>
      <c r="CD11" s="48"/>
    </row>
    <row r="12" spans="1:82" ht="15">
      <c r="A12" s="66" t="s">
        <v>257</v>
      </c>
      <c r="B12" s="66" t="s">
        <v>625</v>
      </c>
      <c r="C12" s="67"/>
      <c r="D12" s="68"/>
      <c r="E12" s="69"/>
      <c r="F12" s="70"/>
      <c r="G12" s="67"/>
      <c r="H12" s="71"/>
      <c r="I12" s="72"/>
      <c r="J12" s="72"/>
      <c r="K12" s="34" t="s">
        <v>65</v>
      </c>
      <c r="L12" s="79">
        <v>12</v>
      </c>
      <c r="M12" s="79"/>
      <c r="N12" s="74"/>
      <c r="O12" s="81" t="s">
        <v>636</v>
      </c>
      <c r="P12" s="81" t="s">
        <v>636</v>
      </c>
      <c r="Q12" s="81"/>
      <c r="R12" s="82" t="s">
        <v>648</v>
      </c>
      <c r="S12" s="84">
        <v>43485.63606481482</v>
      </c>
      <c r="T12" s="81"/>
      <c r="U12" s="81"/>
      <c r="V12" s="81"/>
      <c r="W12" s="81"/>
      <c r="X12" s="81"/>
      <c r="Y12" s="81"/>
      <c r="Z12" s="81"/>
      <c r="AA12" s="81"/>
      <c r="AB12" s="81" t="s">
        <v>1044</v>
      </c>
      <c r="AC12" s="82" t="s">
        <v>1048</v>
      </c>
      <c r="AD12" s="82" t="s">
        <v>1048</v>
      </c>
      <c r="AE12" s="82" t="s">
        <v>1085</v>
      </c>
      <c r="AF12" s="81">
        <v>1</v>
      </c>
      <c r="AG12" s="81">
        <v>0</v>
      </c>
      <c r="AH12" s="81" t="s">
        <v>638</v>
      </c>
      <c r="AI12" s="81" t="s">
        <v>1453</v>
      </c>
      <c r="AJ12" s="84">
        <v>43483.52269675926</v>
      </c>
      <c r="AK12" s="82" t="s">
        <v>1454</v>
      </c>
      <c r="AL12" s="81">
        <v>354</v>
      </c>
      <c r="AM12" s="81">
        <v>20</v>
      </c>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v>1</v>
      </c>
      <c r="BT12" s="80" t="str">
        <f>REPLACE(INDEX(GroupVertices[Group],MATCH(Edges[[#This Row],[Vertex 1]],GroupVertices[Vertex],0)),1,1,"")</f>
        <v>8</v>
      </c>
      <c r="BU12" s="80" t="str">
        <f>REPLACE(INDEX(GroupVertices[Group],MATCH(Edges[[#This Row],[Vertex 2]],GroupVertices[Vertex],0)),1,1,"")</f>
        <v>8</v>
      </c>
      <c r="BV12" s="48"/>
      <c r="BW12" s="49"/>
      <c r="BX12" s="48"/>
      <c r="BY12" s="49"/>
      <c r="BZ12" s="48"/>
      <c r="CA12" s="49"/>
      <c r="CB12" s="48"/>
      <c r="CC12" s="49"/>
      <c r="CD12" s="48"/>
    </row>
    <row r="13" spans="1:82" ht="15">
      <c r="A13" s="66" t="s">
        <v>258</v>
      </c>
      <c r="B13" s="66" t="s">
        <v>625</v>
      </c>
      <c r="C13" s="67"/>
      <c r="D13" s="68"/>
      <c r="E13" s="69"/>
      <c r="F13" s="70"/>
      <c r="G13" s="67"/>
      <c r="H13" s="71"/>
      <c r="I13" s="72"/>
      <c r="J13" s="72"/>
      <c r="K13" s="34" t="s">
        <v>65</v>
      </c>
      <c r="L13" s="79">
        <v>13</v>
      </c>
      <c r="M13" s="79"/>
      <c r="N13" s="74"/>
      <c r="O13" s="81" t="s">
        <v>636</v>
      </c>
      <c r="P13" s="81" t="s">
        <v>636</v>
      </c>
      <c r="Q13" s="81"/>
      <c r="R13" s="82" t="s">
        <v>648</v>
      </c>
      <c r="S13" s="84">
        <v>43484.7677662037</v>
      </c>
      <c r="T13" s="81"/>
      <c r="U13" s="81"/>
      <c r="V13" s="81"/>
      <c r="W13" s="81"/>
      <c r="X13" s="81"/>
      <c r="Y13" s="81" t="s">
        <v>661</v>
      </c>
      <c r="Z13" s="81"/>
      <c r="AA13" s="81"/>
      <c r="AB13" s="81"/>
      <c r="AC13" s="81"/>
      <c r="AD13" s="81"/>
      <c r="AE13" s="82" t="s">
        <v>1086</v>
      </c>
      <c r="AF13" s="81">
        <v>0</v>
      </c>
      <c r="AG13" s="81">
        <v>0</v>
      </c>
      <c r="AH13" s="81" t="s">
        <v>638</v>
      </c>
      <c r="AI13" s="81" t="s">
        <v>1453</v>
      </c>
      <c r="AJ13" s="84">
        <v>43483.52269675926</v>
      </c>
      <c r="AK13" s="82" t="s">
        <v>1454</v>
      </c>
      <c r="AL13" s="81">
        <v>354</v>
      </c>
      <c r="AM13" s="81">
        <v>20</v>
      </c>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v>1</v>
      </c>
      <c r="BT13" s="80" t="str">
        <f>REPLACE(INDEX(GroupVertices[Group],MATCH(Edges[[#This Row],[Vertex 1]],GroupVertices[Vertex],0)),1,1,"")</f>
        <v>8</v>
      </c>
      <c r="BU13" s="80" t="str">
        <f>REPLACE(INDEX(GroupVertices[Group],MATCH(Edges[[#This Row],[Vertex 2]],GroupVertices[Vertex],0)),1,1,"")</f>
        <v>8</v>
      </c>
      <c r="BV13" s="48">
        <v>1</v>
      </c>
      <c r="BW13" s="49">
        <v>9.090909090909092</v>
      </c>
      <c r="BX13" s="48">
        <v>0</v>
      </c>
      <c r="BY13" s="49">
        <v>0</v>
      </c>
      <c r="BZ13" s="48">
        <v>0</v>
      </c>
      <c r="CA13" s="49">
        <v>0</v>
      </c>
      <c r="CB13" s="48">
        <v>10</v>
      </c>
      <c r="CC13" s="49">
        <v>90.9090909090909</v>
      </c>
      <c r="CD13" s="48">
        <v>11</v>
      </c>
    </row>
    <row r="14" spans="1:82" ht="15">
      <c r="A14" s="66" t="s">
        <v>259</v>
      </c>
      <c r="B14" s="66" t="s">
        <v>625</v>
      </c>
      <c r="C14" s="67"/>
      <c r="D14" s="68"/>
      <c r="E14" s="69"/>
      <c r="F14" s="70"/>
      <c r="G14" s="67"/>
      <c r="H14" s="71"/>
      <c r="I14" s="72"/>
      <c r="J14" s="72"/>
      <c r="K14" s="34" t="s">
        <v>65</v>
      </c>
      <c r="L14" s="79">
        <v>14</v>
      </c>
      <c r="M14" s="79"/>
      <c r="N14" s="74"/>
      <c r="O14" s="81" t="s">
        <v>636</v>
      </c>
      <c r="P14" s="81" t="s">
        <v>636</v>
      </c>
      <c r="Q14" s="81"/>
      <c r="R14" s="82" t="s">
        <v>648</v>
      </c>
      <c r="S14" s="84">
        <v>43484.65016203704</v>
      </c>
      <c r="T14" s="81"/>
      <c r="U14" s="81"/>
      <c r="V14" s="81"/>
      <c r="W14" s="81"/>
      <c r="X14" s="81"/>
      <c r="Y14" s="81" t="s">
        <v>662</v>
      </c>
      <c r="Z14" s="81"/>
      <c r="AA14" s="81"/>
      <c r="AB14" s="81"/>
      <c r="AC14" s="81"/>
      <c r="AD14" s="81"/>
      <c r="AE14" s="82" t="s">
        <v>1087</v>
      </c>
      <c r="AF14" s="81">
        <v>0</v>
      </c>
      <c r="AG14" s="81">
        <v>0</v>
      </c>
      <c r="AH14" s="81" t="s">
        <v>638</v>
      </c>
      <c r="AI14" s="81" t="s">
        <v>1453</v>
      </c>
      <c r="AJ14" s="84">
        <v>43483.52269675926</v>
      </c>
      <c r="AK14" s="82" t="s">
        <v>1454</v>
      </c>
      <c r="AL14" s="81">
        <v>354</v>
      </c>
      <c r="AM14" s="81">
        <v>20</v>
      </c>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v>1</v>
      </c>
      <c r="BT14" s="80" t="str">
        <f>REPLACE(INDEX(GroupVertices[Group],MATCH(Edges[[#This Row],[Vertex 1]],GroupVertices[Vertex],0)),1,1,"")</f>
        <v>8</v>
      </c>
      <c r="BU14" s="80" t="str">
        <f>REPLACE(INDEX(GroupVertices[Group],MATCH(Edges[[#This Row],[Vertex 2]],GroupVertices[Vertex],0)),1,1,"")</f>
        <v>8</v>
      </c>
      <c r="BV14" s="48">
        <v>0</v>
      </c>
      <c r="BW14" s="49">
        <v>0</v>
      </c>
      <c r="BX14" s="48">
        <v>0</v>
      </c>
      <c r="BY14" s="49">
        <v>0</v>
      </c>
      <c r="BZ14" s="48">
        <v>0</v>
      </c>
      <c r="CA14" s="49">
        <v>0</v>
      </c>
      <c r="CB14" s="48">
        <v>2</v>
      </c>
      <c r="CC14" s="49">
        <v>100</v>
      </c>
      <c r="CD14" s="48">
        <v>2</v>
      </c>
    </row>
    <row r="15" spans="1:82" ht="15">
      <c r="A15" s="66" t="s">
        <v>260</v>
      </c>
      <c r="B15" s="66" t="s">
        <v>625</v>
      </c>
      <c r="C15" s="67"/>
      <c r="D15" s="68"/>
      <c r="E15" s="69"/>
      <c r="F15" s="70"/>
      <c r="G15" s="67"/>
      <c r="H15" s="71"/>
      <c r="I15" s="72"/>
      <c r="J15" s="72"/>
      <c r="K15" s="34" t="s">
        <v>65</v>
      </c>
      <c r="L15" s="79">
        <v>15</v>
      </c>
      <c r="M15" s="79"/>
      <c r="N15" s="74"/>
      <c r="O15" s="81" t="s">
        <v>636</v>
      </c>
      <c r="P15" s="81" t="s">
        <v>636</v>
      </c>
      <c r="Q15" s="81"/>
      <c r="R15" s="82" t="s">
        <v>648</v>
      </c>
      <c r="S15" s="84">
        <v>43484.24344907407</v>
      </c>
      <c r="T15" s="81"/>
      <c r="U15" s="81"/>
      <c r="V15" s="81"/>
      <c r="W15" s="81"/>
      <c r="X15" s="81"/>
      <c r="Y15" s="81" t="s">
        <v>663</v>
      </c>
      <c r="Z15" s="81"/>
      <c r="AA15" s="81"/>
      <c r="AB15" s="81"/>
      <c r="AC15" s="81"/>
      <c r="AD15" s="81"/>
      <c r="AE15" s="82" t="s">
        <v>1088</v>
      </c>
      <c r="AF15" s="81">
        <v>0</v>
      </c>
      <c r="AG15" s="81">
        <v>0</v>
      </c>
      <c r="AH15" s="81" t="s">
        <v>638</v>
      </c>
      <c r="AI15" s="81" t="s">
        <v>1453</v>
      </c>
      <c r="AJ15" s="84">
        <v>43483.52269675926</v>
      </c>
      <c r="AK15" s="82" t="s">
        <v>1454</v>
      </c>
      <c r="AL15" s="81">
        <v>354</v>
      </c>
      <c r="AM15" s="81">
        <v>20</v>
      </c>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v>1</v>
      </c>
      <c r="BT15" s="80" t="str">
        <f>REPLACE(INDEX(GroupVertices[Group],MATCH(Edges[[#This Row],[Vertex 1]],GroupVertices[Vertex],0)),1,1,"")</f>
        <v>8</v>
      </c>
      <c r="BU15" s="80" t="str">
        <f>REPLACE(INDEX(GroupVertices[Group],MATCH(Edges[[#This Row],[Vertex 2]],GroupVertices[Vertex],0)),1,1,"")</f>
        <v>8</v>
      </c>
      <c r="BV15" s="48">
        <v>0</v>
      </c>
      <c r="BW15" s="49">
        <v>0</v>
      </c>
      <c r="BX15" s="48">
        <v>0</v>
      </c>
      <c r="BY15" s="49">
        <v>0</v>
      </c>
      <c r="BZ15" s="48">
        <v>0</v>
      </c>
      <c r="CA15" s="49">
        <v>0</v>
      </c>
      <c r="CB15" s="48">
        <v>2</v>
      </c>
      <c r="CC15" s="49">
        <v>100</v>
      </c>
      <c r="CD15" s="48">
        <v>2</v>
      </c>
    </row>
    <row r="16" spans="1:82" ht="15">
      <c r="A16" s="66" t="s">
        <v>261</v>
      </c>
      <c r="B16" s="66" t="s">
        <v>625</v>
      </c>
      <c r="C16" s="67"/>
      <c r="D16" s="68"/>
      <c r="E16" s="69"/>
      <c r="F16" s="70"/>
      <c r="G16" s="67"/>
      <c r="H16" s="71"/>
      <c r="I16" s="72"/>
      <c r="J16" s="72"/>
      <c r="K16" s="34" t="s">
        <v>65</v>
      </c>
      <c r="L16" s="79">
        <v>16</v>
      </c>
      <c r="M16" s="79"/>
      <c r="N16" s="74"/>
      <c r="O16" s="81" t="s">
        <v>636</v>
      </c>
      <c r="P16" s="81" t="s">
        <v>636</v>
      </c>
      <c r="Q16" s="81"/>
      <c r="R16" s="82" t="s">
        <v>648</v>
      </c>
      <c r="S16" s="84">
        <v>43484.18571759259</v>
      </c>
      <c r="T16" s="81"/>
      <c r="U16" s="81"/>
      <c r="V16" s="81"/>
      <c r="W16" s="81"/>
      <c r="X16" s="81"/>
      <c r="Y16" s="81" t="s">
        <v>664</v>
      </c>
      <c r="Z16" s="81"/>
      <c r="AA16" s="81"/>
      <c r="AB16" s="81"/>
      <c r="AC16" s="81"/>
      <c r="AD16" s="81"/>
      <c r="AE16" s="82" t="s">
        <v>1089</v>
      </c>
      <c r="AF16" s="81">
        <v>0</v>
      </c>
      <c r="AG16" s="81">
        <v>0</v>
      </c>
      <c r="AH16" s="81" t="s">
        <v>638</v>
      </c>
      <c r="AI16" s="81" t="s">
        <v>1453</v>
      </c>
      <c r="AJ16" s="84">
        <v>43483.52269675926</v>
      </c>
      <c r="AK16" s="82" t="s">
        <v>1454</v>
      </c>
      <c r="AL16" s="81">
        <v>354</v>
      </c>
      <c r="AM16" s="81">
        <v>20</v>
      </c>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v>1</v>
      </c>
      <c r="BT16" s="80" t="str">
        <f>REPLACE(INDEX(GroupVertices[Group],MATCH(Edges[[#This Row],[Vertex 1]],GroupVertices[Vertex],0)),1,1,"")</f>
        <v>8</v>
      </c>
      <c r="BU16" s="80" t="str">
        <f>REPLACE(INDEX(GroupVertices[Group],MATCH(Edges[[#This Row],[Vertex 2]],GroupVertices[Vertex],0)),1,1,"")</f>
        <v>8</v>
      </c>
      <c r="BV16" s="48">
        <v>0</v>
      </c>
      <c r="BW16" s="49">
        <v>0</v>
      </c>
      <c r="BX16" s="48">
        <v>0</v>
      </c>
      <c r="BY16" s="49">
        <v>0</v>
      </c>
      <c r="BZ16" s="48">
        <v>0</v>
      </c>
      <c r="CA16" s="49">
        <v>0</v>
      </c>
      <c r="CB16" s="48">
        <v>1</v>
      </c>
      <c r="CC16" s="49">
        <v>100</v>
      </c>
      <c r="CD16" s="48">
        <v>1</v>
      </c>
    </row>
    <row r="17" spans="1:82" ht="15">
      <c r="A17" s="66" t="s">
        <v>262</v>
      </c>
      <c r="B17" s="66" t="s">
        <v>625</v>
      </c>
      <c r="C17" s="67"/>
      <c r="D17" s="68"/>
      <c r="E17" s="69"/>
      <c r="F17" s="70"/>
      <c r="G17" s="67"/>
      <c r="H17" s="71"/>
      <c r="I17" s="72"/>
      <c r="J17" s="72"/>
      <c r="K17" s="34" t="s">
        <v>65</v>
      </c>
      <c r="L17" s="79">
        <v>17</v>
      </c>
      <c r="M17" s="79"/>
      <c r="N17" s="74"/>
      <c r="O17" s="81" t="s">
        <v>636</v>
      </c>
      <c r="P17" s="81" t="s">
        <v>636</v>
      </c>
      <c r="Q17" s="81"/>
      <c r="R17" s="82" t="s">
        <v>648</v>
      </c>
      <c r="S17" s="84">
        <v>43483.95688657407</v>
      </c>
      <c r="T17" s="81"/>
      <c r="U17" s="81"/>
      <c r="V17" s="81"/>
      <c r="W17" s="81"/>
      <c r="X17" s="81"/>
      <c r="Y17" s="81" t="s">
        <v>665</v>
      </c>
      <c r="Z17" s="81"/>
      <c r="AA17" s="81"/>
      <c r="AB17" s="81"/>
      <c r="AC17" s="81"/>
      <c r="AD17" s="81"/>
      <c r="AE17" s="82" t="s">
        <v>1090</v>
      </c>
      <c r="AF17" s="81">
        <v>0</v>
      </c>
      <c r="AG17" s="81">
        <v>0</v>
      </c>
      <c r="AH17" s="81" t="s">
        <v>638</v>
      </c>
      <c r="AI17" s="81" t="s">
        <v>1453</v>
      </c>
      <c r="AJ17" s="84">
        <v>43483.52269675926</v>
      </c>
      <c r="AK17" s="82" t="s">
        <v>1454</v>
      </c>
      <c r="AL17" s="81">
        <v>354</v>
      </c>
      <c r="AM17" s="81">
        <v>20</v>
      </c>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v>1</v>
      </c>
      <c r="BT17" s="80" t="str">
        <f>REPLACE(INDEX(GroupVertices[Group],MATCH(Edges[[#This Row],[Vertex 1]],GroupVertices[Vertex],0)),1,1,"")</f>
        <v>8</v>
      </c>
      <c r="BU17" s="80" t="str">
        <f>REPLACE(INDEX(GroupVertices[Group],MATCH(Edges[[#This Row],[Vertex 2]],GroupVertices[Vertex],0)),1,1,"")</f>
        <v>8</v>
      </c>
      <c r="BV17" s="48">
        <v>0</v>
      </c>
      <c r="BW17" s="49">
        <v>0</v>
      </c>
      <c r="BX17" s="48">
        <v>0</v>
      </c>
      <c r="BY17" s="49">
        <v>0</v>
      </c>
      <c r="BZ17" s="48">
        <v>0</v>
      </c>
      <c r="CA17" s="49">
        <v>0</v>
      </c>
      <c r="CB17" s="48">
        <v>9</v>
      </c>
      <c r="CC17" s="49">
        <v>100</v>
      </c>
      <c r="CD17" s="48">
        <v>9</v>
      </c>
    </row>
    <row r="18" spans="1:82" ht="15">
      <c r="A18" s="66" t="s">
        <v>263</v>
      </c>
      <c r="B18" s="66" t="s">
        <v>625</v>
      </c>
      <c r="C18" s="67"/>
      <c r="D18" s="68"/>
      <c r="E18" s="69"/>
      <c r="F18" s="70"/>
      <c r="G18" s="67"/>
      <c r="H18" s="71"/>
      <c r="I18" s="72"/>
      <c r="J18" s="72"/>
      <c r="K18" s="34" t="s">
        <v>65</v>
      </c>
      <c r="L18" s="79">
        <v>18</v>
      </c>
      <c r="M18" s="79"/>
      <c r="N18" s="74"/>
      <c r="O18" s="81" t="s">
        <v>636</v>
      </c>
      <c r="P18" s="81" t="s">
        <v>636</v>
      </c>
      <c r="Q18" s="81"/>
      <c r="R18" s="82" t="s">
        <v>648</v>
      </c>
      <c r="S18" s="84">
        <v>43483.84684027778</v>
      </c>
      <c r="T18" s="81"/>
      <c r="U18" s="81"/>
      <c r="V18" s="81"/>
      <c r="W18" s="81"/>
      <c r="X18" s="81"/>
      <c r="Y18" s="81" t="s">
        <v>666</v>
      </c>
      <c r="Z18" s="81"/>
      <c r="AA18" s="81"/>
      <c r="AB18" s="81"/>
      <c r="AC18" s="81"/>
      <c r="AD18" s="81"/>
      <c r="AE18" s="82" t="s">
        <v>1091</v>
      </c>
      <c r="AF18" s="81">
        <v>0</v>
      </c>
      <c r="AG18" s="81">
        <v>0</v>
      </c>
      <c r="AH18" s="81" t="s">
        <v>638</v>
      </c>
      <c r="AI18" s="81" t="s">
        <v>1453</v>
      </c>
      <c r="AJ18" s="84">
        <v>43483.52269675926</v>
      </c>
      <c r="AK18" s="82" t="s">
        <v>1454</v>
      </c>
      <c r="AL18" s="81">
        <v>354</v>
      </c>
      <c r="AM18" s="81">
        <v>20</v>
      </c>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v>1</v>
      </c>
      <c r="BT18" s="80" t="str">
        <f>REPLACE(INDEX(GroupVertices[Group],MATCH(Edges[[#This Row],[Vertex 1]],GroupVertices[Vertex],0)),1,1,"")</f>
        <v>8</v>
      </c>
      <c r="BU18" s="80" t="str">
        <f>REPLACE(INDEX(GroupVertices[Group],MATCH(Edges[[#This Row],[Vertex 2]],GroupVertices[Vertex],0)),1,1,"")</f>
        <v>8</v>
      </c>
      <c r="BV18" s="48">
        <v>1</v>
      </c>
      <c r="BW18" s="49">
        <v>7.142857142857143</v>
      </c>
      <c r="BX18" s="48">
        <v>0</v>
      </c>
      <c r="BY18" s="49">
        <v>0</v>
      </c>
      <c r="BZ18" s="48">
        <v>0</v>
      </c>
      <c r="CA18" s="49">
        <v>0</v>
      </c>
      <c r="CB18" s="48">
        <v>13</v>
      </c>
      <c r="CC18" s="49">
        <v>92.85714285714286</v>
      </c>
      <c r="CD18" s="48">
        <v>14</v>
      </c>
    </row>
    <row r="19" spans="1:82" ht="15">
      <c r="A19" s="66" t="s">
        <v>264</v>
      </c>
      <c r="B19" s="66" t="s">
        <v>625</v>
      </c>
      <c r="C19" s="67"/>
      <c r="D19" s="68"/>
      <c r="E19" s="69"/>
      <c r="F19" s="70"/>
      <c r="G19" s="67"/>
      <c r="H19" s="71"/>
      <c r="I19" s="72"/>
      <c r="J19" s="72"/>
      <c r="K19" s="34" t="s">
        <v>65</v>
      </c>
      <c r="L19" s="79">
        <v>19</v>
      </c>
      <c r="M19" s="79"/>
      <c r="N19" s="74"/>
      <c r="O19" s="81" t="s">
        <v>636</v>
      </c>
      <c r="P19" s="81" t="s">
        <v>636</v>
      </c>
      <c r="Q19" s="81"/>
      <c r="R19" s="82" t="s">
        <v>648</v>
      </c>
      <c r="S19" s="84">
        <v>43483.785208333335</v>
      </c>
      <c r="T19" s="81"/>
      <c r="U19" s="81"/>
      <c r="V19" s="81"/>
      <c r="W19" s="81"/>
      <c r="X19" s="81"/>
      <c r="Y19" s="81" t="s">
        <v>667</v>
      </c>
      <c r="Z19" s="81"/>
      <c r="AA19" s="81"/>
      <c r="AB19" s="81"/>
      <c r="AC19" s="81"/>
      <c r="AD19" s="81"/>
      <c r="AE19" s="82" t="s">
        <v>1092</v>
      </c>
      <c r="AF19" s="81">
        <v>0</v>
      </c>
      <c r="AG19" s="81">
        <v>0</v>
      </c>
      <c r="AH19" s="81" t="s">
        <v>638</v>
      </c>
      <c r="AI19" s="81" t="s">
        <v>1453</v>
      </c>
      <c r="AJ19" s="84">
        <v>43483.52269675926</v>
      </c>
      <c r="AK19" s="82" t="s">
        <v>1454</v>
      </c>
      <c r="AL19" s="81">
        <v>354</v>
      </c>
      <c r="AM19" s="81">
        <v>20</v>
      </c>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v>1</v>
      </c>
      <c r="BT19" s="80" t="str">
        <f>REPLACE(INDEX(GroupVertices[Group],MATCH(Edges[[#This Row],[Vertex 1]],GroupVertices[Vertex],0)),1,1,"")</f>
        <v>8</v>
      </c>
      <c r="BU19" s="80" t="str">
        <f>REPLACE(INDEX(GroupVertices[Group],MATCH(Edges[[#This Row],[Vertex 2]],GroupVertices[Vertex],0)),1,1,"")</f>
        <v>8</v>
      </c>
      <c r="BV19" s="48">
        <v>2</v>
      </c>
      <c r="BW19" s="49">
        <v>5.714285714285714</v>
      </c>
      <c r="BX19" s="48">
        <v>0</v>
      </c>
      <c r="BY19" s="49">
        <v>0</v>
      </c>
      <c r="BZ19" s="48">
        <v>0</v>
      </c>
      <c r="CA19" s="49">
        <v>0</v>
      </c>
      <c r="CB19" s="48">
        <v>33</v>
      </c>
      <c r="CC19" s="49">
        <v>94.28571428571429</v>
      </c>
      <c r="CD19" s="48">
        <v>35</v>
      </c>
    </row>
    <row r="20" spans="1:82" ht="15">
      <c r="A20" s="66" t="s">
        <v>265</v>
      </c>
      <c r="B20" s="66" t="s">
        <v>625</v>
      </c>
      <c r="C20" s="67"/>
      <c r="D20" s="68"/>
      <c r="E20" s="69"/>
      <c r="F20" s="70"/>
      <c r="G20" s="67"/>
      <c r="H20" s="71"/>
      <c r="I20" s="72"/>
      <c r="J20" s="72"/>
      <c r="K20" s="34" t="s">
        <v>65</v>
      </c>
      <c r="L20" s="79">
        <v>20</v>
      </c>
      <c r="M20" s="79"/>
      <c r="N20" s="74"/>
      <c r="O20" s="81" t="s">
        <v>636</v>
      </c>
      <c r="P20" s="81" t="s">
        <v>636</v>
      </c>
      <c r="Q20" s="81"/>
      <c r="R20" s="82" t="s">
        <v>648</v>
      </c>
      <c r="S20" s="84">
        <v>43483.768125</v>
      </c>
      <c r="T20" s="81"/>
      <c r="U20" s="81"/>
      <c r="V20" s="81"/>
      <c r="W20" s="81"/>
      <c r="X20" s="81"/>
      <c r="Y20" s="81" t="s">
        <v>668</v>
      </c>
      <c r="Z20" s="81"/>
      <c r="AA20" s="81"/>
      <c r="AB20" s="81"/>
      <c r="AC20" s="81"/>
      <c r="AD20" s="81"/>
      <c r="AE20" s="82" t="s">
        <v>1093</v>
      </c>
      <c r="AF20" s="81">
        <v>0</v>
      </c>
      <c r="AG20" s="81">
        <v>0</v>
      </c>
      <c r="AH20" s="81" t="s">
        <v>638</v>
      </c>
      <c r="AI20" s="81" t="s">
        <v>1453</v>
      </c>
      <c r="AJ20" s="84">
        <v>43483.52269675926</v>
      </c>
      <c r="AK20" s="82" t="s">
        <v>1454</v>
      </c>
      <c r="AL20" s="81">
        <v>354</v>
      </c>
      <c r="AM20" s="81">
        <v>20</v>
      </c>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v>1</v>
      </c>
      <c r="BT20" s="80" t="str">
        <f>REPLACE(INDEX(GroupVertices[Group],MATCH(Edges[[#This Row],[Vertex 1]],GroupVertices[Vertex],0)),1,1,"")</f>
        <v>8</v>
      </c>
      <c r="BU20" s="80" t="str">
        <f>REPLACE(INDEX(GroupVertices[Group],MATCH(Edges[[#This Row],[Vertex 2]],GroupVertices[Vertex],0)),1,1,"")</f>
        <v>8</v>
      </c>
      <c r="BV20" s="48">
        <v>0</v>
      </c>
      <c r="BW20" s="49">
        <v>0</v>
      </c>
      <c r="BX20" s="48">
        <v>0</v>
      </c>
      <c r="BY20" s="49">
        <v>0</v>
      </c>
      <c r="BZ20" s="48">
        <v>0</v>
      </c>
      <c r="CA20" s="49">
        <v>0</v>
      </c>
      <c r="CB20" s="48">
        <v>9</v>
      </c>
      <c r="CC20" s="49">
        <v>100</v>
      </c>
      <c r="CD20" s="48">
        <v>9</v>
      </c>
    </row>
    <row r="21" spans="1:82" ht="15">
      <c r="A21" s="66" t="s">
        <v>266</v>
      </c>
      <c r="B21" s="66" t="s">
        <v>625</v>
      </c>
      <c r="C21" s="67"/>
      <c r="D21" s="68"/>
      <c r="E21" s="69"/>
      <c r="F21" s="70"/>
      <c r="G21" s="67"/>
      <c r="H21" s="71"/>
      <c r="I21" s="72"/>
      <c r="J21" s="72"/>
      <c r="K21" s="34" t="s">
        <v>65</v>
      </c>
      <c r="L21" s="79">
        <v>21</v>
      </c>
      <c r="M21" s="79"/>
      <c r="N21" s="74"/>
      <c r="O21" s="81" t="s">
        <v>636</v>
      </c>
      <c r="P21" s="81" t="s">
        <v>636</v>
      </c>
      <c r="Q21" s="81"/>
      <c r="R21" s="82" t="s">
        <v>648</v>
      </c>
      <c r="S21" s="84">
        <v>43483.73915509259</v>
      </c>
      <c r="T21" s="81"/>
      <c r="U21" s="81"/>
      <c r="V21" s="81"/>
      <c r="W21" s="81"/>
      <c r="X21" s="81"/>
      <c r="Y21" s="81" t="s">
        <v>669</v>
      </c>
      <c r="Z21" s="81"/>
      <c r="AA21" s="81"/>
      <c r="AB21" s="81"/>
      <c r="AC21" s="81"/>
      <c r="AD21" s="81"/>
      <c r="AE21" s="82" t="s">
        <v>1094</v>
      </c>
      <c r="AF21" s="81">
        <v>0</v>
      </c>
      <c r="AG21" s="81">
        <v>0</v>
      </c>
      <c r="AH21" s="81" t="s">
        <v>638</v>
      </c>
      <c r="AI21" s="81" t="s">
        <v>1453</v>
      </c>
      <c r="AJ21" s="84">
        <v>43483.52269675926</v>
      </c>
      <c r="AK21" s="82" t="s">
        <v>1454</v>
      </c>
      <c r="AL21" s="81">
        <v>354</v>
      </c>
      <c r="AM21" s="81">
        <v>20</v>
      </c>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v>1</v>
      </c>
      <c r="BT21" s="80" t="str">
        <f>REPLACE(INDEX(GroupVertices[Group],MATCH(Edges[[#This Row],[Vertex 1]],GroupVertices[Vertex],0)),1,1,"")</f>
        <v>8</v>
      </c>
      <c r="BU21" s="80" t="str">
        <f>REPLACE(INDEX(GroupVertices[Group],MATCH(Edges[[#This Row],[Vertex 2]],GroupVertices[Vertex],0)),1,1,"")</f>
        <v>8</v>
      </c>
      <c r="BV21" s="48">
        <v>0</v>
      </c>
      <c r="BW21" s="49">
        <v>0</v>
      </c>
      <c r="BX21" s="48">
        <v>0</v>
      </c>
      <c r="BY21" s="49">
        <v>0</v>
      </c>
      <c r="BZ21" s="48">
        <v>0</v>
      </c>
      <c r="CA21" s="49">
        <v>0</v>
      </c>
      <c r="CB21" s="48">
        <v>3</v>
      </c>
      <c r="CC21" s="49">
        <v>100</v>
      </c>
      <c r="CD21" s="48">
        <v>3</v>
      </c>
    </row>
    <row r="22" spans="1:82" ht="15">
      <c r="A22" s="66" t="s">
        <v>267</v>
      </c>
      <c r="B22" s="66" t="s">
        <v>625</v>
      </c>
      <c r="C22" s="67"/>
      <c r="D22" s="68"/>
      <c r="E22" s="69"/>
      <c r="F22" s="70"/>
      <c r="G22" s="67"/>
      <c r="H22" s="71"/>
      <c r="I22" s="72"/>
      <c r="J22" s="72"/>
      <c r="K22" s="34" t="s">
        <v>65</v>
      </c>
      <c r="L22" s="79">
        <v>22</v>
      </c>
      <c r="M22" s="79"/>
      <c r="N22" s="74"/>
      <c r="O22" s="81" t="s">
        <v>636</v>
      </c>
      <c r="P22" s="81" t="s">
        <v>636</v>
      </c>
      <c r="Q22" s="81"/>
      <c r="R22" s="82" t="s">
        <v>648</v>
      </c>
      <c r="S22" s="84">
        <v>43483.658900462964</v>
      </c>
      <c r="T22" s="81"/>
      <c r="U22" s="81"/>
      <c r="V22" s="81"/>
      <c r="W22" s="81"/>
      <c r="X22" s="81"/>
      <c r="Y22" s="81" t="s">
        <v>670</v>
      </c>
      <c r="Z22" s="81"/>
      <c r="AA22" s="81"/>
      <c r="AB22" s="81"/>
      <c r="AC22" s="81"/>
      <c r="AD22" s="81"/>
      <c r="AE22" s="82" t="s">
        <v>1095</v>
      </c>
      <c r="AF22" s="81">
        <v>1</v>
      </c>
      <c r="AG22" s="81">
        <v>1</v>
      </c>
      <c r="AH22" s="81" t="s">
        <v>638</v>
      </c>
      <c r="AI22" s="81" t="s">
        <v>1453</v>
      </c>
      <c r="AJ22" s="84">
        <v>43483.52269675926</v>
      </c>
      <c r="AK22" s="82" t="s">
        <v>1454</v>
      </c>
      <c r="AL22" s="81">
        <v>354</v>
      </c>
      <c r="AM22" s="81">
        <v>20</v>
      </c>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v>1</v>
      </c>
      <c r="BT22" s="80" t="str">
        <f>REPLACE(INDEX(GroupVertices[Group],MATCH(Edges[[#This Row],[Vertex 1]],GroupVertices[Vertex],0)),1,1,"")</f>
        <v>8</v>
      </c>
      <c r="BU22" s="80" t="str">
        <f>REPLACE(INDEX(GroupVertices[Group],MATCH(Edges[[#This Row],[Vertex 2]],GroupVertices[Vertex],0)),1,1,"")</f>
        <v>8</v>
      </c>
      <c r="BV22" s="48">
        <v>0</v>
      </c>
      <c r="BW22" s="49">
        <v>0</v>
      </c>
      <c r="BX22" s="48">
        <v>0</v>
      </c>
      <c r="BY22" s="49">
        <v>0</v>
      </c>
      <c r="BZ22" s="48">
        <v>0</v>
      </c>
      <c r="CA22" s="49">
        <v>0</v>
      </c>
      <c r="CB22" s="48">
        <v>5</v>
      </c>
      <c r="CC22" s="49">
        <v>100</v>
      </c>
      <c r="CD22" s="48">
        <v>5</v>
      </c>
    </row>
    <row r="23" spans="1:82" ht="15">
      <c r="A23" s="66" t="s">
        <v>268</v>
      </c>
      <c r="B23" s="66" t="s">
        <v>625</v>
      </c>
      <c r="C23" s="67"/>
      <c r="D23" s="68"/>
      <c r="E23" s="69"/>
      <c r="F23" s="70"/>
      <c r="G23" s="67"/>
      <c r="H23" s="71"/>
      <c r="I23" s="72"/>
      <c r="J23" s="72"/>
      <c r="K23" s="34" t="s">
        <v>65</v>
      </c>
      <c r="L23" s="79">
        <v>23</v>
      </c>
      <c r="M23" s="79"/>
      <c r="N23" s="74"/>
      <c r="O23" s="81" t="s">
        <v>636</v>
      </c>
      <c r="P23" s="81" t="s">
        <v>636</v>
      </c>
      <c r="Q23" s="81"/>
      <c r="R23" s="82" t="s">
        <v>648</v>
      </c>
      <c r="S23" s="84">
        <v>43483.63280092592</v>
      </c>
      <c r="T23" s="81"/>
      <c r="U23" s="81"/>
      <c r="V23" s="81"/>
      <c r="W23" s="81"/>
      <c r="X23" s="81"/>
      <c r="Y23" s="81" t="s">
        <v>671</v>
      </c>
      <c r="Z23" s="81"/>
      <c r="AA23" s="81"/>
      <c r="AB23" s="81"/>
      <c r="AC23" s="81"/>
      <c r="AD23" s="81"/>
      <c r="AE23" s="82" t="s">
        <v>1096</v>
      </c>
      <c r="AF23" s="81">
        <v>0</v>
      </c>
      <c r="AG23" s="81">
        <v>0</v>
      </c>
      <c r="AH23" s="81" t="s">
        <v>638</v>
      </c>
      <c r="AI23" s="81" t="s">
        <v>1453</v>
      </c>
      <c r="AJ23" s="84">
        <v>43483.52269675926</v>
      </c>
      <c r="AK23" s="82" t="s">
        <v>1454</v>
      </c>
      <c r="AL23" s="81">
        <v>354</v>
      </c>
      <c r="AM23" s="81">
        <v>20</v>
      </c>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v>1</v>
      </c>
      <c r="BT23" s="80" t="str">
        <f>REPLACE(INDEX(GroupVertices[Group],MATCH(Edges[[#This Row],[Vertex 1]],GroupVertices[Vertex],0)),1,1,"")</f>
        <v>8</v>
      </c>
      <c r="BU23" s="80" t="str">
        <f>REPLACE(INDEX(GroupVertices[Group],MATCH(Edges[[#This Row],[Vertex 2]],GroupVertices[Vertex],0)),1,1,"")</f>
        <v>8</v>
      </c>
      <c r="BV23" s="48">
        <v>0</v>
      </c>
      <c r="BW23" s="49">
        <v>0</v>
      </c>
      <c r="BX23" s="48">
        <v>0</v>
      </c>
      <c r="BY23" s="49">
        <v>0</v>
      </c>
      <c r="BZ23" s="48">
        <v>0</v>
      </c>
      <c r="CA23" s="49">
        <v>0</v>
      </c>
      <c r="CB23" s="48">
        <v>3</v>
      </c>
      <c r="CC23" s="49">
        <v>100</v>
      </c>
      <c r="CD23" s="48">
        <v>3</v>
      </c>
    </row>
    <row r="24" spans="1:82" ht="15">
      <c r="A24" s="66" t="s">
        <v>269</v>
      </c>
      <c r="B24" s="66" t="s">
        <v>625</v>
      </c>
      <c r="C24" s="67"/>
      <c r="D24" s="68"/>
      <c r="E24" s="69"/>
      <c r="F24" s="70"/>
      <c r="G24" s="67"/>
      <c r="H24" s="71"/>
      <c r="I24" s="72"/>
      <c r="J24" s="72"/>
      <c r="K24" s="34" t="s">
        <v>65</v>
      </c>
      <c r="L24" s="79">
        <v>24</v>
      </c>
      <c r="M24" s="79"/>
      <c r="N24" s="74"/>
      <c r="O24" s="81" t="s">
        <v>636</v>
      </c>
      <c r="P24" s="81" t="s">
        <v>636</v>
      </c>
      <c r="Q24" s="81"/>
      <c r="R24" s="82" t="s">
        <v>648</v>
      </c>
      <c r="S24" s="84">
        <v>43483.580729166664</v>
      </c>
      <c r="T24" s="81"/>
      <c r="U24" s="81"/>
      <c r="V24" s="81"/>
      <c r="W24" s="81"/>
      <c r="X24" s="81"/>
      <c r="Y24" s="81" t="s">
        <v>672</v>
      </c>
      <c r="Z24" s="81"/>
      <c r="AA24" s="81"/>
      <c r="AB24" s="81"/>
      <c r="AC24" s="81"/>
      <c r="AD24" s="81"/>
      <c r="AE24" s="82" t="s">
        <v>1097</v>
      </c>
      <c r="AF24" s="81">
        <v>1</v>
      </c>
      <c r="AG24" s="81">
        <v>0</v>
      </c>
      <c r="AH24" s="81" t="s">
        <v>638</v>
      </c>
      <c r="AI24" s="81" t="s">
        <v>1453</v>
      </c>
      <c r="AJ24" s="84">
        <v>43483.52269675926</v>
      </c>
      <c r="AK24" s="82" t="s">
        <v>1454</v>
      </c>
      <c r="AL24" s="81">
        <v>354</v>
      </c>
      <c r="AM24" s="81">
        <v>20</v>
      </c>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v>1</v>
      </c>
      <c r="BT24" s="80" t="str">
        <f>REPLACE(INDEX(GroupVertices[Group],MATCH(Edges[[#This Row],[Vertex 1]],GroupVertices[Vertex],0)),1,1,"")</f>
        <v>8</v>
      </c>
      <c r="BU24" s="80" t="str">
        <f>REPLACE(INDEX(GroupVertices[Group],MATCH(Edges[[#This Row],[Vertex 2]],GroupVertices[Vertex],0)),1,1,"")</f>
        <v>8</v>
      </c>
      <c r="BV24" s="48">
        <v>0</v>
      </c>
      <c r="BW24" s="49">
        <v>0</v>
      </c>
      <c r="BX24" s="48">
        <v>0</v>
      </c>
      <c r="BY24" s="49">
        <v>0</v>
      </c>
      <c r="BZ24" s="48">
        <v>0</v>
      </c>
      <c r="CA24" s="49">
        <v>0</v>
      </c>
      <c r="CB24" s="48">
        <v>31</v>
      </c>
      <c r="CC24" s="49">
        <v>100</v>
      </c>
      <c r="CD24" s="48">
        <v>31</v>
      </c>
    </row>
    <row r="25" spans="1:82" ht="15">
      <c r="A25" s="66" t="s">
        <v>270</v>
      </c>
      <c r="B25" s="66" t="s">
        <v>625</v>
      </c>
      <c r="C25" s="67"/>
      <c r="D25" s="68"/>
      <c r="E25" s="69"/>
      <c r="F25" s="70"/>
      <c r="G25" s="67"/>
      <c r="H25" s="71"/>
      <c r="I25" s="72"/>
      <c r="J25" s="72"/>
      <c r="K25" s="34" t="s">
        <v>65</v>
      </c>
      <c r="L25" s="79">
        <v>25</v>
      </c>
      <c r="M25" s="79"/>
      <c r="N25" s="74"/>
      <c r="O25" s="81" t="s">
        <v>636</v>
      </c>
      <c r="P25" s="81" t="s">
        <v>636</v>
      </c>
      <c r="Q25" s="81"/>
      <c r="R25" s="82" t="s">
        <v>648</v>
      </c>
      <c r="S25" s="84">
        <v>43483.57555555556</v>
      </c>
      <c r="T25" s="81"/>
      <c r="U25" s="81"/>
      <c r="V25" s="81"/>
      <c r="W25" s="81"/>
      <c r="X25" s="81"/>
      <c r="Y25" s="81" t="s">
        <v>673</v>
      </c>
      <c r="Z25" s="81"/>
      <c r="AA25" s="81"/>
      <c r="AB25" s="81"/>
      <c r="AC25" s="81"/>
      <c r="AD25" s="81"/>
      <c r="AE25" s="82" t="s">
        <v>1098</v>
      </c>
      <c r="AF25" s="81">
        <v>0</v>
      </c>
      <c r="AG25" s="81">
        <v>0</v>
      </c>
      <c r="AH25" s="81" t="s">
        <v>638</v>
      </c>
      <c r="AI25" s="81" t="s">
        <v>1453</v>
      </c>
      <c r="AJ25" s="84">
        <v>43483.52269675926</v>
      </c>
      <c r="AK25" s="82" t="s">
        <v>1454</v>
      </c>
      <c r="AL25" s="81">
        <v>354</v>
      </c>
      <c r="AM25" s="81">
        <v>20</v>
      </c>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v>1</v>
      </c>
      <c r="BT25" s="80" t="str">
        <f>REPLACE(INDEX(GroupVertices[Group],MATCH(Edges[[#This Row],[Vertex 1]],GroupVertices[Vertex],0)),1,1,"")</f>
        <v>8</v>
      </c>
      <c r="BU25" s="80" t="str">
        <f>REPLACE(INDEX(GroupVertices[Group],MATCH(Edges[[#This Row],[Vertex 2]],GroupVertices[Vertex],0)),1,1,"")</f>
        <v>8</v>
      </c>
      <c r="BV25" s="48">
        <v>1</v>
      </c>
      <c r="BW25" s="49">
        <v>20</v>
      </c>
      <c r="BX25" s="48">
        <v>0</v>
      </c>
      <c r="BY25" s="49">
        <v>0</v>
      </c>
      <c r="BZ25" s="48">
        <v>0</v>
      </c>
      <c r="CA25" s="49">
        <v>0</v>
      </c>
      <c r="CB25" s="48">
        <v>4</v>
      </c>
      <c r="CC25" s="49">
        <v>80</v>
      </c>
      <c r="CD25" s="48">
        <v>5</v>
      </c>
    </row>
    <row r="26" spans="1:82" ht="15">
      <c r="A26" s="66" t="s">
        <v>271</v>
      </c>
      <c r="B26" s="66" t="s">
        <v>625</v>
      </c>
      <c r="C26" s="67"/>
      <c r="D26" s="68"/>
      <c r="E26" s="69"/>
      <c r="F26" s="70"/>
      <c r="G26" s="67"/>
      <c r="H26" s="71"/>
      <c r="I26" s="72"/>
      <c r="J26" s="72"/>
      <c r="K26" s="34" t="s">
        <v>65</v>
      </c>
      <c r="L26" s="79">
        <v>26</v>
      </c>
      <c r="M26" s="79"/>
      <c r="N26" s="74"/>
      <c r="O26" s="81" t="s">
        <v>636</v>
      </c>
      <c r="P26" s="81" t="s">
        <v>636</v>
      </c>
      <c r="Q26" s="81"/>
      <c r="R26" s="82" t="s">
        <v>648</v>
      </c>
      <c r="S26" s="84">
        <v>43483.55861111111</v>
      </c>
      <c r="T26" s="81"/>
      <c r="U26" s="81"/>
      <c r="V26" s="81"/>
      <c r="W26" s="81"/>
      <c r="X26" s="81"/>
      <c r="Y26" s="81" t="s">
        <v>674</v>
      </c>
      <c r="Z26" s="81"/>
      <c r="AA26" s="81"/>
      <c r="AB26" s="81"/>
      <c r="AC26" s="81"/>
      <c r="AD26" s="81"/>
      <c r="AE26" s="82" t="s">
        <v>1099</v>
      </c>
      <c r="AF26" s="81">
        <v>0</v>
      </c>
      <c r="AG26" s="81">
        <v>0</v>
      </c>
      <c r="AH26" s="81" t="s">
        <v>638</v>
      </c>
      <c r="AI26" s="81" t="s">
        <v>1453</v>
      </c>
      <c r="AJ26" s="84">
        <v>43483.52269675926</v>
      </c>
      <c r="AK26" s="82" t="s">
        <v>1454</v>
      </c>
      <c r="AL26" s="81">
        <v>354</v>
      </c>
      <c r="AM26" s="81">
        <v>20</v>
      </c>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v>1</v>
      </c>
      <c r="BT26" s="80" t="str">
        <f>REPLACE(INDEX(GroupVertices[Group],MATCH(Edges[[#This Row],[Vertex 1]],GroupVertices[Vertex],0)),1,1,"")</f>
        <v>8</v>
      </c>
      <c r="BU26" s="80" t="str">
        <f>REPLACE(INDEX(GroupVertices[Group],MATCH(Edges[[#This Row],[Vertex 2]],GroupVertices[Vertex],0)),1,1,"")</f>
        <v>8</v>
      </c>
      <c r="BV26" s="48">
        <v>0</v>
      </c>
      <c r="BW26" s="49">
        <v>0</v>
      </c>
      <c r="BX26" s="48">
        <v>0</v>
      </c>
      <c r="BY26" s="49">
        <v>0</v>
      </c>
      <c r="BZ26" s="48">
        <v>0</v>
      </c>
      <c r="CA26" s="49">
        <v>0</v>
      </c>
      <c r="CB26" s="48">
        <v>22</v>
      </c>
      <c r="CC26" s="49">
        <v>100</v>
      </c>
      <c r="CD26" s="48">
        <v>22</v>
      </c>
    </row>
    <row r="27" spans="1:82" ht="15">
      <c r="A27" s="66" t="s">
        <v>272</v>
      </c>
      <c r="B27" s="66" t="s">
        <v>625</v>
      </c>
      <c r="C27" s="67"/>
      <c r="D27" s="68"/>
      <c r="E27" s="69"/>
      <c r="F27" s="70"/>
      <c r="G27" s="67"/>
      <c r="H27" s="71"/>
      <c r="I27" s="72"/>
      <c r="J27" s="72"/>
      <c r="K27" s="34" t="s">
        <v>65</v>
      </c>
      <c r="L27" s="79">
        <v>27</v>
      </c>
      <c r="M27" s="79"/>
      <c r="N27" s="74"/>
      <c r="O27" s="81" t="s">
        <v>636</v>
      </c>
      <c r="P27" s="81" t="s">
        <v>636</v>
      </c>
      <c r="Q27" s="81"/>
      <c r="R27" s="82" t="s">
        <v>648</v>
      </c>
      <c r="S27" s="84">
        <v>43483.53894675926</v>
      </c>
      <c r="T27" s="81"/>
      <c r="U27" s="81"/>
      <c r="V27" s="81"/>
      <c r="W27" s="81"/>
      <c r="X27" s="81"/>
      <c r="Y27" s="81" t="s">
        <v>675</v>
      </c>
      <c r="Z27" s="81"/>
      <c r="AA27" s="81"/>
      <c r="AB27" s="81"/>
      <c r="AC27" s="81"/>
      <c r="AD27" s="81"/>
      <c r="AE27" s="82" t="s">
        <v>1100</v>
      </c>
      <c r="AF27" s="81">
        <v>0</v>
      </c>
      <c r="AG27" s="81">
        <v>0</v>
      </c>
      <c r="AH27" s="81" t="s">
        <v>638</v>
      </c>
      <c r="AI27" s="81" t="s">
        <v>1453</v>
      </c>
      <c r="AJ27" s="84">
        <v>43483.52269675926</v>
      </c>
      <c r="AK27" s="82" t="s">
        <v>1454</v>
      </c>
      <c r="AL27" s="81">
        <v>354</v>
      </c>
      <c r="AM27" s="81">
        <v>20</v>
      </c>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v>1</v>
      </c>
      <c r="BT27" s="80" t="str">
        <f>REPLACE(INDEX(GroupVertices[Group],MATCH(Edges[[#This Row],[Vertex 1]],GroupVertices[Vertex],0)),1,1,"")</f>
        <v>8</v>
      </c>
      <c r="BU27" s="80" t="str">
        <f>REPLACE(INDEX(GroupVertices[Group],MATCH(Edges[[#This Row],[Vertex 2]],GroupVertices[Vertex],0)),1,1,"")</f>
        <v>8</v>
      </c>
      <c r="BV27" s="48">
        <v>0</v>
      </c>
      <c r="BW27" s="49">
        <v>0</v>
      </c>
      <c r="BX27" s="48">
        <v>0</v>
      </c>
      <c r="BY27" s="49">
        <v>0</v>
      </c>
      <c r="BZ27" s="48">
        <v>0</v>
      </c>
      <c r="CA27" s="49">
        <v>0</v>
      </c>
      <c r="CB27" s="48">
        <v>9</v>
      </c>
      <c r="CC27" s="49">
        <v>100</v>
      </c>
      <c r="CD27" s="48">
        <v>9</v>
      </c>
    </row>
    <row r="28" spans="1:82" ht="15">
      <c r="A28" s="66" t="s">
        <v>273</v>
      </c>
      <c r="B28" s="66" t="s">
        <v>625</v>
      </c>
      <c r="C28" s="67"/>
      <c r="D28" s="68"/>
      <c r="E28" s="69"/>
      <c r="F28" s="70"/>
      <c r="G28" s="67"/>
      <c r="H28" s="71"/>
      <c r="I28" s="72"/>
      <c r="J28" s="72"/>
      <c r="K28" s="34" t="s">
        <v>65</v>
      </c>
      <c r="L28" s="79">
        <v>28</v>
      </c>
      <c r="M28" s="79"/>
      <c r="N28" s="74"/>
      <c r="O28" s="81" t="s">
        <v>636</v>
      </c>
      <c r="P28" s="81" t="s">
        <v>636</v>
      </c>
      <c r="Q28" s="81"/>
      <c r="R28" s="82" t="s">
        <v>648</v>
      </c>
      <c r="S28" s="84">
        <v>43483.524930555555</v>
      </c>
      <c r="T28" s="81"/>
      <c r="U28" s="81"/>
      <c r="V28" s="81"/>
      <c r="W28" s="81"/>
      <c r="X28" s="81"/>
      <c r="Y28" s="81" t="s">
        <v>676</v>
      </c>
      <c r="Z28" s="81"/>
      <c r="AA28" s="81"/>
      <c r="AB28" s="81"/>
      <c r="AC28" s="81"/>
      <c r="AD28" s="81"/>
      <c r="AE28" s="82" t="s">
        <v>1101</v>
      </c>
      <c r="AF28" s="81">
        <v>1</v>
      </c>
      <c r="AG28" s="81">
        <v>0</v>
      </c>
      <c r="AH28" s="81" t="s">
        <v>638</v>
      </c>
      <c r="AI28" s="81" t="s">
        <v>1453</v>
      </c>
      <c r="AJ28" s="84">
        <v>43483.52269675926</v>
      </c>
      <c r="AK28" s="82" t="s">
        <v>1454</v>
      </c>
      <c r="AL28" s="81">
        <v>354</v>
      </c>
      <c r="AM28" s="81">
        <v>20</v>
      </c>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v>1</v>
      </c>
      <c r="BT28" s="80" t="str">
        <f>REPLACE(INDEX(GroupVertices[Group],MATCH(Edges[[#This Row],[Vertex 1]],GroupVertices[Vertex],0)),1,1,"")</f>
        <v>8</v>
      </c>
      <c r="BU28" s="80" t="str">
        <f>REPLACE(INDEX(GroupVertices[Group],MATCH(Edges[[#This Row],[Vertex 2]],GroupVertices[Vertex],0)),1,1,"")</f>
        <v>8</v>
      </c>
      <c r="BV28" s="48">
        <v>1</v>
      </c>
      <c r="BW28" s="49">
        <v>1.5625</v>
      </c>
      <c r="BX28" s="48">
        <v>7</v>
      </c>
      <c r="BY28" s="49">
        <v>10.9375</v>
      </c>
      <c r="BZ28" s="48">
        <v>0</v>
      </c>
      <c r="CA28" s="49">
        <v>0</v>
      </c>
      <c r="CB28" s="48">
        <v>56</v>
      </c>
      <c r="CC28" s="49">
        <v>87.5</v>
      </c>
      <c r="CD28" s="48">
        <v>64</v>
      </c>
    </row>
    <row r="29" spans="1:82" ht="15">
      <c r="A29" s="66" t="s">
        <v>274</v>
      </c>
      <c r="B29" s="66" t="s">
        <v>625</v>
      </c>
      <c r="C29" s="67"/>
      <c r="D29" s="68"/>
      <c r="E29" s="69"/>
      <c r="F29" s="70"/>
      <c r="G29" s="67"/>
      <c r="H29" s="71"/>
      <c r="I29" s="72"/>
      <c r="J29" s="72"/>
      <c r="K29" s="34" t="s">
        <v>65</v>
      </c>
      <c r="L29" s="79">
        <v>29</v>
      </c>
      <c r="M29" s="79"/>
      <c r="N29" s="74"/>
      <c r="O29" s="81" t="s">
        <v>636</v>
      </c>
      <c r="P29" s="81" t="s">
        <v>636</v>
      </c>
      <c r="Q29" s="81"/>
      <c r="R29" s="82" t="s">
        <v>648</v>
      </c>
      <c r="S29" s="84">
        <v>43483.52373842592</v>
      </c>
      <c r="T29" s="81"/>
      <c r="U29" s="81"/>
      <c r="V29" s="81"/>
      <c r="W29" s="81"/>
      <c r="X29" s="81"/>
      <c r="Y29" s="81" t="s">
        <v>676</v>
      </c>
      <c r="Z29" s="81"/>
      <c r="AA29" s="81"/>
      <c r="AB29" s="81"/>
      <c r="AC29" s="81"/>
      <c r="AD29" s="81"/>
      <c r="AE29" s="82" t="s">
        <v>1102</v>
      </c>
      <c r="AF29" s="81">
        <v>1</v>
      </c>
      <c r="AG29" s="81">
        <v>0</v>
      </c>
      <c r="AH29" s="81" t="s">
        <v>638</v>
      </c>
      <c r="AI29" s="81" t="s">
        <v>1453</v>
      </c>
      <c r="AJ29" s="84">
        <v>43483.52269675926</v>
      </c>
      <c r="AK29" s="82" t="s">
        <v>1454</v>
      </c>
      <c r="AL29" s="81">
        <v>354</v>
      </c>
      <c r="AM29" s="81">
        <v>20</v>
      </c>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v>1</v>
      </c>
      <c r="BT29" s="80" t="str">
        <f>REPLACE(INDEX(GroupVertices[Group],MATCH(Edges[[#This Row],[Vertex 1]],GroupVertices[Vertex],0)),1,1,"")</f>
        <v>8</v>
      </c>
      <c r="BU29" s="80" t="str">
        <f>REPLACE(INDEX(GroupVertices[Group],MATCH(Edges[[#This Row],[Vertex 2]],GroupVertices[Vertex],0)),1,1,"")</f>
        <v>8</v>
      </c>
      <c r="BV29" s="48">
        <v>1</v>
      </c>
      <c r="BW29" s="49">
        <v>1.5625</v>
      </c>
      <c r="BX29" s="48">
        <v>7</v>
      </c>
      <c r="BY29" s="49">
        <v>10.9375</v>
      </c>
      <c r="BZ29" s="48">
        <v>0</v>
      </c>
      <c r="CA29" s="49">
        <v>0</v>
      </c>
      <c r="CB29" s="48">
        <v>56</v>
      </c>
      <c r="CC29" s="49">
        <v>87.5</v>
      </c>
      <c r="CD29" s="48">
        <v>64</v>
      </c>
    </row>
    <row r="30" spans="1:82" ht="15">
      <c r="A30" s="66" t="s">
        <v>275</v>
      </c>
      <c r="B30" s="66" t="s">
        <v>366</v>
      </c>
      <c r="C30" s="67" t="s">
        <v>3168</v>
      </c>
      <c r="D30" s="68"/>
      <c r="E30" s="69"/>
      <c r="F30" s="70"/>
      <c r="G30" s="67"/>
      <c r="H30" s="71"/>
      <c r="I30" s="72"/>
      <c r="J30" s="72"/>
      <c r="K30" s="34" t="s">
        <v>65</v>
      </c>
      <c r="L30" s="79">
        <v>30</v>
      </c>
      <c r="M30" s="79"/>
      <c r="N30" s="74"/>
      <c r="O30" s="81" t="s">
        <v>635</v>
      </c>
      <c r="P30" s="81" t="s">
        <v>637</v>
      </c>
      <c r="Q30" s="81"/>
      <c r="R30" s="81"/>
      <c r="S30" s="84">
        <v>43490.44629629629</v>
      </c>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t="s">
        <v>677</v>
      </c>
      <c r="AR30" s="81"/>
      <c r="AS30" s="81"/>
      <c r="AT30" s="81"/>
      <c r="AU30" s="81"/>
      <c r="AV30" s="81"/>
      <c r="AW30" s="81" t="s">
        <v>275</v>
      </c>
      <c r="AX30" s="81"/>
      <c r="AY30" s="82" t="s">
        <v>1103</v>
      </c>
      <c r="AZ30" s="81">
        <v>0</v>
      </c>
      <c r="BA30" s="81">
        <v>0</v>
      </c>
      <c r="BB30" s="81" t="s">
        <v>767</v>
      </c>
      <c r="BC30" s="81"/>
      <c r="BD30" s="81"/>
      <c r="BE30" s="81"/>
      <c r="BF30" s="81"/>
      <c r="BG30" s="84">
        <v>43483.764710648145</v>
      </c>
      <c r="BH30" s="81"/>
      <c r="BI30" s="81" t="s">
        <v>366</v>
      </c>
      <c r="BJ30" s="82" t="s">
        <v>1194</v>
      </c>
      <c r="BK30" s="81">
        <v>32</v>
      </c>
      <c r="BL30" s="81">
        <v>8</v>
      </c>
      <c r="BM30" s="81"/>
      <c r="BN30" s="81"/>
      <c r="BO30" s="81"/>
      <c r="BP30" s="81"/>
      <c r="BQ30" s="81"/>
      <c r="BR30" s="81"/>
      <c r="BS30">
        <v>1</v>
      </c>
      <c r="BT30" s="80" t="str">
        <f>REPLACE(INDEX(GroupVertices[Group],MATCH(Edges[[#This Row],[Vertex 1]],GroupVertices[Vertex],0)),1,1,"")</f>
        <v>2</v>
      </c>
      <c r="BU30" s="80" t="str">
        <f>REPLACE(INDEX(GroupVertices[Group],MATCH(Edges[[#This Row],[Vertex 2]],GroupVertices[Vertex],0)),1,1,"")</f>
        <v>2</v>
      </c>
      <c r="BV30" s="48"/>
      <c r="BW30" s="49"/>
      <c r="BX30" s="48"/>
      <c r="BY30" s="49"/>
      <c r="BZ30" s="48"/>
      <c r="CA30" s="49"/>
      <c r="CB30" s="48"/>
      <c r="CC30" s="49"/>
      <c r="CD30" s="48"/>
    </row>
    <row r="31" spans="1:82" ht="15">
      <c r="A31" s="66" t="s">
        <v>275</v>
      </c>
      <c r="B31" s="66" t="s">
        <v>626</v>
      </c>
      <c r="C31" s="67"/>
      <c r="D31" s="68"/>
      <c r="E31" s="69"/>
      <c r="F31" s="70"/>
      <c r="G31" s="67"/>
      <c r="H31" s="71"/>
      <c r="I31" s="72"/>
      <c r="J31" s="72"/>
      <c r="K31" s="34" t="s">
        <v>65</v>
      </c>
      <c r="L31" s="79">
        <v>31</v>
      </c>
      <c r="M31" s="79"/>
      <c r="N31" s="74"/>
      <c r="O31" s="81" t="s">
        <v>636</v>
      </c>
      <c r="P31" s="81" t="s">
        <v>636</v>
      </c>
      <c r="Q31" s="81"/>
      <c r="R31" s="82" t="s">
        <v>649</v>
      </c>
      <c r="S31" s="84">
        <v>43490.44629629629</v>
      </c>
      <c r="T31" s="81"/>
      <c r="U31" s="81"/>
      <c r="V31" s="81"/>
      <c r="W31" s="81"/>
      <c r="X31" s="81"/>
      <c r="Y31" s="81" t="s">
        <v>677</v>
      </c>
      <c r="Z31" s="81"/>
      <c r="AA31" s="81"/>
      <c r="AB31" s="81"/>
      <c r="AC31" s="81"/>
      <c r="AD31" s="81"/>
      <c r="AE31" s="82" t="s">
        <v>1103</v>
      </c>
      <c r="AF31" s="81">
        <v>0</v>
      </c>
      <c r="AG31" s="81">
        <v>0</v>
      </c>
      <c r="AH31" s="81" t="s">
        <v>639</v>
      </c>
      <c r="AI31" s="81" t="s">
        <v>1453</v>
      </c>
      <c r="AJ31" s="84">
        <v>43483.73302083334</v>
      </c>
      <c r="AK31" s="82" t="s">
        <v>1455</v>
      </c>
      <c r="AL31" s="81">
        <v>937</v>
      </c>
      <c r="AM31" s="81">
        <v>97</v>
      </c>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v>1</v>
      </c>
      <c r="BT31" s="80" t="str">
        <f>REPLACE(INDEX(GroupVertices[Group],MATCH(Edges[[#This Row],[Vertex 1]],GroupVertices[Vertex],0)),1,1,"")</f>
        <v>2</v>
      </c>
      <c r="BU31" s="80" t="str">
        <f>REPLACE(INDEX(GroupVertices[Group],MATCH(Edges[[#This Row],[Vertex 2]],GroupVertices[Vertex],0)),1,1,"")</f>
        <v>2</v>
      </c>
      <c r="BV31" s="48">
        <v>0</v>
      </c>
      <c r="BW31" s="49">
        <v>0</v>
      </c>
      <c r="BX31" s="48">
        <v>0</v>
      </c>
      <c r="BY31" s="49">
        <v>0</v>
      </c>
      <c r="BZ31" s="48">
        <v>0</v>
      </c>
      <c r="CA31" s="49">
        <v>0</v>
      </c>
      <c r="CB31" s="48">
        <v>51</v>
      </c>
      <c r="CC31" s="49">
        <v>100</v>
      </c>
      <c r="CD31" s="48">
        <v>51</v>
      </c>
    </row>
    <row r="32" spans="1:82" ht="15">
      <c r="A32" s="66" t="s">
        <v>276</v>
      </c>
      <c r="B32" s="66" t="s">
        <v>366</v>
      </c>
      <c r="C32" s="67" t="s">
        <v>3166</v>
      </c>
      <c r="D32" s="68">
        <v>7</v>
      </c>
      <c r="E32" s="69"/>
      <c r="F32" s="70"/>
      <c r="G32" s="67"/>
      <c r="H32" s="71"/>
      <c r="I32" s="72"/>
      <c r="J32" s="72"/>
      <c r="K32" s="34" t="s">
        <v>65</v>
      </c>
      <c r="L32" s="79">
        <v>32</v>
      </c>
      <c r="M32" s="79"/>
      <c r="N32" s="74"/>
      <c r="O32" s="81" t="s">
        <v>635</v>
      </c>
      <c r="P32" s="81" t="s">
        <v>637</v>
      </c>
      <c r="Q32" s="81"/>
      <c r="R32" s="81"/>
      <c r="S32" s="84">
        <v>43489.88846064815</v>
      </c>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t="s">
        <v>678</v>
      </c>
      <c r="AR32" s="81"/>
      <c r="AS32" s="81"/>
      <c r="AT32" s="81"/>
      <c r="AU32" s="81"/>
      <c r="AV32" s="81"/>
      <c r="AW32" s="81" t="s">
        <v>276</v>
      </c>
      <c r="AX32" s="81"/>
      <c r="AY32" s="82" t="s">
        <v>1104</v>
      </c>
      <c r="AZ32" s="81">
        <v>1</v>
      </c>
      <c r="BA32" s="81">
        <v>0</v>
      </c>
      <c r="BB32" s="81" t="s">
        <v>767</v>
      </c>
      <c r="BC32" s="81"/>
      <c r="BD32" s="81"/>
      <c r="BE32" s="81"/>
      <c r="BF32" s="81"/>
      <c r="BG32" s="84">
        <v>43483.764710648145</v>
      </c>
      <c r="BH32" s="81"/>
      <c r="BI32" s="81" t="s">
        <v>366</v>
      </c>
      <c r="BJ32" s="82" t="s">
        <v>1194</v>
      </c>
      <c r="BK32" s="81">
        <v>32</v>
      </c>
      <c r="BL32" s="81">
        <v>8</v>
      </c>
      <c r="BM32" s="81"/>
      <c r="BN32" s="81"/>
      <c r="BO32" s="81"/>
      <c r="BP32" s="81"/>
      <c r="BQ32" s="81"/>
      <c r="BR32" s="81"/>
      <c r="BS32">
        <v>1</v>
      </c>
      <c r="BT32" s="80" t="str">
        <f>REPLACE(INDEX(GroupVertices[Group],MATCH(Edges[[#This Row],[Vertex 1]],GroupVertices[Vertex],0)),1,1,"")</f>
        <v>2</v>
      </c>
      <c r="BU32" s="80" t="str">
        <f>REPLACE(INDEX(GroupVertices[Group],MATCH(Edges[[#This Row],[Vertex 2]],GroupVertices[Vertex],0)),1,1,"")</f>
        <v>2</v>
      </c>
      <c r="BV32" s="48"/>
      <c r="BW32" s="49"/>
      <c r="BX32" s="48"/>
      <c r="BY32" s="49"/>
      <c r="BZ32" s="48"/>
      <c r="CA32" s="49"/>
      <c r="CB32" s="48"/>
      <c r="CC32" s="49"/>
      <c r="CD32" s="48"/>
    </row>
    <row r="33" spans="1:82" ht="15">
      <c r="A33" s="66" t="s">
        <v>276</v>
      </c>
      <c r="B33" s="66" t="s">
        <v>626</v>
      </c>
      <c r="C33" s="67"/>
      <c r="D33" s="68"/>
      <c r="E33" s="69"/>
      <c r="F33" s="70"/>
      <c r="G33" s="67"/>
      <c r="H33" s="71"/>
      <c r="I33" s="72"/>
      <c r="J33" s="72"/>
      <c r="K33" s="34" t="s">
        <v>65</v>
      </c>
      <c r="L33" s="79">
        <v>33</v>
      </c>
      <c r="M33" s="79"/>
      <c r="N33" s="74"/>
      <c r="O33" s="81" t="s">
        <v>636</v>
      </c>
      <c r="P33" s="81" t="s">
        <v>636</v>
      </c>
      <c r="Q33" s="81"/>
      <c r="R33" s="82" t="s">
        <v>649</v>
      </c>
      <c r="S33" s="84">
        <v>43489.88846064815</v>
      </c>
      <c r="T33" s="81"/>
      <c r="U33" s="81"/>
      <c r="V33" s="81"/>
      <c r="W33" s="81"/>
      <c r="X33" s="81"/>
      <c r="Y33" s="81" t="s">
        <v>678</v>
      </c>
      <c r="Z33" s="81"/>
      <c r="AA33" s="81"/>
      <c r="AB33" s="81"/>
      <c r="AC33" s="81"/>
      <c r="AD33" s="81"/>
      <c r="AE33" s="82" t="s">
        <v>1104</v>
      </c>
      <c r="AF33" s="81">
        <v>1</v>
      </c>
      <c r="AG33" s="81">
        <v>0</v>
      </c>
      <c r="AH33" s="81" t="s">
        <v>639</v>
      </c>
      <c r="AI33" s="81" t="s">
        <v>1453</v>
      </c>
      <c r="AJ33" s="84">
        <v>43483.73302083334</v>
      </c>
      <c r="AK33" s="82" t="s">
        <v>1455</v>
      </c>
      <c r="AL33" s="81">
        <v>937</v>
      </c>
      <c r="AM33" s="81">
        <v>97</v>
      </c>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v>1</v>
      </c>
      <c r="BT33" s="80" t="str">
        <f>REPLACE(INDEX(GroupVertices[Group],MATCH(Edges[[#This Row],[Vertex 1]],GroupVertices[Vertex],0)),1,1,"")</f>
        <v>2</v>
      </c>
      <c r="BU33" s="80" t="str">
        <f>REPLACE(INDEX(GroupVertices[Group],MATCH(Edges[[#This Row],[Vertex 2]],GroupVertices[Vertex],0)),1,1,"")</f>
        <v>2</v>
      </c>
      <c r="BV33" s="48">
        <v>1</v>
      </c>
      <c r="BW33" s="49">
        <v>9.090909090909092</v>
      </c>
      <c r="BX33" s="48">
        <v>0</v>
      </c>
      <c r="BY33" s="49">
        <v>0</v>
      </c>
      <c r="BZ33" s="48">
        <v>0</v>
      </c>
      <c r="CA33" s="49">
        <v>0</v>
      </c>
      <c r="CB33" s="48">
        <v>10</v>
      </c>
      <c r="CC33" s="49">
        <v>90.9090909090909</v>
      </c>
      <c r="CD33" s="48">
        <v>11</v>
      </c>
    </row>
    <row r="34" spans="1:82" ht="15">
      <c r="A34" s="66" t="s">
        <v>277</v>
      </c>
      <c r="B34" s="66" t="s">
        <v>349</v>
      </c>
      <c r="C34" s="67" t="s">
        <v>3168</v>
      </c>
      <c r="D34" s="68"/>
      <c r="E34" s="69"/>
      <c r="F34" s="70"/>
      <c r="G34" s="67"/>
      <c r="H34" s="71"/>
      <c r="I34" s="72"/>
      <c r="J34" s="72"/>
      <c r="K34" s="34" t="s">
        <v>65</v>
      </c>
      <c r="L34" s="79">
        <v>34</v>
      </c>
      <c r="M34" s="79"/>
      <c r="N34" s="74"/>
      <c r="O34" s="81" t="s">
        <v>635</v>
      </c>
      <c r="P34" s="81" t="s">
        <v>637</v>
      </c>
      <c r="Q34" s="81"/>
      <c r="R34" s="81"/>
      <c r="S34" s="84">
        <v>43488.97589120371</v>
      </c>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t="s">
        <v>679</v>
      </c>
      <c r="AR34" s="81"/>
      <c r="AS34" s="81"/>
      <c r="AT34" s="81"/>
      <c r="AU34" s="81"/>
      <c r="AV34" s="81"/>
      <c r="AW34" s="81" t="s">
        <v>277</v>
      </c>
      <c r="AX34" s="81"/>
      <c r="AY34" s="82" t="s">
        <v>1105</v>
      </c>
      <c r="AZ34" s="81">
        <v>0</v>
      </c>
      <c r="BA34" s="81">
        <v>0</v>
      </c>
      <c r="BB34" s="81" t="s">
        <v>751</v>
      </c>
      <c r="BC34" s="81"/>
      <c r="BD34" s="81"/>
      <c r="BE34" s="81"/>
      <c r="BF34" s="81"/>
      <c r="BG34" s="84">
        <v>43484.31928240741</v>
      </c>
      <c r="BH34" s="81"/>
      <c r="BI34" s="81" t="s">
        <v>349</v>
      </c>
      <c r="BJ34" s="82" t="s">
        <v>1177</v>
      </c>
      <c r="BK34" s="81">
        <v>24</v>
      </c>
      <c r="BL34" s="81">
        <v>5</v>
      </c>
      <c r="BM34" s="81"/>
      <c r="BN34" s="81"/>
      <c r="BO34" s="81"/>
      <c r="BP34" s="81"/>
      <c r="BQ34" s="81"/>
      <c r="BR34" s="81"/>
      <c r="BS34">
        <v>1</v>
      </c>
      <c r="BT34" s="80" t="str">
        <f>REPLACE(INDEX(GroupVertices[Group],MATCH(Edges[[#This Row],[Vertex 1]],GroupVertices[Vertex],0)),1,1,"")</f>
        <v>2</v>
      </c>
      <c r="BU34" s="80" t="str">
        <f>REPLACE(INDEX(GroupVertices[Group],MATCH(Edges[[#This Row],[Vertex 2]],GroupVertices[Vertex],0)),1,1,"")</f>
        <v>2</v>
      </c>
      <c r="BV34" s="48"/>
      <c r="BW34" s="49"/>
      <c r="BX34" s="48"/>
      <c r="BY34" s="49"/>
      <c r="BZ34" s="48"/>
      <c r="CA34" s="49"/>
      <c r="CB34" s="48"/>
      <c r="CC34" s="49"/>
      <c r="CD34" s="48"/>
    </row>
    <row r="35" spans="1:82" ht="15">
      <c r="A35" s="66" t="s">
        <v>277</v>
      </c>
      <c r="B35" s="66" t="s">
        <v>626</v>
      </c>
      <c r="C35" s="67"/>
      <c r="D35" s="68"/>
      <c r="E35" s="69"/>
      <c r="F35" s="70"/>
      <c r="G35" s="67"/>
      <c r="H35" s="71"/>
      <c r="I35" s="72"/>
      <c r="J35" s="72"/>
      <c r="K35" s="34" t="s">
        <v>65</v>
      </c>
      <c r="L35" s="79">
        <v>35</v>
      </c>
      <c r="M35" s="79"/>
      <c r="N35" s="74"/>
      <c r="O35" s="81" t="s">
        <v>636</v>
      </c>
      <c r="P35" s="81" t="s">
        <v>636</v>
      </c>
      <c r="Q35" s="81"/>
      <c r="R35" s="82" t="s">
        <v>649</v>
      </c>
      <c r="S35" s="84">
        <v>43488.97589120371</v>
      </c>
      <c r="T35" s="81"/>
      <c r="U35" s="81"/>
      <c r="V35" s="81"/>
      <c r="W35" s="81"/>
      <c r="X35" s="81"/>
      <c r="Y35" s="81" t="s">
        <v>679</v>
      </c>
      <c r="Z35" s="81"/>
      <c r="AA35" s="81"/>
      <c r="AB35" s="81"/>
      <c r="AC35" s="81"/>
      <c r="AD35" s="81"/>
      <c r="AE35" s="82" t="s">
        <v>1105</v>
      </c>
      <c r="AF35" s="81">
        <v>0</v>
      </c>
      <c r="AG35" s="81">
        <v>0</v>
      </c>
      <c r="AH35" s="81" t="s">
        <v>639</v>
      </c>
      <c r="AI35" s="81" t="s">
        <v>1453</v>
      </c>
      <c r="AJ35" s="84">
        <v>43483.73302083334</v>
      </c>
      <c r="AK35" s="82" t="s">
        <v>1455</v>
      </c>
      <c r="AL35" s="81">
        <v>937</v>
      </c>
      <c r="AM35" s="81">
        <v>97</v>
      </c>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v>1</v>
      </c>
      <c r="BT35" s="80" t="str">
        <f>REPLACE(INDEX(GroupVertices[Group],MATCH(Edges[[#This Row],[Vertex 1]],GroupVertices[Vertex],0)),1,1,"")</f>
        <v>2</v>
      </c>
      <c r="BU35" s="80" t="str">
        <f>REPLACE(INDEX(GroupVertices[Group],MATCH(Edges[[#This Row],[Vertex 2]],GroupVertices[Vertex],0)),1,1,"")</f>
        <v>2</v>
      </c>
      <c r="BV35" s="48">
        <v>1</v>
      </c>
      <c r="BW35" s="49">
        <v>12.5</v>
      </c>
      <c r="BX35" s="48">
        <v>0</v>
      </c>
      <c r="BY35" s="49">
        <v>0</v>
      </c>
      <c r="BZ35" s="48">
        <v>0</v>
      </c>
      <c r="CA35" s="49">
        <v>0</v>
      </c>
      <c r="CB35" s="48">
        <v>7</v>
      </c>
      <c r="CC35" s="49">
        <v>87.5</v>
      </c>
      <c r="CD35" s="48">
        <v>8</v>
      </c>
    </row>
    <row r="36" spans="1:82" ht="15">
      <c r="A36" s="66" t="s">
        <v>278</v>
      </c>
      <c r="B36" s="66" t="s">
        <v>626</v>
      </c>
      <c r="C36" s="67"/>
      <c r="D36" s="68"/>
      <c r="E36" s="69"/>
      <c r="F36" s="70"/>
      <c r="G36" s="67"/>
      <c r="H36" s="71"/>
      <c r="I36" s="72"/>
      <c r="J36" s="72"/>
      <c r="K36" s="34" t="s">
        <v>65</v>
      </c>
      <c r="L36" s="79">
        <v>36</v>
      </c>
      <c r="M36" s="79"/>
      <c r="N36" s="74"/>
      <c r="O36" s="81" t="s">
        <v>636</v>
      </c>
      <c r="P36" s="81" t="s">
        <v>636</v>
      </c>
      <c r="Q36" s="81"/>
      <c r="R36" s="82" t="s">
        <v>649</v>
      </c>
      <c r="S36" s="84">
        <v>43488.9746875</v>
      </c>
      <c r="T36" s="81"/>
      <c r="U36" s="81"/>
      <c r="V36" s="81"/>
      <c r="W36" s="81"/>
      <c r="X36" s="81"/>
      <c r="Y36" s="81" t="s">
        <v>680</v>
      </c>
      <c r="Z36" s="81"/>
      <c r="AA36" s="81"/>
      <c r="AB36" s="81"/>
      <c r="AC36" s="81"/>
      <c r="AD36" s="81"/>
      <c r="AE36" s="82" t="s">
        <v>1106</v>
      </c>
      <c r="AF36" s="81">
        <v>0</v>
      </c>
      <c r="AG36" s="81">
        <v>0</v>
      </c>
      <c r="AH36" s="81" t="s">
        <v>639</v>
      </c>
      <c r="AI36" s="81" t="s">
        <v>1453</v>
      </c>
      <c r="AJ36" s="84">
        <v>43483.73302083334</v>
      </c>
      <c r="AK36" s="82" t="s">
        <v>1455</v>
      </c>
      <c r="AL36" s="81">
        <v>937</v>
      </c>
      <c r="AM36" s="81">
        <v>97</v>
      </c>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v>1</v>
      </c>
      <c r="BT36" s="80" t="str">
        <f>REPLACE(INDEX(GroupVertices[Group],MATCH(Edges[[#This Row],[Vertex 1]],GroupVertices[Vertex],0)),1,1,"")</f>
        <v>2</v>
      </c>
      <c r="BU36" s="80" t="str">
        <f>REPLACE(INDEX(GroupVertices[Group],MATCH(Edges[[#This Row],[Vertex 2]],GroupVertices[Vertex],0)),1,1,"")</f>
        <v>2</v>
      </c>
      <c r="BV36" s="48">
        <v>2</v>
      </c>
      <c r="BW36" s="49">
        <v>22.22222222222222</v>
      </c>
      <c r="BX36" s="48">
        <v>0</v>
      </c>
      <c r="BY36" s="49">
        <v>0</v>
      </c>
      <c r="BZ36" s="48">
        <v>0</v>
      </c>
      <c r="CA36" s="49">
        <v>0</v>
      </c>
      <c r="CB36" s="48">
        <v>7</v>
      </c>
      <c r="CC36" s="49">
        <v>77.77777777777777</v>
      </c>
      <c r="CD36" s="48">
        <v>9</v>
      </c>
    </row>
    <row r="37" spans="1:82" ht="15">
      <c r="A37" s="66" t="s">
        <v>279</v>
      </c>
      <c r="B37" s="66" t="s">
        <v>626</v>
      </c>
      <c r="C37" s="67"/>
      <c r="D37" s="68"/>
      <c r="E37" s="69"/>
      <c r="F37" s="70"/>
      <c r="G37" s="67"/>
      <c r="H37" s="71"/>
      <c r="I37" s="72"/>
      <c r="J37" s="72"/>
      <c r="K37" s="34" t="s">
        <v>65</v>
      </c>
      <c r="L37" s="79">
        <v>37</v>
      </c>
      <c r="M37" s="79"/>
      <c r="N37" s="74"/>
      <c r="O37" s="81" t="s">
        <v>636</v>
      </c>
      <c r="P37" s="81" t="s">
        <v>636</v>
      </c>
      <c r="Q37" s="81"/>
      <c r="R37" s="82" t="s">
        <v>649</v>
      </c>
      <c r="S37" s="84">
        <v>43488.230150462965</v>
      </c>
      <c r="T37" s="81"/>
      <c r="U37" s="81"/>
      <c r="V37" s="81"/>
      <c r="W37" s="81"/>
      <c r="X37" s="81"/>
      <c r="Y37" s="81" t="s">
        <v>681</v>
      </c>
      <c r="Z37" s="81"/>
      <c r="AA37" s="81"/>
      <c r="AB37" s="81"/>
      <c r="AC37" s="81"/>
      <c r="AD37" s="81"/>
      <c r="AE37" s="82" t="s">
        <v>1107</v>
      </c>
      <c r="AF37" s="81">
        <v>0</v>
      </c>
      <c r="AG37" s="81">
        <v>0</v>
      </c>
      <c r="AH37" s="81" t="s">
        <v>639</v>
      </c>
      <c r="AI37" s="81" t="s">
        <v>1453</v>
      </c>
      <c r="AJ37" s="84">
        <v>43483.73302083334</v>
      </c>
      <c r="AK37" s="82" t="s">
        <v>1455</v>
      </c>
      <c r="AL37" s="81">
        <v>937</v>
      </c>
      <c r="AM37" s="81">
        <v>97</v>
      </c>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v>1</v>
      </c>
      <c r="BT37" s="80" t="str">
        <f>REPLACE(INDEX(GroupVertices[Group],MATCH(Edges[[#This Row],[Vertex 1]],GroupVertices[Vertex],0)),1,1,"")</f>
        <v>2</v>
      </c>
      <c r="BU37" s="80" t="str">
        <f>REPLACE(INDEX(GroupVertices[Group],MATCH(Edges[[#This Row],[Vertex 2]],GroupVertices[Vertex],0)),1,1,"")</f>
        <v>2</v>
      </c>
      <c r="BV37" s="48">
        <v>0</v>
      </c>
      <c r="BW37" s="49">
        <v>0</v>
      </c>
      <c r="BX37" s="48">
        <v>0</v>
      </c>
      <c r="BY37" s="49">
        <v>0</v>
      </c>
      <c r="BZ37" s="48">
        <v>0</v>
      </c>
      <c r="CA37" s="49">
        <v>0</v>
      </c>
      <c r="CB37" s="48">
        <v>4</v>
      </c>
      <c r="CC37" s="49">
        <v>100</v>
      </c>
      <c r="CD37" s="48">
        <v>4</v>
      </c>
    </row>
    <row r="38" spans="1:82" ht="15">
      <c r="A38" s="66" t="s">
        <v>280</v>
      </c>
      <c r="B38" s="66" t="s">
        <v>361</v>
      </c>
      <c r="C38" s="67" t="s">
        <v>3166</v>
      </c>
      <c r="D38" s="68">
        <v>7</v>
      </c>
      <c r="E38" s="69"/>
      <c r="F38" s="70"/>
      <c r="G38" s="67"/>
      <c r="H38" s="71"/>
      <c r="I38" s="72"/>
      <c r="J38" s="72"/>
      <c r="K38" s="34" t="s">
        <v>65</v>
      </c>
      <c r="L38" s="79">
        <v>38</v>
      </c>
      <c r="M38" s="79"/>
      <c r="N38" s="74"/>
      <c r="O38" s="81" t="s">
        <v>635</v>
      </c>
      <c r="P38" s="81" t="s">
        <v>637</v>
      </c>
      <c r="Q38" s="81"/>
      <c r="R38" s="81"/>
      <c r="S38" s="84">
        <v>43487.647893518515</v>
      </c>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t="s">
        <v>682</v>
      </c>
      <c r="AR38" s="81"/>
      <c r="AS38" s="81"/>
      <c r="AT38" s="81"/>
      <c r="AU38" s="81"/>
      <c r="AV38" s="81"/>
      <c r="AW38" s="81" t="s">
        <v>280</v>
      </c>
      <c r="AX38" s="81"/>
      <c r="AY38" s="82" t="s">
        <v>1108</v>
      </c>
      <c r="AZ38" s="81">
        <v>1</v>
      </c>
      <c r="BA38" s="81">
        <v>0</v>
      </c>
      <c r="BB38" s="81" t="s">
        <v>763</v>
      </c>
      <c r="BC38" s="81"/>
      <c r="BD38" s="81"/>
      <c r="BE38" s="81"/>
      <c r="BF38" s="81"/>
      <c r="BG38" s="84">
        <v>43483.84100694444</v>
      </c>
      <c r="BH38" s="81"/>
      <c r="BI38" s="81" t="s">
        <v>361</v>
      </c>
      <c r="BJ38" s="82" t="s">
        <v>1189</v>
      </c>
      <c r="BK38" s="81">
        <v>10</v>
      </c>
      <c r="BL38" s="81">
        <v>14</v>
      </c>
      <c r="BM38" s="81"/>
      <c r="BN38" s="81"/>
      <c r="BO38" s="81"/>
      <c r="BP38" s="81"/>
      <c r="BQ38" s="81"/>
      <c r="BR38" s="81"/>
      <c r="BS38">
        <v>1</v>
      </c>
      <c r="BT38" s="80" t="str">
        <f>REPLACE(INDEX(GroupVertices[Group],MATCH(Edges[[#This Row],[Vertex 1]],GroupVertices[Vertex],0)),1,1,"")</f>
        <v>2</v>
      </c>
      <c r="BU38" s="80" t="str">
        <f>REPLACE(INDEX(GroupVertices[Group],MATCH(Edges[[#This Row],[Vertex 2]],GroupVertices[Vertex],0)),1,1,"")</f>
        <v>2</v>
      </c>
      <c r="BV38" s="48"/>
      <c r="BW38" s="49"/>
      <c r="BX38" s="48"/>
      <c r="BY38" s="49"/>
      <c r="BZ38" s="48"/>
      <c r="CA38" s="49"/>
      <c r="CB38" s="48"/>
      <c r="CC38" s="49"/>
      <c r="CD38" s="48"/>
    </row>
    <row r="39" spans="1:82" ht="15">
      <c r="A39" s="66" t="s">
        <v>280</v>
      </c>
      <c r="B39" s="66" t="s">
        <v>626</v>
      </c>
      <c r="C39" s="67"/>
      <c r="D39" s="68"/>
      <c r="E39" s="69"/>
      <c r="F39" s="70"/>
      <c r="G39" s="67"/>
      <c r="H39" s="71"/>
      <c r="I39" s="72"/>
      <c r="J39" s="72"/>
      <c r="K39" s="34" t="s">
        <v>65</v>
      </c>
      <c r="L39" s="79">
        <v>39</v>
      </c>
      <c r="M39" s="79"/>
      <c r="N39" s="74"/>
      <c r="O39" s="81" t="s">
        <v>636</v>
      </c>
      <c r="P39" s="81" t="s">
        <v>636</v>
      </c>
      <c r="Q39" s="81"/>
      <c r="R39" s="82" t="s">
        <v>649</v>
      </c>
      <c r="S39" s="84">
        <v>43487.647893518515</v>
      </c>
      <c r="T39" s="81"/>
      <c r="U39" s="81"/>
      <c r="V39" s="81"/>
      <c r="W39" s="81"/>
      <c r="X39" s="81"/>
      <c r="Y39" s="81" t="s">
        <v>682</v>
      </c>
      <c r="Z39" s="81"/>
      <c r="AA39" s="81"/>
      <c r="AB39" s="81"/>
      <c r="AC39" s="81"/>
      <c r="AD39" s="81"/>
      <c r="AE39" s="82" t="s">
        <v>1108</v>
      </c>
      <c r="AF39" s="81">
        <v>1</v>
      </c>
      <c r="AG39" s="81">
        <v>0</v>
      </c>
      <c r="AH39" s="81" t="s">
        <v>639</v>
      </c>
      <c r="AI39" s="81" t="s">
        <v>1453</v>
      </c>
      <c r="AJ39" s="84">
        <v>43483.73302083334</v>
      </c>
      <c r="AK39" s="82" t="s">
        <v>1455</v>
      </c>
      <c r="AL39" s="81">
        <v>937</v>
      </c>
      <c r="AM39" s="81">
        <v>97</v>
      </c>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v>1</v>
      </c>
      <c r="BT39" s="80" t="str">
        <f>REPLACE(INDEX(GroupVertices[Group],MATCH(Edges[[#This Row],[Vertex 1]],GroupVertices[Vertex],0)),1,1,"")</f>
        <v>2</v>
      </c>
      <c r="BU39" s="80" t="str">
        <f>REPLACE(INDEX(GroupVertices[Group],MATCH(Edges[[#This Row],[Vertex 2]],GroupVertices[Vertex],0)),1,1,"")</f>
        <v>2</v>
      </c>
      <c r="BV39" s="48">
        <v>1</v>
      </c>
      <c r="BW39" s="49">
        <v>16.666666666666668</v>
      </c>
      <c r="BX39" s="48">
        <v>0</v>
      </c>
      <c r="BY39" s="49">
        <v>0</v>
      </c>
      <c r="BZ39" s="48">
        <v>0</v>
      </c>
      <c r="CA39" s="49">
        <v>0</v>
      </c>
      <c r="CB39" s="48">
        <v>5</v>
      </c>
      <c r="CC39" s="49">
        <v>83.33333333333333</v>
      </c>
      <c r="CD39" s="48">
        <v>6</v>
      </c>
    </row>
    <row r="40" spans="1:82" ht="15">
      <c r="A40" s="66" t="s">
        <v>281</v>
      </c>
      <c r="B40" s="66" t="s">
        <v>626</v>
      </c>
      <c r="C40" s="67"/>
      <c r="D40" s="68"/>
      <c r="E40" s="69"/>
      <c r="F40" s="70"/>
      <c r="G40" s="67"/>
      <c r="H40" s="71"/>
      <c r="I40" s="72"/>
      <c r="J40" s="72"/>
      <c r="K40" s="34" t="s">
        <v>65</v>
      </c>
      <c r="L40" s="79">
        <v>40</v>
      </c>
      <c r="M40" s="79"/>
      <c r="N40" s="74"/>
      <c r="O40" s="81" t="s">
        <v>636</v>
      </c>
      <c r="P40" s="81" t="s">
        <v>636</v>
      </c>
      <c r="Q40" s="81"/>
      <c r="R40" s="82" t="s">
        <v>649</v>
      </c>
      <c r="S40" s="84">
        <v>43487.592881944445</v>
      </c>
      <c r="T40" s="81"/>
      <c r="U40" s="81"/>
      <c r="V40" s="81"/>
      <c r="W40" s="81"/>
      <c r="X40" s="81"/>
      <c r="Y40" s="81" t="s">
        <v>683</v>
      </c>
      <c r="Z40" s="81"/>
      <c r="AA40" s="81"/>
      <c r="AB40" s="81"/>
      <c r="AC40" s="81"/>
      <c r="AD40" s="81"/>
      <c r="AE40" s="82" t="s">
        <v>1109</v>
      </c>
      <c r="AF40" s="81">
        <v>0</v>
      </c>
      <c r="AG40" s="81">
        <v>0</v>
      </c>
      <c r="AH40" s="81" t="s">
        <v>639</v>
      </c>
      <c r="AI40" s="81" t="s">
        <v>1453</v>
      </c>
      <c r="AJ40" s="84">
        <v>43483.73302083334</v>
      </c>
      <c r="AK40" s="82" t="s">
        <v>1455</v>
      </c>
      <c r="AL40" s="81">
        <v>937</v>
      </c>
      <c r="AM40" s="81">
        <v>97</v>
      </c>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v>1</v>
      </c>
      <c r="BT40" s="80" t="str">
        <f>REPLACE(INDEX(GroupVertices[Group],MATCH(Edges[[#This Row],[Vertex 1]],GroupVertices[Vertex],0)),1,1,"")</f>
        <v>2</v>
      </c>
      <c r="BU40" s="80" t="str">
        <f>REPLACE(INDEX(GroupVertices[Group],MATCH(Edges[[#This Row],[Vertex 2]],GroupVertices[Vertex],0)),1,1,"")</f>
        <v>2</v>
      </c>
      <c r="BV40" s="48">
        <v>0</v>
      </c>
      <c r="BW40" s="49">
        <v>0</v>
      </c>
      <c r="BX40" s="48">
        <v>0</v>
      </c>
      <c r="BY40" s="49">
        <v>0</v>
      </c>
      <c r="BZ40" s="48">
        <v>0</v>
      </c>
      <c r="CA40" s="49">
        <v>0</v>
      </c>
      <c r="CB40" s="48">
        <v>2</v>
      </c>
      <c r="CC40" s="49">
        <v>100</v>
      </c>
      <c r="CD40" s="48">
        <v>2</v>
      </c>
    </row>
    <row r="41" spans="1:82" ht="15">
      <c r="A41" s="66" t="s">
        <v>282</v>
      </c>
      <c r="B41" s="66" t="s">
        <v>626</v>
      </c>
      <c r="C41" s="67"/>
      <c r="D41" s="68"/>
      <c r="E41" s="69"/>
      <c r="F41" s="70"/>
      <c r="G41" s="67"/>
      <c r="H41" s="71"/>
      <c r="I41" s="72"/>
      <c r="J41" s="72"/>
      <c r="K41" s="34" t="s">
        <v>65</v>
      </c>
      <c r="L41" s="79">
        <v>41</v>
      </c>
      <c r="M41" s="79"/>
      <c r="N41" s="74"/>
      <c r="O41" s="81" t="s">
        <v>636</v>
      </c>
      <c r="P41" s="81" t="s">
        <v>636</v>
      </c>
      <c r="Q41" s="81"/>
      <c r="R41" s="82" t="s">
        <v>649</v>
      </c>
      <c r="S41" s="84">
        <v>43486.82173611111</v>
      </c>
      <c r="T41" s="81"/>
      <c r="U41" s="81"/>
      <c r="V41" s="81"/>
      <c r="W41" s="81"/>
      <c r="X41" s="81"/>
      <c r="Y41" s="81" t="s">
        <v>684</v>
      </c>
      <c r="Z41" s="81" t="s">
        <v>1018</v>
      </c>
      <c r="AA41" s="81" t="s">
        <v>1030</v>
      </c>
      <c r="AB41" s="81" t="s">
        <v>1045</v>
      </c>
      <c r="AC41" s="82" t="s">
        <v>1049</v>
      </c>
      <c r="AD41" s="82" t="s">
        <v>1069</v>
      </c>
      <c r="AE41" s="82" t="s">
        <v>1110</v>
      </c>
      <c r="AF41" s="81">
        <v>0</v>
      </c>
      <c r="AG41" s="81">
        <v>0</v>
      </c>
      <c r="AH41" s="81" t="s">
        <v>639</v>
      </c>
      <c r="AI41" s="81" t="s">
        <v>1453</v>
      </c>
      <c r="AJ41" s="84">
        <v>43483.73302083334</v>
      </c>
      <c r="AK41" s="82" t="s">
        <v>1455</v>
      </c>
      <c r="AL41" s="81">
        <v>937</v>
      </c>
      <c r="AM41" s="81">
        <v>97</v>
      </c>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v>1</v>
      </c>
      <c r="BT41" s="80" t="str">
        <f>REPLACE(INDEX(GroupVertices[Group],MATCH(Edges[[#This Row],[Vertex 1]],GroupVertices[Vertex],0)),1,1,"")</f>
        <v>2</v>
      </c>
      <c r="BU41" s="80" t="str">
        <f>REPLACE(INDEX(GroupVertices[Group],MATCH(Edges[[#This Row],[Vertex 2]],GroupVertices[Vertex],0)),1,1,"")</f>
        <v>2</v>
      </c>
      <c r="BV41" s="48">
        <v>6</v>
      </c>
      <c r="BW41" s="49">
        <v>3.5294117647058822</v>
      </c>
      <c r="BX41" s="48">
        <v>11</v>
      </c>
      <c r="BY41" s="49">
        <v>6.470588235294118</v>
      </c>
      <c r="BZ41" s="48">
        <v>0</v>
      </c>
      <c r="CA41" s="49">
        <v>0</v>
      </c>
      <c r="CB41" s="48">
        <v>153</v>
      </c>
      <c r="CC41" s="49">
        <v>90</v>
      </c>
      <c r="CD41" s="48">
        <v>170</v>
      </c>
    </row>
    <row r="42" spans="1:82" ht="15">
      <c r="A42" s="66" t="s">
        <v>283</v>
      </c>
      <c r="B42" s="66" t="s">
        <v>361</v>
      </c>
      <c r="C42" s="67" t="s">
        <v>3168</v>
      </c>
      <c r="D42" s="68"/>
      <c r="E42" s="69"/>
      <c r="F42" s="70"/>
      <c r="G42" s="67"/>
      <c r="H42" s="71"/>
      <c r="I42" s="72"/>
      <c r="J42" s="72"/>
      <c r="K42" s="34" t="s">
        <v>65</v>
      </c>
      <c r="L42" s="79">
        <v>42</v>
      </c>
      <c r="M42" s="79"/>
      <c r="N42" s="74"/>
      <c r="O42" s="81" t="s">
        <v>635</v>
      </c>
      <c r="P42" s="81" t="s">
        <v>637</v>
      </c>
      <c r="Q42" s="81"/>
      <c r="R42" s="81"/>
      <c r="S42" s="84">
        <v>43486.56630787037</v>
      </c>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t="s">
        <v>685</v>
      </c>
      <c r="AR42" s="81"/>
      <c r="AS42" s="81"/>
      <c r="AT42" s="81"/>
      <c r="AU42" s="81"/>
      <c r="AV42" s="81"/>
      <c r="AW42" s="81" t="s">
        <v>283</v>
      </c>
      <c r="AX42" s="81"/>
      <c r="AY42" s="82" t="s">
        <v>1111</v>
      </c>
      <c r="AZ42" s="81">
        <v>0</v>
      </c>
      <c r="BA42" s="81">
        <v>0</v>
      </c>
      <c r="BB42" s="81" t="s">
        <v>763</v>
      </c>
      <c r="BC42" s="81"/>
      <c r="BD42" s="81"/>
      <c r="BE42" s="81"/>
      <c r="BF42" s="81"/>
      <c r="BG42" s="84">
        <v>43483.84100694444</v>
      </c>
      <c r="BH42" s="81"/>
      <c r="BI42" s="81" t="s">
        <v>361</v>
      </c>
      <c r="BJ42" s="82" t="s">
        <v>1189</v>
      </c>
      <c r="BK42" s="81">
        <v>10</v>
      </c>
      <c r="BL42" s="81">
        <v>14</v>
      </c>
      <c r="BM42" s="81"/>
      <c r="BN42" s="81"/>
      <c r="BO42" s="81"/>
      <c r="BP42" s="81"/>
      <c r="BQ42" s="81"/>
      <c r="BR42" s="81"/>
      <c r="BS42">
        <v>1</v>
      </c>
      <c r="BT42" s="80" t="str">
        <f>REPLACE(INDEX(GroupVertices[Group],MATCH(Edges[[#This Row],[Vertex 1]],GroupVertices[Vertex],0)),1,1,"")</f>
        <v>2</v>
      </c>
      <c r="BU42" s="80" t="str">
        <f>REPLACE(INDEX(GroupVertices[Group],MATCH(Edges[[#This Row],[Vertex 2]],GroupVertices[Vertex],0)),1,1,"")</f>
        <v>2</v>
      </c>
      <c r="BV42" s="48"/>
      <c r="BW42" s="49"/>
      <c r="BX42" s="48"/>
      <c r="BY42" s="49"/>
      <c r="BZ42" s="48"/>
      <c r="CA42" s="49"/>
      <c r="CB42" s="48"/>
      <c r="CC42" s="49"/>
      <c r="CD42" s="48"/>
    </row>
    <row r="43" spans="1:82" ht="15">
      <c r="A43" s="66" t="s">
        <v>283</v>
      </c>
      <c r="B43" s="66" t="s">
        <v>626</v>
      </c>
      <c r="C43" s="67"/>
      <c r="D43" s="68"/>
      <c r="E43" s="69"/>
      <c r="F43" s="70"/>
      <c r="G43" s="67"/>
      <c r="H43" s="71"/>
      <c r="I43" s="72"/>
      <c r="J43" s="72"/>
      <c r="K43" s="34" t="s">
        <v>65</v>
      </c>
      <c r="L43" s="79">
        <v>43</v>
      </c>
      <c r="M43" s="79"/>
      <c r="N43" s="74"/>
      <c r="O43" s="81" t="s">
        <v>636</v>
      </c>
      <c r="P43" s="81" t="s">
        <v>636</v>
      </c>
      <c r="Q43" s="81"/>
      <c r="R43" s="82" t="s">
        <v>649</v>
      </c>
      <c r="S43" s="84">
        <v>43486.56630787037</v>
      </c>
      <c r="T43" s="81"/>
      <c r="U43" s="81"/>
      <c r="V43" s="81"/>
      <c r="W43" s="81"/>
      <c r="X43" s="81"/>
      <c r="Y43" s="81" t="s">
        <v>685</v>
      </c>
      <c r="Z43" s="81"/>
      <c r="AA43" s="81"/>
      <c r="AB43" s="81"/>
      <c r="AC43" s="81"/>
      <c r="AD43" s="81"/>
      <c r="AE43" s="82" t="s">
        <v>1111</v>
      </c>
      <c r="AF43" s="81">
        <v>0</v>
      </c>
      <c r="AG43" s="81">
        <v>0</v>
      </c>
      <c r="AH43" s="81" t="s">
        <v>639</v>
      </c>
      <c r="AI43" s="81" t="s">
        <v>1453</v>
      </c>
      <c r="AJ43" s="84">
        <v>43483.73302083334</v>
      </c>
      <c r="AK43" s="82" t="s">
        <v>1455</v>
      </c>
      <c r="AL43" s="81">
        <v>937</v>
      </c>
      <c r="AM43" s="81">
        <v>97</v>
      </c>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v>1</v>
      </c>
      <c r="BT43" s="80" t="str">
        <f>REPLACE(INDEX(GroupVertices[Group],MATCH(Edges[[#This Row],[Vertex 1]],GroupVertices[Vertex],0)),1,1,"")</f>
        <v>2</v>
      </c>
      <c r="BU43" s="80" t="str">
        <f>REPLACE(INDEX(GroupVertices[Group],MATCH(Edges[[#This Row],[Vertex 2]],GroupVertices[Vertex],0)),1,1,"")</f>
        <v>2</v>
      </c>
      <c r="BV43" s="48">
        <v>0</v>
      </c>
      <c r="BW43" s="49">
        <v>0</v>
      </c>
      <c r="BX43" s="48">
        <v>0</v>
      </c>
      <c r="BY43" s="49">
        <v>0</v>
      </c>
      <c r="BZ43" s="48">
        <v>0</v>
      </c>
      <c r="CA43" s="49">
        <v>0</v>
      </c>
      <c r="CB43" s="48">
        <v>21</v>
      </c>
      <c r="CC43" s="49">
        <v>100</v>
      </c>
      <c r="CD43" s="48">
        <v>21</v>
      </c>
    </row>
    <row r="44" spans="1:82" ht="15">
      <c r="A44" s="66" t="s">
        <v>284</v>
      </c>
      <c r="B44" s="66" t="s">
        <v>361</v>
      </c>
      <c r="C44" s="67" t="s">
        <v>3168</v>
      </c>
      <c r="D44" s="68"/>
      <c r="E44" s="69"/>
      <c r="F44" s="70"/>
      <c r="G44" s="67"/>
      <c r="H44" s="71"/>
      <c r="I44" s="72"/>
      <c r="J44" s="72"/>
      <c r="K44" s="34" t="s">
        <v>65</v>
      </c>
      <c r="L44" s="79">
        <v>44</v>
      </c>
      <c r="M44" s="79"/>
      <c r="N44" s="74"/>
      <c r="O44" s="81" t="s">
        <v>635</v>
      </c>
      <c r="P44" s="81" t="s">
        <v>637</v>
      </c>
      <c r="Q44" s="81"/>
      <c r="R44" s="81"/>
      <c r="S44" s="84">
        <v>43486.564259259256</v>
      </c>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t="s">
        <v>686</v>
      </c>
      <c r="AR44" s="81"/>
      <c r="AS44" s="81"/>
      <c r="AT44" s="81"/>
      <c r="AU44" s="81"/>
      <c r="AV44" s="81"/>
      <c r="AW44" s="81" t="s">
        <v>284</v>
      </c>
      <c r="AX44" s="81"/>
      <c r="AY44" s="82" t="s">
        <v>1112</v>
      </c>
      <c r="AZ44" s="81">
        <v>0</v>
      </c>
      <c r="BA44" s="81">
        <v>0</v>
      </c>
      <c r="BB44" s="81" t="s">
        <v>763</v>
      </c>
      <c r="BC44" s="81"/>
      <c r="BD44" s="81"/>
      <c r="BE44" s="81"/>
      <c r="BF44" s="81"/>
      <c r="BG44" s="84">
        <v>43483.84100694444</v>
      </c>
      <c r="BH44" s="81"/>
      <c r="BI44" s="81" t="s">
        <v>361</v>
      </c>
      <c r="BJ44" s="82" t="s">
        <v>1189</v>
      </c>
      <c r="BK44" s="81">
        <v>10</v>
      </c>
      <c r="BL44" s="81">
        <v>14</v>
      </c>
      <c r="BM44" s="81"/>
      <c r="BN44" s="81"/>
      <c r="BO44" s="81"/>
      <c r="BP44" s="81"/>
      <c r="BQ44" s="81"/>
      <c r="BR44" s="81"/>
      <c r="BS44">
        <v>1</v>
      </c>
      <c r="BT44" s="80" t="str">
        <f>REPLACE(INDEX(GroupVertices[Group],MATCH(Edges[[#This Row],[Vertex 1]],GroupVertices[Vertex],0)),1,1,"")</f>
        <v>2</v>
      </c>
      <c r="BU44" s="80" t="str">
        <f>REPLACE(INDEX(GroupVertices[Group],MATCH(Edges[[#This Row],[Vertex 2]],GroupVertices[Vertex],0)),1,1,"")</f>
        <v>2</v>
      </c>
      <c r="BV44" s="48"/>
      <c r="BW44" s="49"/>
      <c r="BX44" s="48"/>
      <c r="BY44" s="49"/>
      <c r="BZ44" s="48"/>
      <c r="CA44" s="49"/>
      <c r="CB44" s="48"/>
      <c r="CC44" s="49"/>
      <c r="CD44" s="48"/>
    </row>
    <row r="45" spans="1:82" ht="15">
      <c r="A45" s="66" t="s">
        <v>284</v>
      </c>
      <c r="B45" s="66" t="s">
        <v>626</v>
      </c>
      <c r="C45" s="67"/>
      <c r="D45" s="68"/>
      <c r="E45" s="69"/>
      <c r="F45" s="70"/>
      <c r="G45" s="67"/>
      <c r="H45" s="71"/>
      <c r="I45" s="72"/>
      <c r="J45" s="72"/>
      <c r="K45" s="34" t="s">
        <v>65</v>
      </c>
      <c r="L45" s="79">
        <v>45</v>
      </c>
      <c r="M45" s="79"/>
      <c r="N45" s="74"/>
      <c r="O45" s="81" t="s">
        <v>636</v>
      </c>
      <c r="P45" s="81" t="s">
        <v>636</v>
      </c>
      <c r="Q45" s="81"/>
      <c r="R45" s="82" t="s">
        <v>649</v>
      </c>
      <c r="S45" s="84">
        <v>43486.564259259256</v>
      </c>
      <c r="T45" s="81"/>
      <c r="U45" s="81"/>
      <c r="V45" s="81"/>
      <c r="W45" s="81"/>
      <c r="X45" s="81"/>
      <c r="Y45" s="81" t="s">
        <v>686</v>
      </c>
      <c r="Z45" s="81"/>
      <c r="AA45" s="81"/>
      <c r="AB45" s="81"/>
      <c r="AC45" s="81"/>
      <c r="AD45" s="81"/>
      <c r="AE45" s="82" t="s">
        <v>1112</v>
      </c>
      <c r="AF45" s="81">
        <v>0</v>
      </c>
      <c r="AG45" s="81">
        <v>0</v>
      </c>
      <c r="AH45" s="81" t="s">
        <v>639</v>
      </c>
      <c r="AI45" s="81" t="s">
        <v>1453</v>
      </c>
      <c r="AJ45" s="84">
        <v>43483.73302083334</v>
      </c>
      <c r="AK45" s="82" t="s">
        <v>1455</v>
      </c>
      <c r="AL45" s="81">
        <v>937</v>
      </c>
      <c r="AM45" s="81">
        <v>97</v>
      </c>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v>1</v>
      </c>
      <c r="BT45" s="80" t="str">
        <f>REPLACE(INDEX(GroupVertices[Group],MATCH(Edges[[#This Row],[Vertex 1]],GroupVertices[Vertex],0)),1,1,"")</f>
        <v>2</v>
      </c>
      <c r="BU45" s="80" t="str">
        <f>REPLACE(INDEX(GroupVertices[Group],MATCH(Edges[[#This Row],[Vertex 2]],GroupVertices[Vertex],0)),1,1,"")</f>
        <v>2</v>
      </c>
      <c r="BV45" s="48">
        <v>0</v>
      </c>
      <c r="BW45" s="49">
        <v>0</v>
      </c>
      <c r="BX45" s="48">
        <v>0</v>
      </c>
      <c r="BY45" s="49">
        <v>0</v>
      </c>
      <c r="BZ45" s="48">
        <v>0</v>
      </c>
      <c r="CA45" s="49">
        <v>0</v>
      </c>
      <c r="CB45" s="48">
        <v>22</v>
      </c>
      <c r="CC45" s="49">
        <v>100</v>
      </c>
      <c r="CD45" s="48">
        <v>22</v>
      </c>
    </row>
    <row r="46" spans="1:82" ht="15">
      <c r="A46" s="66" t="s">
        <v>285</v>
      </c>
      <c r="B46" s="66" t="s">
        <v>361</v>
      </c>
      <c r="C46" s="67" t="s">
        <v>3168</v>
      </c>
      <c r="D46" s="68"/>
      <c r="E46" s="69"/>
      <c r="F46" s="70"/>
      <c r="G46" s="67"/>
      <c r="H46" s="71"/>
      <c r="I46" s="72"/>
      <c r="J46" s="72"/>
      <c r="K46" s="34" t="s">
        <v>65</v>
      </c>
      <c r="L46" s="79">
        <v>46</v>
      </c>
      <c r="M46" s="79"/>
      <c r="N46" s="74"/>
      <c r="O46" s="81" t="s">
        <v>635</v>
      </c>
      <c r="P46" s="81" t="s">
        <v>637</v>
      </c>
      <c r="Q46" s="81"/>
      <c r="R46" s="81"/>
      <c r="S46" s="84">
        <v>43486.53597222222</v>
      </c>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t="s">
        <v>687</v>
      </c>
      <c r="AR46" s="81"/>
      <c r="AS46" s="81"/>
      <c r="AT46" s="81"/>
      <c r="AU46" s="81"/>
      <c r="AV46" s="81"/>
      <c r="AW46" s="81" t="s">
        <v>285</v>
      </c>
      <c r="AX46" s="81"/>
      <c r="AY46" s="82" t="s">
        <v>1113</v>
      </c>
      <c r="AZ46" s="81">
        <v>0</v>
      </c>
      <c r="BA46" s="81">
        <v>0</v>
      </c>
      <c r="BB46" s="81" t="s">
        <v>763</v>
      </c>
      <c r="BC46" s="81"/>
      <c r="BD46" s="81"/>
      <c r="BE46" s="81"/>
      <c r="BF46" s="81"/>
      <c r="BG46" s="84">
        <v>43483.84100694444</v>
      </c>
      <c r="BH46" s="81"/>
      <c r="BI46" s="81" t="s">
        <v>361</v>
      </c>
      <c r="BJ46" s="82" t="s">
        <v>1189</v>
      </c>
      <c r="BK46" s="81">
        <v>10</v>
      </c>
      <c r="BL46" s="81">
        <v>14</v>
      </c>
      <c r="BM46" s="81"/>
      <c r="BN46" s="81"/>
      <c r="BO46" s="81"/>
      <c r="BP46" s="81"/>
      <c r="BQ46" s="81"/>
      <c r="BR46" s="81"/>
      <c r="BS46">
        <v>1</v>
      </c>
      <c r="BT46" s="80" t="str">
        <f>REPLACE(INDEX(GroupVertices[Group],MATCH(Edges[[#This Row],[Vertex 1]],GroupVertices[Vertex],0)),1,1,"")</f>
        <v>2</v>
      </c>
      <c r="BU46" s="80" t="str">
        <f>REPLACE(INDEX(GroupVertices[Group],MATCH(Edges[[#This Row],[Vertex 2]],GroupVertices[Vertex],0)),1,1,"")</f>
        <v>2</v>
      </c>
      <c r="BV46" s="48"/>
      <c r="BW46" s="49"/>
      <c r="BX46" s="48"/>
      <c r="BY46" s="49"/>
      <c r="BZ46" s="48"/>
      <c r="CA46" s="49"/>
      <c r="CB46" s="48"/>
      <c r="CC46" s="49"/>
      <c r="CD46" s="48"/>
    </row>
    <row r="47" spans="1:82" ht="15">
      <c r="A47" s="66" t="s">
        <v>285</v>
      </c>
      <c r="B47" s="66" t="s">
        <v>626</v>
      </c>
      <c r="C47" s="67"/>
      <c r="D47" s="68"/>
      <c r="E47" s="69"/>
      <c r="F47" s="70"/>
      <c r="G47" s="67"/>
      <c r="H47" s="71"/>
      <c r="I47" s="72"/>
      <c r="J47" s="72"/>
      <c r="K47" s="34" t="s">
        <v>65</v>
      </c>
      <c r="L47" s="79">
        <v>47</v>
      </c>
      <c r="M47" s="79"/>
      <c r="N47" s="74"/>
      <c r="O47" s="81" t="s">
        <v>636</v>
      </c>
      <c r="P47" s="81" t="s">
        <v>636</v>
      </c>
      <c r="Q47" s="81"/>
      <c r="R47" s="82" t="s">
        <v>649</v>
      </c>
      <c r="S47" s="84">
        <v>43486.53597222222</v>
      </c>
      <c r="T47" s="81"/>
      <c r="U47" s="81"/>
      <c r="V47" s="81"/>
      <c r="W47" s="81"/>
      <c r="X47" s="81"/>
      <c r="Y47" s="81" t="s">
        <v>687</v>
      </c>
      <c r="Z47" s="81"/>
      <c r="AA47" s="81"/>
      <c r="AB47" s="81"/>
      <c r="AC47" s="81"/>
      <c r="AD47" s="81"/>
      <c r="AE47" s="82" t="s">
        <v>1113</v>
      </c>
      <c r="AF47" s="81">
        <v>0</v>
      </c>
      <c r="AG47" s="81">
        <v>0</v>
      </c>
      <c r="AH47" s="81" t="s">
        <v>639</v>
      </c>
      <c r="AI47" s="81" t="s">
        <v>1453</v>
      </c>
      <c r="AJ47" s="84">
        <v>43483.73302083334</v>
      </c>
      <c r="AK47" s="82" t="s">
        <v>1455</v>
      </c>
      <c r="AL47" s="81">
        <v>937</v>
      </c>
      <c r="AM47" s="81">
        <v>97</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v>1</v>
      </c>
      <c r="BT47" s="80" t="str">
        <f>REPLACE(INDEX(GroupVertices[Group],MATCH(Edges[[#This Row],[Vertex 1]],GroupVertices[Vertex],0)),1,1,"")</f>
        <v>2</v>
      </c>
      <c r="BU47" s="80" t="str">
        <f>REPLACE(INDEX(GroupVertices[Group],MATCH(Edges[[#This Row],[Vertex 2]],GroupVertices[Vertex],0)),1,1,"")</f>
        <v>2</v>
      </c>
      <c r="BV47" s="48">
        <v>0</v>
      </c>
      <c r="BW47" s="49">
        <v>0</v>
      </c>
      <c r="BX47" s="48">
        <v>0</v>
      </c>
      <c r="BY47" s="49">
        <v>0</v>
      </c>
      <c r="BZ47" s="48">
        <v>0</v>
      </c>
      <c r="CA47" s="49">
        <v>0</v>
      </c>
      <c r="CB47" s="48">
        <v>13</v>
      </c>
      <c r="CC47" s="49">
        <v>100</v>
      </c>
      <c r="CD47" s="48">
        <v>13</v>
      </c>
    </row>
    <row r="48" spans="1:82" ht="15">
      <c r="A48" s="66" t="s">
        <v>286</v>
      </c>
      <c r="B48" s="66" t="s">
        <v>366</v>
      </c>
      <c r="C48" s="67" t="s">
        <v>3168</v>
      </c>
      <c r="D48" s="68"/>
      <c r="E48" s="69"/>
      <c r="F48" s="70"/>
      <c r="G48" s="67"/>
      <c r="H48" s="71"/>
      <c r="I48" s="72"/>
      <c r="J48" s="72"/>
      <c r="K48" s="34" t="s">
        <v>65</v>
      </c>
      <c r="L48" s="79">
        <v>48</v>
      </c>
      <c r="M48" s="79"/>
      <c r="N48" s="74"/>
      <c r="O48" s="81" t="s">
        <v>635</v>
      </c>
      <c r="P48" s="81" t="s">
        <v>637</v>
      </c>
      <c r="Q48" s="81"/>
      <c r="R48" s="81"/>
      <c r="S48" s="84">
        <v>43486.4612037037</v>
      </c>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t="s">
        <v>688</v>
      </c>
      <c r="AR48" s="81"/>
      <c r="AS48" s="81"/>
      <c r="AT48" s="81"/>
      <c r="AU48" s="81"/>
      <c r="AV48" s="81"/>
      <c r="AW48" s="81" t="s">
        <v>286</v>
      </c>
      <c r="AX48" s="81"/>
      <c r="AY48" s="82" t="s">
        <v>1114</v>
      </c>
      <c r="AZ48" s="81">
        <v>0</v>
      </c>
      <c r="BA48" s="81">
        <v>0</v>
      </c>
      <c r="BB48" s="81" t="s">
        <v>767</v>
      </c>
      <c r="BC48" s="81"/>
      <c r="BD48" s="81"/>
      <c r="BE48" s="81"/>
      <c r="BF48" s="81"/>
      <c r="BG48" s="84">
        <v>43483.764710648145</v>
      </c>
      <c r="BH48" s="81"/>
      <c r="BI48" s="81" t="s">
        <v>366</v>
      </c>
      <c r="BJ48" s="82" t="s">
        <v>1194</v>
      </c>
      <c r="BK48" s="81">
        <v>32</v>
      </c>
      <c r="BL48" s="81">
        <v>8</v>
      </c>
      <c r="BM48" s="81"/>
      <c r="BN48" s="81"/>
      <c r="BO48" s="81"/>
      <c r="BP48" s="81"/>
      <c r="BQ48" s="81"/>
      <c r="BR48" s="81"/>
      <c r="BS48">
        <v>1</v>
      </c>
      <c r="BT48" s="80" t="str">
        <f>REPLACE(INDEX(GroupVertices[Group],MATCH(Edges[[#This Row],[Vertex 1]],GroupVertices[Vertex],0)),1,1,"")</f>
        <v>2</v>
      </c>
      <c r="BU48" s="80" t="str">
        <f>REPLACE(INDEX(GroupVertices[Group],MATCH(Edges[[#This Row],[Vertex 2]],GroupVertices[Vertex],0)),1,1,"")</f>
        <v>2</v>
      </c>
      <c r="BV48" s="48"/>
      <c r="BW48" s="49"/>
      <c r="BX48" s="48"/>
      <c r="BY48" s="49"/>
      <c r="BZ48" s="48"/>
      <c r="CA48" s="49"/>
      <c r="CB48" s="48"/>
      <c r="CC48" s="49"/>
      <c r="CD48" s="48"/>
    </row>
    <row r="49" spans="1:82" ht="15">
      <c r="A49" s="66" t="s">
        <v>286</v>
      </c>
      <c r="B49" s="66" t="s">
        <v>626</v>
      </c>
      <c r="C49" s="67"/>
      <c r="D49" s="68"/>
      <c r="E49" s="69"/>
      <c r="F49" s="70"/>
      <c r="G49" s="67"/>
      <c r="H49" s="71"/>
      <c r="I49" s="72"/>
      <c r="J49" s="72"/>
      <c r="K49" s="34" t="s">
        <v>65</v>
      </c>
      <c r="L49" s="79">
        <v>49</v>
      </c>
      <c r="M49" s="79"/>
      <c r="N49" s="74"/>
      <c r="O49" s="81" t="s">
        <v>636</v>
      </c>
      <c r="P49" s="81" t="s">
        <v>636</v>
      </c>
      <c r="Q49" s="81"/>
      <c r="R49" s="82" t="s">
        <v>649</v>
      </c>
      <c r="S49" s="84">
        <v>43486.4612037037</v>
      </c>
      <c r="T49" s="81"/>
      <c r="U49" s="81"/>
      <c r="V49" s="81"/>
      <c r="W49" s="81"/>
      <c r="X49" s="81"/>
      <c r="Y49" s="81" t="s">
        <v>688</v>
      </c>
      <c r="Z49" s="81"/>
      <c r="AA49" s="81"/>
      <c r="AB49" s="81"/>
      <c r="AC49" s="81"/>
      <c r="AD49" s="81"/>
      <c r="AE49" s="82" t="s">
        <v>1114</v>
      </c>
      <c r="AF49" s="81">
        <v>0</v>
      </c>
      <c r="AG49" s="81">
        <v>0</v>
      </c>
      <c r="AH49" s="81" t="s">
        <v>639</v>
      </c>
      <c r="AI49" s="81" t="s">
        <v>1453</v>
      </c>
      <c r="AJ49" s="84">
        <v>43483.73302083334</v>
      </c>
      <c r="AK49" s="82" t="s">
        <v>1455</v>
      </c>
      <c r="AL49" s="81">
        <v>937</v>
      </c>
      <c r="AM49" s="81">
        <v>97</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v>1</v>
      </c>
      <c r="BT49" s="80" t="str">
        <f>REPLACE(INDEX(GroupVertices[Group],MATCH(Edges[[#This Row],[Vertex 1]],GroupVertices[Vertex],0)),1,1,"")</f>
        <v>2</v>
      </c>
      <c r="BU49" s="80" t="str">
        <f>REPLACE(INDEX(GroupVertices[Group],MATCH(Edges[[#This Row],[Vertex 2]],GroupVertices[Vertex],0)),1,1,"")</f>
        <v>2</v>
      </c>
      <c r="BV49" s="48">
        <v>0</v>
      </c>
      <c r="BW49" s="49">
        <v>0</v>
      </c>
      <c r="BX49" s="48">
        <v>1</v>
      </c>
      <c r="BY49" s="49">
        <v>4.545454545454546</v>
      </c>
      <c r="BZ49" s="48">
        <v>0</v>
      </c>
      <c r="CA49" s="49">
        <v>0</v>
      </c>
      <c r="CB49" s="48">
        <v>21</v>
      </c>
      <c r="CC49" s="49">
        <v>95.45454545454545</v>
      </c>
      <c r="CD49" s="48">
        <v>22</v>
      </c>
    </row>
    <row r="50" spans="1:82" ht="15">
      <c r="A50" s="66" t="s">
        <v>287</v>
      </c>
      <c r="B50" s="66" t="s">
        <v>368</v>
      </c>
      <c r="C50" s="67" t="s">
        <v>3168</v>
      </c>
      <c r="D50" s="68"/>
      <c r="E50" s="69"/>
      <c r="F50" s="70"/>
      <c r="G50" s="67"/>
      <c r="H50" s="71"/>
      <c r="I50" s="72"/>
      <c r="J50" s="72"/>
      <c r="K50" s="34" t="s">
        <v>65</v>
      </c>
      <c r="L50" s="79">
        <v>50</v>
      </c>
      <c r="M50" s="79"/>
      <c r="N50" s="74"/>
      <c r="O50" s="81" t="s">
        <v>635</v>
      </c>
      <c r="P50" s="81" t="s">
        <v>637</v>
      </c>
      <c r="Q50" s="81"/>
      <c r="R50" s="81"/>
      <c r="S50" s="84">
        <v>43486.46024305555</v>
      </c>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t="s">
        <v>689</v>
      </c>
      <c r="AR50" s="81"/>
      <c r="AS50" s="81"/>
      <c r="AT50" s="81"/>
      <c r="AU50" s="81"/>
      <c r="AV50" s="81"/>
      <c r="AW50" s="81" t="s">
        <v>287</v>
      </c>
      <c r="AX50" s="81"/>
      <c r="AY50" s="82" t="s">
        <v>1115</v>
      </c>
      <c r="AZ50" s="81">
        <v>0</v>
      </c>
      <c r="BA50" s="81">
        <v>0</v>
      </c>
      <c r="BB50" s="81" t="s">
        <v>769</v>
      </c>
      <c r="BC50" s="81"/>
      <c r="BD50" s="81"/>
      <c r="BE50" s="81"/>
      <c r="BF50" s="81"/>
      <c r="BG50" s="84">
        <v>43483.75094907408</v>
      </c>
      <c r="BH50" s="81"/>
      <c r="BI50" s="81" t="s">
        <v>368</v>
      </c>
      <c r="BJ50" s="82" t="s">
        <v>1196</v>
      </c>
      <c r="BK50" s="81">
        <v>14</v>
      </c>
      <c r="BL50" s="81">
        <v>7</v>
      </c>
      <c r="BM50" s="81"/>
      <c r="BN50" s="81"/>
      <c r="BO50" s="81"/>
      <c r="BP50" s="81"/>
      <c r="BQ50" s="81"/>
      <c r="BR50" s="81"/>
      <c r="BS50">
        <v>1</v>
      </c>
      <c r="BT50" s="80" t="str">
        <f>REPLACE(INDEX(GroupVertices[Group],MATCH(Edges[[#This Row],[Vertex 1]],GroupVertices[Vertex],0)),1,1,"")</f>
        <v>2</v>
      </c>
      <c r="BU50" s="80" t="str">
        <f>REPLACE(INDEX(GroupVertices[Group],MATCH(Edges[[#This Row],[Vertex 2]],GroupVertices[Vertex],0)),1,1,"")</f>
        <v>2</v>
      </c>
      <c r="BV50" s="48"/>
      <c r="BW50" s="49"/>
      <c r="BX50" s="48"/>
      <c r="BY50" s="49"/>
      <c r="BZ50" s="48"/>
      <c r="CA50" s="49"/>
      <c r="CB50" s="48"/>
      <c r="CC50" s="49"/>
      <c r="CD50" s="48"/>
    </row>
    <row r="51" spans="1:82" ht="15">
      <c r="A51" s="66" t="s">
        <v>287</v>
      </c>
      <c r="B51" s="66" t="s">
        <v>626</v>
      </c>
      <c r="C51" s="67"/>
      <c r="D51" s="68"/>
      <c r="E51" s="69"/>
      <c r="F51" s="70"/>
      <c r="G51" s="67"/>
      <c r="H51" s="71"/>
      <c r="I51" s="72"/>
      <c r="J51" s="72"/>
      <c r="K51" s="34" t="s">
        <v>65</v>
      </c>
      <c r="L51" s="79">
        <v>51</v>
      </c>
      <c r="M51" s="79"/>
      <c r="N51" s="74"/>
      <c r="O51" s="81" t="s">
        <v>636</v>
      </c>
      <c r="P51" s="81" t="s">
        <v>636</v>
      </c>
      <c r="Q51" s="81"/>
      <c r="R51" s="82" t="s">
        <v>649</v>
      </c>
      <c r="S51" s="84">
        <v>43486.46024305555</v>
      </c>
      <c r="T51" s="81"/>
      <c r="U51" s="81"/>
      <c r="V51" s="81"/>
      <c r="W51" s="81"/>
      <c r="X51" s="81"/>
      <c r="Y51" s="81" t="s">
        <v>689</v>
      </c>
      <c r="Z51" s="81"/>
      <c r="AA51" s="81"/>
      <c r="AB51" s="81"/>
      <c r="AC51" s="81"/>
      <c r="AD51" s="81"/>
      <c r="AE51" s="82" t="s">
        <v>1115</v>
      </c>
      <c r="AF51" s="81">
        <v>0</v>
      </c>
      <c r="AG51" s="81">
        <v>0</v>
      </c>
      <c r="AH51" s="81" t="s">
        <v>639</v>
      </c>
      <c r="AI51" s="81" t="s">
        <v>1453</v>
      </c>
      <c r="AJ51" s="84">
        <v>43483.73302083334</v>
      </c>
      <c r="AK51" s="82" t="s">
        <v>1455</v>
      </c>
      <c r="AL51" s="81">
        <v>937</v>
      </c>
      <c r="AM51" s="81">
        <v>97</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v>1</v>
      </c>
      <c r="BT51" s="80" t="str">
        <f>REPLACE(INDEX(GroupVertices[Group],MATCH(Edges[[#This Row],[Vertex 1]],GroupVertices[Vertex],0)),1,1,"")</f>
        <v>2</v>
      </c>
      <c r="BU51" s="80" t="str">
        <f>REPLACE(INDEX(GroupVertices[Group],MATCH(Edges[[#This Row],[Vertex 2]],GroupVertices[Vertex],0)),1,1,"")</f>
        <v>2</v>
      </c>
      <c r="BV51" s="48">
        <v>2</v>
      </c>
      <c r="BW51" s="49">
        <v>7.142857142857143</v>
      </c>
      <c r="BX51" s="48">
        <v>3</v>
      </c>
      <c r="BY51" s="49">
        <v>10.714285714285714</v>
      </c>
      <c r="BZ51" s="48">
        <v>0</v>
      </c>
      <c r="CA51" s="49">
        <v>0</v>
      </c>
      <c r="CB51" s="48">
        <v>23</v>
      </c>
      <c r="CC51" s="49">
        <v>82.14285714285714</v>
      </c>
      <c r="CD51" s="48">
        <v>28</v>
      </c>
    </row>
    <row r="52" spans="1:82" ht="15">
      <c r="A52" s="66" t="s">
        <v>288</v>
      </c>
      <c r="B52" s="66" t="s">
        <v>368</v>
      </c>
      <c r="C52" s="67" t="s">
        <v>3168</v>
      </c>
      <c r="D52" s="68"/>
      <c r="E52" s="69"/>
      <c r="F52" s="70"/>
      <c r="G52" s="67"/>
      <c r="H52" s="71"/>
      <c r="I52" s="72"/>
      <c r="J52" s="72"/>
      <c r="K52" s="34" t="s">
        <v>65</v>
      </c>
      <c r="L52" s="79">
        <v>52</v>
      </c>
      <c r="M52" s="79"/>
      <c r="N52" s="74"/>
      <c r="O52" s="81" t="s">
        <v>635</v>
      </c>
      <c r="P52" s="81" t="s">
        <v>637</v>
      </c>
      <c r="Q52" s="81"/>
      <c r="R52" s="81"/>
      <c r="S52" s="84">
        <v>43486.45962962963</v>
      </c>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t="s">
        <v>690</v>
      </c>
      <c r="AR52" s="81"/>
      <c r="AS52" s="81"/>
      <c r="AT52" s="81"/>
      <c r="AU52" s="81"/>
      <c r="AV52" s="81"/>
      <c r="AW52" s="81" t="s">
        <v>288</v>
      </c>
      <c r="AX52" s="81"/>
      <c r="AY52" s="82" t="s">
        <v>1116</v>
      </c>
      <c r="AZ52" s="81">
        <v>0</v>
      </c>
      <c r="BA52" s="81">
        <v>0</v>
      </c>
      <c r="BB52" s="81" t="s">
        <v>769</v>
      </c>
      <c r="BC52" s="81"/>
      <c r="BD52" s="81"/>
      <c r="BE52" s="81"/>
      <c r="BF52" s="81"/>
      <c r="BG52" s="84">
        <v>43483.75094907408</v>
      </c>
      <c r="BH52" s="81"/>
      <c r="BI52" s="81" t="s">
        <v>368</v>
      </c>
      <c r="BJ52" s="82" t="s">
        <v>1196</v>
      </c>
      <c r="BK52" s="81">
        <v>14</v>
      </c>
      <c r="BL52" s="81">
        <v>7</v>
      </c>
      <c r="BM52" s="81"/>
      <c r="BN52" s="81"/>
      <c r="BO52" s="81"/>
      <c r="BP52" s="81"/>
      <c r="BQ52" s="81"/>
      <c r="BR52" s="81"/>
      <c r="BS52">
        <v>1</v>
      </c>
      <c r="BT52" s="80" t="str">
        <f>REPLACE(INDEX(GroupVertices[Group],MATCH(Edges[[#This Row],[Vertex 1]],GroupVertices[Vertex],0)),1,1,"")</f>
        <v>2</v>
      </c>
      <c r="BU52" s="80" t="str">
        <f>REPLACE(INDEX(GroupVertices[Group],MATCH(Edges[[#This Row],[Vertex 2]],GroupVertices[Vertex],0)),1,1,"")</f>
        <v>2</v>
      </c>
      <c r="BV52" s="48"/>
      <c r="BW52" s="49"/>
      <c r="BX52" s="48"/>
      <c r="BY52" s="49"/>
      <c r="BZ52" s="48"/>
      <c r="CA52" s="49"/>
      <c r="CB52" s="48"/>
      <c r="CC52" s="49"/>
      <c r="CD52" s="48"/>
    </row>
    <row r="53" spans="1:82" ht="15">
      <c r="A53" s="66" t="s">
        <v>288</v>
      </c>
      <c r="B53" s="66" t="s">
        <v>626</v>
      </c>
      <c r="C53" s="67"/>
      <c r="D53" s="68"/>
      <c r="E53" s="69"/>
      <c r="F53" s="70"/>
      <c r="G53" s="67"/>
      <c r="H53" s="71"/>
      <c r="I53" s="72"/>
      <c r="J53" s="72"/>
      <c r="K53" s="34" t="s">
        <v>65</v>
      </c>
      <c r="L53" s="79">
        <v>53</v>
      </c>
      <c r="M53" s="79"/>
      <c r="N53" s="74"/>
      <c r="O53" s="81" t="s">
        <v>636</v>
      </c>
      <c r="P53" s="81" t="s">
        <v>636</v>
      </c>
      <c r="Q53" s="81"/>
      <c r="R53" s="82" t="s">
        <v>649</v>
      </c>
      <c r="S53" s="84">
        <v>43486.45962962963</v>
      </c>
      <c r="T53" s="81"/>
      <c r="U53" s="81"/>
      <c r="V53" s="81"/>
      <c r="W53" s="81"/>
      <c r="X53" s="81"/>
      <c r="Y53" s="81" t="s">
        <v>690</v>
      </c>
      <c r="Z53" s="81"/>
      <c r="AA53" s="81"/>
      <c r="AB53" s="81"/>
      <c r="AC53" s="81"/>
      <c r="AD53" s="81"/>
      <c r="AE53" s="82" t="s">
        <v>1116</v>
      </c>
      <c r="AF53" s="81">
        <v>0</v>
      </c>
      <c r="AG53" s="81">
        <v>0</v>
      </c>
      <c r="AH53" s="81" t="s">
        <v>639</v>
      </c>
      <c r="AI53" s="81" t="s">
        <v>1453</v>
      </c>
      <c r="AJ53" s="84">
        <v>43483.73302083334</v>
      </c>
      <c r="AK53" s="82" t="s">
        <v>1455</v>
      </c>
      <c r="AL53" s="81">
        <v>937</v>
      </c>
      <c r="AM53" s="81">
        <v>97</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v>1</v>
      </c>
      <c r="BT53" s="80" t="str">
        <f>REPLACE(INDEX(GroupVertices[Group],MATCH(Edges[[#This Row],[Vertex 1]],GroupVertices[Vertex],0)),1,1,"")</f>
        <v>2</v>
      </c>
      <c r="BU53" s="80" t="str">
        <f>REPLACE(INDEX(GroupVertices[Group],MATCH(Edges[[#This Row],[Vertex 2]],GroupVertices[Vertex],0)),1,1,"")</f>
        <v>2</v>
      </c>
      <c r="BV53" s="48">
        <v>2</v>
      </c>
      <c r="BW53" s="49">
        <v>1.550387596899225</v>
      </c>
      <c r="BX53" s="48">
        <v>3</v>
      </c>
      <c r="BY53" s="49">
        <v>2.3255813953488373</v>
      </c>
      <c r="BZ53" s="48">
        <v>0</v>
      </c>
      <c r="CA53" s="49">
        <v>0</v>
      </c>
      <c r="CB53" s="48">
        <v>124</v>
      </c>
      <c r="CC53" s="49">
        <v>96.12403100775194</v>
      </c>
      <c r="CD53" s="48">
        <v>129</v>
      </c>
    </row>
    <row r="54" spans="1:82" ht="15">
      <c r="A54" s="66" t="s">
        <v>289</v>
      </c>
      <c r="B54" s="66" t="s">
        <v>292</v>
      </c>
      <c r="C54" s="67" t="s">
        <v>3166</v>
      </c>
      <c r="D54" s="68">
        <v>7</v>
      </c>
      <c r="E54" s="69"/>
      <c r="F54" s="70"/>
      <c r="G54" s="67"/>
      <c r="H54" s="71"/>
      <c r="I54" s="72"/>
      <c r="J54" s="72"/>
      <c r="K54" s="34" t="s">
        <v>65</v>
      </c>
      <c r="L54" s="79">
        <v>54</v>
      </c>
      <c r="M54" s="79"/>
      <c r="N54" s="74"/>
      <c r="O54" s="81" t="s">
        <v>635</v>
      </c>
      <c r="P54" s="81" t="s">
        <v>637</v>
      </c>
      <c r="Q54" s="81"/>
      <c r="R54" s="81"/>
      <c r="S54" s="84">
        <v>43486.45664351852</v>
      </c>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t="s">
        <v>691</v>
      </c>
      <c r="AR54" s="81"/>
      <c r="AS54" s="81"/>
      <c r="AT54" s="81"/>
      <c r="AU54" s="81"/>
      <c r="AV54" s="81"/>
      <c r="AW54" s="81" t="s">
        <v>289</v>
      </c>
      <c r="AX54" s="81"/>
      <c r="AY54" s="82" t="s">
        <v>1117</v>
      </c>
      <c r="AZ54" s="81">
        <v>1</v>
      </c>
      <c r="BA54" s="81">
        <v>0</v>
      </c>
      <c r="BB54" s="81" t="s">
        <v>694</v>
      </c>
      <c r="BC54" s="81"/>
      <c r="BD54" s="81"/>
      <c r="BE54" s="81"/>
      <c r="BF54" s="81"/>
      <c r="BG54" s="84">
        <v>43486.23368055555</v>
      </c>
      <c r="BH54" s="81"/>
      <c r="BI54" s="81" t="s">
        <v>292</v>
      </c>
      <c r="BJ54" s="82" t="s">
        <v>1120</v>
      </c>
      <c r="BK54" s="81">
        <v>0</v>
      </c>
      <c r="BL54" s="81">
        <v>1</v>
      </c>
      <c r="BM54" s="81"/>
      <c r="BN54" s="81"/>
      <c r="BO54" s="81"/>
      <c r="BP54" s="81"/>
      <c r="BQ54" s="81"/>
      <c r="BR54" s="81"/>
      <c r="BS54">
        <v>1</v>
      </c>
      <c r="BT54" s="80" t="str">
        <f>REPLACE(INDEX(GroupVertices[Group],MATCH(Edges[[#This Row],[Vertex 1]],GroupVertices[Vertex],0)),1,1,"")</f>
        <v>2</v>
      </c>
      <c r="BU54" s="80" t="str">
        <f>REPLACE(INDEX(GroupVertices[Group],MATCH(Edges[[#This Row],[Vertex 2]],GroupVertices[Vertex],0)),1,1,"")</f>
        <v>2</v>
      </c>
      <c r="BV54" s="48"/>
      <c r="BW54" s="49"/>
      <c r="BX54" s="48"/>
      <c r="BY54" s="49"/>
      <c r="BZ54" s="48"/>
      <c r="CA54" s="49"/>
      <c r="CB54" s="48"/>
      <c r="CC54" s="49"/>
      <c r="CD54" s="48"/>
    </row>
    <row r="55" spans="1:82" ht="15">
      <c r="A55" s="66" t="s">
        <v>289</v>
      </c>
      <c r="B55" s="66" t="s">
        <v>626</v>
      </c>
      <c r="C55" s="67"/>
      <c r="D55" s="68"/>
      <c r="E55" s="69"/>
      <c r="F55" s="70"/>
      <c r="G55" s="67"/>
      <c r="H55" s="71"/>
      <c r="I55" s="72"/>
      <c r="J55" s="72"/>
      <c r="K55" s="34" t="s">
        <v>65</v>
      </c>
      <c r="L55" s="79">
        <v>55</v>
      </c>
      <c r="M55" s="79"/>
      <c r="N55" s="74"/>
      <c r="O55" s="81" t="s">
        <v>636</v>
      </c>
      <c r="P55" s="81" t="s">
        <v>636</v>
      </c>
      <c r="Q55" s="81"/>
      <c r="R55" s="82" t="s">
        <v>649</v>
      </c>
      <c r="S55" s="84">
        <v>43486.45664351852</v>
      </c>
      <c r="T55" s="81"/>
      <c r="U55" s="81"/>
      <c r="V55" s="81"/>
      <c r="W55" s="81"/>
      <c r="X55" s="81"/>
      <c r="Y55" s="81" t="s">
        <v>691</v>
      </c>
      <c r="Z55" s="81"/>
      <c r="AA55" s="81"/>
      <c r="AB55" s="81"/>
      <c r="AC55" s="81"/>
      <c r="AD55" s="81"/>
      <c r="AE55" s="82" t="s">
        <v>1117</v>
      </c>
      <c r="AF55" s="81">
        <v>1</v>
      </c>
      <c r="AG55" s="81">
        <v>0</v>
      </c>
      <c r="AH55" s="81" t="s">
        <v>639</v>
      </c>
      <c r="AI55" s="81" t="s">
        <v>1453</v>
      </c>
      <c r="AJ55" s="84">
        <v>43483.73302083334</v>
      </c>
      <c r="AK55" s="82" t="s">
        <v>1455</v>
      </c>
      <c r="AL55" s="81">
        <v>937</v>
      </c>
      <c r="AM55" s="81">
        <v>97</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v>1</v>
      </c>
      <c r="BT55" s="80" t="str">
        <f>REPLACE(INDEX(GroupVertices[Group],MATCH(Edges[[#This Row],[Vertex 1]],GroupVertices[Vertex],0)),1,1,"")</f>
        <v>2</v>
      </c>
      <c r="BU55" s="80" t="str">
        <f>REPLACE(INDEX(GroupVertices[Group],MATCH(Edges[[#This Row],[Vertex 2]],GroupVertices[Vertex],0)),1,1,"")</f>
        <v>2</v>
      </c>
      <c r="BV55" s="48">
        <v>1</v>
      </c>
      <c r="BW55" s="49">
        <v>2.5641025641025643</v>
      </c>
      <c r="BX55" s="48">
        <v>2</v>
      </c>
      <c r="BY55" s="49">
        <v>5.128205128205129</v>
      </c>
      <c r="BZ55" s="48">
        <v>0</v>
      </c>
      <c r="CA55" s="49">
        <v>0</v>
      </c>
      <c r="CB55" s="48">
        <v>36</v>
      </c>
      <c r="CC55" s="49">
        <v>92.3076923076923</v>
      </c>
      <c r="CD55" s="48">
        <v>39</v>
      </c>
    </row>
    <row r="56" spans="1:82" ht="15">
      <c r="A56" s="66" t="s">
        <v>290</v>
      </c>
      <c r="B56" s="66" t="s">
        <v>361</v>
      </c>
      <c r="C56" s="67" t="s">
        <v>3168</v>
      </c>
      <c r="D56" s="68"/>
      <c r="E56" s="69"/>
      <c r="F56" s="70"/>
      <c r="G56" s="67"/>
      <c r="H56" s="71"/>
      <c r="I56" s="72"/>
      <c r="J56" s="72"/>
      <c r="K56" s="34" t="s">
        <v>65</v>
      </c>
      <c r="L56" s="79">
        <v>56</v>
      </c>
      <c r="M56" s="79"/>
      <c r="N56" s="74"/>
      <c r="O56" s="81" t="s">
        <v>635</v>
      </c>
      <c r="P56" s="81" t="s">
        <v>637</v>
      </c>
      <c r="Q56" s="81"/>
      <c r="R56" s="81"/>
      <c r="S56" s="84">
        <v>43486.45431712963</v>
      </c>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t="s">
        <v>692</v>
      </c>
      <c r="AR56" s="81"/>
      <c r="AS56" s="81"/>
      <c r="AT56" s="81"/>
      <c r="AU56" s="81"/>
      <c r="AV56" s="81"/>
      <c r="AW56" s="81" t="s">
        <v>290</v>
      </c>
      <c r="AX56" s="81"/>
      <c r="AY56" s="82" t="s">
        <v>1118</v>
      </c>
      <c r="AZ56" s="81">
        <v>0</v>
      </c>
      <c r="BA56" s="81">
        <v>0</v>
      </c>
      <c r="BB56" s="81" t="s">
        <v>763</v>
      </c>
      <c r="BC56" s="81"/>
      <c r="BD56" s="81"/>
      <c r="BE56" s="81"/>
      <c r="BF56" s="81"/>
      <c r="BG56" s="84">
        <v>43483.84100694444</v>
      </c>
      <c r="BH56" s="81"/>
      <c r="BI56" s="81" t="s">
        <v>361</v>
      </c>
      <c r="BJ56" s="82" t="s">
        <v>1189</v>
      </c>
      <c r="BK56" s="81">
        <v>10</v>
      </c>
      <c r="BL56" s="81">
        <v>14</v>
      </c>
      <c r="BM56" s="81"/>
      <c r="BN56" s="81"/>
      <c r="BO56" s="81"/>
      <c r="BP56" s="81"/>
      <c r="BQ56" s="81"/>
      <c r="BR56" s="81"/>
      <c r="BS56">
        <v>1</v>
      </c>
      <c r="BT56" s="80" t="str">
        <f>REPLACE(INDEX(GroupVertices[Group],MATCH(Edges[[#This Row],[Vertex 1]],GroupVertices[Vertex],0)),1,1,"")</f>
        <v>2</v>
      </c>
      <c r="BU56" s="80" t="str">
        <f>REPLACE(INDEX(GroupVertices[Group],MATCH(Edges[[#This Row],[Vertex 2]],GroupVertices[Vertex],0)),1,1,"")</f>
        <v>2</v>
      </c>
      <c r="BV56" s="48"/>
      <c r="BW56" s="49"/>
      <c r="BX56" s="48"/>
      <c r="BY56" s="49"/>
      <c r="BZ56" s="48"/>
      <c r="CA56" s="49"/>
      <c r="CB56" s="48"/>
      <c r="CC56" s="49"/>
      <c r="CD56" s="48"/>
    </row>
    <row r="57" spans="1:82" ht="15">
      <c r="A57" s="66" t="s">
        <v>290</v>
      </c>
      <c r="B57" s="66" t="s">
        <v>626</v>
      </c>
      <c r="C57" s="67"/>
      <c r="D57" s="68"/>
      <c r="E57" s="69"/>
      <c r="F57" s="70"/>
      <c r="G57" s="67"/>
      <c r="H57" s="71"/>
      <c r="I57" s="72"/>
      <c r="J57" s="72"/>
      <c r="K57" s="34" t="s">
        <v>65</v>
      </c>
      <c r="L57" s="79">
        <v>57</v>
      </c>
      <c r="M57" s="79"/>
      <c r="N57" s="74"/>
      <c r="O57" s="81" t="s">
        <v>636</v>
      </c>
      <c r="P57" s="81" t="s">
        <v>636</v>
      </c>
      <c r="Q57" s="81"/>
      <c r="R57" s="82" t="s">
        <v>649</v>
      </c>
      <c r="S57" s="84">
        <v>43486.45431712963</v>
      </c>
      <c r="T57" s="81"/>
      <c r="U57" s="81"/>
      <c r="V57" s="81"/>
      <c r="W57" s="81"/>
      <c r="X57" s="81"/>
      <c r="Y57" s="81" t="s">
        <v>692</v>
      </c>
      <c r="Z57" s="81"/>
      <c r="AA57" s="81"/>
      <c r="AB57" s="81"/>
      <c r="AC57" s="81"/>
      <c r="AD57" s="81"/>
      <c r="AE57" s="82" t="s">
        <v>1118</v>
      </c>
      <c r="AF57" s="81">
        <v>0</v>
      </c>
      <c r="AG57" s="81">
        <v>0</v>
      </c>
      <c r="AH57" s="81" t="s">
        <v>639</v>
      </c>
      <c r="AI57" s="81" t="s">
        <v>1453</v>
      </c>
      <c r="AJ57" s="84">
        <v>43483.73302083334</v>
      </c>
      <c r="AK57" s="82" t="s">
        <v>1455</v>
      </c>
      <c r="AL57" s="81">
        <v>937</v>
      </c>
      <c r="AM57" s="81">
        <v>97</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v>1</v>
      </c>
      <c r="BT57" s="80" t="str">
        <f>REPLACE(INDEX(GroupVertices[Group],MATCH(Edges[[#This Row],[Vertex 1]],GroupVertices[Vertex],0)),1,1,"")</f>
        <v>2</v>
      </c>
      <c r="BU57" s="80" t="str">
        <f>REPLACE(INDEX(GroupVertices[Group],MATCH(Edges[[#This Row],[Vertex 2]],GroupVertices[Vertex],0)),1,1,"")</f>
        <v>2</v>
      </c>
      <c r="BV57" s="48">
        <v>6</v>
      </c>
      <c r="BW57" s="49">
        <v>1.791044776119403</v>
      </c>
      <c r="BX57" s="48">
        <v>23</v>
      </c>
      <c r="BY57" s="49">
        <v>6.865671641791045</v>
      </c>
      <c r="BZ57" s="48">
        <v>0</v>
      </c>
      <c r="CA57" s="49">
        <v>0</v>
      </c>
      <c r="CB57" s="48">
        <v>306</v>
      </c>
      <c r="CC57" s="49">
        <v>91.34328358208955</v>
      </c>
      <c r="CD57" s="48">
        <v>335</v>
      </c>
    </row>
    <row r="58" spans="1:82" ht="15">
      <c r="A58" s="66" t="s">
        <v>291</v>
      </c>
      <c r="B58" s="66" t="s">
        <v>349</v>
      </c>
      <c r="C58" s="67" t="s">
        <v>3166</v>
      </c>
      <c r="D58" s="68">
        <v>7</v>
      </c>
      <c r="E58" s="69"/>
      <c r="F58" s="70"/>
      <c r="G58" s="67"/>
      <c r="H58" s="71"/>
      <c r="I58" s="72"/>
      <c r="J58" s="72"/>
      <c r="K58" s="34" t="s">
        <v>65</v>
      </c>
      <c r="L58" s="79">
        <v>58</v>
      </c>
      <c r="M58" s="79"/>
      <c r="N58" s="74"/>
      <c r="O58" s="81" t="s">
        <v>635</v>
      </c>
      <c r="P58" s="81" t="s">
        <v>637</v>
      </c>
      <c r="Q58" s="81"/>
      <c r="R58" s="81"/>
      <c r="S58" s="84">
        <v>43486.44572916667</v>
      </c>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t="s">
        <v>693</v>
      </c>
      <c r="AR58" s="81"/>
      <c r="AS58" s="81"/>
      <c r="AT58" s="81"/>
      <c r="AU58" s="81"/>
      <c r="AV58" s="81"/>
      <c r="AW58" s="81" t="s">
        <v>291</v>
      </c>
      <c r="AX58" s="81"/>
      <c r="AY58" s="82" t="s">
        <v>1119</v>
      </c>
      <c r="AZ58" s="81">
        <v>1</v>
      </c>
      <c r="BA58" s="81">
        <v>0</v>
      </c>
      <c r="BB58" s="81" t="s">
        <v>751</v>
      </c>
      <c r="BC58" s="81"/>
      <c r="BD58" s="81"/>
      <c r="BE58" s="81"/>
      <c r="BF58" s="81"/>
      <c r="BG58" s="84">
        <v>43484.31928240741</v>
      </c>
      <c r="BH58" s="81"/>
      <c r="BI58" s="81" t="s">
        <v>349</v>
      </c>
      <c r="BJ58" s="82" t="s">
        <v>1177</v>
      </c>
      <c r="BK58" s="81">
        <v>24</v>
      </c>
      <c r="BL58" s="81">
        <v>5</v>
      </c>
      <c r="BM58" s="81"/>
      <c r="BN58" s="81"/>
      <c r="BO58" s="81"/>
      <c r="BP58" s="81"/>
      <c r="BQ58" s="81"/>
      <c r="BR58" s="81"/>
      <c r="BS58">
        <v>1</v>
      </c>
      <c r="BT58" s="80" t="str">
        <f>REPLACE(INDEX(GroupVertices[Group],MATCH(Edges[[#This Row],[Vertex 1]],GroupVertices[Vertex],0)),1,1,"")</f>
        <v>2</v>
      </c>
      <c r="BU58" s="80" t="str">
        <f>REPLACE(INDEX(GroupVertices[Group],MATCH(Edges[[#This Row],[Vertex 2]],GroupVertices[Vertex],0)),1,1,"")</f>
        <v>2</v>
      </c>
      <c r="BV58" s="48"/>
      <c r="BW58" s="49"/>
      <c r="BX58" s="48"/>
      <c r="BY58" s="49"/>
      <c r="BZ58" s="48"/>
      <c r="CA58" s="49"/>
      <c r="CB58" s="48"/>
      <c r="CC58" s="49"/>
      <c r="CD58" s="48"/>
    </row>
    <row r="59" spans="1:82" ht="15">
      <c r="A59" s="66" t="s">
        <v>291</v>
      </c>
      <c r="B59" s="66" t="s">
        <v>626</v>
      </c>
      <c r="C59" s="67"/>
      <c r="D59" s="68"/>
      <c r="E59" s="69"/>
      <c r="F59" s="70"/>
      <c r="G59" s="67"/>
      <c r="H59" s="71"/>
      <c r="I59" s="72"/>
      <c r="J59" s="72"/>
      <c r="K59" s="34" t="s">
        <v>65</v>
      </c>
      <c r="L59" s="79">
        <v>59</v>
      </c>
      <c r="M59" s="79"/>
      <c r="N59" s="74"/>
      <c r="O59" s="81" t="s">
        <v>636</v>
      </c>
      <c r="P59" s="81" t="s">
        <v>636</v>
      </c>
      <c r="Q59" s="81"/>
      <c r="R59" s="82" t="s">
        <v>649</v>
      </c>
      <c r="S59" s="84">
        <v>43486.44572916667</v>
      </c>
      <c r="T59" s="81"/>
      <c r="U59" s="81"/>
      <c r="V59" s="81"/>
      <c r="W59" s="81"/>
      <c r="X59" s="81"/>
      <c r="Y59" s="81" t="s">
        <v>693</v>
      </c>
      <c r="Z59" s="81"/>
      <c r="AA59" s="81"/>
      <c r="AB59" s="81"/>
      <c r="AC59" s="81"/>
      <c r="AD59" s="81"/>
      <c r="AE59" s="82" t="s">
        <v>1119</v>
      </c>
      <c r="AF59" s="81">
        <v>1</v>
      </c>
      <c r="AG59" s="81">
        <v>0</v>
      </c>
      <c r="AH59" s="81" t="s">
        <v>639</v>
      </c>
      <c r="AI59" s="81" t="s">
        <v>1453</v>
      </c>
      <c r="AJ59" s="84">
        <v>43483.73302083334</v>
      </c>
      <c r="AK59" s="82" t="s">
        <v>1455</v>
      </c>
      <c r="AL59" s="81">
        <v>937</v>
      </c>
      <c r="AM59" s="81">
        <v>97</v>
      </c>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v>1</v>
      </c>
      <c r="BT59" s="80" t="str">
        <f>REPLACE(INDEX(GroupVertices[Group],MATCH(Edges[[#This Row],[Vertex 1]],GroupVertices[Vertex],0)),1,1,"")</f>
        <v>2</v>
      </c>
      <c r="BU59" s="80" t="str">
        <f>REPLACE(INDEX(GroupVertices[Group],MATCH(Edges[[#This Row],[Vertex 2]],GroupVertices[Vertex],0)),1,1,"")</f>
        <v>2</v>
      </c>
      <c r="BV59" s="48">
        <v>4</v>
      </c>
      <c r="BW59" s="49">
        <v>3.9215686274509802</v>
      </c>
      <c r="BX59" s="48">
        <v>4</v>
      </c>
      <c r="BY59" s="49">
        <v>3.9215686274509802</v>
      </c>
      <c r="BZ59" s="48">
        <v>0</v>
      </c>
      <c r="CA59" s="49">
        <v>0</v>
      </c>
      <c r="CB59" s="48">
        <v>94</v>
      </c>
      <c r="CC59" s="49">
        <v>92.15686274509804</v>
      </c>
      <c r="CD59" s="48">
        <v>102</v>
      </c>
    </row>
    <row r="60" spans="1:82" ht="15">
      <c r="A60" s="66" t="s">
        <v>292</v>
      </c>
      <c r="B60" s="66" t="s">
        <v>626</v>
      </c>
      <c r="C60" s="67"/>
      <c r="D60" s="68"/>
      <c r="E60" s="69"/>
      <c r="F60" s="70"/>
      <c r="G60" s="67"/>
      <c r="H60" s="71"/>
      <c r="I60" s="72"/>
      <c r="J60" s="72"/>
      <c r="K60" s="34" t="s">
        <v>65</v>
      </c>
      <c r="L60" s="79">
        <v>60</v>
      </c>
      <c r="M60" s="79"/>
      <c r="N60" s="74"/>
      <c r="O60" s="81" t="s">
        <v>636</v>
      </c>
      <c r="P60" s="81" t="s">
        <v>636</v>
      </c>
      <c r="Q60" s="81"/>
      <c r="R60" s="82" t="s">
        <v>649</v>
      </c>
      <c r="S60" s="84">
        <v>43486.23368055555</v>
      </c>
      <c r="T60" s="81"/>
      <c r="U60" s="81"/>
      <c r="V60" s="81"/>
      <c r="W60" s="81"/>
      <c r="X60" s="81"/>
      <c r="Y60" s="81" t="s">
        <v>694</v>
      </c>
      <c r="Z60" s="81"/>
      <c r="AA60" s="81"/>
      <c r="AB60" s="81"/>
      <c r="AC60" s="81"/>
      <c r="AD60" s="81"/>
      <c r="AE60" s="82" t="s">
        <v>1120</v>
      </c>
      <c r="AF60" s="81">
        <v>0</v>
      </c>
      <c r="AG60" s="81">
        <v>1</v>
      </c>
      <c r="AH60" s="81" t="s">
        <v>639</v>
      </c>
      <c r="AI60" s="81" t="s">
        <v>1453</v>
      </c>
      <c r="AJ60" s="84">
        <v>43483.73302083334</v>
      </c>
      <c r="AK60" s="82" t="s">
        <v>1455</v>
      </c>
      <c r="AL60" s="81">
        <v>937</v>
      </c>
      <c r="AM60" s="81">
        <v>97</v>
      </c>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v>1</v>
      </c>
      <c r="BT60" s="80" t="str">
        <f>REPLACE(INDEX(GroupVertices[Group],MATCH(Edges[[#This Row],[Vertex 1]],GroupVertices[Vertex],0)),1,1,"")</f>
        <v>2</v>
      </c>
      <c r="BU60" s="80" t="str">
        <f>REPLACE(INDEX(GroupVertices[Group],MATCH(Edges[[#This Row],[Vertex 2]],GroupVertices[Vertex],0)),1,1,"")</f>
        <v>2</v>
      </c>
      <c r="BV60" s="48">
        <v>0</v>
      </c>
      <c r="BW60" s="49">
        <v>0</v>
      </c>
      <c r="BX60" s="48">
        <v>1</v>
      </c>
      <c r="BY60" s="49">
        <v>4</v>
      </c>
      <c r="BZ60" s="48">
        <v>0</v>
      </c>
      <c r="CA60" s="49">
        <v>0</v>
      </c>
      <c r="CB60" s="48">
        <v>24</v>
      </c>
      <c r="CC60" s="49">
        <v>96</v>
      </c>
      <c r="CD60" s="48">
        <v>25</v>
      </c>
    </row>
    <row r="61" spans="1:82" ht="15">
      <c r="A61" s="66" t="s">
        <v>293</v>
      </c>
      <c r="B61" s="66" t="s">
        <v>348</v>
      </c>
      <c r="C61" s="67" t="s">
        <v>3168</v>
      </c>
      <c r="D61" s="68"/>
      <c r="E61" s="69"/>
      <c r="F61" s="70"/>
      <c r="G61" s="67"/>
      <c r="H61" s="71"/>
      <c r="I61" s="72"/>
      <c r="J61" s="72"/>
      <c r="K61" s="34" t="s">
        <v>65</v>
      </c>
      <c r="L61" s="79">
        <v>61</v>
      </c>
      <c r="M61" s="79"/>
      <c r="N61" s="74"/>
      <c r="O61" s="81" t="s">
        <v>635</v>
      </c>
      <c r="P61" s="81" t="s">
        <v>637</v>
      </c>
      <c r="Q61" s="81"/>
      <c r="R61" s="81"/>
      <c r="S61" s="84">
        <v>43485.87425925926</v>
      </c>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t="s">
        <v>695</v>
      </c>
      <c r="AR61" s="81"/>
      <c r="AS61" s="81"/>
      <c r="AT61" s="81"/>
      <c r="AU61" s="81"/>
      <c r="AV61" s="81"/>
      <c r="AW61" s="81" t="s">
        <v>293</v>
      </c>
      <c r="AX61" s="81"/>
      <c r="AY61" s="82" t="s">
        <v>1121</v>
      </c>
      <c r="AZ61" s="81">
        <v>0</v>
      </c>
      <c r="BA61" s="81">
        <v>0</v>
      </c>
      <c r="BB61" s="81" t="s">
        <v>750</v>
      </c>
      <c r="BC61" s="81"/>
      <c r="BD61" s="81"/>
      <c r="BE61" s="81"/>
      <c r="BF61" s="81"/>
      <c r="BG61" s="84">
        <v>43484.37678240741</v>
      </c>
      <c r="BH61" s="81"/>
      <c r="BI61" s="81" t="s">
        <v>348</v>
      </c>
      <c r="BJ61" s="82" t="s">
        <v>1176</v>
      </c>
      <c r="BK61" s="81">
        <v>10</v>
      </c>
      <c r="BL61" s="81">
        <v>34</v>
      </c>
      <c r="BM61" s="81"/>
      <c r="BN61" s="81"/>
      <c r="BO61" s="81"/>
      <c r="BP61" s="81"/>
      <c r="BQ61" s="81"/>
      <c r="BR61" s="81"/>
      <c r="BS61">
        <v>1</v>
      </c>
      <c r="BT61" s="80" t="str">
        <f>REPLACE(INDEX(GroupVertices[Group],MATCH(Edges[[#This Row],[Vertex 1]],GroupVertices[Vertex],0)),1,1,"")</f>
        <v>2</v>
      </c>
      <c r="BU61" s="80" t="str">
        <f>REPLACE(INDEX(GroupVertices[Group],MATCH(Edges[[#This Row],[Vertex 2]],GroupVertices[Vertex],0)),1,1,"")</f>
        <v>2</v>
      </c>
      <c r="BV61" s="48"/>
      <c r="BW61" s="49"/>
      <c r="BX61" s="48"/>
      <c r="BY61" s="49"/>
      <c r="BZ61" s="48"/>
      <c r="CA61" s="49"/>
      <c r="CB61" s="48"/>
      <c r="CC61" s="49"/>
      <c r="CD61" s="48"/>
    </row>
    <row r="62" spans="1:82" ht="15">
      <c r="A62" s="66" t="s">
        <v>293</v>
      </c>
      <c r="B62" s="66" t="s">
        <v>626</v>
      </c>
      <c r="C62" s="67"/>
      <c r="D62" s="68"/>
      <c r="E62" s="69"/>
      <c r="F62" s="70"/>
      <c r="G62" s="67"/>
      <c r="H62" s="71"/>
      <c r="I62" s="72"/>
      <c r="J62" s="72"/>
      <c r="K62" s="34" t="s">
        <v>65</v>
      </c>
      <c r="L62" s="79">
        <v>62</v>
      </c>
      <c r="M62" s="79"/>
      <c r="N62" s="74"/>
      <c r="O62" s="81" t="s">
        <v>636</v>
      </c>
      <c r="P62" s="81" t="s">
        <v>636</v>
      </c>
      <c r="Q62" s="81"/>
      <c r="R62" s="82" t="s">
        <v>649</v>
      </c>
      <c r="S62" s="84">
        <v>43485.87425925926</v>
      </c>
      <c r="T62" s="81"/>
      <c r="U62" s="81"/>
      <c r="V62" s="81"/>
      <c r="W62" s="81"/>
      <c r="X62" s="81"/>
      <c r="Y62" s="81" t="s">
        <v>695</v>
      </c>
      <c r="Z62" s="81"/>
      <c r="AA62" s="81"/>
      <c r="AB62" s="81"/>
      <c r="AC62" s="81"/>
      <c r="AD62" s="81"/>
      <c r="AE62" s="82" t="s">
        <v>1121</v>
      </c>
      <c r="AF62" s="81">
        <v>0</v>
      </c>
      <c r="AG62" s="81">
        <v>0</v>
      </c>
      <c r="AH62" s="81" t="s">
        <v>639</v>
      </c>
      <c r="AI62" s="81" t="s">
        <v>1453</v>
      </c>
      <c r="AJ62" s="84">
        <v>43483.73302083334</v>
      </c>
      <c r="AK62" s="82" t="s">
        <v>1455</v>
      </c>
      <c r="AL62" s="81">
        <v>937</v>
      </c>
      <c r="AM62" s="81">
        <v>97</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v>1</v>
      </c>
      <c r="BT62" s="80" t="str">
        <f>REPLACE(INDEX(GroupVertices[Group],MATCH(Edges[[#This Row],[Vertex 1]],GroupVertices[Vertex],0)),1,1,"")</f>
        <v>2</v>
      </c>
      <c r="BU62" s="80" t="str">
        <f>REPLACE(INDEX(GroupVertices[Group],MATCH(Edges[[#This Row],[Vertex 2]],GroupVertices[Vertex],0)),1,1,"")</f>
        <v>2</v>
      </c>
      <c r="BV62" s="48">
        <v>1</v>
      </c>
      <c r="BW62" s="49">
        <v>0.7352941176470589</v>
      </c>
      <c r="BX62" s="48">
        <v>7</v>
      </c>
      <c r="BY62" s="49">
        <v>5.147058823529412</v>
      </c>
      <c r="BZ62" s="48">
        <v>0</v>
      </c>
      <c r="CA62" s="49">
        <v>0</v>
      </c>
      <c r="CB62" s="48">
        <v>128</v>
      </c>
      <c r="CC62" s="49">
        <v>94.11764705882354</v>
      </c>
      <c r="CD62" s="48">
        <v>136</v>
      </c>
    </row>
    <row r="63" spans="1:82" ht="15">
      <c r="A63" s="66" t="s">
        <v>294</v>
      </c>
      <c r="B63" s="66" t="s">
        <v>348</v>
      </c>
      <c r="C63" s="67" t="s">
        <v>3166</v>
      </c>
      <c r="D63" s="68">
        <v>7</v>
      </c>
      <c r="E63" s="69"/>
      <c r="F63" s="70"/>
      <c r="G63" s="67"/>
      <c r="H63" s="71"/>
      <c r="I63" s="72"/>
      <c r="J63" s="72"/>
      <c r="K63" s="34" t="s">
        <v>65</v>
      </c>
      <c r="L63" s="79">
        <v>63</v>
      </c>
      <c r="M63" s="79"/>
      <c r="N63" s="74"/>
      <c r="O63" s="81" t="s">
        <v>635</v>
      </c>
      <c r="P63" s="81" t="s">
        <v>637</v>
      </c>
      <c r="Q63" s="81"/>
      <c r="R63" s="81"/>
      <c r="S63" s="84">
        <v>43485.843726851854</v>
      </c>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t="s">
        <v>696</v>
      </c>
      <c r="AR63" s="81"/>
      <c r="AS63" s="81"/>
      <c r="AT63" s="81"/>
      <c r="AU63" s="81"/>
      <c r="AV63" s="81"/>
      <c r="AW63" s="81" t="s">
        <v>294</v>
      </c>
      <c r="AX63" s="81"/>
      <c r="AY63" s="82" t="s">
        <v>1122</v>
      </c>
      <c r="AZ63" s="81">
        <v>1</v>
      </c>
      <c r="BA63" s="81">
        <v>0</v>
      </c>
      <c r="BB63" s="81" t="s">
        <v>750</v>
      </c>
      <c r="BC63" s="81"/>
      <c r="BD63" s="81"/>
      <c r="BE63" s="81"/>
      <c r="BF63" s="81"/>
      <c r="BG63" s="84">
        <v>43484.37678240741</v>
      </c>
      <c r="BH63" s="81"/>
      <c r="BI63" s="81" t="s">
        <v>348</v>
      </c>
      <c r="BJ63" s="82" t="s">
        <v>1176</v>
      </c>
      <c r="BK63" s="81">
        <v>10</v>
      </c>
      <c r="BL63" s="81">
        <v>34</v>
      </c>
      <c r="BM63" s="81"/>
      <c r="BN63" s="81"/>
      <c r="BO63" s="81"/>
      <c r="BP63" s="81"/>
      <c r="BQ63" s="81"/>
      <c r="BR63" s="81"/>
      <c r="BS63">
        <v>1</v>
      </c>
      <c r="BT63" s="80" t="str">
        <f>REPLACE(INDEX(GroupVertices[Group],MATCH(Edges[[#This Row],[Vertex 1]],GroupVertices[Vertex],0)),1,1,"")</f>
        <v>2</v>
      </c>
      <c r="BU63" s="80" t="str">
        <f>REPLACE(INDEX(GroupVertices[Group],MATCH(Edges[[#This Row],[Vertex 2]],GroupVertices[Vertex],0)),1,1,"")</f>
        <v>2</v>
      </c>
      <c r="BV63" s="48"/>
      <c r="BW63" s="49"/>
      <c r="BX63" s="48"/>
      <c r="BY63" s="49"/>
      <c r="BZ63" s="48"/>
      <c r="CA63" s="49"/>
      <c r="CB63" s="48"/>
      <c r="CC63" s="49"/>
      <c r="CD63" s="48"/>
    </row>
    <row r="64" spans="1:82" ht="15">
      <c r="A64" s="66" t="s">
        <v>294</v>
      </c>
      <c r="B64" s="66" t="s">
        <v>626</v>
      </c>
      <c r="C64" s="67"/>
      <c r="D64" s="68"/>
      <c r="E64" s="69"/>
      <c r="F64" s="70"/>
      <c r="G64" s="67"/>
      <c r="H64" s="71"/>
      <c r="I64" s="72"/>
      <c r="J64" s="72"/>
      <c r="K64" s="34" t="s">
        <v>65</v>
      </c>
      <c r="L64" s="79">
        <v>64</v>
      </c>
      <c r="M64" s="79"/>
      <c r="N64" s="74"/>
      <c r="O64" s="81" t="s">
        <v>636</v>
      </c>
      <c r="P64" s="81" t="s">
        <v>636</v>
      </c>
      <c r="Q64" s="81"/>
      <c r="R64" s="82" t="s">
        <v>649</v>
      </c>
      <c r="S64" s="84">
        <v>43485.843726851854</v>
      </c>
      <c r="T64" s="81"/>
      <c r="U64" s="81"/>
      <c r="V64" s="81"/>
      <c r="W64" s="81"/>
      <c r="X64" s="81"/>
      <c r="Y64" s="81" t="s">
        <v>696</v>
      </c>
      <c r="Z64" s="81"/>
      <c r="AA64" s="81"/>
      <c r="AB64" s="81"/>
      <c r="AC64" s="81"/>
      <c r="AD64" s="81"/>
      <c r="AE64" s="82" t="s">
        <v>1122</v>
      </c>
      <c r="AF64" s="81">
        <v>1</v>
      </c>
      <c r="AG64" s="81">
        <v>0</v>
      </c>
      <c r="AH64" s="81" t="s">
        <v>639</v>
      </c>
      <c r="AI64" s="81" t="s">
        <v>1453</v>
      </c>
      <c r="AJ64" s="84">
        <v>43483.73302083334</v>
      </c>
      <c r="AK64" s="82" t="s">
        <v>1455</v>
      </c>
      <c r="AL64" s="81">
        <v>937</v>
      </c>
      <c r="AM64" s="81">
        <v>97</v>
      </c>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v>1</v>
      </c>
      <c r="BT64" s="80" t="str">
        <f>REPLACE(INDEX(GroupVertices[Group],MATCH(Edges[[#This Row],[Vertex 1]],GroupVertices[Vertex],0)),1,1,"")</f>
        <v>2</v>
      </c>
      <c r="BU64" s="80" t="str">
        <f>REPLACE(INDEX(GroupVertices[Group],MATCH(Edges[[#This Row],[Vertex 2]],GroupVertices[Vertex],0)),1,1,"")</f>
        <v>2</v>
      </c>
      <c r="BV64" s="48">
        <v>3</v>
      </c>
      <c r="BW64" s="49">
        <v>3.7974683544303796</v>
      </c>
      <c r="BX64" s="48">
        <v>4</v>
      </c>
      <c r="BY64" s="49">
        <v>5.063291139240507</v>
      </c>
      <c r="BZ64" s="48">
        <v>0</v>
      </c>
      <c r="CA64" s="49">
        <v>0</v>
      </c>
      <c r="CB64" s="48">
        <v>72</v>
      </c>
      <c r="CC64" s="49">
        <v>91.13924050632912</v>
      </c>
      <c r="CD64" s="48">
        <v>79</v>
      </c>
    </row>
    <row r="65" spans="1:82" ht="15">
      <c r="A65" s="66" t="s">
        <v>295</v>
      </c>
      <c r="B65" s="66" t="s">
        <v>348</v>
      </c>
      <c r="C65" s="67" t="s">
        <v>3168</v>
      </c>
      <c r="D65" s="68"/>
      <c r="E65" s="69"/>
      <c r="F65" s="70"/>
      <c r="G65" s="67"/>
      <c r="H65" s="71"/>
      <c r="I65" s="72"/>
      <c r="J65" s="72"/>
      <c r="K65" s="34" t="s">
        <v>65</v>
      </c>
      <c r="L65" s="79">
        <v>65</v>
      </c>
      <c r="M65" s="79"/>
      <c r="N65" s="74"/>
      <c r="O65" s="81" t="s">
        <v>635</v>
      </c>
      <c r="P65" s="81" t="s">
        <v>637</v>
      </c>
      <c r="Q65" s="81"/>
      <c r="R65" s="81"/>
      <c r="S65" s="84">
        <v>43485.840462962966</v>
      </c>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t="s">
        <v>697</v>
      </c>
      <c r="AR65" s="81"/>
      <c r="AS65" s="81"/>
      <c r="AT65" s="81"/>
      <c r="AU65" s="81"/>
      <c r="AV65" s="81"/>
      <c r="AW65" s="81" t="s">
        <v>295</v>
      </c>
      <c r="AX65" s="81"/>
      <c r="AY65" s="82" t="s">
        <v>1123</v>
      </c>
      <c r="AZ65" s="81">
        <v>0</v>
      </c>
      <c r="BA65" s="81">
        <v>0</v>
      </c>
      <c r="BB65" s="81" t="s">
        <v>750</v>
      </c>
      <c r="BC65" s="81"/>
      <c r="BD65" s="81"/>
      <c r="BE65" s="81"/>
      <c r="BF65" s="81"/>
      <c r="BG65" s="84">
        <v>43484.37678240741</v>
      </c>
      <c r="BH65" s="81"/>
      <c r="BI65" s="81" t="s">
        <v>348</v>
      </c>
      <c r="BJ65" s="82" t="s">
        <v>1176</v>
      </c>
      <c r="BK65" s="81">
        <v>10</v>
      </c>
      <c r="BL65" s="81">
        <v>34</v>
      </c>
      <c r="BM65" s="81"/>
      <c r="BN65" s="81"/>
      <c r="BO65" s="81"/>
      <c r="BP65" s="81"/>
      <c r="BQ65" s="81"/>
      <c r="BR65" s="81"/>
      <c r="BS65">
        <v>1</v>
      </c>
      <c r="BT65" s="80" t="str">
        <f>REPLACE(INDEX(GroupVertices[Group],MATCH(Edges[[#This Row],[Vertex 1]],GroupVertices[Vertex],0)),1,1,"")</f>
        <v>2</v>
      </c>
      <c r="BU65" s="80" t="str">
        <f>REPLACE(INDEX(GroupVertices[Group],MATCH(Edges[[#This Row],[Vertex 2]],GroupVertices[Vertex],0)),1,1,"")</f>
        <v>2</v>
      </c>
      <c r="BV65" s="48"/>
      <c r="BW65" s="49"/>
      <c r="BX65" s="48"/>
      <c r="BY65" s="49"/>
      <c r="BZ65" s="48"/>
      <c r="CA65" s="49"/>
      <c r="CB65" s="48"/>
      <c r="CC65" s="49"/>
      <c r="CD65" s="48"/>
    </row>
    <row r="66" spans="1:82" ht="15">
      <c r="A66" s="66" t="s">
        <v>295</v>
      </c>
      <c r="B66" s="66" t="s">
        <v>626</v>
      </c>
      <c r="C66" s="67"/>
      <c r="D66" s="68"/>
      <c r="E66" s="69"/>
      <c r="F66" s="70"/>
      <c r="G66" s="67"/>
      <c r="H66" s="71"/>
      <c r="I66" s="72"/>
      <c r="J66" s="72"/>
      <c r="K66" s="34" t="s">
        <v>65</v>
      </c>
      <c r="L66" s="79">
        <v>66</v>
      </c>
      <c r="M66" s="79"/>
      <c r="N66" s="74"/>
      <c r="O66" s="81" t="s">
        <v>636</v>
      </c>
      <c r="P66" s="81" t="s">
        <v>636</v>
      </c>
      <c r="Q66" s="81"/>
      <c r="R66" s="82" t="s">
        <v>649</v>
      </c>
      <c r="S66" s="84">
        <v>43485.840462962966</v>
      </c>
      <c r="T66" s="81"/>
      <c r="U66" s="81"/>
      <c r="V66" s="81"/>
      <c r="W66" s="81"/>
      <c r="X66" s="81"/>
      <c r="Y66" s="81" t="s">
        <v>697</v>
      </c>
      <c r="Z66" s="81"/>
      <c r="AA66" s="81"/>
      <c r="AB66" s="81"/>
      <c r="AC66" s="81"/>
      <c r="AD66" s="81"/>
      <c r="AE66" s="82" t="s">
        <v>1123</v>
      </c>
      <c r="AF66" s="81">
        <v>0</v>
      </c>
      <c r="AG66" s="81">
        <v>0</v>
      </c>
      <c r="AH66" s="81" t="s">
        <v>639</v>
      </c>
      <c r="AI66" s="81" t="s">
        <v>1453</v>
      </c>
      <c r="AJ66" s="84">
        <v>43483.73302083334</v>
      </c>
      <c r="AK66" s="82" t="s">
        <v>1455</v>
      </c>
      <c r="AL66" s="81">
        <v>937</v>
      </c>
      <c r="AM66" s="81">
        <v>97</v>
      </c>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v>1</v>
      </c>
      <c r="BT66" s="80" t="str">
        <f>REPLACE(INDEX(GroupVertices[Group],MATCH(Edges[[#This Row],[Vertex 1]],GroupVertices[Vertex],0)),1,1,"")</f>
        <v>2</v>
      </c>
      <c r="BU66" s="80" t="str">
        <f>REPLACE(INDEX(GroupVertices[Group],MATCH(Edges[[#This Row],[Vertex 2]],GroupVertices[Vertex],0)),1,1,"")</f>
        <v>2</v>
      </c>
      <c r="BV66" s="48">
        <v>1</v>
      </c>
      <c r="BW66" s="49">
        <v>1.3157894736842106</v>
      </c>
      <c r="BX66" s="48">
        <v>4</v>
      </c>
      <c r="BY66" s="49">
        <v>5.2631578947368425</v>
      </c>
      <c r="BZ66" s="48">
        <v>0</v>
      </c>
      <c r="CA66" s="49">
        <v>0</v>
      </c>
      <c r="CB66" s="48">
        <v>71</v>
      </c>
      <c r="CC66" s="49">
        <v>93.42105263157895</v>
      </c>
      <c r="CD66" s="48">
        <v>76</v>
      </c>
    </row>
    <row r="67" spans="1:82" ht="15">
      <c r="A67" s="66" t="s">
        <v>296</v>
      </c>
      <c r="B67" s="66" t="s">
        <v>348</v>
      </c>
      <c r="C67" s="67" t="s">
        <v>3166</v>
      </c>
      <c r="D67" s="68">
        <v>7</v>
      </c>
      <c r="E67" s="69"/>
      <c r="F67" s="70"/>
      <c r="G67" s="67"/>
      <c r="H67" s="71"/>
      <c r="I67" s="72"/>
      <c r="J67" s="72"/>
      <c r="K67" s="34" t="s">
        <v>65</v>
      </c>
      <c r="L67" s="79">
        <v>67</v>
      </c>
      <c r="M67" s="79"/>
      <c r="N67" s="74"/>
      <c r="O67" s="81" t="s">
        <v>635</v>
      </c>
      <c r="P67" s="81" t="s">
        <v>637</v>
      </c>
      <c r="Q67" s="81"/>
      <c r="R67" s="81"/>
      <c r="S67" s="84">
        <v>43485.77410879629</v>
      </c>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t="s">
        <v>698</v>
      </c>
      <c r="AR67" s="81"/>
      <c r="AS67" s="81"/>
      <c r="AT67" s="81"/>
      <c r="AU67" s="81"/>
      <c r="AV67" s="81"/>
      <c r="AW67" s="81" t="s">
        <v>296</v>
      </c>
      <c r="AX67" s="81"/>
      <c r="AY67" s="82" t="s">
        <v>1124</v>
      </c>
      <c r="AZ67" s="81">
        <v>1</v>
      </c>
      <c r="BA67" s="81">
        <v>0</v>
      </c>
      <c r="BB67" s="81" t="s">
        <v>750</v>
      </c>
      <c r="BC67" s="81"/>
      <c r="BD67" s="81"/>
      <c r="BE67" s="81"/>
      <c r="BF67" s="81"/>
      <c r="BG67" s="84">
        <v>43484.37678240741</v>
      </c>
      <c r="BH67" s="81"/>
      <c r="BI67" s="81" t="s">
        <v>348</v>
      </c>
      <c r="BJ67" s="82" t="s">
        <v>1176</v>
      </c>
      <c r="BK67" s="81">
        <v>10</v>
      </c>
      <c r="BL67" s="81">
        <v>34</v>
      </c>
      <c r="BM67" s="81"/>
      <c r="BN67" s="81"/>
      <c r="BO67" s="81"/>
      <c r="BP67" s="81"/>
      <c r="BQ67" s="81"/>
      <c r="BR67" s="81"/>
      <c r="BS67">
        <v>1</v>
      </c>
      <c r="BT67" s="80" t="str">
        <f>REPLACE(INDEX(GroupVertices[Group],MATCH(Edges[[#This Row],[Vertex 1]],GroupVertices[Vertex],0)),1,1,"")</f>
        <v>2</v>
      </c>
      <c r="BU67" s="80" t="str">
        <f>REPLACE(INDEX(GroupVertices[Group],MATCH(Edges[[#This Row],[Vertex 2]],GroupVertices[Vertex],0)),1,1,"")</f>
        <v>2</v>
      </c>
      <c r="BV67" s="48"/>
      <c r="BW67" s="49"/>
      <c r="BX67" s="48"/>
      <c r="BY67" s="49"/>
      <c r="BZ67" s="48"/>
      <c r="CA67" s="49"/>
      <c r="CB67" s="48"/>
      <c r="CC67" s="49"/>
      <c r="CD67" s="48"/>
    </row>
    <row r="68" spans="1:82" ht="15">
      <c r="A68" s="66" t="s">
        <v>296</v>
      </c>
      <c r="B68" s="66" t="s">
        <v>626</v>
      </c>
      <c r="C68" s="67"/>
      <c r="D68" s="68"/>
      <c r="E68" s="69"/>
      <c r="F68" s="70"/>
      <c r="G68" s="67"/>
      <c r="H68" s="71"/>
      <c r="I68" s="72"/>
      <c r="J68" s="72"/>
      <c r="K68" s="34" t="s">
        <v>65</v>
      </c>
      <c r="L68" s="79">
        <v>68</v>
      </c>
      <c r="M68" s="79"/>
      <c r="N68" s="74"/>
      <c r="O68" s="81" t="s">
        <v>636</v>
      </c>
      <c r="P68" s="81" t="s">
        <v>636</v>
      </c>
      <c r="Q68" s="81"/>
      <c r="R68" s="82" t="s">
        <v>649</v>
      </c>
      <c r="S68" s="84">
        <v>43485.77410879629</v>
      </c>
      <c r="T68" s="81"/>
      <c r="U68" s="81"/>
      <c r="V68" s="81"/>
      <c r="W68" s="81"/>
      <c r="X68" s="81"/>
      <c r="Y68" s="81" t="s">
        <v>698</v>
      </c>
      <c r="Z68" s="81"/>
      <c r="AA68" s="81"/>
      <c r="AB68" s="81"/>
      <c r="AC68" s="81"/>
      <c r="AD68" s="81"/>
      <c r="AE68" s="82" t="s">
        <v>1124</v>
      </c>
      <c r="AF68" s="81">
        <v>1</v>
      </c>
      <c r="AG68" s="81">
        <v>0</v>
      </c>
      <c r="AH68" s="81" t="s">
        <v>639</v>
      </c>
      <c r="AI68" s="81" t="s">
        <v>1453</v>
      </c>
      <c r="AJ68" s="84">
        <v>43483.73302083334</v>
      </c>
      <c r="AK68" s="82" t="s">
        <v>1455</v>
      </c>
      <c r="AL68" s="81">
        <v>937</v>
      </c>
      <c r="AM68" s="81">
        <v>97</v>
      </c>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v>1</v>
      </c>
      <c r="BT68" s="80" t="str">
        <f>REPLACE(INDEX(GroupVertices[Group],MATCH(Edges[[#This Row],[Vertex 1]],GroupVertices[Vertex],0)),1,1,"")</f>
        <v>2</v>
      </c>
      <c r="BU68" s="80" t="str">
        <f>REPLACE(INDEX(GroupVertices[Group],MATCH(Edges[[#This Row],[Vertex 2]],GroupVertices[Vertex],0)),1,1,"")</f>
        <v>2</v>
      </c>
      <c r="BV68" s="48">
        <v>2</v>
      </c>
      <c r="BW68" s="49">
        <v>2.4390243902439024</v>
      </c>
      <c r="BX68" s="48">
        <v>2</v>
      </c>
      <c r="BY68" s="49">
        <v>2.4390243902439024</v>
      </c>
      <c r="BZ68" s="48">
        <v>0</v>
      </c>
      <c r="CA68" s="49">
        <v>0</v>
      </c>
      <c r="CB68" s="48">
        <v>78</v>
      </c>
      <c r="CC68" s="49">
        <v>95.1219512195122</v>
      </c>
      <c r="CD68" s="48">
        <v>82</v>
      </c>
    </row>
    <row r="69" spans="1:82" ht="15">
      <c r="A69" s="66" t="s">
        <v>297</v>
      </c>
      <c r="B69" s="66" t="s">
        <v>361</v>
      </c>
      <c r="C69" s="67" t="s">
        <v>3166</v>
      </c>
      <c r="D69" s="68">
        <v>7</v>
      </c>
      <c r="E69" s="69"/>
      <c r="F69" s="70"/>
      <c r="G69" s="67"/>
      <c r="H69" s="71"/>
      <c r="I69" s="72"/>
      <c r="J69" s="72"/>
      <c r="K69" s="34" t="s">
        <v>65</v>
      </c>
      <c r="L69" s="79">
        <v>69</v>
      </c>
      <c r="M69" s="79"/>
      <c r="N69" s="74"/>
      <c r="O69" s="81" t="s">
        <v>635</v>
      </c>
      <c r="P69" s="81" t="s">
        <v>637</v>
      </c>
      <c r="Q69" s="81"/>
      <c r="R69" s="81"/>
      <c r="S69" s="84">
        <v>43485.77175925926</v>
      </c>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t="s">
        <v>699</v>
      </c>
      <c r="AR69" s="81"/>
      <c r="AS69" s="81"/>
      <c r="AT69" s="81"/>
      <c r="AU69" s="81"/>
      <c r="AV69" s="81"/>
      <c r="AW69" s="81" t="s">
        <v>297</v>
      </c>
      <c r="AX69" s="81"/>
      <c r="AY69" s="82" t="s">
        <v>1125</v>
      </c>
      <c r="AZ69" s="81">
        <v>1</v>
      </c>
      <c r="BA69" s="81">
        <v>0</v>
      </c>
      <c r="BB69" s="81" t="s">
        <v>763</v>
      </c>
      <c r="BC69" s="81"/>
      <c r="BD69" s="81"/>
      <c r="BE69" s="81"/>
      <c r="BF69" s="81"/>
      <c r="BG69" s="84">
        <v>43483.84100694444</v>
      </c>
      <c r="BH69" s="81"/>
      <c r="BI69" s="81" t="s">
        <v>361</v>
      </c>
      <c r="BJ69" s="82" t="s">
        <v>1189</v>
      </c>
      <c r="BK69" s="81">
        <v>10</v>
      </c>
      <c r="BL69" s="81">
        <v>14</v>
      </c>
      <c r="BM69" s="81"/>
      <c r="BN69" s="81"/>
      <c r="BO69" s="81"/>
      <c r="BP69" s="81"/>
      <c r="BQ69" s="81"/>
      <c r="BR69" s="81"/>
      <c r="BS69">
        <v>1</v>
      </c>
      <c r="BT69" s="80" t="str">
        <f>REPLACE(INDEX(GroupVertices[Group],MATCH(Edges[[#This Row],[Vertex 1]],GroupVertices[Vertex],0)),1,1,"")</f>
        <v>2</v>
      </c>
      <c r="BU69" s="80" t="str">
        <f>REPLACE(INDEX(GroupVertices[Group],MATCH(Edges[[#This Row],[Vertex 2]],GroupVertices[Vertex],0)),1,1,"")</f>
        <v>2</v>
      </c>
      <c r="BV69" s="48"/>
      <c r="BW69" s="49"/>
      <c r="BX69" s="48"/>
      <c r="BY69" s="49"/>
      <c r="BZ69" s="48"/>
      <c r="CA69" s="49"/>
      <c r="CB69" s="48"/>
      <c r="CC69" s="49"/>
      <c r="CD69" s="48"/>
    </row>
    <row r="70" spans="1:82" ht="15">
      <c r="A70" s="66" t="s">
        <v>297</v>
      </c>
      <c r="B70" s="66" t="s">
        <v>626</v>
      </c>
      <c r="C70" s="67"/>
      <c r="D70" s="68"/>
      <c r="E70" s="69"/>
      <c r="F70" s="70"/>
      <c r="G70" s="67"/>
      <c r="H70" s="71"/>
      <c r="I70" s="72"/>
      <c r="J70" s="72"/>
      <c r="K70" s="34" t="s">
        <v>65</v>
      </c>
      <c r="L70" s="79">
        <v>70</v>
      </c>
      <c r="M70" s="79"/>
      <c r="N70" s="74"/>
      <c r="O70" s="81" t="s">
        <v>636</v>
      </c>
      <c r="P70" s="81" t="s">
        <v>636</v>
      </c>
      <c r="Q70" s="81"/>
      <c r="R70" s="82" t="s">
        <v>649</v>
      </c>
      <c r="S70" s="84">
        <v>43485.77175925926</v>
      </c>
      <c r="T70" s="81"/>
      <c r="U70" s="81"/>
      <c r="V70" s="81"/>
      <c r="W70" s="81"/>
      <c r="X70" s="81"/>
      <c r="Y70" s="81" t="s">
        <v>699</v>
      </c>
      <c r="Z70" s="81"/>
      <c r="AA70" s="81"/>
      <c r="AB70" s="81"/>
      <c r="AC70" s="81"/>
      <c r="AD70" s="81"/>
      <c r="AE70" s="82" t="s">
        <v>1125</v>
      </c>
      <c r="AF70" s="81">
        <v>1</v>
      </c>
      <c r="AG70" s="81">
        <v>0</v>
      </c>
      <c r="AH70" s="81" t="s">
        <v>639</v>
      </c>
      <c r="AI70" s="81" t="s">
        <v>1453</v>
      </c>
      <c r="AJ70" s="84">
        <v>43483.73302083334</v>
      </c>
      <c r="AK70" s="82" t="s">
        <v>1455</v>
      </c>
      <c r="AL70" s="81">
        <v>937</v>
      </c>
      <c r="AM70" s="81">
        <v>97</v>
      </c>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v>1</v>
      </c>
      <c r="BT70" s="80" t="str">
        <f>REPLACE(INDEX(GroupVertices[Group],MATCH(Edges[[#This Row],[Vertex 1]],GroupVertices[Vertex],0)),1,1,"")</f>
        <v>2</v>
      </c>
      <c r="BU70" s="80" t="str">
        <f>REPLACE(INDEX(GroupVertices[Group],MATCH(Edges[[#This Row],[Vertex 2]],GroupVertices[Vertex],0)),1,1,"")</f>
        <v>2</v>
      </c>
      <c r="BV70" s="48">
        <v>1</v>
      </c>
      <c r="BW70" s="49">
        <v>10</v>
      </c>
      <c r="BX70" s="48">
        <v>0</v>
      </c>
      <c r="BY70" s="49">
        <v>0</v>
      </c>
      <c r="BZ70" s="48">
        <v>0</v>
      </c>
      <c r="CA70" s="49">
        <v>0</v>
      </c>
      <c r="CB70" s="48">
        <v>9</v>
      </c>
      <c r="CC70" s="49">
        <v>90</v>
      </c>
      <c r="CD70" s="48">
        <v>10</v>
      </c>
    </row>
    <row r="71" spans="1:82" ht="15">
      <c r="A71" s="66" t="s">
        <v>298</v>
      </c>
      <c r="B71" s="66" t="s">
        <v>626</v>
      </c>
      <c r="C71" s="67"/>
      <c r="D71" s="68"/>
      <c r="E71" s="69"/>
      <c r="F71" s="70"/>
      <c r="G71" s="67"/>
      <c r="H71" s="71"/>
      <c r="I71" s="72"/>
      <c r="J71" s="72"/>
      <c r="K71" s="34" t="s">
        <v>65</v>
      </c>
      <c r="L71" s="79">
        <v>71</v>
      </c>
      <c r="M71" s="79"/>
      <c r="N71" s="74"/>
      <c r="O71" s="81" t="s">
        <v>636</v>
      </c>
      <c r="P71" s="81" t="s">
        <v>636</v>
      </c>
      <c r="Q71" s="81"/>
      <c r="R71" s="82" t="s">
        <v>649</v>
      </c>
      <c r="S71" s="84">
        <v>43485.701631944445</v>
      </c>
      <c r="T71" s="81"/>
      <c r="U71" s="81"/>
      <c r="V71" s="81"/>
      <c r="W71" s="81"/>
      <c r="X71" s="81"/>
      <c r="Y71" s="81" t="s">
        <v>700</v>
      </c>
      <c r="Z71" s="81"/>
      <c r="AA71" s="81"/>
      <c r="AB71" s="81"/>
      <c r="AC71" s="81"/>
      <c r="AD71" s="81"/>
      <c r="AE71" s="82" t="s">
        <v>1126</v>
      </c>
      <c r="AF71" s="81">
        <v>1</v>
      </c>
      <c r="AG71" s="81">
        <v>0</v>
      </c>
      <c r="AH71" s="81" t="s">
        <v>639</v>
      </c>
      <c r="AI71" s="81" t="s">
        <v>1453</v>
      </c>
      <c r="AJ71" s="84">
        <v>43483.73302083334</v>
      </c>
      <c r="AK71" s="82" t="s">
        <v>1455</v>
      </c>
      <c r="AL71" s="81">
        <v>937</v>
      </c>
      <c r="AM71" s="81">
        <v>97</v>
      </c>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v>1</v>
      </c>
      <c r="BT71" s="80" t="str">
        <f>REPLACE(INDEX(GroupVertices[Group],MATCH(Edges[[#This Row],[Vertex 1]],GroupVertices[Vertex],0)),1,1,"")</f>
        <v>2</v>
      </c>
      <c r="BU71" s="80" t="str">
        <f>REPLACE(INDEX(GroupVertices[Group],MATCH(Edges[[#This Row],[Vertex 2]],GroupVertices[Vertex],0)),1,1,"")</f>
        <v>2</v>
      </c>
      <c r="BV71" s="48">
        <v>2</v>
      </c>
      <c r="BW71" s="49">
        <v>10.526315789473685</v>
      </c>
      <c r="BX71" s="48">
        <v>0</v>
      </c>
      <c r="BY71" s="49">
        <v>0</v>
      </c>
      <c r="BZ71" s="48">
        <v>0</v>
      </c>
      <c r="CA71" s="49">
        <v>0</v>
      </c>
      <c r="CB71" s="48">
        <v>17</v>
      </c>
      <c r="CC71" s="49">
        <v>89.47368421052632</v>
      </c>
      <c r="CD71" s="48">
        <v>19</v>
      </c>
    </row>
    <row r="72" spans="1:82" ht="15">
      <c r="A72" s="66" t="s">
        <v>299</v>
      </c>
      <c r="B72" s="66" t="s">
        <v>348</v>
      </c>
      <c r="C72" s="67" t="s">
        <v>3168</v>
      </c>
      <c r="D72" s="68"/>
      <c r="E72" s="69"/>
      <c r="F72" s="70"/>
      <c r="G72" s="67"/>
      <c r="H72" s="71"/>
      <c r="I72" s="72"/>
      <c r="J72" s="72"/>
      <c r="K72" s="34" t="s">
        <v>65</v>
      </c>
      <c r="L72" s="79">
        <v>72</v>
      </c>
      <c r="M72" s="79"/>
      <c r="N72" s="74"/>
      <c r="O72" s="81" t="s">
        <v>635</v>
      </c>
      <c r="P72" s="81" t="s">
        <v>637</v>
      </c>
      <c r="Q72" s="81"/>
      <c r="R72" s="81"/>
      <c r="S72" s="84">
        <v>43485.624976851854</v>
      </c>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2" t="s">
        <v>701</v>
      </c>
      <c r="AR72" s="81" t="s">
        <v>1019</v>
      </c>
      <c r="AS72" s="81" t="s">
        <v>1031</v>
      </c>
      <c r="AT72" s="81" t="s">
        <v>1045</v>
      </c>
      <c r="AU72" s="82" t="s">
        <v>1472</v>
      </c>
      <c r="AV72" s="82" t="s">
        <v>1070</v>
      </c>
      <c r="AW72" s="81" t="s">
        <v>299</v>
      </c>
      <c r="AX72" s="81"/>
      <c r="AY72" s="82" t="s">
        <v>1127</v>
      </c>
      <c r="AZ72" s="81">
        <v>0</v>
      </c>
      <c r="BA72" s="81">
        <v>0</v>
      </c>
      <c r="BB72" s="81" t="s">
        <v>750</v>
      </c>
      <c r="BC72" s="81"/>
      <c r="BD72" s="81"/>
      <c r="BE72" s="81"/>
      <c r="BF72" s="81"/>
      <c r="BG72" s="84">
        <v>43484.37678240741</v>
      </c>
      <c r="BH72" s="81"/>
      <c r="BI72" s="81" t="s">
        <v>348</v>
      </c>
      <c r="BJ72" s="82" t="s">
        <v>1176</v>
      </c>
      <c r="BK72" s="81">
        <v>10</v>
      </c>
      <c r="BL72" s="81">
        <v>34</v>
      </c>
      <c r="BM72" s="81"/>
      <c r="BN72" s="81"/>
      <c r="BO72" s="81"/>
      <c r="BP72" s="81"/>
      <c r="BQ72" s="81"/>
      <c r="BR72" s="81"/>
      <c r="BS72">
        <v>1</v>
      </c>
      <c r="BT72" s="80" t="str">
        <f>REPLACE(INDEX(GroupVertices[Group],MATCH(Edges[[#This Row],[Vertex 1]],GroupVertices[Vertex],0)),1,1,"")</f>
        <v>2</v>
      </c>
      <c r="BU72" s="80" t="str">
        <f>REPLACE(INDEX(GroupVertices[Group],MATCH(Edges[[#This Row],[Vertex 2]],GroupVertices[Vertex],0)),1,1,"")</f>
        <v>2</v>
      </c>
      <c r="BV72" s="48"/>
      <c r="BW72" s="49"/>
      <c r="BX72" s="48"/>
      <c r="BY72" s="49"/>
      <c r="BZ72" s="48"/>
      <c r="CA72" s="49"/>
      <c r="CB72" s="48"/>
      <c r="CC72" s="49"/>
      <c r="CD72" s="48"/>
    </row>
    <row r="73" spans="1:82" ht="15">
      <c r="A73" s="66" t="s">
        <v>299</v>
      </c>
      <c r="B73" s="66" t="s">
        <v>626</v>
      </c>
      <c r="C73" s="67"/>
      <c r="D73" s="68"/>
      <c r="E73" s="69"/>
      <c r="F73" s="70"/>
      <c r="G73" s="67"/>
      <c r="H73" s="71"/>
      <c r="I73" s="72"/>
      <c r="J73" s="72"/>
      <c r="K73" s="34" t="s">
        <v>65</v>
      </c>
      <c r="L73" s="79">
        <v>73</v>
      </c>
      <c r="M73" s="79"/>
      <c r="N73" s="74"/>
      <c r="O73" s="81" t="s">
        <v>636</v>
      </c>
      <c r="P73" s="81" t="s">
        <v>636</v>
      </c>
      <c r="Q73" s="81"/>
      <c r="R73" s="82" t="s">
        <v>649</v>
      </c>
      <c r="S73" s="84">
        <v>43485.624976851854</v>
      </c>
      <c r="T73" s="81"/>
      <c r="U73" s="81"/>
      <c r="V73" s="81"/>
      <c r="W73" s="81"/>
      <c r="X73" s="81"/>
      <c r="Y73" s="82" t="s">
        <v>701</v>
      </c>
      <c r="Z73" s="81" t="s">
        <v>1019</v>
      </c>
      <c r="AA73" s="81" t="s">
        <v>1031</v>
      </c>
      <c r="AB73" s="81" t="s">
        <v>1045</v>
      </c>
      <c r="AC73" s="82" t="s">
        <v>1050</v>
      </c>
      <c r="AD73" s="82" t="s">
        <v>1070</v>
      </c>
      <c r="AE73" s="82" t="s">
        <v>1127</v>
      </c>
      <c r="AF73" s="81">
        <v>0</v>
      </c>
      <c r="AG73" s="81">
        <v>0</v>
      </c>
      <c r="AH73" s="81" t="s">
        <v>639</v>
      </c>
      <c r="AI73" s="81" t="s">
        <v>1453</v>
      </c>
      <c r="AJ73" s="84">
        <v>43483.73302083334</v>
      </c>
      <c r="AK73" s="82" t="s">
        <v>1455</v>
      </c>
      <c r="AL73" s="81">
        <v>937</v>
      </c>
      <c r="AM73" s="81">
        <v>97</v>
      </c>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v>1</v>
      </c>
      <c r="BT73" s="80" t="str">
        <f>REPLACE(INDEX(GroupVertices[Group],MATCH(Edges[[#This Row],[Vertex 1]],GroupVertices[Vertex],0)),1,1,"")</f>
        <v>2</v>
      </c>
      <c r="BU73" s="80" t="str">
        <f>REPLACE(INDEX(GroupVertices[Group],MATCH(Edges[[#This Row],[Vertex 2]],GroupVertices[Vertex],0)),1,1,"")</f>
        <v>2</v>
      </c>
      <c r="BV73" s="48">
        <v>0</v>
      </c>
      <c r="BW73" s="49">
        <v>0</v>
      </c>
      <c r="BX73" s="48">
        <v>0</v>
      </c>
      <c r="BY73" s="49">
        <v>0</v>
      </c>
      <c r="BZ73" s="48">
        <v>0</v>
      </c>
      <c r="CA73" s="49">
        <v>0</v>
      </c>
      <c r="CB73" s="48">
        <v>0</v>
      </c>
      <c r="CC73" s="49">
        <v>0</v>
      </c>
      <c r="CD73" s="48">
        <v>0</v>
      </c>
    </row>
    <row r="74" spans="1:82" ht="15">
      <c r="A74" s="66" t="s">
        <v>300</v>
      </c>
      <c r="B74" s="66" t="s">
        <v>348</v>
      </c>
      <c r="C74" s="67" t="s">
        <v>3168</v>
      </c>
      <c r="D74" s="68"/>
      <c r="E74" s="69"/>
      <c r="F74" s="70"/>
      <c r="G74" s="67"/>
      <c r="H74" s="71"/>
      <c r="I74" s="72"/>
      <c r="J74" s="72"/>
      <c r="K74" s="34" t="s">
        <v>65</v>
      </c>
      <c r="L74" s="79">
        <v>74</v>
      </c>
      <c r="M74" s="79"/>
      <c r="N74" s="74"/>
      <c r="O74" s="81" t="s">
        <v>635</v>
      </c>
      <c r="P74" s="81" t="s">
        <v>637</v>
      </c>
      <c r="Q74" s="81"/>
      <c r="R74" s="81"/>
      <c r="S74" s="84">
        <v>43485.62263888889</v>
      </c>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t="s">
        <v>702</v>
      </c>
      <c r="AR74" s="81"/>
      <c r="AS74" s="81"/>
      <c r="AT74" s="81"/>
      <c r="AU74" s="81"/>
      <c r="AV74" s="81"/>
      <c r="AW74" s="81" t="s">
        <v>300</v>
      </c>
      <c r="AX74" s="81"/>
      <c r="AY74" s="82" t="s">
        <v>1128</v>
      </c>
      <c r="AZ74" s="81">
        <v>0</v>
      </c>
      <c r="BA74" s="81">
        <v>0</v>
      </c>
      <c r="BB74" s="81" t="s">
        <v>750</v>
      </c>
      <c r="BC74" s="81"/>
      <c r="BD74" s="81"/>
      <c r="BE74" s="81"/>
      <c r="BF74" s="81"/>
      <c r="BG74" s="84">
        <v>43484.37678240741</v>
      </c>
      <c r="BH74" s="81"/>
      <c r="BI74" s="81" t="s">
        <v>348</v>
      </c>
      <c r="BJ74" s="82" t="s">
        <v>1176</v>
      </c>
      <c r="BK74" s="81">
        <v>10</v>
      </c>
      <c r="BL74" s="81">
        <v>34</v>
      </c>
      <c r="BM74" s="81"/>
      <c r="BN74" s="81"/>
      <c r="BO74" s="81"/>
      <c r="BP74" s="81"/>
      <c r="BQ74" s="81"/>
      <c r="BR74" s="81"/>
      <c r="BS74">
        <v>1</v>
      </c>
      <c r="BT74" s="80" t="str">
        <f>REPLACE(INDEX(GroupVertices[Group],MATCH(Edges[[#This Row],[Vertex 1]],GroupVertices[Vertex],0)),1,1,"")</f>
        <v>2</v>
      </c>
      <c r="BU74" s="80" t="str">
        <f>REPLACE(INDEX(GroupVertices[Group],MATCH(Edges[[#This Row],[Vertex 2]],GroupVertices[Vertex],0)),1,1,"")</f>
        <v>2</v>
      </c>
      <c r="BV74" s="48"/>
      <c r="BW74" s="49"/>
      <c r="BX74" s="48"/>
      <c r="BY74" s="49"/>
      <c r="BZ74" s="48"/>
      <c r="CA74" s="49"/>
      <c r="CB74" s="48"/>
      <c r="CC74" s="49"/>
      <c r="CD74" s="48"/>
    </row>
    <row r="75" spans="1:82" ht="15">
      <c r="A75" s="66" t="s">
        <v>300</v>
      </c>
      <c r="B75" s="66" t="s">
        <v>626</v>
      </c>
      <c r="C75" s="67"/>
      <c r="D75" s="68"/>
      <c r="E75" s="69"/>
      <c r="F75" s="70"/>
      <c r="G75" s="67"/>
      <c r="H75" s="71"/>
      <c r="I75" s="72"/>
      <c r="J75" s="72"/>
      <c r="K75" s="34" t="s">
        <v>65</v>
      </c>
      <c r="L75" s="79">
        <v>75</v>
      </c>
      <c r="M75" s="79"/>
      <c r="N75" s="74"/>
      <c r="O75" s="81" t="s">
        <v>636</v>
      </c>
      <c r="P75" s="81" t="s">
        <v>636</v>
      </c>
      <c r="Q75" s="81"/>
      <c r="R75" s="82" t="s">
        <v>649</v>
      </c>
      <c r="S75" s="84">
        <v>43485.62263888889</v>
      </c>
      <c r="T75" s="81"/>
      <c r="U75" s="81"/>
      <c r="V75" s="81"/>
      <c r="W75" s="81"/>
      <c r="X75" s="81"/>
      <c r="Y75" s="81" t="s">
        <v>702</v>
      </c>
      <c r="Z75" s="81"/>
      <c r="AA75" s="81"/>
      <c r="AB75" s="81"/>
      <c r="AC75" s="81"/>
      <c r="AD75" s="81"/>
      <c r="AE75" s="82" t="s">
        <v>1128</v>
      </c>
      <c r="AF75" s="81">
        <v>0</v>
      </c>
      <c r="AG75" s="81">
        <v>0</v>
      </c>
      <c r="AH75" s="81" t="s">
        <v>639</v>
      </c>
      <c r="AI75" s="81" t="s">
        <v>1453</v>
      </c>
      <c r="AJ75" s="84">
        <v>43483.73302083334</v>
      </c>
      <c r="AK75" s="82" t="s">
        <v>1455</v>
      </c>
      <c r="AL75" s="81">
        <v>937</v>
      </c>
      <c r="AM75" s="81">
        <v>97</v>
      </c>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v>1</v>
      </c>
      <c r="BT75" s="80" t="str">
        <f>REPLACE(INDEX(GroupVertices[Group],MATCH(Edges[[#This Row],[Vertex 1]],GroupVertices[Vertex],0)),1,1,"")</f>
        <v>2</v>
      </c>
      <c r="BU75" s="80" t="str">
        <f>REPLACE(INDEX(GroupVertices[Group],MATCH(Edges[[#This Row],[Vertex 2]],GroupVertices[Vertex],0)),1,1,"")</f>
        <v>2</v>
      </c>
      <c r="BV75" s="48">
        <v>2</v>
      </c>
      <c r="BW75" s="49">
        <v>12.5</v>
      </c>
      <c r="BX75" s="48">
        <v>0</v>
      </c>
      <c r="BY75" s="49">
        <v>0</v>
      </c>
      <c r="BZ75" s="48">
        <v>0</v>
      </c>
      <c r="CA75" s="49">
        <v>0</v>
      </c>
      <c r="CB75" s="48">
        <v>14</v>
      </c>
      <c r="CC75" s="49">
        <v>87.5</v>
      </c>
      <c r="CD75" s="48">
        <v>16</v>
      </c>
    </row>
    <row r="76" spans="1:82" ht="15">
      <c r="A76" s="66" t="s">
        <v>301</v>
      </c>
      <c r="B76" s="66" t="s">
        <v>348</v>
      </c>
      <c r="C76" s="67" t="s">
        <v>3168</v>
      </c>
      <c r="D76" s="68"/>
      <c r="E76" s="69"/>
      <c r="F76" s="70"/>
      <c r="G76" s="67"/>
      <c r="H76" s="71"/>
      <c r="I76" s="72"/>
      <c r="J76" s="72"/>
      <c r="K76" s="34" t="s">
        <v>65</v>
      </c>
      <c r="L76" s="79">
        <v>76</v>
      </c>
      <c r="M76" s="79"/>
      <c r="N76" s="74"/>
      <c r="O76" s="81" t="s">
        <v>635</v>
      </c>
      <c r="P76" s="81" t="s">
        <v>637</v>
      </c>
      <c r="Q76" s="81"/>
      <c r="R76" s="81"/>
      <c r="S76" s="84">
        <v>43485.622407407405</v>
      </c>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t="s">
        <v>703</v>
      </c>
      <c r="AR76" s="81"/>
      <c r="AS76" s="81"/>
      <c r="AT76" s="81"/>
      <c r="AU76" s="81"/>
      <c r="AV76" s="81"/>
      <c r="AW76" s="81" t="s">
        <v>301</v>
      </c>
      <c r="AX76" s="81"/>
      <c r="AY76" s="82" t="s">
        <v>1129</v>
      </c>
      <c r="AZ76" s="81">
        <v>0</v>
      </c>
      <c r="BA76" s="81">
        <v>0</v>
      </c>
      <c r="BB76" s="81" t="s">
        <v>750</v>
      </c>
      <c r="BC76" s="81"/>
      <c r="BD76" s="81"/>
      <c r="BE76" s="81"/>
      <c r="BF76" s="81"/>
      <c r="BG76" s="84">
        <v>43484.37678240741</v>
      </c>
      <c r="BH76" s="81"/>
      <c r="BI76" s="81" t="s">
        <v>348</v>
      </c>
      <c r="BJ76" s="82" t="s">
        <v>1176</v>
      </c>
      <c r="BK76" s="81">
        <v>10</v>
      </c>
      <c r="BL76" s="81">
        <v>34</v>
      </c>
      <c r="BM76" s="81"/>
      <c r="BN76" s="81"/>
      <c r="BO76" s="81"/>
      <c r="BP76" s="81"/>
      <c r="BQ76" s="81"/>
      <c r="BR76" s="81"/>
      <c r="BS76">
        <v>1</v>
      </c>
      <c r="BT76" s="80" t="str">
        <f>REPLACE(INDEX(GroupVertices[Group],MATCH(Edges[[#This Row],[Vertex 1]],GroupVertices[Vertex],0)),1,1,"")</f>
        <v>2</v>
      </c>
      <c r="BU76" s="80" t="str">
        <f>REPLACE(INDEX(GroupVertices[Group],MATCH(Edges[[#This Row],[Vertex 2]],GroupVertices[Vertex],0)),1,1,"")</f>
        <v>2</v>
      </c>
      <c r="BV76" s="48"/>
      <c r="BW76" s="49"/>
      <c r="BX76" s="48"/>
      <c r="BY76" s="49"/>
      <c r="BZ76" s="48"/>
      <c r="CA76" s="49"/>
      <c r="CB76" s="48"/>
      <c r="CC76" s="49"/>
      <c r="CD76" s="48"/>
    </row>
    <row r="77" spans="1:82" ht="15">
      <c r="A77" s="66" t="s">
        <v>301</v>
      </c>
      <c r="B77" s="66" t="s">
        <v>626</v>
      </c>
      <c r="C77" s="67"/>
      <c r="D77" s="68"/>
      <c r="E77" s="69"/>
      <c r="F77" s="70"/>
      <c r="G77" s="67"/>
      <c r="H77" s="71"/>
      <c r="I77" s="72"/>
      <c r="J77" s="72"/>
      <c r="K77" s="34" t="s">
        <v>65</v>
      </c>
      <c r="L77" s="79">
        <v>77</v>
      </c>
      <c r="M77" s="79"/>
      <c r="N77" s="74"/>
      <c r="O77" s="81" t="s">
        <v>636</v>
      </c>
      <c r="P77" s="81" t="s">
        <v>636</v>
      </c>
      <c r="Q77" s="81"/>
      <c r="R77" s="82" t="s">
        <v>649</v>
      </c>
      <c r="S77" s="84">
        <v>43485.622407407405</v>
      </c>
      <c r="T77" s="81"/>
      <c r="U77" s="81"/>
      <c r="V77" s="81"/>
      <c r="W77" s="81"/>
      <c r="X77" s="81"/>
      <c r="Y77" s="81" t="s">
        <v>703</v>
      </c>
      <c r="Z77" s="81"/>
      <c r="AA77" s="81"/>
      <c r="AB77" s="81"/>
      <c r="AC77" s="81"/>
      <c r="AD77" s="81"/>
      <c r="AE77" s="82" t="s">
        <v>1129</v>
      </c>
      <c r="AF77" s="81">
        <v>0</v>
      </c>
      <c r="AG77" s="81">
        <v>0</v>
      </c>
      <c r="AH77" s="81" t="s">
        <v>639</v>
      </c>
      <c r="AI77" s="81" t="s">
        <v>1453</v>
      </c>
      <c r="AJ77" s="84">
        <v>43483.73302083334</v>
      </c>
      <c r="AK77" s="82" t="s">
        <v>1455</v>
      </c>
      <c r="AL77" s="81">
        <v>937</v>
      </c>
      <c r="AM77" s="81">
        <v>97</v>
      </c>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v>1</v>
      </c>
      <c r="BT77" s="80" t="str">
        <f>REPLACE(INDEX(GroupVertices[Group],MATCH(Edges[[#This Row],[Vertex 1]],GroupVertices[Vertex],0)),1,1,"")</f>
        <v>2</v>
      </c>
      <c r="BU77" s="80" t="str">
        <f>REPLACE(INDEX(GroupVertices[Group],MATCH(Edges[[#This Row],[Vertex 2]],GroupVertices[Vertex],0)),1,1,"")</f>
        <v>2</v>
      </c>
      <c r="BV77" s="48">
        <v>0</v>
      </c>
      <c r="BW77" s="49">
        <v>0</v>
      </c>
      <c r="BX77" s="48">
        <v>0</v>
      </c>
      <c r="BY77" s="49">
        <v>0</v>
      </c>
      <c r="BZ77" s="48">
        <v>0</v>
      </c>
      <c r="CA77" s="49">
        <v>0</v>
      </c>
      <c r="CB77" s="48">
        <v>11</v>
      </c>
      <c r="CC77" s="49">
        <v>100</v>
      </c>
      <c r="CD77" s="48">
        <v>11</v>
      </c>
    </row>
    <row r="78" spans="1:82" ht="15">
      <c r="A78" s="66" t="s">
        <v>302</v>
      </c>
      <c r="B78" s="66" t="s">
        <v>348</v>
      </c>
      <c r="C78" s="67" t="s">
        <v>3166</v>
      </c>
      <c r="D78" s="68">
        <v>7</v>
      </c>
      <c r="E78" s="69"/>
      <c r="F78" s="70"/>
      <c r="G78" s="67"/>
      <c r="H78" s="71"/>
      <c r="I78" s="72"/>
      <c r="J78" s="72"/>
      <c r="K78" s="34" t="s">
        <v>65</v>
      </c>
      <c r="L78" s="79">
        <v>78</v>
      </c>
      <c r="M78" s="79"/>
      <c r="N78" s="74"/>
      <c r="O78" s="81" t="s">
        <v>635</v>
      </c>
      <c r="P78" s="81" t="s">
        <v>637</v>
      </c>
      <c r="Q78" s="81"/>
      <c r="R78" s="81"/>
      <c r="S78" s="84">
        <v>43485.61959490741</v>
      </c>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t="s">
        <v>704</v>
      </c>
      <c r="AR78" s="81"/>
      <c r="AS78" s="81"/>
      <c r="AT78" s="81"/>
      <c r="AU78" s="81"/>
      <c r="AV78" s="81"/>
      <c r="AW78" s="81" t="s">
        <v>302</v>
      </c>
      <c r="AX78" s="81"/>
      <c r="AY78" s="82" t="s">
        <v>1130</v>
      </c>
      <c r="AZ78" s="81">
        <v>1</v>
      </c>
      <c r="BA78" s="81">
        <v>0</v>
      </c>
      <c r="BB78" s="81" t="s">
        <v>750</v>
      </c>
      <c r="BC78" s="81"/>
      <c r="BD78" s="81"/>
      <c r="BE78" s="81"/>
      <c r="BF78" s="81"/>
      <c r="BG78" s="84">
        <v>43484.37678240741</v>
      </c>
      <c r="BH78" s="81"/>
      <c r="BI78" s="81" t="s">
        <v>348</v>
      </c>
      <c r="BJ78" s="82" t="s">
        <v>1176</v>
      </c>
      <c r="BK78" s="81">
        <v>10</v>
      </c>
      <c r="BL78" s="81">
        <v>34</v>
      </c>
      <c r="BM78" s="81"/>
      <c r="BN78" s="81"/>
      <c r="BO78" s="81"/>
      <c r="BP78" s="81"/>
      <c r="BQ78" s="81"/>
      <c r="BR78" s="81"/>
      <c r="BS78">
        <v>1</v>
      </c>
      <c r="BT78" s="80" t="str">
        <f>REPLACE(INDEX(GroupVertices[Group],MATCH(Edges[[#This Row],[Vertex 1]],GroupVertices[Vertex],0)),1,1,"")</f>
        <v>2</v>
      </c>
      <c r="BU78" s="80" t="str">
        <f>REPLACE(INDEX(GroupVertices[Group],MATCH(Edges[[#This Row],[Vertex 2]],GroupVertices[Vertex],0)),1,1,"")</f>
        <v>2</v>
      </c>
      <c r="BV78" s="48"/>
      <c r="BW78" s="49"/>
      <c r="BX78" s="48"/>
      <c r="BY78" s="49"/>
      <c r="BZ78" s="48"/>
      <c r="CA78" s="49"/>
      <c r="CB78" s="48"/>
      <c r="CC78" s="49"/>
      <c r="CD78" s="48"/>
    </row>
    <row r="79" spans="1:82" ht="15">
      <c r="A79" s="66" t="s">
        <v>302</v>
      </c>
      <c r="B79" s="66" t="s">
        <v>626</v>
      </c>
      <c r="C79" s="67"/>
      <c r="D79" s="68"/>
      <c r="E79" s="69"/>
      <c r="F79" s="70"/>
      <c r="G79" s="67"/>
      <c r="H79" s="71"/>
      <c r="I79" s="72"/>
      <c r="J79" s="72"/>
      <c r="K79" s="34" t="s">
        <v>65</v>
      </c>
      <c r="L79" s="79">
        <v>79</v>
      </c>
      <c r="M79" s="79"/>
      <c r="N79" s="74"/>
      <c r="O79" s="81" t="s">
        <v>636</v>
      </c>
      <c r="P79" s="81" t="s">
        <v>636</v>
      </c>
      <c r="Q79" s="81"/>
      <c r="R79" s="82" t="s">
        <v>649</v>
      </c>
      <c r="S79" s="84">
        <v>43485.61959490741</v>
      </c>
      <c r="T79" s="81"/>
      <c r="U79" s="81"/>
      <c r="V79" s="81"/>
      <c r="W79" s="81"/>
      <c r="X79" s="81"/>
      <c r="Y79" s="81" t="s">
        <v>704</v>
      </c>
      <c r="Z79" s="81"/>
      <c r="AA79" s="81"/>
      <c r="AB79" s="81"/>
      <c r="AC79" s="81"/>
      <c r="AD79" s="81"/>
      <c r="AE79" s="82" t="s">
        <v>1130</v>
      </c>
      <c r="AF79" s="81">
        <v>1</v>
      </c>
      <c r="AG79" s="81">
        <v>0</v>
      </c>
      <c r="AH79" s="81" t="s">
        <v>639</v>
      </c>
      <c r="AI79" s="81" t="s">
        <v>1453</v>
      </c>
      <c r="AJ79" s="84">
        <v>43483.73302083334</v>
      </c>
      <c r="AK79" s="82" t="s">
        <v>1455</v>
      </c>
      <c r="AL79" s="81">
        <v>937</v>
      </c>
      <c r="AM79" s="81">
        <v>97</v>
      </c>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v>1</v>
      </c>
      <c r="BT79" s="80" t="str">
        <f>REPLACE(INDEX(GroupVertices[Group],MATCH(Edges[[#This Row],[Vertex 1]],GroupVertices[Vertex],0)),1,1,"")</f>
        <v>2</v>
      </c>
      <c r="BU79" s="80" t="str">
        <f>REPLACE(INDEX(GroupVertices[Group],MATCH(Edges[[#This Row],[Vertex 2]],GroupVertices[Vertex],0)),1,1,"")</f>
        <v>2</v>
      </c>
      <c r="BV79" s="48">
        <v>0</v>
      </c>
      <c r="BW79" s="49">
        <v>0</v>
      </c>
      <c r="BX79" s="48">
        <v>2</v>
      </c>
      <c r="BY79" s="49">
        <v>4.081632653061225</v>
      </c>
      <c r="BZ79" s="48">
        <v>0</v>
      </c>
      <c r="CA79" s="49">
        <v>0</v>
      </c>
      <c r="CB79" s="48">
        <v>47</v>
      </c>
      <c r="CC79" s="49">
        <v>95.91836734693878</v>
      </c>
      <c r="CD79" s="48">
        <v>49</v>
      </c>
    </row>
    <row r="80" spans="1:82" ht="15">
      <c r="A80" s="66" t="s">
        <v>303</v>
      </c>
      <c r="B80" s="66" t="s">
        <v>626</v>
      </c>
      <c r="C80" s="67"/>
      <c r="D80" s="68"/>
      <c r="E80" s="69"/>
      <c r="F80" s="70"/>
      <c r="G80" s="67"/>
      <c r="H80" s="71"/>
      <c r="I80" s="72"/>
      <c r="J80" s="72"/>
      <c r="K80" s="34" t="s">
        <v>65</v>
      </c>
      <c r="L80" s="79">
        <v>80</v>
      </c>
      <c r="M80" s="79"/>
      <c r="N80" s="74"/>
      <c r="O80" s="81" t="s">
        <v>636</v>
      </c>
      <c r="P80" s="81" t="s">
        <v>636</v>
      </c>
      <c r="Q80" s="81"/>
      <c r="R80" s="82" t="s">
        <v>649</v>
      </c>
      <c r="S80" s="84">
        <v>43485.57246527778</v>
      </c>
      <c r="T80" s="81"/>
      <c r="U80" s="81"/>
      <c r="V80" s="81"/>
      <c r="W80" s="81"/>
      <c r="X80" s="81"/>
      <c r="Y80" s="81" t="s">
        <v>705</v>
      </c>
      <c r="Z80" s="81"/>
      <c r="AA80" s="81"/>
      <c r="AB80" s="81"/>
      <c r="AC80" s="81"/>
      <c r="AD80" s="81"/>
      <c r="AE80" s="82" t="s">
        <v>1131</v>
      </c>
      <c r="AF80" s="81">
        <v>2</v>
      </c>
      <c r="AG80" s="81">
        <v>0</v>
      </c>
      <c r="AH80" s="81" t="s">
        <v>639</v>
      </c>
      <c r="AI80" s="81" t="s">
        <v>1453</v>
      </c>
      <c r="AJ80" s="84">
        <v>43483.73302083334</v>
      </c>
      <c r="AK80" s="82" t="s">
        <v>1455</v>
      </c>
      <c r="AL80" s="81">
        <v>937</v>
      </c>
      <c r="AM80" s="81">
        <v>97</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v>1</v>
      </c>
      <c r="BT80" s="80" t="str">
        <f>REPLACE(INDEX(GroupVertices[Group],MATCH(Edges[[#This Row],[Vertex 1]],GroupVertices[Vertex],0)),1,1,"")</f>
        <v>2</v>
      </c>
      <c r="BU80" s="80" t="str">
        <f>REPLACE(INDEX(GroupVertices[Group],MATCH(Edges[[#This Row],[Vertex 2]],GroupVertices[Vertex],0)),1,1,"")</f>
        <v>2</v>
      </c>
      <c r="BV80" s="48">
        <v>5</v>
      </c>
      <c r="BW80" s="49">
        <v>4.504504504504505</v>
      </c>
      <c r="BX80" s="48">
        <v>3</v>
      </c>
      <c r="BY80" s="49">
        <v>2.7027027027027026</v>
      </c>
      <c r="BZ80" s="48">
        <v>0</v>
      </c>
      <c r="CA80" s="49">
        <v>0</v>
      </c>
      <c r="CB80" s="48">
        <v>103</v>
      </c>
      <c r="CC80" s="49">
        <v>92.7927927927928</v>
      </c>
      <c r="CD80" s="48">
        <v>111</v>
      </c>
    </row>
    <row r="81" spans="1:82" ht="15">
      <c r="A81" s="66" t="s">
        <v>304</v>
      </c>
      <c r="B81" s="66" t="s">
        <v>348</v>
      </c>
      <c r="C81" s="67" t="s">
        <v>3168</v>
      </c>
      <c r="D81" s="68"/>
      <c r="E81" s="69"/>
      <c r="F81" s="70"/>
      <c r="G81" s="67"/>
      <c r="H81" s="71"/>
      <c r="I81" s="72"/>
      <c r="J81" s="72"/>
      <c r="K81" s="34" t="s">
        <v>65</v>
      </c>
      <c r="L81" s="79">
        <v>81</v>
      </c>
      <c r="M81" s="79"/>
      <c r="N81" s="74"/>
      <c r="O81" s="81" t="s">
        <v>635</v>
      </c>
      <c r="P81" s="81" t="s">
        <v>637</v>
      </c>
      <c r="Q81" s="81"/>
      <c r="R81" s="81"/>
      <c r="S81" s="84">
        <v>43485.56791666667</v>
      </c>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t="s">
        <v>706</v>
      </c>
      <c r="AR81" s="81"/>
      <c r="AS81" s="81"/>
      <c r="AT81" s="81"/>
      <c r="AU81" s="81"/>
      <c r="AV81" s="81"/>
      <c r="AW81" s="81" t="s">
        <v>304</v>
      </c>
      <c r="AX81" s="81"/>
      <c r="AY81" s="82" t="s">
        <v>1132</v>
      </c>
      <c r="AZ81" s="81">
        <v>0</v>
      </c>
      <c r="BA81" s="81">
        <v>0</v>
      </c>
      <c r="BB81" s="81" t="s">
        <v>750</v>
      </c>
      <c r="BC81" s="81"/>
      <c r="BD81" s="81"/>
      <c r="BE81" s="81"/>
      <c r="BF81" s="81"/>
      <c r="BG81" s="84">
        <v>43484.37678240741</v>
      </c>
      <c r="BH81" s="81"/>
      <c r="BI81" s="81" t="s">
        <v>348</v>
      </c>
      <c r="BJ81" s="82" t="s">
        <v>1176</v>
      </c>
      <c r="BK81" s="81">
        <v>10</v>
      </c>
      <c r="BL81" s="81">
        <v>34</v>
      </c>
      <c r="BM81" s="81"/>
      <c r="BN81" s="81"/>
      <c r="BO81" s="81"/>
      <c r="BP81" s="81"/>
      <c r="BQ81" s="81"/>
      <c r="BR81" s="81"/>
      <c r="BS81">
        <v>1</v>
      </c>
      <c r="BT81" s="80" t="str">
        <f>REPLACE(INDEX(GroupVertices[Group],MATCH(Edges[[#This Row],[Vertex 1]],GroupVertices[Vertex],0)),1,1,"")</f>
        <v>2</v>
      </c>
      <c r="BU81" s="80" t="str">
        <f>REPLACE(INDEX(GroupVertices[Group],MATCH(Edges[[#This Row],[Vertex 2]],GroupVertices[Vertex],0)),1,1,"")</f>
        <v>2</v>
      </c>
      <c r="BV81" s="48"/>
      <c r="BW81" s="49"/>
      <c r="BX81" s="48"/>
      <c r="BY81" s="49"/>
      <c r="BZ81" s="48"/>
      <c r="CA81" s="49"/>
      <c r="CB81" s="48"/>
      <c r="CC81" s="49"/>
      <c r="CD81" s="48"/>
    </row>
    <row r="82" spans="1:82" ht="15">
      <c r="A82" s="66" t="s">
        <v>304</v>
      </c>
      <c r="B82" s="66" t="s">
        <v>626</v>
      </c>
      <c r="C82" s="67"/>
      <c r="D82" s="68"/>
      <c r="E82" s="69"/>
      <c r="F82" s="70"/>
      <c r="G82" s="67"/>
      <c r="H82" s="71"/>
      <c r="I82" s="72"/>
      <c r="J82" s="72"/>
      <c r="K82" s="34" t="s">
        <v>65</v>
      </c>
      <c r="L82" s="79">
        <v>82</v>
      </c>
      <c r="M82" s="79"/>
      <c r="N82" s="74"/>
      <c r="O82" s="81" t="s">
        <v>636</v>
      </c>
      <c r="P82" s="81" t="s">
        <v>636</v>
      </c>
      <c r="Q82" s="81"/>
      <c r="R82" s="82" t="s">
        <v>649</v>
      </c>
      <c r="S82" s="84">
        <v>43485.56791666667</v>
      </c>
      <c r="T82" s="81"/>
      <c r="U82" s="81"/>
      <c r="V82" s="81"/>
      <c r="W82" s="81"/>
      <c r="X82" s="81"/>
      <c r="Y82" s="81" t="s">
        <v>706</v>
      </c>
      <c r="Z82" s="81"/>
      <c r="AA82" s="81"/>
      <c r="AB82" s="81"/>
      <c r="AC82" s="81"/>
      <c r="AD82" s="81"/>
      <c r="AE82" s="82" t="s">
        <v>1132</v>
      </c>
      <c r="AF82" s="81">
        <v>0</v>
      </c>
      <c r="AG82" s="81">
        <v>0</v>
      </c>
      <c r="AH82" s="81" t="s">
        <v>639</v>
      </c>
      <c r="AI82" s="81" t="s">
        <v>1453</v>
      </c>
      <c r="AJ82" s="84">
        <v>43483.73302083334</v>
      </c>
      <c r="AK82" s="82" t="s">
        <v>1455</v>
      </c>
      <c r="AL82" s="81">
        <v>937</v>
      </c>
      <c r="AM82" s="81">
        <v>97</v>
      </c>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v>1</v>
      </c>
      <c r="BT82" s="80" t="str">
        <f>REPLACE(INDEX(GroupVertices[Group],MATCH(Edges[[#This Row],[Vertex 1]],GroupVertices[Vertex],0)),1,1,"")</f>
        <v>2</v>
      </c>
      <c r="BU82" s="80" t="str">
        <f>REPLACE(INDEX(GroupVertices[Group],MATCH(Edges[[#This Row],[Vertex 2]],GroupVertices[Vertex],0)),1,1,"")</f>
        <v>2</v>
      </c>
      <c r="BV82" s="48">
        <v>17</v>
      </c>
      <c r="BW82" s="49">
        <v>3.366336633663366</v>
      </c>
      <c r="BX82" s="48">
        <v>31</v>
      </c>
      <c r="BY82" s="49">
        <v>6.138613861386139</v>
      </c>
      <c r="BZ82" s="48">
        <v>0</v>
      </c>
      <c r="CA82" s="49">
        <v>0</v>
      </c>
      <c r="CB82" s="48">
        <v>457</v>
      </c>
      <c r="CC82" s="49">
        <v>90.4950495049505</v>
      </c>
      <c r="CD82" s="48">
        <v>505</v>
      </c>
    </row>
    <row r="83" spans="1:82" ht="15">
      <c r="A83" s="66" t="s">
        <v>305</v>
      </c>
      <c r="B83" s="66" t="s">
        <v>348</v>
      </c>
      <c r="C83" s="67" t="s">
        <v>3170</v>
      </c>
      <c r="D83" s="68">
        <v>9.377443751081735</v>
      </c>
      <c r="E83" s="69"/>
      <c r="F83" s="70"/>
      <c r="G83" s="67"/>
      <c r="H83" s="71"/>
      <c r="I83" s="72"/>
      <c r="J83" s="72"/>
      <c r="K83" s="34" t="s">
        <v>65</v>
      </c>
      <c r="L83" s="79">
        <v>83</v>
      </c>
      <c r="M83" s="79"/>
      <c r="N83" s="74"/>
      <c r="O83" s="81" t="s">
        <v>635</v>
      </c>
      <c r="P83" s="81" t="s">
        <v>637</v>
      </c>
      <c r="Q83" s="81"/>
      <c r="R83" s="81"/>
      <c r="S83" s="84">
        <v>43485.48966435185</v>
      </c>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t="s">
        <v>707</v>
      </c>
      <c r="AR83" s="81"/>
      <c r="AS83" s="81"/>
      <c r="AT83" s="81"/>
      <c r="AU83" s="81"/>
      <c r="AV83" s="81"/>
      <c r="AW83" s="81" t="s">
        <v>305</v>
      </c>
      <c r="AX83" s="81"/>
      <c r="AY83" s="82" t="s">
        <v>1133</v>
      </c>
      <c r="AZ83" s="81">
        <v>3</v>
      </c>
      <c r="BA83" s="81">
        <v>0</v>
      </c>
      <c r="BB83" s="81" t="s">
        <v>750</v>
      </c>
      <c r="BC83" s="81"/>
      <c r="BD83" s="81"/>
      <c r="BE83" s="81"/>
      <c r="BF83" s="81"/>
      <c r="BG83" s="84">
        <v>43484.37678240741</v>
      </c>
      <c r="BH83" s="81"/>
      <c r="BI83" s="81" t="s">
        <v>348</v>
      </c>
      <c r="BJ83" s="82" t="s">
        <v>1176</v>
      </c>
      <c r="BK83" s="81">
        <v>10</v>
      </c>
      <c r="BL83" s="81">
        <v>34</v>
      </c>
      <c r="BM83" s="81"/>
      <c r="BN83" s="81"/>
      <c r="BO83" s="81"/>
      <c r="BP83" s="81"/>
      <c r="BQ83" s="81"/>
      <c r="BR83" s="81"/>
      <c r="BS83">
        <v>1</v>
      </c>
      <c r="BT83" s="80" t="str">
        <f>REPLACE(INDEX(GroupVertices[Group],MATCH(Edges[[#This Row],[Vertex 1]],GroupVertices[Vertex],0)),1,1,"")</f>
        <v>2</v>
      </c>
      <c r="BU83" s="80" t="str">
        <f>REPLACE(INDEX(GroupVertices[Group],MATCH(Edges[[#This Row],[Vertex 2]],GroupVertices[Vertex],0)),1,1,"")</f>
        <v>2</v>
      </c>
      <c r="BV83" s="48"/>
      <c r="BW83" s="49"/>
      <c r="BX83" s="48"/>
      <c r="BY83" s="49"/>
      <c r="BZ83" s="48"/>
      <c r="CA83" s="49"/>
      <c r="CB83" s="48"/>
      <c r="CC83" s="49"/>
      <c r="CD83" s="48"/>
    </row>
    <row r="84" spans="1:82" ht="15">
      <c r="A84" s="66" t="s">
        <v>305</v>
      </c>
      <c r="B84" s="66" t="s">
        <v>626</v>
      </c>
      <c r="C84" s="67"/>
      <c r="D84" s="68"/>
      <c r="E84" s="69"/>
      <c r="F84" s="70"/>
      <c r="G84" s="67"/>
      <c r="H84" s="71"/>
      <c r="I84" s="72"/>
      <c r="J84" s="72"/>
      <c r="K84" s="34" t="s">
        <v>65</v>
      </c>
      <c r="L84" s="79">
        <v>84</v>
      </c>
      <c r="M84" s="79"/>
      <c r="N84" s="74"/>
      <c r="O84" s="81" t="s">
        <v>636</v>
      </c>
      <c r="P84" s="81" t="s">
        <v>636</v>
      </c>
      <c r="Q84" s="81"/>
      <c r="R84" s="82" t="s">
        <v>649</v>
      </c>
      <c r="S84" s="84">
        <v>43485.48966435185</v>
      </c>
      <c r="T84" s="81"/>
      <c r="U84" s="81"/>
      <c r="V84" s="81"/>
      <c r="W84" s="81"/>
      <c r="X84" s="81"/>
      <c r="Y84" s="81" t="s">
        <v>707</v>
      </c>
      <c r="Z84" s="81"/>
      <c r="AA84" s="81"/>
      <c r="AB84" s="81"/>
      <c r="AC84" s="81"/>
      <c r="AD84" s="81"/>
      <c r="AE84" s="82" t="s">
        <v>1133</v>
      </c>
      <c r="AF84" s="81">
        <v>3</v>
      </c>
      <c r="AG84" s="81">
        <v>0</v>
      </c>
      <c r="AH84" s="81" t="s">
        <v>639</v>
      </c>
      <c r="AI84" s="81" t="s">
        <v>1453</v>
      </c>
      <c r="AJ84" s="84">
        <v>43483.73302083334</v>
      </c>
      <c r="AK84" s="82" t="s">
        <v>1455</v>
      </c>
      <c r="AL84" s="81">
        <v>937</v>
      </c>
      <c r="AM84" s="81">
        <v>97</v>
      </c>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v>1</v>
      </c>
      <c r="BT84" s="80" t="str">
        <f>REPLACE(INDEX(GroupVertices[Group],MATCH(Edges[[#This Row],[Vertex 1]],GroupVertices[Vertex],0)),1,1,"")</f>
        <v>2</v>
      </c>
      <c r="BU84" s="80" t="str">
        <f>REPLACE(INDEX(GroupVertices[Group],MATCH(Edges[[#This Row],[Vertex 2]],GroupVertices[Vertex],0)),1,1,"")</f>
        <v>2</v>
      </c>
      <c r="BV84" s="48">
        <v>8</v>
      </c>
      <c r="BW84" s="49">
        <v>4.519774011299435</v>
      </c>
      <c r="BX84" s="48">
        <v>6</v>
      </c>
      <c r="BY84" s="49">
        <v>3.389830508474576</v>
      </c>
      <c r="BZ84" s="48">
        <v>0</v>
      </c>
      <c r="CA84" s="49">
        <v>0</v>
      </c>
      <c r="CB84" s="48">
        <v>163</v>
      </c>
      <c r="CC84" s="49">
        <v>92.090395480226</v>
      </c>
      <c r="CD84" s="48">
        <v>177</v>
      </c>
    </row>
    <row r="85" spans="1:82" ht="15">
      <c r="A85" s="66" t="s">
        <v>306</v>
      </c>
      <c r="B85" s="66" t="s">
        <v>348</v>
      </c>
      <c r="C85" s="67" t="s">
        <v>3168</v>
      </c>
      <c r="D85" s="68"/>
      <c r="E85" s="69"/>
      <c r="F85" s="70"/>
      <c r="G85" s="67"/>
      <c r="H85" s="71"/>
      <c r="I85" s="72"/>
      <c r="J85" s="72"/>
      <c r="K85" s="34" t="s">
        <v>65</v>
      </c>
      <c r="L85" s="79">
        <v>85</v>
      </c>
      <c r="M85" s="79"/>
      <c r="N85" s="74"/>
      <c r="O85" s="81" t="s">
        <v>635</v>
      </c>
      <c r="P85" s="81" t="s">
        <v>637</v>
      </c>
      <c r="Q85" s="81"/>
      <c r="R85" s="81"/>
      <c r="S85" s="84">
        <v>43485.47659722222</v>
      </c>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t="s">
        <v>708</v>
      </c>
      <c r="AR85" s="81"/>
      <c r="AS85" s="81"/>
      <c r="AT85" s="81"/>
      <c r="AU85" s="81"/>
      <c r="AV85" s="81"/>
      <c r="AW85" s="81" t="s">
        <v>306</v>
      </c>
      <c r="AX85" s="81"/>
      <c r="AY85" s="82" t="s">
        <v>1134</v>
      </c>
      <c r="AZ85" s="81">
        <v>0</v>
      </c>
      <c r="BA85" s="81">
        <v>0</v>
      </c>
      <c r="BB85" s="81" t="s">
        <v>750</v>
      </c>
      <c r="BC85" s="81"/>
      <c r="BD85" s="81"/>
      <c r="BE85" s="81"/>
      <c r="BF85" s="81"/>
      <c r="BG85" s="84">
        <v>43484.37678240741</v>
      </c>
      <c r="BH85" s="81"/>
      <c r="BI85" s="81" t="s">
        <v>348</v>
      </c>
      <c r="BJ85" s="82" t="s">
        <v>1176</v>
      </c>
      <c r="BK85" s="81">
        <v>10</v>
      </c>
      <c r="BL85" s="81">
        <v>34</v>
      </c>
      <c r="BM85" s="81"/>
      <c r="BN85" s="81"/>
      <c r="BO85" s="81"/>
      <c r="BP85" s="81"/>
      <c r="BQ85" s="81"/>
      <c r="BR85" s="81"/>
      <c r="BS85">
        <v>1</v>
      </c>
      <c r="BT85" s="80" t="str">
        <f>REPLACE(INDEX(GroupVertices[Group],MATCH(Edges[[#This Row],[Vertex 1]],GroupVertices[Vertex],0)),1,1,"")</f>
        <v>2</v>
      </c>
      <c r="BU85" s="80" t="str">
        <f>REPLACE(INDEX(GroupVertices[Group],MATCH(Edges[[#This Row],[Vertex 2]],GroupVertices[Vertex],0)),1,1,"")</f>
        <v>2</v>
      </c>
      <c r="BV85" s="48"/>
      <c r="BW85" s="49"/>
      <c r="BX85" s="48"/>
      <c r="BY85" s="49"/>
      <c r="BZ85" s="48"/>
      <c r="CA85" s="49"/>
      <c r="CB85" s="48"/>
      <c r="CC85" s="49"/>
      <c r="CD85" s="48"/>
    </row>
    <row r="86" spans="1:82" ht="15">
      <c r="A86" s="66" t="s">
        <v>306</v>
      </c>
      <c r="B86" s="66" t="s">
        <v>626</v>
      </c>
      <c r="C86" s="67"/>
      <c r="D86" s="68"/>
      <c r="E86" s="69"/>
      <c r="F86" s="70"/>
      <c r="G86" s="67"/>
      <c r="H86" s="71"/>
      <c r="I86" s="72"/>
      <c r="J86" s="72"/>
      <c r="K86" s="34" t="s">
        <v>65</v>
      </c>
      <c r="L86" s="79">
        <v>86</v>
      </c>
      <c r="M86" s="79"/>
      <c r="N86" s="74"/>
      <c r="O86" s="81" t="s">
        <v>636</v>
      </c>
      <c r="P86" s="81" t="s">
        <v>636</v>
      </c>
      <c r="Q86" s="81"/>
      <c r="R86" s="82" t="s">
        <v>649</v>
      </c>
      <c r="S86" s="84">
        <v>43485.47659722222</v>
      </c>
      <c r="T86" s="81"/>
      <c r="U86" s="81"/>
      <c r="V86" s="81"/>
      <c r="W86" s="81"/>
      <c r="X86" s="81"/>
      <c r="Y86" s="81" t="s">
        <v>708</v>
      </c>
      <c r="Z86" s="81"/>
      <c r="AA86" s="81"/>
      <c r="AB86" s="81"/>
      <c r="AC86" s="81"/>
      <c r="AD86" s="81"/>
      <c r="AE86" s="82" t="s">
        <v>1134</v>
      </c>
      <c r="AF86" s="81">
        <v>0</v>
      </c>
      <c r="AG86" s="81">
        <v>0</v>
      </c>
      <c r="AH86" s="81" t="s">
        <v>639</v>
      </c>
      <c r="AI86" s="81" t="s">
        <v>1453</v>
      </c>
      <c r="AJ86" s="84">
        <v>43483.73302083334</v>
      </c>
      <c r="AK86" s="82" t="s">
        <v>1455</v>
      </c>
      <c r="AL86" s="81">
        <v>937</v>
      </c>
      <c r="AM86" s="81">
        <v>97</v>
      </c>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v>1</v>
      </c>
      <c r="BT86" s="80" t="str">
        <f>REPLACE(INDEX(GroupVertices[Group],MATCH(Edges[[#This Row],[Vertex 1]],GroupVertices[Vertex],0)),1,1,"")</f>
        <v>2</v>
      </c>
      <c r="BU86" s="80" t="str">
        <f>REPLACE(INDEX(GroupVertices[Group],MATCH(Edges[[#This Row],[Vertex 2]],GroupVertices[Vertex],0)),1,1,"")</f>
        <v>2</v>
      </c>
      <c r="BV86" s="48">
        <v>2</v>
      </c>
      <c r="BW86" s="49">
        <v>5.405405405405405</v>
      </c>
      <c r="BX86" s="48">
        <v>0</v>
      </c>
      <c r="BY86" s="49">
        <v>0</v>
      </c>
      <c r="BZ86" s="48">
        <v>0</v>
      </c>
      <c r="CA86" s="49">
        <v>0</v>
      </c>
      <c r="CB86" s="48">
        <v>35</v>
      </c>
      <c r="CC86" s="49">
        <v>94.5945945945946</v>
      </c>
      <c r="CD86" s="48">
        <v>37</v>
      </c>
    </row>
    <row r="87" spans="1:82" ht="15">
      <c r="A87" s="66" t="s">
        <v>307</v>
      </c>
      <c r="B87" s="66" t="s">
        <v>348</v>
      </c>
      <c r="C87" s="67" t="s">
        <v>3166</v>
      </c>
      <c r="D87" s="68">
        <v>7</v>
      </c>
      <c r="E87" s="69"/>
      <c r="F87" s="70"/>
      <c r="G87" s="67"/>
      <c r="H87" s="71"/>
      <c r="I87" s="72"/>
      <c r="J87" s="72"/>
      <c r="K87" s="34" t="s">
        <v>65</v>
      </c>
      <c r="L87" s="79">
        <v>87</v>
      </c>
      <c r="M87" s="79"/>
      <c r="N87" s="74"/>
      <c r="O87" s="81" t="s">
        <v>635</v>
      </c>
      <c r="P87" s="81" t="s">
        <v>637</v>
      </c>
      <c r="Q87" s="81"/>
      <c r="R87" s="81"/>
      <c r="S87" s="84">
        <v>43485.44795138889</v>
      </c>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t="s">
        <v>709</v>
      </c>
      <c r="AR87" s="81"/>
      <c r="AS87" s="81"/>
      <c r="AT87" s="81"/>
      <c r="AU87" s="81"/>
      <c r="AV87" s="81"/>
      <c r="AW87" s="81" t="s">
        <v>307</v>
      </c>
      <c r="AX87" s="81"/>
      <c r="AY87" s="82" t="s">
        <v>1135</v>
      </c>
      <c r="AZ87" s="81">
        <v>1</v>
      </c>
      <c r="BA87" s="81">
        <v>0</v>
      </c>
      <c r="BB87" s="81" t="s">
        <v>750</v>
      </c>
      <c r="BC87" s="81"/>
      <c r="BD87" s="81"/>
      <c r="BE87" s="81"/>
      <c r="BF87" s="81"/>
      <c r="BG87" s="84">
        <v>43484.37678240741</v>
      </c>
      <c r="BH87" s="81"/>
      <c r="BI87" s="81" t="s">
        <v>348</v>
      </c>
      <c r="BJ87" s="82" t="s">
        <v>1176</v>
      </c>
      <c r="BK87" s="81">
        <v>10</v>
      </c>
      <c r="BL87" s="81">
        <v>34</v>
      </c>
      <c r="BM87" s="81"/>
      <c r="BN87" s="81"/>
      <c r="BO87" s="81"/>
      <c r="BP87" s="81"/>
      <c r="BQ87" s="81"/>
      <c r="BR87" s="81"/>
      <c r="BS87">
        <v>1</v>
      </c>
      <c r="BT87" s="80" t="str">
        <f>REPLACE(INDEX(GroupVertices[Group],MATCH(Edges[[#This Row],[Vertex 1]],GroupVertices[Vertex],0)),1,1,"")</f>
        <v>2</v>
      </c>
      <c r="BU87" s="80" t="str">
        <f>REPLACE(INDEX(GroupVertices[Group],MATCH(Edges[[#This Row],[Vertex 2]],GroupVertices[Vertex],0)),1,1,"")</f>
        <v>2</v>
      </c>
      <c r="BV87" s="48"/>
      <c r="BW87" s="49"/>
      <c r="BX87" s="48"/>
      <c r="BY87" s="49"/>
      <c r="BZ87" s="48"/>
      <c r="CA87" s="49"/>
      <c r="CB87" s="48"/>
      <c r="CC87" s="49"/>
      <c r="CD87" s="48"/>
    </row>
    <row r="88" spans="1:82" ht="15">
      <c r="A88" s="66" t="s">
        <v>307</v>
      </c>
      <c r="B88" s="66" t="s">
        <v>626</v>
      </c>
      <c r="C88" s="67"/>
      <c r="D88" s="68"/>
      <c r="E88" s="69"/>
      <c r="F88" s="70"/>
      <c r="G88" s="67"/>
      <c r="H88" s="71"/>
      <c r="I88" s="72"/>
      <c r="J88" s="72"/>
      <c r="K88" s="34" t="s">
        <v>65</v>
      </c>
      <c r="L88" s="79">
        <v>88</v>
      </c>
      <c r="M88" s="79"/>
      <c r="N88" s="74"/>
      <c r="O88" s="81" t="s">
        <v>636</v>
      </c>
      <c r="P88" s="81" t="s">
        <v>636</v>
      </c>
      <c r="Q88" s="81"/>
      <c r="R88" s="82" t="s">
        <v>649</v>
      </c>
      <c r="S88" s="84">
        <v>43485.44795138889</v>
      </c>
      <c r="T88" s="81"/>
      <c r="U88" s="81"/>
      <c r="V88" s="81"/>
      <c r="W88" s="81"/>
      <c r="X88" s="81"/>
      <c r="Y88" s="81" t="s">
        <v>709</v>
      </c>
      <c r="Z88" s="81"/>
      <c r="AA88" s="81"/>
      <c r="AB88" s="81"/>
      <c r="AC88" s="81"/>
      <c r="AD88" s="81"/>
      <c r="AE88" s="82" t="s">
        <v>1135</v>
      </c>
      <c r="AF88" s="81">
        <v>1</v>
      </c>
      <c r="AG88" s="81">
        <v>0</v>
      </c>
      <c r="AH88" s="81" t="s">
        <v>639</v>
      </c>
      <c r="AI88" s="81" t="s">
        <v>1453</v>
      </c>
      <c r="AJ88" s="84">
        <v>43483.73302083334</v>
      </c>
      <c r="AK88" s="82" t="s">
        <v>1455</v>
      </c>
      <c r="AL88" s="81">
        <v>937</v>
      </c>
      <c r="AM88" s="81">
        <v>97</v>
      </c>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v>1</v>
      </c>
      <c r="BT88" s="80" t="str">
        <f>REPLACE(INDEX(GroupVertices[Group],MATCH(Edges[[#This Row],[Vertex 1]],GroupVertices[Vertex],0)),1,1,"")</f>
        <v>2</v>
      </c>
      <c r="BU88" s="80" t="str">
        <f>REPLACE(INDEX(GroupVertices[Group],MATCH(Edges[[#This Row],[Vertex 2]],GroupVertices[Vertex],0)),1,1,"")</f>
        <v>2</v>
      </c>
      <c r="BV88" s="48">
        <v>2</v>
      </c>
      <c r="BW88" s="49">
        <v>1.492537313432836</v>
      </c>
      <c r="BX88" s="48">
        <v>8</v>
      </c>
      <c r="BY88" s="49">
        <v>5.970149253731344</v>
      </c>
      <c r="BZ88" s="48">
        <v>0</v>
      </c>
      <c r="CA88" s="49">
        <v>0</v>
      </c>
      <c r="CB88" s="48">
        <v>124</v>
      </c>
      <c r="CC88" s="49">
        <v>92.53731343283582</v>
      </c>
      <c r="CD88" s="48">
        <v>134</v>
      </c>
    </row>
    <row r="89" spans="1:82" ht="15">
      <c r="A89" s="66" t="s">
        <v>308</v>
      </c>
      <c r="B89" s="66" t="s">
        <v>348</v>
      </c>
      <c r="C89" s="67" t="s">
        <v>3168</v>
      </c>
      <c r="D89" s="68"/>
      <c r="E89" s="69"/>
      <c r="F89" s="70"/>
      <c r="G89" s="67"/>
      <c r="H89" s="71"/>
      <c r="I89" s="72"/>
      <c r="J89" s="72"/>
      <c r="K89" s="34" t="s">
        <v>65</v>
      </c>
      <c r="L89" s="79">
        <v>89</v>
      </c>
      <c r="M89" s="79"/>
      <c r="N89" s="74"/>
      <c r="O89" s="81" t="s">
        <v>635</v>
      </c>
      <c r="P89" s="81" t="s">
        <v>637</v>
      </c>
      <c r="Q89" s="81"/>
      <c r="R89" s="81"/>
      <c r="S89" s="84">
        <v>43485.43744212963</v>
      </c>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t="s">
        <v>710</v>
      </c>
      <c r="AR89" s="81"/>
      <c r="AS89" s="81"/>
      <c r="AT89" s="81"/>
      <c r="AU89" s="81"/>
      <c r="AV89" s="81"/>
      <c r="AW89" s="81" t="s">
        <v>308</v>
      </c>
      <c r="AX89" s="81"/>
      <c r="AY89" s="82" t="s">
        <v>1136</v>
      </c>
      <c r="AZ89" s="81">
        <v>0</v>
      </c>
      <c r="BA89" s="81">
        <v>0</v>
      </c>
      <c r="BB89" s="81" t="s">
        <v>750</v>
      </c>
      <c r="BC89" s="81"/>
      <c r="BD89" s="81"/>
      <c r="BE89" s="81"/>
      <c r="BF89" s="81"/>
      <c r="BG89" s="84">
        <v>43484.37678240741</v>
      </c>
      <c r="BH89" s="81"/>
      <c r="BI89" s="81" t="s">
        <v>348</v>
      </c>
      <c r="BJ89" s="82" t="s">
        <v>1176</v>
      </c>
      <c r="BK89" s="81">
        <v>10</v>
      </c>
      <c r="BL89" s="81">
        <v>34</v>
      </c>
      <c r="BM89" s="81"/>
      <c r="BN89" s="81"/>
      <c r="BO89" s="81"/>
      <c r="BP89" s="81"/>
      <c r="BQ89" s="81"/>
      <c r="BR89" s="81"/>
      <c r="BS89">
        <v>1</v>
      </c>
      <c r="BT89" s="80" t="str">
        <f>REPLACE(INDEX(GroupVertices[Group],MATCH(Edges[[#This Row],[Vertex 1]],GroupVertices[Vertex],0)),1,1,"")</f>
        <v>2</v>
      </c>
      <c r="BU89" s="80" t="str">
        <f>REPLACE(INDEX(GroupVertices[Group],MATCH(Edges[[#This Row],[Vertex 2]],GroupVertices[Vertex],0)),1,1,"")</f>
        <v>2</v>
      </c>
      <c r="BV89" s="48"/>
      <c r="BW89" s="49"/>
      <c r="BX89" s="48"/>
      <c r="BY89" s="49"/>
      <c r="BZ89" s="48"/>
      <c r="CA89" s="49"/>
      <c r="CB89" s="48"/>
      <c r="CC89" s="49"/>
      <c r="CD89" s="48"/>
    </row>
    <row r="90" spans="1:82" ht="15">
      <c r="A90" s="66" t="s">
        <v>308</v>
      </c>
      <c r="B90" s="66" t="s">
        <v>626</v>
      </c>
      <c r="C90" s="67"/>
      <c r="D90" s="68"/>
      <c r="E90" s="69"/>
      <c r="F90" s="70"/>
      <c r="G90" s="67"/>
      <c r="H90" s="71"/>
      <c r="I90" s="72"/>
      <c r="J90" s="72"/>
      <c r="K90" s="34" t="s">
        <v>65</v>
      </c>
      <c r="L90" s="79">
        <v>90</v>
      </c>
      <c r="M90" s="79"/>
      <c r="N90" s="74"/>
      <c r="O90" s="81" t="s">
        <v>636</v>
      </c>
      <c r="P90" s="81" t="s">
        <v>636</v>
      </c>
      <c r="Q90" s="81"/>
      <c r="R90" s="82" t="s">
        <v>649</v>
      </c>
      <c r="S90" s="84">
        <v>43485.43744212963</v>
      </c>
      <c r="T90" s="81"/>
      <c r="U90" s="81"/>
      <c r="V90" s="81"/>
      <c r="W90" s="81"/>
      <c r="X90" s="81"/>
      <c r="Y90" s="81" t="s">
        <v>710</v>
      </c>
      <c r="Z90" s="81"/>
      <c r="AA90" s="81"/>
      <c r="AB90" s="81"/>
      <c r="AC90" s="81"/>
      <c r="AD90" s="81"/>
      <c r="AE90" s="82" t="s">
        <v>1136</v>
      </c>
      <c r="AF90" s="81">
        <v>0</v>
      </c>
      <c r="AG90" s="81">
        <v>0</v>
      </c>
      <c r="AH90" s="81" t="s">
        <v>639</v>
      </c>
      <c r="AI90" s="81" t="s">
        <v>1453</v>
      </c>
      <c r="AJ90" s="84">
        <v>43483.73302083334</v>
      </c>
      <c r="AK90" s="82" t="s">
        <v>1455</v>
      </c>
      <c r="AL90" s="81">
        <v>937</v>
      </c>
      <c r="AM90" s="81">
        <v>97</v>
      </c>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v>1</v>
      </c>
      <c r="BT90" s="80" t="str">
        <f>REPLACE(INDEX(GroupVertices[Group],MATCH(Edges[[#This Row],[Vertex 1]],GroupVertices[Vertex],0)),1,1,"")</f>
        <v>2</v>
      </c>
      <c r="BU90" s="80" t="str">
        <f>REPLACE(INDEX(GroupVertices[Group],MATCH(Edges[[#This Row],[Vertex 2]],GroupVertices[Vertex],0)),1,1,"")</f>
        <v>2</v>
      </c>
      <c r="BV90" s="48">
        <v>10</v>
      </c>
      <c r="BW90" s="49">
        <v>6.896551724137931</v>
      </c>
      <c r="BX90" s="48">
        <v>6</v>
      </c>
      <c r="BY90" s="49">
        <v>4.137931034482759</v>
      </c>
      <c r="BZ90" s="48">
        <v>0</v>
      </c>
      <c r="CA90" s="49">
        <v>0</v>
      </c>
      <c r="CB90" s="48">
        <v>129</v>
      </c>
      <c r="CC90" s="49">
        <v>88.96551724137932</v>
      </c>
      <c r="CD90" s="48">
        <v>145</v>
      </c>
    </row>
    <row r="91" spans="1:82" ht="15">
      <c r="A91" s="66" t="s">
        <v>309</v>
      </c>
      <c r="B91" s="66" t="s">
        <v>348</v>
      </c>
      <c r="C91" s="67" t="s">
        <v>3166</v>
      </c>
      <c r="D91" s="68">
        <v>7</v>
      </c>
      <c r="E91" s="69"/>
      <c r="F91" s="70"/>
      <c r="G91" s="67"/>
      <c r="H91" s="71"/>
      <c r="I91" s="72"/>
      <c r="J91" s="72"/>
      <c r="K91" s="34" t="s">
        <v>65</v>
      </c>
      <c r="L91" s="79">
        <v>91</v>
      </c>
      <c r="M91" s="79"/>
      <c r="N91" s="74"/>
      <c r="O91" s="81" t="s">
        <v>635</v>
      </c>
      <c r="P91" s="81" t="s">
        <v>637</v>
      </c>
      <c r="Q91" s="81"/>
      <c r="R91" s="81"/>
      <c r="S91" s="84">
        <v>43485.43320601852</v>
      </c>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t="s">
        <v>711</v>
      </c>
      <c r="AR91" s="81"/>
      <c r="AS91" s="81"/>
      <c r="AT91" s="81"/>
      <c r="AU91" s="81"/>
      <c r="AV91" s="81"/>
      <c r="AW91" s="81" t="s">
        <v>309</v>
      </c>
      <c r="AX91" s="81"/>
      <c r="AY91" s="82" t="s">
        <v>1137</v>
      </c>
      <c r="AZ91" s="81">
        <v>1</v>
      </c>
      <c r="BA91" s="81">
        <v>0</v>
      </c>
      <c r="BB91" s="81" t="s">
        <v>750</v>
      </c>
      <c r="BC91" s="81"/>
      <c r="BD91" s="81"/>
      <c r="BE91" s="81"/>
      <c r="BF91" s="81"/>
      <c r="BG91" s="84">
        <v>43484.37678240741</v>
      </c>
      <c r="BH91" s="81"/>
      <c r="BI91" s="81" t="s">
        <v>348</v>
      </c>
      <c r="BJ91" s="82" t="s">
        <v>1176</v>
      </c>
      <c r="BK91" s="81">
        <v>10</v>
      </c>
      <c r="BL91" s="81">
        <v>34</v>
      </c>
      <c r="BM91" s="81"/>
      <c r="BN91" s="81"/>
      <c r="BO91" s="81"/>
      <c r="BP91" s="81"/>
      <c r="BQ91" s="81"/>
      <c r="BR91" s="81"/>
      <c r="BS91">
        <v>1</v>
      </c>
      <c r="BT91" s="80" t="str">
        <f>REPLACE(INDEX(GroupVertices[Group],MATCH(Edges[[#This Row],[Vertex 1]],GroupVertices[Vertex],0)),1,1,"")</f>
        <v>2</v>
      </c>
      <c r="BU91" s="80" t="str">
        <f>REPLACE(INDEX(GroupVertices[Group],MATCH(Edges[[#This Row],[Vertex 2]],GroupVertices[Vertex],0)),1,1,"")</f>
        <v>2</v>
      </c>
      <c r="BV91" s="48"/>
      <c r="BW91" s="49"/>
      <c r="BX91" s="48"/>
      <c r="BY91" s="49"/>
      <c r="BZ91" s="48"/>
      <c r="CA91" s="49"/>
      <c r="CB91" s="48"/>
      <c r="CC91" s="49"/>
      <c r="CD91" s="48"/>
    </row>
    <row r="92" spans="1:82" ht="15">
      <c r="A92" s="66" t="s">
        <v>309</v>
      </c>
      <c r="B92" s="66" t="s">
        <v>626</v>
      </c>
      <c r="C92" s="67"/>
      <c r="D92" s="68"/>
      <c r="E92" s="69"/>
      <c r="F92" s="70"/>
      <c r="G92" s="67"/>
      <c r="H92" s="71"/>
      <c r="I92" s="72"/>
      <c r="J92" s="72"/>
      <c r="K92" s="34" t="s">
        <v>65</v>
      </c>
      <c r="L92" s="79">
        <v>92</v>
      </c>
      <c r="M92" s="79"/>
      <c r="N92" s="74"/>
      <c r="O92" s="81" t="s">
        <v>636</v>
      </c>
      <c r="P92" s="81" t="s">
        <v>636</v>
      </c>
      <c r="Q92" s="81"/>
      <c r="R92" s="82" t="s">
        <v>649</v>
      </c>
      <c r="S92" s="84">
        <v>43485.43320601852</v>
      </c>
      <c r="T92" s="81"/>
      <c r="U92" s="81"/>
      <c r="V92" s="81"/>
      <c r="W92" s="81"/>
      <c r="X92" s="81"/>
      <c r="Y92" s="81" t="s">
        <v>711</v>
      </c>
      <c r="Z92" s="81"/>
      <c r="AA92" s="81"/>
      <c r="AB92" s="81"/>
      <c r="AC92" s="81"/>
      <c r="AD92" s="81"/>
      <c r="AE92" s="82" t="s">
        <v>1137</v>
      </c>
      <c r="AF92" s="81">
        <v>1</v>
      </c>
      <c r="AG92" s="81">
        <v>0</v>
      </c>
      <c r="AH92" s="81" t="s">
        <v>639</v>
      </c>
      <c r="AI92" s="81" t="s">
        <v>1453</v>
      </c>
      <c r="AJ92" s="84">
        <v>43483.73302083334</v>
      </c>
      <c r="AK92" s="82" t="s">
        <v>1455</v>
      </c>
      <c r="AL92" s="81">
        <v>937</v>
      </c>
      <c r="AM92" s="81">
        <v>97</v>
      </c>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v>1</v>
      </c>
      <c r="BT92" s="80" t="str">
        <f>REPLACE(INDEX(GroupVertices[Group],MATCH(Edges[[#This Row],[Vertex 1]],GroupVertices[Vertex],0)),1,1,"")</f>
        <v>2</v>
      </c>
      <c r="BU92" s="80" t="str">
        <f>REPLACE(INDEX(GroupVertices[Group],MATCH(Edges[[#This Row],[Vertex 2]],GroupVertices[Vertex],0)),1,1,"")</f>
        <v>2</v>
      </c>
      <c r="BV92" s="48">
        <v>4</v>
      </c>
      <c r="BW92" s="49">
        <v>2.051282051282051</v>
      </c>
      <c r="BX92" s="48">
        <v>10</v>
      </c>
      <c r="BY92" s="49">
        <v>5.128205128205129</v>
      </c>
      <c r="BZ92" s="48">
        <v>0</v>
      </c>
      <c r="CA92" s="49">
        <v>0</v>
      </c>
      <c r="CB92" s="48">
        <v>181</v>
      </c>
      <c r="CC92" s="49">
        <v>92.82051282051282</v>
      </c>
      <c r="CD92" s="48">
        <v>195</v>
      </c>
    </row>
    <row r="93" spans="1:82" ht="15">
      <c r="A93" s="66" t="s">
        <v>310</v>
      </c>
      <c r="B93" s="66" t="s">
        <v>368</v>
      </c>
      <c r="C93" s="67" t="s">
        <v>3170</v>
      </c>
      <c r="D93" s="68">
        <v>9.377443751081735</v>
      </c>
      <c r="E93" s="69"/>
      <c r="F93" s="70"/>
      <c r="G93" s="67"/>
      <c r="H93" s="71"/>
      <c r="I93" s="72"/>
      <c r="J93" s="72"/>
      <c r="K93" s="34" t="s">
        <v>65</v>
      </c>
      <c r="L93" s="79">
        <v>93</v>
      </c>
      <c r="M93" s="79"/>
      <c r="N93" s="74"/>
      <c r="O93" s="81" t="s">
        <v>635</v>
      </c>
      <c r="P93" s="81" t="s">
        <v>637</v>
      </c>
      <c r="Q93" s="81"/>
      <c r="R93" s="81"/>
      <c r="S93" s="84">
        <v>43485.39030092592</v>
      </c>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t="s">
        <v>712</v>
      </c>
      <c r="AR93" s="81"/>
      <c r="AS93" s="81"/>
      <c r="AT93" s="81"/>
      <c r="AU93" s="81"/>
      <c r="AV93" s="81"/>
      <c r="AW93" s="81" t="s">
        <v>310</v>
      </c>
      <c r="AX93" s="81"/>
      <c r="AY93" s="82" t="s">
        <v>1138</v>
      </c>
      <c r="AZ93" s="81">
        <v>3</v>
      </c>
      <c r="BA93" s="81">
        <v>0</v>
      </c>
      <c r="BB93" s="81" t="s">
        <v>769</v>
      </c>
      <c r="BC93" s="81"/>
      <c r="BD93" s="81"/>
      <c r="BE93" s="81"/>
      <c r="BF93" s="81"/>
      <c r="BG93" s="84">
        <v>43483.75094907408</v>
      </c>
      <c r="BH93" s="81"/>
      <c r="BI93" s="81" t="s">
        <v>368</v>
      </c>
      <c r="BJ93" s="82" t="s">
        <v>1196</v>
      </c>
      <c r="BK93" s="81">
        <v>14</v>
      </c>
      <c r="BL93" s="81">
        <v>7</v>
      </c>
      <c r="BM93" s="81"/>
      <c r="BN93" s="81"/>
      <c r="BO93" s="81"/>
      <c r="BP93" s="81"/>
      <c r="BQ93" s="81"/>
      <c r="BR93" s="81"/>
      <c r="BS93">
        <v>1</v>
      </c>
      <c r="BT93" s="80" t="str">
        <f>REPLACE(INDEX(GroupVertices[Group],MATCH(Edges[[#This Row],[Vertex 1]],GroupVertices[Vertex],0)),1,1,"")</f>
        <v>2</v>
      </c>
      <c r="BU93" s="80" t="str">
        <f>REPLACE(INDEX(GroupVertices[Group],MATCH(Edges[[#This Row],[Vertex 2]],GroupVertices[Vertex],0)),1,1,"")</f>
        <v>2</v>
      </c>
      <c r="BV93" s="48"/>
      <c r="BW93" s="49"/>
      <c r="BX93" s="48"/>
      <c r="BY93" s="49"/>
      <c r="BZ93" s="48"/>
      <c r="CA93" s="49"/>
      <c r="CB93" s="48"/>
      <c r="CC93" s="49"/>
      <c r="CD93" s="48"/>
    </row>
    <row r="94" spans="1:82" ht="15">
      <c r="A94" s="66" t="s">
        <v>310</v>
      </c>
      <c r="B94" s="66" t="s">
        <v>626</v>
      </c>
      <c r="C94" s="67"/>
      <c r="D94" s="68"/>
      <c r="E94" s="69"/>
      <c r="F94" s="70"/>
      <c r="G94" s="67"/>
      <c r="H94" s="71"/>
      <c r="I94" s="72"/>
      <c r="J94" s="72"/>
      <c r="K94" s="34" t="s">
        <v>65</v>
      </c>
      <c r="L94" s="79">
        <v>94</v>
      </c>
      <c r="M94" s="79"/>
      <c r="N94" s="74"/>
      <c r="O94" s="81" t="s">
        <v>636</v>
      </c>
      <c r="P94" s="81" t="s">
        <v>636</v>
      </c>
      <c r="Q94" s="81"/>
      <c r="R94" s="82" t="s">
        <v>649</v>
      </c>
      <c r="S94" s="84">
        <v>43485.39030092592</v>
      </c>
      <c r="T94" s="81"/>
      <c r="U94" s="81"/>
      <c r="V94" s="81"/>
      <c r="W94" s="81"/>
      <c r="X94" s="81"/>
      <c r="Y94" s="81" t="s">
        <v>712</v>
      </c>
      <c r="Z94" s="81"/>
      <c r="AA94" s="81"/>
      <c r="AB94" s="81"/>
      <c r="AC94" s="81"/>
      <c r="AD94" s="81"/>
      <c r="AE94" s="82" t="s">
        <v>1138</v>
      </c>
      <c r="AF94" s="81">
        <v>3</v>
      </c>
      <c r="AG94" s="81">
        <v>0</v>
      </c>
      <c r="AH94" s="81" t="s">
        <v>639</v>
      </c>
      <c r="AI94" s="81" t="s">
        <v>1453</v>
      </c>
      <c r="AJ94" s="84">
        <v>43483.73302083334</v>
      </c>
      <c r="AK94" s="82" t="s">
        <v>1455</v>
      </c>
      <c r="AL94" s="81">
        <v>937</v>
      </c>
      <c r="AM94" s="81">
        <v>97</v>
      </c>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v>1</v>
      </c>
      <c r="BT94" s="80" t="str">
        <f>REPLACE(INDEX(GroupVertices[Group],MATCH(Edges[[#This Row],[Vertex 1]],GroupVertices[Vertex],0)),1,1,"")</f>
        <v>2</v>
      </c>
      <c r="BU94" s="80" t="str">
        <f>REPLACE(INDEX(GroupVertices[Group],MATCH(Edges[[#This Row],[Vertex 2]],GroupVertices[Vertex],0)),1,1,"")</f>
        <v>2</v>
      </c>
      <c r="BV94" s="48">
        <v>0</v>
      </c>
      <c r="BW94" s="49">
        <v>0</v>
      </c>
      <c r="BX94" s="48">
        <v>0</v>
      </c>
      <c r="BY94" s="49">
        <v>0</v>
      </c>
      <c r="BZ94" s="48">
        <v>0</v>
      </c>
      <c r="CA94" s="49">
        <v>0</v>
      </c>
      <c r="CB94" s="48">
        <v>12</v>
      </c>
      <c r="CC94" s="49">
        <v>100</v>
      </c>
      <c r="CD94" s="48">
        <v>12</v>
      </c>
    </row>
    <row r="95" spans="1:82" ht="15">
      <c r="A95" s="66" t="s">
        <v>311</v>
      </c>
      <c r="B95" s="66" t="s">
        <v>348</v>
      </c>
      <c r="C95" s="67" t="s">
        <v>3167</v>
      </c>
      <c r="D95" s="68">
        <v>8.5</v>
      </c>
      <c r="E95" s="69"/>
      <c r="F95" s="70"/>
      <c r="G95" s="67"/>
      <c r="H95" s="71"/>
      <c r="I95" s="72"/>
      <c r="J95" s="72"/>
      <c r="K95" s="34" t="s">
        <v>65</v>
      </c>
      <c r="L95" s="79">
        <v>95</v>
      </c>
      <c r="M95" s="79"/>
      <c r="N95" s="74"/>
      <c r="O95" s="81" t="s">
        <v>635</v>
      </c>
      <c r="P95" s="81" t="s">
        <v>637</v>
      </c>
      <c r="Q95" s="81"/>
      <c r="R95" s="81"/>
      <c r="S95" s="84">
        <v>43485.34217592593</v>
      </c>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t="s">
        <v>713</v>
      </c>
      <c r="AR95" s="81"/>
      <c r="AS95" s="81"/>
      <c r="AT95" s="81"/>
      <c r="AU95" s="81"/>
      <c r="AV95" s="81"/>
      <c r="AW95" s="81" t="s">
        <v>311</v>
      </c>
      <c r="AX95" s="81"/>
      <c r="AY95" s="82" t="s">
        <v>1139</v>
      </c>
      <c r="AZ95" s="81">
        <v>2</v>
      </c>
      <c r="BA95" s="81">
        <v>0</v>
      </c>
      <c r="BB95" s="81" t="s">
        <v>750</v>
      </c>
      <c r="BC95" s="81"/>
      <c r="BD95" s="81"/>
      <c r="BE95" s="81"/>
      <c r="BF95" s="81"/>
      <c r="BG95" s="84">
        <v>43484.37678240741</v>
      </c>
      <c r="BH95" s="81"/>
      <c r="BI95" s="81" t="s">
        <v>348</v>
      </c>
      <c r="BJ95" s="82" t="s">
        <v>1176</v>
      </c>
      <c r="BK95" s="81">
        <v>10</v>
      </c>
      <c r="BL95" s="81">
        <v>34</v>
      </c>
      <c r="BM95" s="81"/>
      <c r="BN95" s="81"/>
      <c r="BO95" s="81"/>
      <c r="BP95" s="81"/>
      <c r="BQ95" s="81"/>
      <c r="BR95" s="81"/>
      <c r="BS95">
        <v>1</v>
      </c>
      <c r="BT95" s="80" t="str">
        <f>REPLACE(INDEX(GroupVertices[Group],MATCH(Edges[[#This Row],[Vertex 1]],GroupVertices[Vertex],0)),1,1,"")</f>
        <v>2</v>
      </c>
      <c r="BU95" s="80" t="str">
        <f>REPLACE(INDEX(GroupVertices[Group],MATCH(Edges[[#This Row],[Vertex 2]],GroupVertices[Vertex],0)),1,1,"")</f>
        <v>2</v>
      </c>
      <c r="BV95" s="48"/>
      <c r="BW95" s="49"/>
      <c r="BX95" s="48"/>
      <c r="BY95" s="49"/>
      <c r="BZ95" s="48"/>
      <c r="CA95" s="49"/>
      <c r="CB95" s="48"/>
      <c r="CC95" s="49"/>
      <c r="CD95" s="48"/>
    </row>
    <row r="96" spans="1:82" ht="15">
      <c r="A96" s="66" t="s">
        <v>311</v>
      </c>
      <c r="B96" s="66" t="s">
        <v>626</v>
      </c>
      <c r="C96" s="67"/>
      <c r="D96" s="68"/>
      <c r="E96" s="69"/>
      <c r="F96" s="70"/>
      <c r="G96" s="67"/>
      <c r="H96" s="71"/>
      <c r="I96" s="72"/>
      <c r="J96" s="72"/>
      <c r="K96" s="34" t="s">
        <v>65</v>
      </c>
      <c r="L96" s="79">
        <v>96</v>
      </c>
      <c r="M96" s="79"/>
      <c r="N96" s="74"/>
      <c r="O96" s="81" t="s">
        <v>636</v>
      </c>
      <c r="P96" s="81" t="s">
        <v>636</v>
      </c>
      <c r="Q96" s="81"/>
      <c r="R96" s="82" t="s">
        <v>649</v>
      </c>
      <c r="S96" s="84">
        <v>43485.34217592593</v>
      </c>
      <c r="T96" s="81"/>
      <c r="U96" s="81"/>
      <c r="V96" s="81"/>
      <c r="W96" s="81"/>
      <c r="X96" s="81"/>
      <c r="Y96" s="81" t="s">
        <v>713</v>
      </c>
      <c r="Z96" s="81"/>
      <c r="AA96" s="81"/>
      <c r="AB96" s="81"/>
      <c r="AC96" s="81"/>
      <c r="AD96" s="81"/>
      <c r="AE96" s="82" t="s">
        <v>1139</v>
      </c>
      <c r="AF96" s="81">
        <v>2</v>
      </c>
      <c r="AG96" s="81">
        <v>0</v>
      </c>
      <c r="AH96" s="81" t="s">
        <v>639</v>
      </c>
      <c r="AI96" s="81" t="s">
        <v>1453</v>
      </c>
      <c r="AJ96" s="84">
        <v>43483.73302083334</v>
      </c>
      <c r="AK96" s="82" t="s">
        <v>1455</v>
      </c>
      <c r="AL96" s="81">
        <v>937</v>
      </c>
      <c r="AM96" s="81">
        <v>97</v>
      </c>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v>1</v>
      </c>
      <c r="BT96" s="80" t="str">
        <f>REPLACE(INDEX(GroupVertices[Group],MATCH(Edges[[#This Row],[Vertex 1]],GroupVertices[Vertex],0)),1,1,"")</f>
        <v>2</v>
      </c>
      <c r="BU96" s="80" t="str">
        <f>REPLACE(INDEX(GroupVertices[Group],MATCH(Edges[[#This Row],[Vertex 2]],GroupVertices[Vertex],0)),1,1,"")</f>
        <v>2</v>
      </c>
      <c r="BV96" s="48">
        <v>0</v>
      </c>
      <c r="BW96" s="49">
        <v>0</v>
      </c>
      <c r="BX96" s="48">
        <v>1</v>
      </c>
      <c r="BY96" s="49">
        <v>1.639344262295082</v>
      </c>
      <c r="BZ96" s="48">
        <v>0</v>
      </c>
      <c r="CA96" s="49">
        <v>0</v>
      </c>
      <c r="CB96" s="48">
        <v>60</v>
      </c>
      <c r="CC96" s="49">
        <v>98.36065573770492</v>
      </c>
      <c r="CD96" s="48">
        <v>61</v>
      </c>
    </row>
    <row r="97" spans="1:82" ht="15">
      <c r="A97" s="66" t="s">
        <v>312</v>
      </c>
      <c r="B97" s="66" t="s">
        <v>349</v>
      </c>
      <c r="C97" s="67" t="s">
        <v>3169</v>
      </c>
      <c r="D97" s="68">
        <v>10</v>
      </c>
      <c r="E97" s="69"/>
      <c r="F97" s="70"/>
      <c r="G97" s="67"/>
      <c r="H97" s="71"/>
      <c r="I97" s="72"/>
      <c r="J97" s="72"/>
      <c r="K97" s="34" t="s">
        <v>65</v>
      </c>
      <c r="L97" s="79">
        <v>97</v>
      </c>
      <c r="M97" s="79"/>
      <c r="N97" s="74"/>
      <c r="O97" s="81" t="s">
        <v>635</v>
      </c>
      <c r="P97" s="81" t="s">
        <v>637</v>
      </c>
      <c r="Q97" s="81"/>
      <c r="R97" s="81"/>
      <c r="S97" s="84">
        <v>43485.079560185186</v>
      </c>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t="s">
        <v>714</v>
      </c>
      <c r="AR97" s="81"/>
      <c r="AS97" s="81"/>
      <c r="AT97" s="81"/>
      <c r="AU97" s="81"/>
      <c r="AV97" s="81"/>
      <c r="AW97" s="81" t="s">
        <v>312</v>
      </c>
      <c r="AX97" s="81"/>
      <c r="AY97" s="82" t="s">
        <v>1140</v>
      </c>
      <c r="AZ97" s="81">
        <v>4</v>
      </c>
      <c r="BA97" s="81">
        <v>0</v>
      </c>
      <c r="BB97" s="81" t="s">
        <v>751</v>
      </c>
      <c r="BC97" s="81"/>
      <c r="BD97" s="81"/>
      <c r="BE97" s="81"/>
      <c r="BF97" s="81"/>
      <c r="BG97" s="84">
        <v>43484.31928240741</v>
      </c>
      <c r="BH97" s="81"/>
      <c r="BI97" s="81" t="s">
        <v>349</v>
      </c>
      <c r="BJ97" s="82" t="s">
        <v>1177</v>
      </c>
      <c r="BK97" s="81">
        <v>24</v>
      </c>
      <c r="BL97" s="81">
        <v>5</v>
      </c>
      <c r="BM97" s="81"/>
      <c r="BN97" s="81"/>
      <c r="BO97" s="81"/>
      <c r="BP97" s="81"/>
      <c r="BQ97" s="81"/>
      <c r="BR97" s="81"/>
      <c r="BS97">
        <v>1</v>
      </c>
      <c r="BT97" s="80" t="str">
        <f>REPLACE(INDEX(GroupVertices[Group],MATCH(Edges[[#This Row],[Vertex 1]],GroupVertices[Vertex],0)),1,1,"")</f>
        <v>2</v>
      </c>
      <c r="BU97" s="80" t="str">
        <f>REPLACE(INDEX(GroupVertices[Group],MATCH(Edges[[#This Row],[Vertex 2]],GroupVertices[Vertex],0)),1,1,"")</f>
        <v>2</v>
      </c>
      <c r="BV97" s="48"/>
      <c r="BW97" s="49"/>
      <c r="BX97" s="48"/>
      <c r="BY97" s="49"/>
      <c r="BZ97" s="48"/>
      <c r="CA97" s="49"/>
      <c r="CB97" s="48"/>
      <c r="CC97" s="49"/>
      <c r="CD97" s="48"/>
    </row>
    <row r="98" spans="1:82" ht="15">
      <c r="A98" s="66" t="s">
        <v>312</v>
      </c>
      <c r="B98" s="66" t="s">
        <v>626</v>
      </c>
      <c r="C98" s="67"/>
      <c r="D98" s="68"/>
      <c r="E98" s="69"/>
      <c r="F98" s="70"/>
      <c r="G98" s="67"/>
      <c r="H98" s="71"/>
      <c r="I98" s="72"/>
      <c r="J98" s="72"/>
      <c r="K98" s="34" t="s">
        <v>65</v>
      </c>
      <c r="L98" s="79">
        <v>98</v>
      </c>
      <c r="M98" s="79"/>
      <c r="N98" s="74"/>
      <c r="O98" s="81" t="s">
        <v>636</v>
      </c>
      <c r="P98" s="81" t="s">
        <v>636</v>
      </c>
      <c r="Q98" s="81"/>
      <c r="R98" s="82" t="s">
        <v>649</v>
      </c>
      <c r="S98" s="84">
        <v>43485.079560185186</v>
      </c>
      <c r="T98" s="81"/>
      <c r="U98" s="81"/>
      <c r="V98" s="81"/>
      <c r="W98" s="81"/>
      <c r="X98" s="81"/>
      <c r="Y98" s="81" t="s">
        <v>714</v>
      </c>
      <c r="Z98" s="81"/>
      <c r="AA98" s="81"/>
      <c r="AB98" s="81"/>
      <c r="AC98" s="81"/>
      <c r="AD98" s="81"/>
      <c r="AE98" s="82" t="s">
        <v>1140</v>
      </c>
      <c r="AF98" s="81">
        <v>4</v>
      </c>
      <c r="AG98" s="81">
        <v>0</v>
      </c>
      <c r="AH98" s="81" t="s">
        <v>639</v>
      </c>
      <c r="AI98" s="81" t="s">
        <v>1453</v>
      </c>
      <c r="AJ98" s="84">
        <v>43483.73302083334</v>
      </c>
      <c r="AK98" s="82" t="s">
        <v>1455</v>
      </c>
      <c r="AL98" s="81">
        <v>937</v>
      </c>
      <c r="AM98" s="81">
        <v>97</v>
      </c>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v>1</v>
      </c>
      <c r="BT98" s="80" t="str">
        <f>REPLACE(INDEX(GroupVertices[Group],MATCH(Edges[[#This Row],[Vertex 1]],GroupVertices[Vertex],0)),1,1,"")</f>
        <v>2</v>
      </c>
      <c r="BU98" s="80" t="str">
        <f>REPLACE(INDEX(GroupVertices[Group],MATCH(Edges[[#This Row],[Vertex 2]],GroupVertices[Vertex],0)),1,1,"")</f>
        <v>2</v>
      </c>
      <c r="BV98" s="48">
        <v>1</v>
      </c>
      <c r="BW98" s="49">
        <v>12.5</v>
      </c>
      <c r="BX98" s="48">
        <v>0</v>
      </c>
      <c r="BY98" s="49">
        <v>0</v>
      </c>
      <c r="BZ98" s="48">
        <v>0</v>
      </c>
      <c r="CA98" s="49">
        <v>0</v>
      </c>
      <c r="CB98" s="48">
        <v>7</v>
      </c>
      <c r="CC98" s="49">
        <v>87.5</v>
      </c>
      <c r="CD98" s="48">
        <v>8</v>
      </c>
    </row>
    <row r="99" spans="1:82" ht="15">
      <c r="A99" s="66" t="s">
        <v>313</v>
      </c>
      <c r="B99" s="66" t="s">
        <v>348</v>
      </c>
      <c r="C99" s="67" t="s">
        <v>3171</v>
      </c>
      <c r="D99" s="68">
        <v>10</v>
      </c>
      <c r="E99" s="69"/>
      <c r="F99" s="70"/>
      <c r="G99" s="67"/>
      <c r="H99" s="71"/>
      <c r="I99" s="72"/>
      <c r="J99" s="72"/>
      <c r="K99" s="34" t="s">
        <v>65</v>
      </c>
      <c r="L99" s="79">
        <v>99</v>
      </c>
      <c r="M99" s="79"/>
      <c r="N99" s="74"/>
      <c r="O99" s="81" t="s">
        <v>635</v>
      </c>
      <c r="P99" s="81" t="s">
        <v>637</v>
      </c>
      <c r="Q99" s="81"/>
      <c r="R99" s="81"/>
      <c r="S99" s="84">
        <v>43485.05167824074</v>
      </c>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t="s">
        <v>715</v>
      </c>
      <c r="AR99" s="81"/>
      <c r="AS99" s="81"/>
      <c r="AT99" s="81"/>
      <c r="AU99" s="81"/>
      <c r="AV99" s="81"/>
      <c r="AW99" s="81" t="s">
        <v>313</v>
      </c>
      <c r="AX99" s="81"/>
      <c r="AY99" s="82" t="s">
        <v>1141</v>
      </c>
      <c r="AZ99" s="81">
        <v>6</v>
      </c>
      <c r="BA99" s="81">
        <v>0</v>
      </c>
      <c r="BB99" s="81" t="s">
        <v>750</v>
      </c>
      <c r="BC99" s="81"/>
      <c r="BD99" s="81"/>
      <c r="BE99" s="81"/>
      <c r="BF99" s="81"/>
      <c r="BG99" s="84">
        <v>43484.37678240741</v>
      </c>
      <c r="BH99" s="81"/>
      <c r="BI99" s="81" t="s">
        <v>348</v>
      </c>
      <c r="BJ99" s="82" t="s">
        <v>1176</v>
      </c>
      <c r="BK99" s="81">
        <v>10</v>
      </c>
      <c r="BL99" s="81">
        <v>34</v>
      </c>
      <c r="BM99" s="81"/>
      <c r="BN99" s="81"/>
      <c r="BO99" s="81"/>
      <c r="BP99" s="81"/>
      <c r="BQ99" s="81"/>
      <c r="BR99" s="81"/>
      <c r="BS99">
        <v>1</v>
      </c>
      <c r="BT99" s="80" t="str">
        <f>REPLACE(INDEX(GroupVertices[Group],MATCH(Edges[[#This Row],[Vertex 1]],GroupVertices[Vertex],0)),1,1,"")</f>
        <v>2</v>
      </c>
      <c r="BU99" s="80" t="str">
        <f>REPLACE(INDEX(GroupVertices[Group],MATCH(Edges[[#This Row],[Vertex 2]],GroupVertices[Vertex],0)),1,1,"")</f>
        <v>2</v>
      </c>
      <c r="BV99" s="48"/>
      <c r="BW99" s="49"/>
      <c r="BX99" s="48"/>
      <c r="BY99" s="49"/>
      <c r="BZ99" s="48"/>
      <c r="CA99" s="49"/>
      <c r="CB99" s="48"/>
      <c r="CC99" s="49"/>
      <c r="CD99" s="48"/>
    </row>
    <row r="100" spans="1:82" ht="15">
      <c r="A100" s="66" t="s">
        <v>313</v>
      </c>
      <c r="B100" s="66" t="s">
        <v>626</v>
      </c>
      <c r="C100" s="67"/>
      <c r="D100" s="68"/>
      <c r="E100" s="69"/>
      <c r="F100" s="70"/>
      <c r="G100" s="67"/>
      <c r="H100" s="71"/>
      <c r="I100" s="72"/>
      <c r="J100" s="72"/>
      <c r="K100" s="34" t="s">
        <v>65</v>
      </c>
      <c r="L100" s="79">
        <v>100</v>
      </c>
      <c r="M100" s="79"/>
      <c r="N100" s="74"/>
      <c r="O100" s="81" t="s">
        <v>636</v>
      </c>
      <c r="P100" s="81" t="s">
        <v>636</v>
      </c>
      <c r="Q100" s="81"/>
      <c r="R100" s="82" t="s">
        <v>649</v>
      </c>
      <c r="S100" s="84">
        <v>43485.05167824074</v>
      </c>
      <c r="T100" s="81"/>
      <c r="U100" s="81"/>
      <c r="V100" s="81"/>
      <c r="W100" s="81"/>
      <c r="X100" s="81"/>
      <c r="Y100" s="81" t="s">
        <v>715</v>
      </c>
      <c r="Z100" s="81"/>
      <c r="AA100" s="81"/>
      <c r="AB100" s="81"/>
      <c r="AC100" s="81"/>
      <c r="AD100" s="81"/>
      <c r="AE100" s="82" t="s">
        <v>1141</v>
      </c>
      <c r="AF100" s="81">
        <v>6</v>
      </c>
      <c r="AG100" s="81">
        <v>0</v>
      </c>
      <c r="AH100" s="81" t="s">
        <v>639</v>
      </c>
      <c r="AI100" s="81" t="s">
        <v>1453</v>
      </c>
      <c r="AJ100" s="84">
        <v>43483.73302083334</v>
      </c>
      <c r="AK100" s="82" t="s">
        <v>1455</v>
      </c>
      <c r="AL100" s="81">
        <v>937</v>
      </c>
      <c r="AM100" s="81">
        <v>97</v>
      </c>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v>1</v>
      </c>
      <c r="BT100" s="80" t="str">
        <f>REPLACE(INDEX(GroupVertices[Group],MATCH(Edges[[#This Row],[Vertex 1]],GroupVertices[Vertex],0)),1,1,"")</f>
        <v>2</v>
      </c>
      <c r="BU100" s="80" t="str">
        <f>REPLACE(INDEX(GroupVertices[Group],MATCH(Edges[[#This Row],[Vertex 2]],GroupVertices[Vertex],0)),1,1,"")</f>
        <v>2</v>
      </c>
      <c r="BV100" s="48">
        <v>1</v>
      </c>
      <c r="BW100" s="49">
        <v>1.2658227848101267</v>
      </c>
      <c r="BX100" s="48">
        <v>8</v>
      </c>
      <c r="BY100" s="49">
        <v>10.126582278481013</v>
      </c>
      <c r="BZ100" s="48">
        <v>0</v>
      </c>
      <c r="CA100" s="49">
        <v>0</v>
      </c>
      <c r="CB100" s="48">
        <v>70</v>
      </c>
      <c r="CC100" s="49">
        <v>88.60759493670886</v>
      </c>
      <c r="CD100" s="48">
        <v>79</v>
      </c>
    </row>
    <row r="101" spans="1:82" ht="15">
      <c r="A101" s="66" t="s">
        <v>314</v>
      </c>
      <c r="B101" s="66" t="s">
        <v>349</v>
      </c>
      <c r="C101" s="67" t="s">
        <v>3167</v>
      </c>
      <c r="D101" s="68">
        <v>8.5</v>
      </c>
      <c r="E101" s="69"/>
      <c r="F101" s="70"/>
      <c r="G101" s="67"/>
      <c r="H101" s="71"/>
      <c r="I101" s="72"/>
      <c r="J101" s="72"/>
      <c r="K101" s="34" t="s">
        <v>65</v>
      </c>
      <c r="L101" s="79">
        <v>101</v>
      </c>
      <c r="M101" s="79"/>
      <c r="N101" s="74"/>
      <c r="O101" s="81" t="s">
        <v>635</v>
      </c>
      <c r="P101" s="81" t="s">
        <v>637</v>
      </c>
      <c r="Q101" s="81"/>
      <c r="R101" s="81"/>
      <c r="S101" s="84">
        <v>43484.98599537037</v>
      </c>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t="s">
        <v>716</v>
      </c>
      <c r="AR101" s="81"/>
      <c r="AS101" s="81"/>
      <c r="AT101" s="81"/>
      <c r="AU101" s="81"/>
      <c r="AV101" s="81"/>
      <c r="AW101" s="81" t="s">
        <v>314</v>
      </c>
      <c r="AX101" s="81"/>
      <c r="AY101" s="82" t="s">
        <v>1142</v>
      </c>
      <c r="AZ101" s="81">
        <v>2</v>
      </c>
      <c r="BA101" s="81">
        <v>0</v>
      </c>
      <c r="BB101" s="81" t="s">
        <v>751</v>
      </c>
      <c r="BC101" s="81"/>
      <c r="BD101" s="81"/>
      <c r="BE101" s="81"/>
      <c r="BF101" s="81"/>
      <c r="BG101" s="84">
        <v>43484.31928240741</v>
      </c>
      <c r="BH101" s="81"/>
      <c r="BI101" s="81" t="s">
        <v>349</v>
      </c>
      <c r="BJ101" s="82" t="s">
        <v>1177</v>
      </c>
      <c r="BK101" s="81">
        <v>24</v>
      </c>
      <c r="BL101" s="81">
        <v>5</v>
      </c>
      <c r="BM101" s="81"/>
      <c r="BN101" s="81"/>
      <c r="BO101" s="81"/>
      <c r="BP101" s="81"/>
      <c r="BQ101" s="81"/>
      <c r="BR101" s="81"/>
      <c r="BS101">
        <v>1</v>
      </c>
      <c r="BT101" s="80" t="str">
        <f>REPLACE(INDEX(GroupVertices[Group],MATCH(Edges[[#This Row],[Vertex 1]],GroupVertices[Vertex],0)),1,1,"")</f>
        <v>2</v>
      </c>
      <c r="BU101" s="80" t="str">
        <f>REPLACE(INDEX(GroupVertices[Group],MATCH(Edges[[#This Row],[Vertex 2]],GroupVertices[Vertex],0)),1,1,"")</f>
        <v>2</v>
      </c>
      <c r="BV101" s="48"/>
      <c r="BW101" s="49"/>
      <c r="BX101" s="48"/>
      <c r="BY101" s="49"/>
      <c r="BZ101" s="48"/>
      <c r="CA101" s="49"/>
      <c r="CB101" s="48"/>
      <c r="CC101" s="49"/>
      <c r="CD101" s="48"/>
    </row>
    <row r="102" spans="1:82" ht="15">
      <c r="A102" s="66" t="s">
        <v>314</v>
      </c>
      <c r="B102" s="66" t="s">
        <v>626</v>
      </c>
      <c r="C102" s="67"/>
      <c r="D102" s="68"/>
      <c r="E102" s="69"/>
      <c r="F102" s="70"/>
      <c r="G102" s="67"/>
      <c r="H102" s="71"/>
      <c r="I102" s="72"/>
      <c r="J102" s="72"/>
      <c r="K102" s="34" t="s">
        <v>65</v>
      </c>
      <c r="L102" s="79">
        <v>102</v>
      </c>
      <c r="M102" s="79"/>
      <c r="N102" s="74"/>
      <c r="O102" s="81" t="s">
        <v>636</v>
      </c>
      <c r="P102" s="81" t="s">
        <v>636</v>
      </c>
      <c r="Q102" s="81"/>
      <c r="R102" s="82" t="s">
        <v>649</v>
      </c>
      <c r="S102" s="84">
        <v>43484.98599537037</v>
      </c>
      <c r="T102" s="81"/>
      <c r="U102" s="81"/>
      <c r="V102" s="81"/>
      <c r="W102" s="81"/>
      <c r="X102" s="81"/>
      <c r="Y102" s="81" t="s">
        <v>716</v>
      </c>
      <c r="Z102" s="81"/>
      <c r="AA102" s="81"/>
      <c r="AB102" s="81"/>
      <c r="AC102" s="81"/>
      <c r="AD102" s="81"/>
      <c r="AE102" s="82" t="s">
        <v>1142</v>
      </c>
      <c r="AF102" s="81">
        <v>2</v>
      </c>
      <c r="AG102" s="81">
        <v>0</v>
      </c>
      <c r="AH102" s="81" t="s">
        <v>639</v>
      </c>
      <c r="AI102" s="81" t="s">
        <v>1453</v>
      </c>
      <c r="AJ102" s="84">
        <v>43483.73302083334</v>
      </c>
      <c r="AK102" s="82" t="s">
        <v>1455</v>
      </c>
      <c r="AL102" s="81">
        <v>937</v>
      </c>
      <c r="AM102" s="81">
        <v>97</v>
      </c>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v>1</v>
      </c>
      <c r="BT102" s="80" t="str">
        <f>REPLACE(INDEX(GroupVertices[Group],MATCH(Edges[[#This Row],[Vertex 1]],GroupVertices[Vertex],0)),1,1,"")</f>
        <v>2</v>
      </c>
      <c r="BU102" s="80" t="str">
        <f>REPLACE(INDEX(GroupVertices[Group],MATCH(Edges[[#This Row],[Vertex 2]],GroupVertices[Vertex],0)),1,1,"")</f>
        <v>2</v>
      </c>
      <c r="BV102" s="48">
        <v>0</v>
      </c>
      <c r="BW102" s="49">
        <v>0</v>
      </c>
      <c r="BX102" s="48">
        <v>2</v>
      </c>
      <c r="BY102" s="49">
        <v>4.878048780487805</v>
      </c>
      <c r="BZ102" s="48">
        <v>0</v>
      </c>
      <c r="CA102" s="49">
        <v>0</v>
      </c>
      <c r="CB102" s="48">
        <v>39</v>
      </c>
      <c r="CC102" s="49">
        <v>95.1219512195122</v>
      </c>
      <c r="CD102" s="48">
        <v>41</v>
      </c>
    </row>
    <row r="103" spans="1:82" ht="15">
      <c r="A103" s="66" t="s">
        <v>315</v>
      </c>
      <c r="B103" s="66" t="s">
        <v>344</v>
      </c>
      <c r="C103" s="67" t="s">
        <v>3168</v>
      </c>
      <c r="D103" s="68"/>
      <c r="E103" s="69"/>
      <c r="F103" s="70"/>
      <c r="G103" s="67"/>
      <c r="H103" s="71"/>
      <c r="I103" s="72"/>
      <c r="J103" s="72"/>
      <c r="K103" s="34" t="s">
        <v>65</v>
      </c>
      <c r="L103" s="79">
        <v>103</v>
      </c>
      <c r="M103" s="79"/>
      <c r="N103" s="74"/>
      <c r="O103" s="81" t="s">
        <v>635</v>
      </c>
      <c r="P103" s="81" t="s">
        <v>637</v>
      </c>
      <c r="Q103" s="81"/>
      <c r="R103" s="81"/>
      <c r="S103" s="84">
        <v>43484.98217592593</v>
      </c>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t="s">
        <v>717</v>
      </c>
      <c r="AR103" s="81"/>
      <c r="AS103" s="81"/>
      <c r="AT103" s="81"/>
      <c r="AU103" s="81"/>
      <c r="AV103" s="81"/>
      <c r="AW103" s="81" t="s">
        <v>315</v>
      </c>
      <c r="AX103" s="81"/>
      <c r="AY103" s="82" t="s">
        <v>1143</v>
      </c>
      <c r="AZ103" s="81">
        <v>0</v>
      </c>
      <c r="BA103" s="81">
        <v>0</v>
      </c>
      <c r="BB103" s="81" t="s">
        <v>746</v>
      </c>
      <c r="BC103" s="81"/>
      <c r="BD103" s="81"/>
      <c r="BE103" s="81"/>
      <c r="BF103" s="81"/>
      <c r="BG103" s="84">
        <v>43484.5318287037</v>
      </c>
      <c r="BH103" s="81"/>
      <c r="BI103" s="81" t="s">
        <v>344</v>
      </c>
      <c r="BJ103" s="82" t="s">
        <v>1172</v>
      </c>
      <c r="BK103" s="81">
        <v>1</v>
      </c>
      <c r="BL103" s="81">
        <v>3</v>
      </c>
      <c r="BM103" s="81"/>
      <c r="BN103" s="81"/>
      <c r="BO103" s="81"/>
      <c r="BP103" s="81"/>
      <c r="BQ103" s="81"/>
      <c r="BR103" s="81"/>
      <c r="BS103">
        <v>1</v>
      </c>
      <c r="BT103" s="80" t="str">
        <f>REPLACE(INDEX(GroupVertices[Group],MATCH(Edges[[#This Row],[Vertex 1]],GroupVertices[Vertex],0)),1,1,"")</f>
        <v>2</v>
      </c>
      <c r="BU103" s="80" t="str">
        <f>REPLACE(INDEX(GroupVertices[Group],MATCH(Edges[[#This Row],[Vertex 2]],GroupVertices[Vertex],0)),1,1,"")</f>
        <v>2</v>
      </c>
      <c r="BV103" s="48"/>
      <c r="BW103" s="49"/>
      <c r="BX103" s="48"/>
      <c r="BY103" s="49"/>
      <c r="BZ103" s="48"/>
      <c r="CA103" s="49"/>
      <c r="CB103" s="48"/>
      <c r="CC103" s="49"/>
      <c r="CD103" s="48"/>
    </row>
    <row r="104" spans="1:82" ht="15">
      <c r="A104" s="66" t="s">
        <v>315</v>
      </c>
      <c r="B104" s="66" t="s">
        <v>626</v>
      </c>
      <c r="C104" s="67"/>
      <c r="D104" s="68"/>
      <c r="E104" s="69"/>
      <c r="F104" s="70"/>
      <c r="G104" s="67"/>
      <c r="H104" s="71"/>
      <c r="I104" s="72"/>
      <c r="J104" s="72"/>
      <c r="K104" s="34" t="s">
        <v>65</v>
      </c>
      <c r="L104" s="79">
        <v>104</v>
      </c>
      <c r="M104" s="79"/>
      <c r="N104" s="74"/>
      <c r="O104" s="81" t="s">
        <v>636</v>
      </c>
      <c r="P104" s="81" t="s">
        <v>636</v>
      </c>
      <c r="Q104" s="81"/>
      <c r="R104" s="82" t="s">
        <v>649</v>
      </c>
      <c r="S104" s="84">
        <v>43484.98217592593</v>
      </c>
      <c r="T104" s="81"/>
      <c r="U104" s="81"/>
      <c r="V104" s="81"/>
      <c r="W104" s="81"/>
      <c r="X104" s="81"/>
      <c r="Y104" s="81" t="s">
        <v>717</v>
      </c>
      <c r="Z104" s="81"/>
      <c r="AA104" s="81"/>
      <c r="AB104" s="81"/>
      <c r="AC104" s="81"/>
      <c r="AD104" s="81"/>
      <c r="AE104" s="82" t="s">
        <v>1143</v>
      </c>
      <c r="AF104" s="81">
        <v>0</v>
      </c>
      <c r="AG104" s="81">
        <v>0</v>
      </c>
      <c r="AH104" s="81" t="s">
        <v>639</v>
      </c>
      <c r="AI104" s="81" t="s">
        <v>1453</v>
      </c>
      <c r="AJ104" s="84">
        <v>43483.73302083334</v>
      </c>
      <c r="AK104" s="82" t="s">
        <v>1455</v>
      </c>
      <c r="AL104" s="81">
        <v>937</v>
      </c>
      <c r="AM104" s="81">
        <v>97</v>
      </c>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v>1</v>
      </c>
      <c r="BT104" s="80" t="str">
        <f>REPLACE(INDEX(GroupVertices[Group],MATCH(Edges[[#This Row],[Vertex 1]],GroupVertices[Vertex],0)),1,1,"")</f>
        <v>2</v>
      </c>
      <c r="BU104" s="80" t="str">
        <f>REPLACE(INDEX(GroupVertices[Group],MATCH(Edges[[#This Row],[Vertex 2]],GroupVertices[Vertex],0)),1,1,"")</f>
        <v>2</v>
      </c>
      <c r="BV104" s="48">
        <v>1</v>
      </c>
      <c r="BW104" s="49">
        <v>3.3333333333333335</v>
      </c>
      <c r="BX104" s="48">
        <v>3</v>
      </c>
      <c r="BY104" s="49">
        <v>10</v>
      </c>
      <c r="BZ104" s="48">
        <v>0</v>
      </c>
      <c r="CA104" s="49">
        <v>0</v>
      </c>
      <c r="CB104" s="48">
        <v>26</v>
      </c>
      <c r="CC104" s="49">
        <v>86.66666666666667</v>
      </c>
      <c r="CD104" s="48">
        <v>30</v>
      </c>
    </row>
    <row r="105" spans="1:82" ht="15">
      <c r="A105" s="66" t="s">
        <v>316</v>
      </c>
      <c r="B105" s="66" t="s">
        <v>361</v>
      </c>
      <c r="C105" s="67" t="s">
        <v>3166</v>
      </c>
      <c r="D105" s="68">
        <v>7</v>
      </c>
      <c r="E105" s="69"/>
      <c r="F105" s="70"/>
      <c r="G105" s="67"/>
      <c r="H105" s="71"/>
      <c r="I105" s="72"/>
      <c r="J105" s="72"/>
      <c r="K105" s="34" t="s">
        <v>65</v>
      </c>
      <c r="L105" s="79">
        <v>105</v>
      </c>
      <c r="M105" s="79"/>
      <c r="N105" s="74"/>
      <c r="O105" s="81" t="s">
        <v>635</v>
      </c>
      <c r="P105" s="81" t="s">
        <v>637</v>
      </c>
      <c r="Q105" s="81"/>
      <c r="R105" s="81"/>
      <c r="S105" s="84">
        <v>43484.9796875</v>
      </c>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t="s">
        <v>718</v>
      </c>
      <c r="AR105" s="81"/>
      <c r="AS105" s="81"/>
      <c r="AT105" s="81"/>
      <c r="AU105" s="81"/>
      <c r="AV105" s="81"/>
      <c r="AW105" s="81" t="s">
        <v>316</v>
      </c>
      <c r="AX105" s="81"/>
      <c r="AY105" s="82" t="s">
        <v>1144</v>
      </c>
      <c r="AZ105" s="81">
        <v>1</v>
      </c>
      <c r="BA105" s="81">
        <v>0</v>
      </c>
      <c r="BB105" s="81" t="s">
        <v>763</v>
      </c>
      <c r="BC105" s="81"/>
      <c r="BD105" s="81"/>
      <c r="BE105" s="81"/>
      <c r="BF105" s="81"/>
      <c r="BG105" s="84">
        <v>43483.84100694444</v>
      </c>
      <c r="BH105" s="81"/>
      <c r="BI105" s="81" t="s">
        <v>361</v>
      </c>
      <c r="BJ105" s="82" t="s">
        <v>1189</v>
      </c>
      <c r="BK105" s="81">
        <v>10</v>
      </c>
      <c r="BL105" s="81">
        <v>14</v>
      </c>
      <c r="BM105" s="81"/>
      <c r="BN105" s="81"/>
      <c r="BO105" s="81"/>
      <c r="BP105" s="81"/>
      <c r="BQ105" s="81"/>
      <c r="BR105" s="81"/>
      <c r="BS105">
        <v>1</v>
      </c>
      <c r="BT105" s="80" t="str">
        <f>REPLACE(INDEX(GroupVertices[Group],MATCH(Edges[[#This Row],[Vertex 1]],GroupVertices[Vertex],0)),1,1,"")</f>
        <v>2</v>
      </c>
      <c r="BU105" s="80" t="str">
        <f>REPLACE(INDEX(GroupVertices[Group],MATCH(Edges[[#This Row],[Vertex 2]],GroupVertices[Vertex],0)),1,1,"")</f>
        <v>2</v>
      </c>
      <c r="BV105" s="48"/>
      <c r="BW105" s="49"/>
      <c r="BX105" s="48"/>
      <c r="BY105" s="49"/>
      <c r="BZ105" s="48"/>
      <c r="CA105" s="49"/>
      <c r="CB105" s="48"/>
      <c r="CC105" s="49"/>
      <c r="CD105" s="48"/>
    </row>
    <row r="106" spans="1:82" ht="15">
      <c r="A106" s="66" t="s">
        <v>316</v>
      </c>
      <c r="B106" s="66" t="s">
        <v>626</v>
      </c>
      <c r="C106" s="67"/>
      <c r="D106" s="68"/>
      <c r="E106" s="69"/>
      <c r="F106" s="70"/>
      <c r="G106" s="67"/>
      <c r="H106" s="71"/>
      <c r="I106" s="72"/>
      <c r="J106" s="72"/>
      <c r="K106" s="34" t="s">
        <v>65</v>
      </c>
      <c r="L106" s="79">
        <v>106</v>
      </c>
      <c r="M106" s="79"/>
      <c r="N106" s="74"/>
      <c r="O106" s="81" t="s">
        <v>636</v>
      </c>
      <c r="P106" s="81" t="s">
        <v>636</v>
      </c>
      <c r="Q106" s="81"/>
      <c r="R106" s="82" t="s">
        <v>649</v>
      </c>
      <c r="S106" s="84">
        <v>43484.9796875</v>
      </c>
      <c r="T106" s="81"/>
      <c r="U106" s="81"/>
      <c r="V106" s="81"/>
      <c r="W106" s="81"/>
      <c r="X106" s="81"/>
      <c r="Y106" s="81" t="s">
        <v>718</v>
      </c>
      <c r="Z106" s="81"/>
      <c r="AA106" s="81"/>
      <c r="AB106" s="81"/>
      <c r="AC106" s="81"/>
      <c r="AD106" s="81"/>
      <c r="AE106" s="82" t="s">
        <v>1144</v>
      </c>
      <c r="AF106" s="81">
        <v>1</v>
      </c>
      <c r="AG106" s="81">
        <v>0</v>
      </c>
      <c r="AH106" s="81" t="s">
        <v>639</v>
      </c>
      <c r="AI106" s="81" t="s">
        <v>1453</v>
      </c>
      <c r="AJ106" s="84">
        <v>43483.73302083334</v>
      </c>
      <c r="AK106" s="82" t="s">
        <v>1455</v>
      </c>
      <c r="AL106" s="81">
        <v>937</v>
      </c>
      <c r="AM106" s="81">
        <v>97</v>
      </c>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v>1</v>
      </c>
      <c r="BT106" s="80" t="str">
        <f>REPLACE(INDEX(GroupVertices[Group],MATCH(Edges[[#This Row],[Vertex 1]],GroupVertices[Vertex],0)),1,1,"")</f>
        <v>2</v>
      </c>
      <c r="BU106" s="80" t="str">
        <f>REPLACE(INDEX(GroupVertices[Group],MATCH(Edges[[#This Row],[Vertex 2]],GroupVertices[Vertex],0)),1,1,"")</f>
        <v>2</v>
      </c>
      <c r="BV106" s="48">
        <v>0</v>
      </c>
      <c r="BW106" s="49">
        <v>0</v>
      </c>
      <c r="BX106" s="48">
        <v>2</v>
      </c>
      <c r="BY106" s="49">
        <v>9.523809523809524</v>
      </c>
      <c r="BZ106" s="48">
        <v>0</v>
      </c>
      <c r="CA106" s="49">
        <v>0</v>
      </c>
      <c r="CB106" s="48">
        <v>19</v>
      </c>
      <c r="CC106" s="49">
        <v>90.47619047619048</v>
      </c>
      <c r="CD106" s="48">
        <v>21</v>
      </c>
    </row>
    <row r="107" spans="1:82" ht="15">
      <c r="A107" s="66" t="s">
        <v>317</v>
      </c>
      <c r="B107" s="66" t="s">
        <v>348</v>
      </c>
      <c r="C107" s="67" t="s">
        <v>3166</v>
      </c>
      <c r="D107" s="68">
        <v>7</v>
      </c>
      <c r="E107" s="69"/>
      <c r="F107" s="70"/>
      <c r="G107" s="67"/>
      <c r="H107" s="71"/>
      <c r="I107" s="72"/>
      <c r="J107" s="72"/>
      <c r="K107" s="34" t="s">
        <v>65</v>
      </c>
      <c r="L107" s="79">
        <v>107</v>
      </c>
      <c r="M107" s="79"/>
      <c r="N107" s="74"/>
      <c r="O107" s="81" t="s">
        <v>635</v>
      </c>
      <c r="P107" s="81" t="s">
        <v>637</v>
      </c>
      <c r="Q107" s="81"/>
      <c r="R107" s="81"/>
      <c r="S107" s="84">
        <v>43484.97835648148</v>
      </c>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t="s">
        <v>719</v>
      </c>
      <c r="AR107" s="81"/>
      <c r="AS107" s="81"/>
      <c r="AT107" s="81"/>
      <c r="AU107" s="81"/>
      <c r="AV107" s="81"/>
      <c r="AW107" s="81" t="s">
        <v>317</v>
      </c>
      <c r="AX107" s="81"/>
      <c r="AY107" s="82" t="s">
        <v>1145</v>
      </c>
      <c r="AZ107" s="81">
        <v>1</v>
      </c>
      <c r="BA107" s="81">
        <v>0</v>
      </c>
      <c r="BB107" s="81" t="s">
        <v>750</v>
      </c>
      <c r="BC107" s="81"/>
      <c r="BD107" s="81"/>
      <c r="BE107" s="81"/>
      <c r="BF107" s="81"/>
      <c r="BG107" s="84">
        <v>43484.37678240741</v>
      </c>
      <c r="BH107" s="81"/>
      <c r="BI107" s="81" t="s">
        <v>348</v>
      </c>
      <c r="BJ107" s="82" t="s">
        <v>1176</v>
      </c>
      <c r="BK107" s="81">
        <v>10</v>
      </c>
      <c r="BL107" s="81">
        <v>34</v>
      </c>
      <c r="BM107" s="81"/>
      <c r="BN107" s="81"/>
      <c r="BO107" s="81"/>
      <c r="BP107" s="81"/>
      <c r="BQ107" s="81"/>
      <c r="BR107" s="81"/>
      <c r="BS107">
        <v>1</v>
      </c>
      <c r="BT107" s="80" t="str">
        <f>REPLACE(INDEX(GroupVertices[Group],MATCH(Edges[[#This Row],[Vertex 1]],GroupVertices[Vertex],0)),1,1,"")</f>
        <v>2</v>
      </c>
      <c r="BU107" s="80" t="str">
        <f>REPLACE(INDEX(GroupVertices[Group],MATCH(Edges[[#This Row],[Vertex 2]],GroupVertices[Vertex],0)),1,1,"")</f>
        <v>2</v>
      </c>
      <c r="BV107" s="48"/>
      <c r="BW107" s="49"/>
      <c r="BX107" s="48"/>
      <c r="BY107" s="49"/>
      <c r="BZ107" s="48"/>
      <c r="CA107" s="49"/>
      <c r="CB107" s="48"/>
      <c r="CC107" s="49"/>
      <c r="CD107" s="48"/>
    </row>
    <row r="108" spans="1:82" ht="15">
      <c r="A108" s="66" t="s">
        <v>317</v>
      </c>
      <c r="B108" s="66" t="s">
        <v>626</v>
      </c>
      <c r="C108" s="67"/>
      <c r="D108" s="68"/>
      <c r="E108" s="69"/>
      <c r="F108" s="70"/>
      <c r="G108" s="67"/>
      <c r="H108" s="71"/>
      <c r="I108" s="72"/>
      <c r="J108" s="72"/>
      <c r="K108" s="34" t="s">
        <v>65</v>
      </c>
      <c r="L108" s="79">
        <v>108</v>
      </c>
      <c r="M108" s="79"/>
      <c r="N108" s="74"/>
      <c r="O108" s="81" t="s">
        <v>636</v>
      </c>
      <c r="P108" s="81" t="s">
        <v>636</v>
      </c>
      <c r="Q108" s="81"/>
      <c r="R108" s="82" t="s">
        <v>649</v>
      </c>
      <c r="S108" s="84">
        <v>43484.97835648148</v>
      </c>
      <c r="T108" s="81"/>
      <c r="U108" s="81"/>
      <c r="V108" s="81"/>
      <c r="W108" s="81"/>
      <c r="X108" s="81"/>
      <c r="Y108" s="81" t="s">
        <v>719</v>
      </c>
      <c r="Z108" s="81"/>
      <c r="AA108" s="81"/>
      <c r="AB108" s="81"/>
      <c r="AC108" s="81"/>
      <c r="AD108" s="81"/>
      <c r="AE108" s="82" t="s">
        <v>1145</v>
      </c>
      <c r="AF108" s="81">
        <v>1</v>
      </c>
      <c r="AG108" s="81">
        <v>0</v>
      </c>
      <c r="AH108" s="81" t="s">
        <v>639</v>
      </c>
      <c r="AI108" s="81" t="s">
        <v>1453</v>
      </c>
      <c r="AJ108" s="84">
        <v>43483.73302083334</v>
      </c>
      <c r="AK108" s="82" t="s">
        <v>1455</v>
      </c>
      <c r="AL108" s="81">
        <v>937</v>
      </c>
      <c r="AM108" s="81">
        <v>97</v>
      </c>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v>1</v>
      </c>
      <c r="BT108" s="80" t="str">
        <f>REPLACE(INDEX(GroupVertices[Group],MATCH(Edges[[#This Row],[Vertex 1]],GroupVertices[Vertex],0)),1,1,"")</f>
        <v>2</v>
      </c>
      <c r="BU108" s="80" t="str">
        <f>REPLACE(INDEX(GroupVertices[Group],MATCH(Edges[[#This Row],[Vertex 2]],GroupVertices[Vertex],0)),1,1,"")</f>
        <v>2</v>
      </c>
      <c r="BV108" s="48">
        <v>1</v>
      </c>
      <c r="BW108" s="49">
        <v>4.761904761904762</v>
      </c>
      <c r="BX108" s="48">
        <v>0</v>
      </c>
      <c r="BY108" s="49">
        <v>0</v>
      </c>
      <c r="BZ108" s="48">
        <v>0</v>
      </c>
      <c r="CA108" s="49">
        <v>0</v>
      </c>
      <c r="CB108" s="48">
        <v>20</v>
      </c>
      <c r="CC108" s="49">
        <v>95.23809523809524</v>
      </c>
      <c r="CD108" s="48">
        <v>21</v>
      </c>
    </row>
    <row r="109" spans="1:82" ht="15">
      <c r="A109" s="66" t="s">
        <v>318</v>
      </c>
      <c r="B109" s="66" t="s">
        <v>368</v>
      </c>
      <c r="C109" s="67" t="s">
        <v>3168</v>
      </c>
      <c r="D109" s="68"/>
      <c r="E109" s="69"/>
      <c r="F109" s="70"/>
      <c r="G109" s="67"/>
      <c r="H109" s="71"/>
      <c r="I109" s="72"/>
      <c r="J109" s="72"/>
      <c r="K109" s="34" t="s">
        <v>65</v>
      </c>
      <c r="L109" s="79">
        <v>109</v>
      </c>
      <c r="M109" s="79"/>
      <c r="N109" s="74"/>
      <c r="O109" s="81" t="s">
        <v>635</v>
      </c>
      <c r="P109" s="81" t="s">
        <v>637</v>
      </c>
      <c r="Q109" s="81"/>
      <c r="R109" s="81"/>
      <c r="S109" s="84">
        <v>43484.97525462963</v>
      </c>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t="s">
        <v>720</v>
      </c>
      <c r="AR109" s="81"/>
      <c r="AS109" s="81"/>
      <c r="AT109" s="81"/>
      <c r="AU109" s="81"/>
      <c r="AV109" s="81"/>
      <c r="AW109" s="81" t="s">
        <v>318</v>
      </c>
      <c r="AX109" s="81"/>
      <c r="AY109" s="82" t="s">
        <v>1146</v>
      </c>
      <c r="AZ109" s="81">
        <v>0</v>
      </c>
      <c r="BA109" s="81">
        <v>0</v>
      </c>
      <c r="BB109" s="81" t="s">
        <v>769</v>
      </c>
      <c r="BC109" s="81"/>
      <c r="BD109" s="81"/>
      <c r="BE109" s="81"/>
      <c r="BF109" s="81"/>
      <c r="BG109" s="84">
        <v>43483.75094907408</v>
      </c>
      <c r="BH109" s="81"/>
      <c r="BI109" s="81" t="s">
        <v>368</v>
      </c>
      <c r="BJ109" s="82" t="s">
        <v>1196</v>
      </c>
      <c r="BK109" s="81">
        <v>14</v>
      </c>
      <c r="BL109" s="81">
        <v>7</v>
      </c>
      <c r="BM109" s="81"/>
      <c r="BN109" s="81"/>
      <c r="BO109" s="81"/>
      <c r="BP109" s="81"/>
      <c r="BQ109" s="81"/>
      <c r="BR109" s="81"/>
      <c r="BS109">
        <v>1</v>
      </c>
      <c r="BT109" s="80" t="str">
        <f>REPLACE(INDEX(GroupVertices[Group],MATCH(Edges[[#This Row],[Vertex 1]],GroupVertices[Vertex],0)),1,1,"")</f>
        <v>2</v>
      </c>
      <c r="BU109" s="80" t="str">
        <f>REPLACE(INDEX(GroupVertices[Group],MATCH(Edges[[#This Row],[Vertex 2]],GroupVertices[Vertex],0)),1,1,"")</f>
        <v>2</v>
      </c>
      <c r="BV109" s="48"/>
      <c r="BW109" s="49"/>
      <c r="BX109" s="48"/>
      <c r="BY109" s="49"/>
      <c r="BZ109" s="48"/>
      <c r="CA109" s="49"/>
      <c r="CB109" s="48"/>
      <c r="CC109" s="49"/>
      <c r="CD109" s="48"/>
    </row>
    <row r="110" spans="1:82" ht="15">
      <c r="A110" s="66" t="s">
        <v>318</v>
      </c>
      <c r="B110" s="66" t="s">
        <v>626</v>
      </c>
      <c r="C110" s="67"/>
      <c r="D110" s="68"/>
      <c r="E110" s="69"/>
      <c r="F110" s="70"/>
      <c r="G110" s="67"/>
      <c r="H110" s="71"/>
      <c r="I110" s="72"/>
      <c r="J110" s="72"/>
      <c r="K110" s="34" t="s">
        <v>65</v>
      </c>
      <c r="L110" s="79">
        <v>110</v>
      </c>
      <c r="M110" s="79"/>
      <c r="N110" s="74"/>
      <c r="O110" s="81" t="s">
        <v>636</v>
      </c>
      <c r="P110" s="81" t="s">
        <v>636</v>
      </c>
      <c r="Q110" s="81"/>
      <c r="R110" s="82" t="s">
        <v>649</v>
      </c>
      <c r="S110" s="84">
        <v>43484.97525462963</v>
      </c>
      <c r="T110" s="81"/>
      <c r="U110" s="81"/>
      <c r="V110" s="81"/>
      <c r="W110" s="81"/>
      <c r="X110" s="81"/>
      <c r="Y110" s="81" t="s">
        <v>720</v>
      </c>
      <c r="Z110" s="81"/>
      <c r="AA110" s="81"/>
      <c r="AB110" s="81"/>
      <c r="AC110" s="81"/>
      <c r="AD110" s="81"/>
      <c r="AE110" s="82" t="s">
        <v>1146</v>
      </c>
      <c r="AF110" s="81">
        <v>0</v>
      </c>
      <c r="AG110" s="81">
        <v>0</v>
      </c>
      <c r="AH110" s="81" t="s">
        <v>639</v>
      </c>
      <c r="AI110" s="81" t="s">
        <v>1453</v>
      </c>
      <c r="AJ110" s="84">
        <v>43483.73302083334</v>
      </c>
      <c r="AK110" s="82" t="s">
        <v>1455</v>
      </c>
      <c r="AL110" s="81">
        <v>937</v>
      </c>
      <c r="AM110" s="81">
        <v>97</v>
      </c>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v>1</v>
      </c>
      <c r="BT110" s="80" t="str">
        <f>REPLACE(INDEX(GroupVertices[Group],MATCH(Edges[[#This Row],[Vertex 1]],GroupVertices[Vertex],0)),1,1,"")</f>
        <v>2</v>
      </c>
      <c r="BU110" s="80" t="str">
        <f>REPLACE(INDEX(GroupVertices[Group],MATCH(Edges[[#This Row],[Vertex 2]],GroupVertices[Vertex],0)),1,1,"")</f>
        <v>2</v>
      </c>
      <c r="BV110" s="48">
        <v>0</v>
      </c>
      <c r="BW110" s="49">
        <v>0</v>
      </c>
      <c r="BX110" s="48">
        <v>5</v>
      </c>
      <c r="BY110" s="49">
        <v>7.8125</v>
      </c>
      <c r="BZ110" s="48">
        <v>0</v>
      </c>
      <c r="CA110" s="49">
        <v>0</v>
      </c>
      <c r="CB110" s="48">
        <v>59</v>
      </c>
      <c r="CC110" s="49">
        <v>92.1875</v>
      </c>
      <c r="CD110" s="48">
        <v>64</v>
      </c>
    </row>
    <row r="111" spans="1:82" ht="15">
      <c r="A111" s="66" t="s">
        <v>319</v>
      </c>
      <c r="B111" s="66" t="s">
        <v>348</v>
      </c>
      <c r="C111" s="67" t="s">
        <v>3167</v>
      </c>
      <c r="D111" s="68">
        <v>8.5</v>
      </c>
      <c r="E111" s="69"/>
      <c r="F111" s="70"/>
      <c r="G111" s="67"/>
      <c r="H111" s="71"/>
      <c r="I111" s="72"/>
      <c r="J111" s="72"/>
      <c r="K111" s="34" t="s">
        <v>65</v>
      </c>
      <c r="L111" s="79">
        <v>111</v>
      </c>
      <c r="M111" s="79"/>
      <c r="N111" s="74"/>
      <c r="O111" s="81" t="s">
        <v>635</v>
      </c>
      <c r="P111" s="81" t="s">
        <v>637</v>
      </c>
      <c r="Q111" s="81"/>
      <c r="R111" s="81"/>
      <c r="S111" s="84">
        <v>43484.90394675926</v>
      </c>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t="s">
        <v>721</v>
      </c>
      <c r="AR111" s="81"/>
      <c r="AS111" s="81"/>
      <c r="AT111" s="81"/>
      <c r="AU111" s="81"/>
      <c r="AV111" s="81"/>
      <c r="AW111" s="81" t="s">
        <v>319</v>
      </c>
      <c r="AX111" s="81"/>
      <c r="AY111" s="82" t="s">
        <v>1147</v>
      </c>
      <c r="AZ111" s="81">
        <v>2</v>
      </c>
      <c r="BA111" s="81">
        <v>0</v>
      </c>
      <c r="BB111" s="81" t="s">
        <v>750</v>
      </c>
      <c r="BC111" s="81"/>
      <c r="BD111" s="81"/>
      <c r="BE111" s="81"/>
      <c r="BF111" s="81"/>
      <c r="BG111" s="84">
        <v>43484.37678240741</v>
      </c>
      <c r="BH111" s="81"/>
      <c r="BI111" s="81" t="s">
        <v>348</v>
      </c>
      <c r="BJ111" s="82" t="s">
        <v>1176</v>
      </c>
      <c r="BK111" s="81">
        <v>10</v>
      </c>
      <c r="BL111" s="81">
        <v>34</v>
      </c>
      <c r="BM111" s="81"/>
      <c r="BN111" s="81"/>
      <c r="BO111" s="81"/>
      <c r="BP111" s="81"/>
      <c r="BQ111" s="81"/>
      <c r="BR111" s="81"/>
      <c r="BS111">
        <v>1</v>
      </c>
      <c r="BT111" s="80" t="str">
        <f>REPLACE(INDEX(GroupVertices[Group],MATCH(Edges[[#This Row],[Vertex 1]],GroupVertices[Vertex],0)),1,1,"")</f>
        <v>2</v>
      </c>
      <c r="BU111" s="80" t="str">
        <f>REPLACE(INDEX(GroupVertices[Group],MATCH(Edges[[#This Row],[Vertex 2]],GroupVertices[Vertex],0)),1,1,"")</f>
        <v>2</v>
      </c>
      <c r="BV111" s="48"/>
      <c r="BW111" s="49"/>
      <c r="BX111" s="48"/>
      <c r="BY111" s="49"/>
      <c r="BZ111" s="48"/>
      <c r="CA111" s="49"/>
      <c r="CB111" s="48"/>
      <c r="CC111" s="49"/>
      <c r="CD111" s="48"/>
    </row>
    <row r="112" spans="1:82" ht="15">
      <c r="A112" s="66" t="s">
        <v>319</v>
      </c>
      <c r="B112" s="66" t="s">
        <v>626</v>
      </c>
      <c r="C112" s="67"/>
      <c r="D112" s="68"/>
      <c r="E112" s="69"/>
      <c r="F112" s="70"/>
      <c r="G112" s="67"/>
      <c r="H112" s="71"/>
      <c r="I112" s="72"/>
      <c r="J112" s="72"/>
      <c r="K112" s="34" t="s">
        <v>65</v>
      </c>
      <c r="L112" s="79">
        <v>112</v>
      </c>
      <c r="M112" s="79"/>
      <c r="N112" s="74"/>
      <c r="O112" s="81" t="s">
        <v>636</v>
      </c>
      <c r="P112" s="81" t="s">
        <v>636</v>
      </c>
      <c r="Q112" s="81"/>
      <c r="R112" s="82" t="s">
        <v>649</v>
      </c>
      <c r="S112" s="84">
        <v>43484.90394675926</v>
      </c>
      <c r="T112" s="81"/>
      <c r="U112" s="81"/>
      <c r="V112" s="81"/>
      <c r="W112" s="81"/>
      <c r="X112" s="81"/>
      <c r="Y112" s="81" t="s">
        <v>721</v>
      </c>
      <c r="Z112" s="81"/>
      <c r="AA112" s="81"/>
      <c r="AB112" s="81"/>
      <c r="AC112" s="81"/>
      <c r="AD112" s="81"/>
      <c r="AE112" s="82" t="s">
        <v>1147</v>
      </c>
      <c r="AF112" s="81">
        <v>2</v>
      </c>
      <c r="AG112" s="81">
        <v>0</v>
      </c>
      <c r="AH112" s="81" t="s">
        <v>639</v>
      </c>
      <c r="AI112" s="81" t="s">
        <v>1453</v>
      </c>
      <c r="AJ112" s="84">
        <v>43483.73302083334</v>
      </c>
      <c r="AK112" s="82" t="s">
        <v>1455</v>
      </c>
      <c r="AL112" s="81">
        <v>937</v>
      </c>
      <c r="AM112" s="81">
        <v>97</v>
      </c>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v>1</v>
      </c>
      <c r="BT112" s="80" t="str">
        <f>REPLACE(INDEX(GroupVertices[Group],MATCH(Edges[[#This Row],[Vertex 1]],GroupVertices[Vertex],0)),1,1,"")</f>
        <v>2</v>
      </c>
      <c r="BU112" s="80" t="str">
        <f>REPLACE(INDEX(GroupVertices[Group],MATCH(Edges[[#This Row],[Vertex 2]],GroupVertices[Vertex],0)),1,1,"")</f>
        <v>2</v>
      </c>
      <c r="BV112" s="48">
        <v>5</v>
      </c>
      <c r="BW112" s="49">
        <v>6.578947368421052</v>
      </c>
      <c r="BX112" s="48">
        <v>2</v>
      </c>
      <c r="BY112" s="49">
        <v>2.6315789473684212</v>
      </c>
      <c r="BZ112" s="48">
        <v>0</v>
      </c>
      <c r="CA112" s="49">
        <v>0</v>
      </c>
      <c r="CB112" s="48">
        <v>69</v>
      </c>
      <c r="CC112" s="49">
        <v>90.78947368421052</v>
      </c>
      <c r="CD112" s="48">
        <v>76</v>
      </c>
    </row>
    <row r="113" spans="1:82" ht="15">
      <c r="A113" s="66" t="s">
        <v>320</v>
      </c>
      <c r="B113" s="66" t="s">
        <v>348</v>
      </c>
      <c r="C113" s="67" t="s">
        <v>3167</v>
      </c>
      <c r="D113" s="68">
        <v>8.5</v>
      </c>
      <c r="E113" s="69"/>
      <c r="F113" s="70"/>
      <c r="G113" s="67"/>
      <c r="H113" s="71"/>
      <c r="I113" s="72"/>
      <c r="J113" s="72"/>
      <c r="K113" s="34" t="s">
        <v>65</v>
      </c>
      <c r="L113" s="79">
        <v>113</v>
      </c>
      <c r="M113" s="79"/>
      <c r="N113" s="74"/>
      <c r="O113" s="81" t="s">
        <v>635</v>
      </c>
      <c r="P113" s="81" t="s">
        <v>637</v>
      </c>
      <c r="Q113" s="81"/>
      <c r="R113" s="81"/>
      <c r="S113" s="84">
        <v>43484.902094907404</v>
      </c>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t="s">
        <v>722</v>
      </c>
      <c r="AR113" s="81"/>
      <c r="AS113" s="81"/>
      <c r="AT113" s="81"/>
      <c r="AU113" s="81"/>
      <c r="AV113" s="81"/>
      <c r="AW113" s="81" t="s">
        <v>320</v>
      </c>
      <c r="AX113" s="81"/>
      <c r="AY113" s="82" t="s">
        <v>1148</v>
      </c>
      <c r="AZ113" s="81">
        <v>2</v>
      </c>
      <c r="BA113" s="81">
        <v>0</v>
      </c>
      <c r="BB113" s="81" t="s">
        <v>750</v>
      </c>
      <c r="BC113" s="81"/>
      <c r="BD113" s="81"/>
      <c r="BE113" s="81"/>
      <c r="BF113" s="81"/>
      <c r="BG113" s="84">
        <v>43484.37678240741</v>
      </c>
      <c r="BH113" s="81"/>
      <c r="BI113" s="81" t="s">
        <v>348</v>
      </c>
      <c r="BJ113" s="82" t="s">
        <v>1176</v>
      </c>
      <c r="BK113" s="81">
        <v>10</v>
      </c>
      <c r="BL113" s="81">
        <v>34</v>
      </c>
      <c r="BM113" s="81"/>
      <c r="BN113" s="81"/>
      <c r="BO113" s="81"/>
      <c r="BP113" s="81"/>
      <c r="BQ113" s="81"/>
      <c r="BR113" s="81"/>
      <c r="BS113">
        <v>1</v>
      </c>
      <c r="BT113" s="80" t="str">
        <f>REPLACE(INDEX(GroupVertices[Group],MATCH(Edges[[#This Row],[Vertex 1]],GroupVertices[Vertex],0)),1,1,"")</f>
        <v>2</v>
      </c>
      <c r="BU113" s="80" t="str">
        <f>REPLACE(INDEX(GroupVertices[Group],MATCH(Edges[[#This Row],[Vertex 2]],GroupVertices[Vertex],0)),1,1,"")</f>
        <v>2</v>
      </c>
      <c r="BV113" s="48"/>
      <c r="BW113" s="49"/>
      <c r="BX113" s="48"/>
      <c r="BY113" s="49"/>
      <c r="BZ113" s="48"/>
      <c r="CA113" s="49"/>
      <c r="CB113" s="48"/>
      <c r="CC113" s="49"/>
      <c r="CD113" s="48"/>
    </row>
    <row r="114" spans="1:82" ht="15">
      <c r="A114" s="66" t="s">
        <v>320</v>
      </c>
      <c r="B114" s="66" t="s">
        <v>626</v>
      </c>
      <c r="C114" s="67"/>
      <c r="D114" s="68"/>
      <c r="E114" s="69"/>
      <c r="F114" s="70"/>
      <c r="G114" s="67"/>
      <c r="H114" s="71"/>
      <c r="I114" s="72"/>
      <c r="J114" s="72"/>
      <c r="K114" s="34" t="s">
        <v>65</v>
      </c>
      <c r="L114" s="79">
        <v>114</v>
      </c>
      <c r="M114" s="79"/>
      <c r="N114" s="74"/>
      <c r="O114" s="81" t="s">
        <v>636</v>
      </c>
      <c r="P114" s="81" t="s">
        <v>636</v>
      </c>
      <c r="Q114" s="81"/>
      <c r="R114" s="82" t="s">
        <v>649</v>
      </c>
      <c r="S114" s="84">
        <v>43484.902094907404</v>
      </c>
      <c r="T114" s="81"/>
      <c r="U114" s="81"/>
      <c r="V114" s="81"/>
      <c r="W114" s="81"/>
      <c r="X114" s="81"/>
      <c r="Y114" s="81" t="s">
        <v>722</v>
      </c>
      <c r="Z114" s="81"/>
      <c r="AA114" s="81"/>
      <c r="AB114" s="81"/>
      <c r="AC114" s="81"/>
      <c r="AD114" s="81"/>
      <c r="AE114" s="82" t="s">
        <v>1148</v>
      </c>
      <c r="AF114" s="81">
        <v>2</v>
      </c>
      <c r="AG114" s="81">
        <v>0</v>
      </c>
      <c r="AH114" s="81" t="s">
        <v>639</v>
      </c>
      <c r="AI114" s="81" t="s">
        <v>1453</v>
      </c>
      <c r="AJ114" s="84">
        <v>43483.73302083334</v>
      </c>
      <c r="AK114" s="82" t="s">
        <v>1455</v>
      </c>
      <c r="AL114" s="81">
        <v>937</v>
      </c>
      <c r="AM114" s="81">
        <v>97</v>
      </c>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v>1</v>
      </c>
      <c r="BT114" s="80" t="str">
        <f>REPLACE(INDEX(GroupVertices[Group],MATCH(Edges[[#This Row],[Vertex 1]],GroupVertices[Vertex],0)),1,1,"")</f>
        <v>2</v>
      </c>
      <c r="BU114" s="80" t="str">
        <f>REPLACE(INDEX(GroupVertices[Group],MATCH(Edges[[#This Row],[Vertex 2]],GroupVertices[Vertex],0)),1,1,"")</f>
        <v>2</v>
      </c>
      <c r="BV114" s="48">
        <v>7</v>
      </c>
      <c r="BW114" s="49">
        <v>5.737704918032787</v>
      </c>
      <c r="BX114" s="48">
        <v>3</v>
      </c>
      <c r="BY114" s="49">
        <v>2.459016393442623</v>
      </c>
      <c r="BZ114" s="48">
        <v>0</v>
      </c>
      <c r="CA114" s="49">
        <v>0</v>
      </c>
      <c r="CB114" s="48">
        <v>112</v>
      </c>
      <c r="CC114" s="49">
        <v>91.80327868852459</v>
      </c>
      <c r="CD114" s="48">
        <v>122</v>
      </c>
    </row>
    <row r="115" spans="1:82" ht="15">
      <c r="A115" s="66" t="s">
        <v>321</v>
      </c>
      <c r="B115" s="66" t="s">
        <v>348</v>
      </c>
      <c r="C115" s="67" t="s">
        <v>3167</v>
      </c>
      <c r="D115" s="68">
        <v>8.5</v>
      </c>
      <c r="E115" s="69"/>
      <c r="F115" s="70"/>
      <c r="G115" s="67"/>
      <c r="H115" s="71"/>
      <c r="I115" s="72"/>
      <c r="J115" s="72"/>
      <c r="K115" s="34" t="s">
        <v>65</v>
      </c>
      <c r="L115" s="79">
        <v>115</v>
      </c>
      <c r="M115" s="79"/>
      <c r="N115" s="74"/>
      <c r="O115" s="81" t="s">
        <v>635</v>
      </c>
      <c r="P115" s="81" t="s">
        <v>637</v>
      </c>
      <c r="Q115" s="81"/>
      <c r="R115" s="81"/>
      <c r="S115" s="84">
        <v>43484.89980324074</v>
      </c>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t="s">
        <v>723</v>
      </c>
      <c r="AR115" s="81"/>
      <c r="AS115" s="81"/>
      <c r="AT115" s="81"/>
      <c r="AU115" s="81"/>
      <c r="AV115" s="81"/>
      <c r="AW115" s="81" t="s">
        <v>321</v>
      </c>
      <c r="AX115" s="81"/>
      <c r="AY115" s="82" t="s">
        <v>1149</v>
      </c>
      <c r="AZ115" s="81">
        <v>2</v>
      </c>
      <c r="BA115" s="81">
        <v>0</v>
      </c>
      <c r="BB115" s="81" t="s">
        <v>750</v>
      </c>
      <c r="BC115" s="81"/>
      <c r="BD115" s="81"/>
      <c r="BE115" s="81"/>
      <c r="BF115" s="81"/>
      <c r="BG115" s="84">
        <v>43484.37678240741</v>
      </c>
      <c r="BH115" s="81"/>
      <c r="BI115" s="81" t="s">
        <v>348</v>
      </c>
      <c r="BJ115" s="82" t="s">
        <v>1176</v>
      </c>
      <c r="BK115" s="81">
        <v>10</v>
      </c>
      <c r="BL115" s="81">
        <v>34</v>
      </c>
      <c r="BM115" s="81"/>
      <c r="BN115" s="81"/>
      <c r="BO115" s="81"/>
      <c r="BP115" s="81"/>
      <c r="BQ115" s="81"/>
      <c r="BR115" s="81"/>
      <c r="BS115">
        <v>1</v>
      </c>
      <c r="BT115" s="80" t="str">
        <f>REPLACE(INDEX(GroupVertices[Group],MATCH(Edges[[#This Row],[Vertex 1]],GroupVertices[Vertex],0)),1,1,"")</f>
        <v>2</v>
      </c>
      <c r="BU115" s="80" t="str">
        <f>REPLACE(INDEX(GroupVertices[Group],MATCH(Edges[[#This Row],[Vertex 2]],GroupVertices[Vertex],0)),1,1,"")</f>
        <v>2</v>
      </c>
      <c r="BV115" s="48"/>
      <c r="BW115" s="49"/>
      <c r="BX115" s="48"/>
      <c r="BY115" s="49"/>
      <c r="BZ115" s="48"/>
      <c r="CA115" s="49"/>
      <c r="CB115" s="48"/>
      <c r="CC115" s="49"/>
      <c r="CD115" s="48"/>
    </row>
    <row r="116" spans="1:82" ht="15">
      <c r="A116" s="66" t="s">
        <v>321</v>
      </c>
      <c r="B116" s="66" t="s">
        <v>626</v>
      </c>
      <c r="C116" s="67"/>
      <c r="D116" s="68"/>
      <c r="E116" s="69"/>
      <c r="F116" s="70"/>
      <c r="G116" s="67"/>
      <c r="H116" s="71"/>
      <c r="I116" s="72"/>
      <c r="J116" s="72"/>
      <c r="K116" s="34" t="s">
        <v>65</v>
      </c>
      <c r="L116" s="79">
        <v>116</v>
      </c>
      <c r="M116" s="79"/>
      <c r="N116" s="74"/>
      <c r="O116" s="81" t="s">
        <v>636</v>
      </c>
      <c r="P116" s="81" t="s">
        <v>636</v>
      </c>
      <c r="Q116" s="81"/>
      <c r="R116" s="82" t="s">
        <v>649</v>
      </c>
      <c r="S116" s="84">
        <v>43484.89980324074</v>
      </c>
      <c r="T116" s="81"/>
      <c r="U116" s="81"/>
      <c r="V116" s="81"/>
      <c r="W116" s="81"/>
      <c r="X116" s="81"/>
      <c r="Y116" s="81" t="s">
        <v>723</v>
      </c>
      <c r="Z116" s="81"/>
      <c r="AA116" s="81"/>
      <c r="AB116" s="81"/>
      <c r="AC116" s="81"/>
      <c r="AD116" s="81"/>
      <c r="AE116" s="82" t="s">
        <v>1149</v>
      </c>
      <c r="AF116" s="81">
        <v>2</v>
      </c>
      <c r="AG116" s="81">
        <v>0</v>
      </c>
      <c r="AH116" s="81" t="s">
        <v>639</v>
      </c>
      <c r="AI116" s="81" t="s">
        <v>1453</v>
      </c>
      <c r="AJ116" s="84">
        <v>43483.73302083334</v>
      </c>
      <c r="AK116" s="82" t="s">
        <v>1455</v>
      </c>
      <c r="AL116" s="81">
        <v>937</v>
      </c>
      <c r="AM116" s="81">
        <v>97</v>
      </c>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v>1</v>
      </c>
      <c r="BT116" s="80" t="str">
        <f>REPLACE(INDEX(GroupVertices[Group],MATCH(Edges[[#This Row],[Vertex 1]],GroupVertices[Vertex],0)),1,1,"")</f>
        <v>2</v>
      </c>
      <c r="BU116" s="80" t="str">
        <f>REPLACE(INDEX(GroupVertices[Group],MATCH(Edges[[#This Row],[Vertex 2]],GroupVertices[Vertex],0)),1,1,"")</f>
        <v>2</v>
      </c>
      <c r="BV116" s="48">
        <v>3</v>
      </c>
      <c r="BW116" s="49">
        <v>3.1578947368421053</v>
      </c>
      <c r="BX116" s="48">
        <v>3</v>
      </c>
      <c r="BY116" s="49">
        <v>3.1578947368421053</v>
      </c>
      <c r="BZ116" s="48">
        <v>0</v>
      </c>
      <c r="CA116" s="49">
        <v>0</v>
      </c>
      <c r="CB116" s="48">
        <v>89</v>
      </c>
      <c r="CC116" s="49">
        <v>93.6842105263158</v>
      </c>
      <c r="CD116" s="48">
        <v>95</v>
      </c>
    </row>
    <row r="117" spans="1:82" ht="15">
      <c r="A117" s="66" t="s">
        <v>322</v>
      </c>
      <c r="B117" s="66" t="s">
        <v>348</v>
      </c>
      <c r="C117" s="67" t="s">
        <v>3167</v>
      </c>
      <c r="D117" s="68">
        <v>8.5</v>
      </c>
      <c r="E117" s="69"/>
      <c r="F117" s="70"/>
      <c r="G117" s="67"/>
      <c r="H117" s="71"/>
      <c r="I117" s="72"/>
      <c r="J117" s="72"/>
      <c r="K117" s="34" t="s">
        <v>65</v>
      </c>
      <c r="L117" s="79">
        <v>117</v>
      </c>
      <c r="M117" s="79"/>
      <c r="N117" s="74"/>
      <c r="O117" s="81" t="s">
        <v>635</v>
      </c>
      <c r="P117" s="81" t="s">
        <v>637</v>
      </c>
      <c r="Q117" s="81"/>
      <c r="R117" s="81"/>
      <c r="S117" s="84">
        <v>43484.88732638889</v>
      </c>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t="s">
        <v>724</v>
      </c>
      <c r="AR117" s="81"/>
      <c r="AS117" s="81"/>
      <c r="AT117" s="81"/>
      <c r="AU117" s="81"/>
      <c r="AV117" s="81"/>
      <c r="AW117" s="81" t="s">
        <v>322</v>
      </c>
      <c r="AX117" s="81"/>
      <c r="AY117" s="82" t="s">
        <v>1150</v>
      </c>
      <c r="AZ117" s="81">
        <v>2</v>
      </c>
      <c r="BA117" s="81">
        <v>0</v>
      </c>
      <c r="BB117" s="81" t="s">
        <v>750</v>
      </c>
      <c r="BC117" s="81"/>
      <c r="BD117" s="81"/>
      <c r="BE117" s="81"/>
      <c r="BF117" s="81"/>
      <c r="BG117" s="84">
        <v>43484.37678240741</v>
      </c>
      <c r="BH117" s="81"/>
      <c r="BI117" s="81" t="s">
        <v>348</v>
      </c>
      <c r="BJ117" s="82" t="s">
        <v>1176</v>
      </c>
      <c r="BK117" s="81">
        <v>10</v>
      </c>
      <c r="BL117" s="81">
        <v>34</v>
      </c>
      <c r="BM117" s="81"/>
      <c r="BN117" s="81"/>
      <c r="BO117" s="81"/>
      <c r="BP117" s="81"/>
      <c r="BQ117" s="81"/>
      <c r="BR117" s="81"/>
      <c r="BS117">
        <v>1</v>
      </c>
      <c r="BT117" s="80" t="str">
        <f>REPLACE(INDEX(GroupVertices[Group],MATCH(Edges[[#This Row],[Vertex 1]],GroupVertices[Vertex],0)),1,1,"")</f>
        <v>2</v>
      </c>
      <c r="BU117" s="80" t="str">
        <f>REPLACE(INDEX(GroupVertices[Group],MATCH(Edges[[#This Row],[Vertex 2]],GroupVertices[Vertex],0)),1,1,"")</f>
        <v>2</v>
      </c>
      <c r="BV117" s="48"/>
      <c r="BW117" s="49"/>
      <c r="BX117" s="48"/>
      <c r="BY117" s="49"/>
      <c r="BZ117" s="48"/>
      <c r="CA117" s="49"/>
      <c r="CB117" s="48"/>
      <c r="CC117" s="49"/>
      <c r="CD117" s="48"/>
    </row>
    <row r="118" spans="1:82" ht="15">
      <c r="A118" s="66" t="s">
        <v>322</v>
      </c>
      <c r="B118" s="66" t="s">
        <v>626</v>
      </c>
      <c r="C118" s="67"/>
      <c r="D118" s="68"/>
      <c r="E118" s="69"/>
      <c r="F118" s="70"/>
      <c r="G118" s="67"/>
      <c r="H118" s="71"/>
      <c r="I118" s="72"/>
      <c r="J118" s="72"/>
      <c r="K118" s="34" t="s">
        <v>65</v>
      </c>
      <c r="L118" s="79">
        <v>118</v>
      </c>
      <c r="M118" s="79"/>
      <c r="N118" s="74"/>
      <c r="O118" s="81" t="s">
        <v>636</v>
      </c>
      <c r="P118" s="81" t="s">
        <v>636</v>
      </c>
      <c r="Q118" s="81"/>
      <c r="R118" s="82" t="s">
        <v>649</v>
      </c>
      <c r="S118" s="84">
        <v>43484.88732638889</v>
      </c>
      <c r="T118" s="81"/>
      <c r="U118" s="81"/>
      <c r="V118" s="81"/>
      <c r="W118" s="81"/>
      <c r="X118" s="81"/>
      <c r="Y118" s="81" t="s">
        <v>724</v>
      </c>
      <c r="Z118" s="81"/>
      <c r="AA118" s="81"/>
      <c r="AB118" s="81"/>
      <c r="AC118" s="81"/>
      <c r="AD118" s="81"/>
      <c r="AE118" s="82" t="s">
        <v>1150</v>
      </c>
      <c r="AF118" s="81">
        <v>2</v>
      </c>
      <c r="AG118" s="81">
        <v>0</v>
      </c>
      <c r="AH118" s="81" t="s">
        <v>639</v>
      </c>
      <c r="AI118" s="81" t="s">
        <v>1453</v>
      </c>
      <c r="AJ118" s="84">
        <v>43483.73302083334</v>
      </c>
      <c r="AK118" s="82" t="s">
        <v>1455</v>
      </c>
      <c r="AL118" s="81">
        <v>937</v>
      </c>
      <c r="AM118" s="81">
        <v>97</v>
      </c>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v>1</v>
      </c>
      <c r="BT118" s="80" t="str">
        <f>REPLACE(INDEX(GroupVertices[Group],MATCH(Edges[[#This Row],[Vertex 1]],GroupVertices[Vertex],0)),1,1,"")</f>
        <v>2</v>
      </c>
      <c r="BU118" s="80" t="str">
        <f>REPLACE(INDEX(GroupVertices[Group],MATCH(Edges[[#This Row],[Vertex 2]],GroupVertices[Vertex],0)),1,1,"")</f>
        <v>2</v>
      </c>
      <c r="BV118" s="48">
        <v>0</v>
      </c>
      <c r="BW118" s="49">
        <v>0</v>
      </c>
      <c r="BX118" s="48">
        <v>2</v>
      </c>
      <c r="BY118" s="49">
        <v>4.878048780487805</v>
      </c>
      <c r="BZ118" s="48">
        <v>0</v>
      </c>
      <c r="CA118" s="49">
        <v>0</v>
      </c>
      <c r="CB118" s="48">
        <v>39</v>
      </c>
      <c r="CC118" s="49">
        <v>95.1219512195122</v>
      </c>
      <c r="CD118" s="48">
        <v>41</v>
      </c>
    </row>
    <row r="119" spans="1:82" ht="15">
      <c r="A119" s="66" t="s">
        <v>323</v>
      </c>
      <c r="B119" s="66" t="s">
        <v>348</v>
      </c>
      <c r="C119" s="67" t="s">
        <v>3168</v>
      </c>
      <c r="D119" s="68"/>
      <c r="E119" s="69"/>
      <c r="F119" s="70"/>
      <c r="G119" s="67"/>
      <c r="H119" s="71"/>
      <c r="I119" s="72"/>
      <c r="J119" s="72"/>
      <c r="K119" s="34" t="s">
        <v>65</v>
      </c>
      <c r="L119" s="79">
        <v>119</v>
      </c>
      <c r="M119" s="79"/>
      <c r="N119" s="74"/>
      <c r="O119" s="81" t="s">
        <v>635</v>
      </c>
      <c r="P119" s="81" t="s">
        <v>637</v>
      </c>
      <c r="Q119" s="81"/>
      <c r="R119" s="81"/>
      <c r="S119" s="84">
        <v>43484.883784722224</v>
      </c>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t="s">
        <v>725</v>
      </c>
      <c r="AR119" s="81"/>
      <c r="AS119" s="81"/>
      <c r="AT119" s="81"/>
      <c r="AU119" s="81"/>
      <c r="AV119" s="81"/>
      <c r="AW119" s="81" t="s">
        <v>323</v>
      </c>
      <c r="AX119" s="81"/>
      <c r="AY119" s="82" t="s">
        <v>1151</v>
      </c>
      <c r="AZ119" s="81">
        <v>0</v>
      </c>
      <c r="BA119" s="81">
        <v>0</v>
      </c>
      <c r="BB119" s="81" t="s">
        <v>750</v>
      </c>
      <c r="BC119" s="81"/>
      <c r="BD119" s="81"/>
      <c r="BE119" s="81"/>
      <c r="BF119" s="81"/>
      <c r="BG119" s="84">
        <v>43484.37678240741</v>
      </c>
      <c r="BH119" s="81"/>
      <c r="BI119" s="81" t="s">
        <v>348</v>
      </c>
      <c r="BJ119" s="82" t="s">
        <v>1176</v>
      </c>
      <c r="BK119" s="81">
        <v>10</v>
      </c>
      <c r="BL119" s="81">
        <v>34</v>
      </c>
      <c r="BM119" s="81"/>
      <c r="BN119" s="81"/>
      <c r="BO119" s="81"/>
      <c r="BP119" s="81"/>
      <c r="BQ119" s="81"/>
      <c r="BR119" s="81"/>
      <c r="BS119">
        <v>1</v>
      </c>
      <c r="BT119" s="80" t="str">
        <f>REPLACE(INDEX(GroupVertices[Group],MATCH(Edges[[#This Row],[Vertex 1]],GroupVertices[Vertex],0)),1,1,"")</f>
        <v>2</v>
      </c>
      <c r="BU119" s="80" t="str">
        <f>REPLACE(INDEX(GroupVertices[Group],MATCH(Edges[[#This Row],[Vertex 2]],GroupVertices[Vertex],0)),1,1,"")</f>
        <v>2</v>
      </c>
      <c r="BV119" s="48"/>
      <c r="BW119" s="49"/>
      <c r="BX119" s="48"/>
      <c r="BY119" s="49"/>
      <c r="BZ119" s="48"/>
      <c r="CA119" s="49"/>
      <c r="CB119" s="48"/>
      <c r="CC119" s="49"/>
      <c r="CD119" s="48"/>
    </row>
    <row r="120" spans="1:82" ht="15">
      <c r="A120" s="66" t="s">
        <v>323</v>
      </c>
      <c r="B120" s="66" t="s">
        <v>626</v>
      </c>
      <c r="C120" s="67"/>
      <c r="D120" s="68"/>
      <c r="E120" s="69"/>
      <c r="F120" s="70"/>
      <c r="G120" s="67"/>
      <c r="H120" s="71"/>
      <c r="I120" s="72"/>
      <c r="J120" s="72"/>
      <c r="K120" s="34" t="s">
        <v>65</v>
      </c>
      <c r="L120" s="79">
        <v>120</v>
      </c>
      <c r="M120" s="79"/>
      <c r="N120" s="74"/>
      <c r="O120" s="81" t="s">
        <v>636</v>
      </c>
      <c r="P120" s="81" t="s">
        <v>636</v>
      </c>
      <c r="Q120" s="81"/>
      <c r="R120" s="82" t="s">
        <v>649</v>
      </c>
      <c r="S120" s="84">
        <v>43484.883784722224</v>
      </c>
      <c r="T120" s="81"/>
      <c r="U120" s="81"/>
      <c r="V120" s="81"/>
      <c r="W120" s="81"/>
      <c r="X120" s="81"/>
      <c r="Y120" s="81" t="s">
        <v>725</v>
      </c>
      <c r="Z120" s="81"/>
      <c r="AA120" s="81"/>
      <c r="AB120" s="81"/>
      <c r="AC120" s="81"/>
      <c r="AD120" s="81"/>
      <c r="AE120" s="82" t="s">
        <v>1151</v>
      </c>
      <c r="AF120" s="81">
        <v>0</v>
      </c>
      <c r="AG120" s="81">
        <v>0</v>
      </c>
      <c r="AH120" s="81" t="s">
        <v>639</v>
      </c>
      <c r="AI120" s="81" t="s">
        <v>1453</v>
      </c>
      <c r="AJ120" s="84">
        <v>43483.73302083334</v>
      </c>
      <c r="AK120" s="82" t="s">
        <v>1455</v>
      </c>
      <c r="AL120" s="81">
        <v>937</v>
      </c>
      <c r="AM120" s="81">
        <v>97</v>
      </c>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v>1</v>
      </c>
      <c r="BT120" s="80" t="str">
        <f>REPLACE(INDEX(GroupVertices[Group],MATCH(Edges[[#This Row],[Vertex 1]],GroupVertices[Vertex],0)),1,1,"")</f>
        <v>2</v>
      </c>
      <c r="BU120" s="80" t="str">
        <f>REPLACE(INDEX(GroupVertices[Group],MATCH(Edges[[#This Row],[Vertex 2]],GroupVertices[Vertex],0)),1,1,"")</f>
        <v>2</v>
      </c>
      <c r="BV120" s="48">
        <v>7</v>
      </c>
      <c r="BW120" s="49">
        <v>6.422018348623853</v>
      </c>
      <c r="BX120" s="48">
        <v>3</v>
      </c>
      <c r="BY120" s="49">
        <v>2.7522935779816513</v>
      </c>
      <c r="BZ120" s="48">
        <v>0</v>
      </c>
      <c r="CA120" s="49">
        <v>0</v>
      </c>
      <c r="CB120" s="48">
        <v>99</v>
      </c>
      <c r="CC120" s="49">
        <v>90.8256880733945</v>
      </c>
      <c r="CD120" s="48">
        <v>109</v>
      </c>
    </row>
    <row r="121" spans="1:82" ht="15">
      <c r="A121" s="66" t="s">
        <v>324</v>
      </c>
      <c r="B121" s="66" t="s">
        <v>348</v>
      </c>
      <c r="C121" s="67" t="s">
        <v>3167</v>
      </c>
      <c r="D121" s="68">
        <v>8.5</v>
      </c>
      <c r="E121" s="69"/>
      <c r="F121" s="70"/>
      <c r="G121" s="67"/>
      <c r="H121" s="71"/>
      <c r="I121" s="72"/>
      <c r="J121" s="72"/>
      <c r="K121" s="34" t="s">
        <v>65</v>
      </c>
      <c r="L121" s="79">
        <v>121</v>
      </c>
      <c r="M121" s="79"/>
      <c r="N121" s="74"/>
      <c r="O121" s="81" t="s">
        <v>635</v>
      </c>
      <c r="P121" s="81" t="s">
        <v>637</v>
      </c>
      <c r="Q121" s="81"/>
      <c r="R121" s="81"/>
      <c r="S121" s="84">
        <v>43484.882939814815</v>
      </c>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t="s">
        <v>726</v>
      </c>
      <c r="AR121" s="81"/>
      <c r="AS121" s="81"/>
      <c r="AT121" s="81"/>
      <c r="AU121" s="81"/>
      <c r="AV121" s="81"/>
      <c r="AW121" s="81" t="s">
        <v>324</v>
      </c>
      <c r="AX121" s="81"/>
      <c r="AY121" s="82" t="s">
        <v>1152</v>
      </c>
      <c r="AZ121" s="81">
        <v>2</v>
      </c>
      <c r="BA121" s="81">
        <v>0</v>
      </c>
      <c r="BB121" s="81" t="s">
        <v>750</v>
      </c>
      <c r="BC121" s="81"/>
      <c r="BD121" s="81"/>
      <c r="BE121" s="81"/>
      <c r="BF121" s="81"/>
      <c r="BG121" s="84">
        <v>43484.37678240741</v>
      </c>
      <c r="BH121" s="81"/>
      <c r="BI121" s="81" t="s">
        <v>348</v>
      </c>
      <c r="BJ121" s="82" t="s">
        <v>1176</v>
      </c>
      <c r="BK121" s="81">
        <v>10</v>
      </c>
      <c r="BL121" s="81">
        <v>34</v>
      </c>
      <c r="BM121" s="81"/>
      <c r="BN121" s="81"/>
      <c r="BO121" s="81"/>
      <c r="BP121" s="81"/>
      <c r="BQ121" s="81"/>
      <c r="BR121" s="81"/>
      <c r="BS121">
        <v>1</v>
      </c>
      <c r="BT121" s="80" t="str">
        <f>REPLACE(INDEX(GroupVertices[Group],MATCH(Edges[[#This Row],[Vertex 1]],GroupVertices[Vertex],0)),1,1,"")</f>
        <v>2</v>
      </c>
      <c r="BU121" s="80" t="str">
        <f>REPLACE(INDEX(GroupVertices[Group],MATCH(Edges[[#This Row],[Vertex 2]],GroupVertices[Vertex],0)),1,1,"")</f>
        <v>2</v>
      </c>
      <c r="BV121" s="48"/>
      <c r="BW121" s="49"/>
      <c r="BX121" s="48"/>
      <c r="BY121" s="49"/>
      <c r="BZ121" s="48"/>
      <c r="CA121" s="49"/>
      <c r="CB121" s="48"/>
      <c r="CC121" s="49"/>
      <c r="CD121" s="48"/>
    </row>
    <row r="122" spans="1:82" ht="15">
      <c r="A122" s="66" t="s">
        <v>324</v>
      </c>
      <c r="B122" s="66" t="s">
        <v>626</v>
      </c>
      <c r="C122" s="67"/>
      <c r="D122" s="68"/>
      <c r="E122" s="69"/>
      <c r="F122" s="70"/>
      <c r="G122" s="67"/>
      <c r="H122" s="71"/>
      <c r="I122" s="72"/>
      <c r="J122" s="72"/>
      <c r="K122" s="34" t="s">
        <v>65</v>
      </c>
      <c r="L122" s="79">
        <v>122</v>
      </c>
      <c r="M122" s="79"/>
      <c r="N122" s="74"/>
      <c r="O122" s="81" t="s">
        <v>636</v>
      </c>
      <c r="P122" s="81" t="s">
        <v>636</v>
      </c>
      <c r="Q122" s="81"/>
      <c r="R122" s="82" t="s">
        <v>649</v>
      </c>
      <c r="S122" s="84">
        <v>43484.882939814815</v>
      </c>
      <c r="T122" s="81"/>
      <c r="U122" s="81"/>
      <c r="V122" s="81"/>
      <c r="W122" s="81"/>
      <c r="X122" s="81"/>
      <c r="Y122" s="81" t="s">
        <v>726</v>
      </c>
      <c r="Z122" s="81"/>
      <c r="AA122" s="81"/>
      <c r="AB122" s="81"/>
      <c r="AC122" s="81"/>
      <c r="AD122" s="81"/>
      <c r="AE122" s="82" t="s">
        <v>1152</v>
      </c>
      <c r="AF122" s="81">
        <v>2</v>
      </c>
      <c r="AG122" s="81">
        <v>0</v>
      </c>
      <c r="AH122" s="81" t="s">
        <v>639</v>
      </c>
      <c r="AI122" s="81" t="s">
        <v>1453</v>
      </c>
      <c r="AJ122" s="84">
        <v>43483.73302083334</v>
      </c>
      <c r="AK122" s="82" t="s">
        <v>1455</v>
      </c>
      <c r="AL122" s="81">
        <v>937</v>
      </c>
      <c r="AM122" s="81">
        <v>97</v>
      </c>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v>1</v>
      </c>
      <c r="BT122" s="80" t="str">
        <f>REPLACE(INDEX(GroupVertices[Group],MATCH(Edges[[#This Row],[Vertex 1]],GroupVertices[Vertex],0)),1,1,"")</f>
        <v>2</v>
      </c>
      <c r="BU122" s="80" t="str">
        <f>REPLACE(INDEX(GroupVertices[Group],MATCH(Edges[[#This Row],[Vertex 2]],GroupVertices[Vertex],0)),1,1,"")</f>
        <v>2</v>
      </c>
      <c r="BV122" s="48">
        <v>3</v>
      </c>
      <c r="BW122" s="49">
        <v>4.615384615384615</v>
      </c>
      <c r="BX122" s="48">
        <v>0</v>
      </c>
      <c r="BY122" s="49">
        <v>0</v>
      </c>
      <c r="BZ122" s="48">
        <v>0</v>
      </c>
      <c r="CA122" s="49">
        <v>0</v>
      </c>
      <c r="CB122" s="48">
        <v>62</v>
      </c>
      <c r="CC122" s="49">
        <v>95.38461538461539</v>
      </c>
      <c r="CD122" s="48">
        <v>65</v>
      </c>
    </row>
    <row r="123" spans="1:82" ht="15">
      <c r="A123" s="66" t="s">
        <v>325</v>
      </c>
      <c r="B123" s="66" t="s">
        <v>348</v>
      </c>
      <c r="C123" s="67" t="s">
        <v>3168</v>
      </c>
      <c r="D123" s="68"/>
      <c r="E123" s="69"/>
      <c r="F123" s="70"/>
      <c r="G123" s="67"/>
      <c r="H123" s="71"/>
      <c r="I123" s="72"/>
      <c r="J123" s="72"/>
      <c r="K123" s="34" t="s">
        <v>65</v>
      </c>
      <c r="L123" s="79">
        <v>123</v>
      </c>
      <c r="M123" s="79"/>
      <c r="N123" s="74"/>
      <c r="O123" s="81" t="s">
        <v>635</v>
      </c>
      <c r="P123" s="81" t="s">
        <v>637</v>
      </c>
      <c r="Q123" s="81"/>
      <c r="R123" s="81"/>
      <c r="S123" s="84">
        <v>43484.87712962963</v>
      </c>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t="s">
        <v>727</v>
      </c>
      <c r="AR123" s="81"/>
      <c r="AS123" s="81"/>
      <c r="AT123" s="81"/>
      <c r="AU123" s="81"/>
      <c r="AV123" s="81"/>
      <c r="AW123" s="81" t="s">
        <v>325</v>
      </c>
      <c r="AX123" s="81"/>
      <c r="AY123" s="82" t="s">
        <v>1153</v>
      </c>
      <c r="AZ123" s="81">
        <v>0</v>
      </c>
      <c r="BA123" s="81">
        <v>0</v>
      </c>
      <c r="BB123" s="81" t="s">
        <v>750</v>
      </c>
      <c r="BC123" s="81"/>
      <c r="BD123" s="81"/>
      <c r="BE123" s="81"/>
      <c r="BF123" s="81"/>
      <c r="BG123" s="84">
        <v>43484.37678240741</v>
      </c>
      <c r="BH123" s="81"/>
      <c r="BI123" s="81" t="s">
        <v>348</v>
      </c>
      <c r="BJ123" s="82" t="s">
        <v>1176</v>
      </c>
      <c r="BK123" s="81">
        <v>10</v>
      </c>
      <c r="BL123" s="81">
        <v>34</v>
      </c>
      <c r="BM123" s="81"/>
      <c r="BN123" s="81"/>
      <c r="BO123" s="81"/>
      <c r="BP123" s="81"/>
      <c r="BQ123" s="81"/>
      <c r="BR123" s="81"/>
      <c r="BS123">
        <v>1</v>
      </c>
      <c r="BT123" s="80" t="str">
        <f>REPLACE(INDEX(GroupVertices[Group],MATCH(Edges[[#This Row],[Vertex 1]],GroupVertices[Vertex],0)),1,1,"")</f>
        <v>2</v>
      </c>
      <c r="BU123" s="80" t="str">
        <f>REPLACE(INDEX(GroupVertices[Group],MATCH(Edges[[#This Row],[Vertex 2]],GroupVertices[Vertex],0)),1,1,"")</f>
        <v>2</v>
      </c>
      <c r="BV123" s="48"/>
      <c r="BW123" s="49"/>
      <c r="BX123" s="48"/>
      <c r="BY123" s="49"/>
      <c r="BZ123" s="48"/>
      <c r="CA123" s="49"/>
      <c r="CB123" s="48"/>
      <c r="CC123" s="49"/>
      <c r="CD123" s="48"/>
    </row>
    <row r="124" spans="1:82" ht="15">
      <c r="A124" s="66" t="s">
        <v>325</v>
      </c>
      <c r="B124" s="66" t="s">
        <v>626</v>
      </c>
      <c r="C124" s="67"/>
      <c r="D124" s="68"/>
      <c r="E124" s="69"/>
      <c r="F124" s="70"/>
      <c r="G124" s="67"/>
      <c r="H124" s="71"/>
      <c r="I124" s="72"/>
      <c r="J124" s="72"/>
      <c r="K124" s="34" t="s">
        <v>65</v>
      </c>
      <c r="L124" s="79">
        <v>124</v>
      </c>
      <c r="M124" s="79"/>
      <c r="N124" s="74"/>
      <c r="O124" s="81" t="s">
        <v>636</v>
      </c>
      <c r="P124" s="81" t="s">
        <v>636</v>
      </c>
      <c r="Q124" s="81"/>
      <c r="R124" s="82" t="s">
        <v>649</v>
      </c>
      <c r="S124" s="84">
        <v>43484.87712962963</v>
      </c>
      <c r="T124" s="81"/>
      <c r="U124" s="81"/>
      <c r="V124" s="81"/>
      <c r="W124" s="81"/>
      <c r="X124" s="81"/>
      <c r="Y124" s="81" t="s">
        <v>727</v>
      </c>
      <c r="Z124" s="81"/>
      <c r="AA124" s="81"/>
      <c r="AB124" s="81"/>
      <c r="AC124" s="81"/>
      <c r="AD124" s="81"/>
      <c r="AE124" s="82" t="s">
        <v>1153</v>
      </c>
      <c r="AF124" s="81">
        <v>0</v>
      </c>
      <c r="AG124" s="81">
        <v>0</v>
      </c>
      <c r="AH124" s="81" t="s">
        <v>639</v>
      </c>
      <c r="AI124" s="81" t="s">
        <v>1453</v>
      </c>
      <c r="AJ124" s="84">
        <v>43483.73302083334</v>
      </c>
      <c r="AK124" s="82" t="s">
        <v>1455</v>
      </c>
      <c r="AL124" s="81">
        <v>937</v>
      </c>
      <c r="AM124" s="81">
        <v>97</v>
      </c>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v>1</v>
      </c>
      <c r="BT124" s="80" t="str">
        <f>REPLACE(INDEX(GroupVertices[Group],MATCH(Edges[[#This Row],[Vertex 1]],GroupVertices[Vertex],0)),1,1,"")</f>
        <v>2</v>
      </c>
      <c r="BU124" s="80" t="str">
        <f>REPLACE(INDEX(GroupVertices[Group],MATCH(Edges[[#This Row],[Vertex 2]],GroupVertices[Vertex],0)),1,1,"")</f>
        <v>2</v>
      </c>
      <c r="BV124" s="48">
        <v>0</v>
      </c>
      <c r="BW124" s="49">
        <v>0</v>
      </c>
      <c r="BX124" s="48">
        <v>0</v>
      </c>
      <c r="BY124" s="49">
        <v>0</v>
      </c>
      <c r="BZ124" s="48">
        <v>0</v>
      </c>
      <c r="CA124" s="49">
        <v>0</v>
      </c>
      <c r="CB124" s="48">
        <v>9</v>
      </c>
      <c r="CC124" s="49">
        <v>100</v>
      </c>
      <c r="CD124" s="48">
        <v>9</v>
      </c>
    </row>
    <row r="125" spans="1:82" ht="15">
      <c r="A125" s="66" t="s">
        <v>326</v>
      </c>
      <c r="B125" s="66" t="s">
        <v>348</v>
      </c>
      <c r="C125" s="67" t="s">
        <v>3168</v>
      </c>
      <c r="D125" s="68"/>
      <c r="E125" s="69"/>
      <c r="F125" s="70"/>
      <c r="G125" s="67"/>
      <c r="H125" s="71"/>
      <c r="I125" s="72"/>
      <c r="J125" s="72"/>
      <c r="K125" s="34" t="s">
        <v>65</v>
      </c>
      <c r="L125" s="79">
        <v>125</v>
      </c>
      <c r="M125" s="79"/>
      <c r="N125" s="74"/>
      <c r="O125" s="81" t="s">
        <v>635</v>
      </c>
      <c r="P125" s="81" t="s">
        <v>637</v>
      </c>
      <c r="Q125" s="81"/>
      <c r="R125" s="81"/>
      <c r="S125" s="84">
        <v>43484.876805555556</v>
      </c>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t="s">
        <v>728</v>
      </c>
      <c r="AR125" s="81" t="s">
        <v>1020</v>
      </c>
      <c r="AS125" s="81" t="s">
        <v>1032</v>
      </c>
      <c r="AT125" s="81" t="s">
        <v>1046</v>
      </c>
      <c r="AU125" s="82" t="s">
        <v>1473</v>
      </c>
      <c r="AV125" s="82" t="s">
        <v>1071</v>
      </c>
      <c r="AW125" s="81" t="s">
        <v>326</v>
      </c>
      <c r="AX125" s="81"/>
      <c r="AY125" s="82" t="s">
        <v>1154</v>
      </c>
      <c r="AZ125" s="81">
        <v>0</v>
      </c>
      <c r="BA125" s="81">
        <v>0</v>
      </c>
      <c r="BB125" s="81" t="s">
        <v>750</v>
      </c>
      <c r="BC125" s="81"/>
      <c r="BD125" s="81"/>
      <c r="BE125" s="81"/>
      <c r="BF125" s="81"/>
      <c r="BG125" s="84">
        <v>43484.37678240741</v>
      </c>
      <c r="BH125" s="81"/>
      <c r="BI125" s="81" t="s">
        <v>348</v>
      </c>
      <c r="BJ125" s="82" t="s">
        <v>1176</v>
      </c>
      <c r="BK125" s="81">
        <v>10</v>
      </c>
      <c r="BL125" s="81">
        <v>34</v>
      </c>
      <c r="BM125" s="81"/>
      <c r="BN125" s="81"/>
      <c r="BO125" s="81"/>
      <c r="BP125" s="81"/>
      <c r="BQ125" s="81"/>
      <c r="BR125" s="81"/>
      <c r="BS125">
        <v>1</v>
      </c>
      <c r="BT125" s="80" t="str">
        <f>REPLACE(INDEX(GroupVertices[Group],MATCH(Edges[[#This Row],[Vertex 1]],GroupVertices[Vertex],0)),1,1,"")</f>
        <v>2</v>
      </c>
      <c r="BU125" s="80" t="str">
        <f>REPLACE(INDEX(GroupVertices[Group],MATCH(Edges[[#This Row],[Vertex 2]],GroupVertices[Vertex],0)),1,1,"")</f>
        <v>2</v>
      </c>
      <c r="BV125" s="48"/>
      <c r="BW125" s="49"/>
      <c r="BX125" s="48"/>
      <c r="BY125" s="49"/>
      <c r="BZ125" s="48"/>
      <c r="CA125" s="49"/>
      <c r="CB125" s="48"/>
      <c r="CC125" s="49"/>
      <c r="CD125" s="48"/>
    </row>
    <row r="126" spans="1:82" ht="15">
      <c r="A126" s="66" t="s">
        <v>326</v>
      </c>
      <c r="B126" s="66" t="s">
        <v>626</v>
      </c>
      <c r="C126" s="67"/>
      <c r="D126" s="68"/>
      <c r="E126" s="69"/>
      <c r="F126" s="70"/>
      <c r="G126" s="67"/>
      <c r="H126" s="71"/>
      <c r="I126" s="72"/>
      <c r="J126" s="72"/>
      <c r="K126" s="34" t="s">
        <v>65</v>
      </c>
      <c r="L126" s="79">
        <v>126</v>
      </c>
      <c r="M126" s="79"/>
      <c r="N126" s="74"/>
      <c r="O126" s="81" t="s">
        <v>636</v>
      </c>
      <c r="P126" s="81" t="s">
        <v>636</v>
      </c>
      <c r="Q126" s="81"/>
      <c r="R126" s="82" t="s">
        <v>649</v>
      </c>
      <c r="S126" s="84">
        <v>43484.876805555556</v>
      </c>
      <c r="T126" s="81"/>
      <c r="U126" s="81"/>
      <c r="V126" s="81"/>
      <c r="W126" s="81"/>
      <c r="X126" s="81"/>
      <c r="Y126" s="81" t="s">
        <v>728</v>
      </c>
      <c r="Z126" s="81" t="s">
        <v>1020</v>
      </c>
      <c r="AA126" s="81" t="s">
        <v>1032</v>
      </c>
      <c r="AB126" s="81" t="s">
        <v>1046</v>
      </c>
      <c r="AC126" s="82" t="s">
        <v>1051</v>
      </c>
      <c r="AD126" s="82" t="s">
        <v>1071</v>
      </c>
      <c r="AE126" s="82" t="s">
        <v>1154</v>
      </c>
      <c r="AF126" s="81">
        <v>0</v>
      </c>
      <c r="AG126" s="81">
        <v>0</v>
      </c>
      <c r="AH126" s="81" t="s">
        <v>639</v>
      </c>
      <c r="AI126" s="81" t="s">
        <v>1453</v>
      </c>
      <c r="AJ126" s="84">
        <v>43483.73302083334</v>
      </c>
      <c r="AK126" s="82" t="s">
        <v>1455</v>
      </c>
      <c r="AL126" s="81">
        <v>937</v>
      </c>
      <c r="AM126" s="81">
        <v>97</v>
      </c>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v>1</v>
      </c>
      <c r="BT126" s="80" t="str">
        <f>REPLACE(INDEX(GroupVertices[Group],MATCH(Edges[[#This Row],[Vertex 1]],GroupVertices[Vertex],0)),1,1,"")</f>
        <v>2</v>
      </c>
      <c r="BU126" s="80" t="str">
        <f>REPLACE(INDEX(GroupVertices[Group],MATCH(Edges[[#This Row],[Vertex 2]],GroupVertices[Vertex],0)),1,1,"")</f>
        <v>2</v>
      </c>
      <c r="BV126" s="48">
        <v>0</v>
      </c>
      <c r="BW126" s="49">
        <v>0</v>
      </c>
      <c r="BX126" s="48">
        <v>0</v>
      </c>
      <c r="BY126" s="49">
        <v>0</v>
      </c>
      <c r="BZ126" s="48">
        <v>0</v>
      </c>
      <c r="CA126" s="49">
        <v>0</v>
      </c>
      <c r="CB126" s="48">
        <v>2</v>
      </c>
      <c r="CC126" s="49">
        <v>100</v>
      </c>
      <c r="CD126" s="48">
        <v>2</v>
      </c>
    </row>
    <row r="127" spans="1:82" ht="15">
      <c r="A127" s="66" t="s">
        <v>327</v>
      </c>
      <c r="B127" s="66" t="s">
        <v>348</v>
      </c>
      <c r="C127" s="67" t="s">
        <v>3168</v>
      </c>
      <c r="D127" s="68"/>
      <c r="E127" s="69"/>
      <c r="F127" s="70"/>
      <c r="G127" s="67"/>
      <c r="H127" s="71"/>
      <c r="I127" s="72"/>
      <c r="J127" s="72"/>
      <c r="K127" s="34" t="s">
        <v>65</v>
      </c>
      <c r="L127" s="79">
        <v>127</v>
      </c>
      <c r="M127" s="79"/>
      <c r="N127" s="74"/>
      <c r="O127" s="81" t="s">
        <v>635</v>
      </c>
      <c r="P127" s="81" t="s">
        <v>637</v>
      </c>
      <c r="Q127" s="81"/>
      <c r="R127" s="81"/>
      <c r="S127" s="84">
        <v>43484.875185185185</v>
      </c>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t="s">
        <v>729</v>
      </c>
      <c r="AR127" s="81" t="s">
        <v>1021</v>
      </c>
      <c r="AS127" s="81" t="s">
        <v>1033</v>
      </c>
      <c r="AT127" s="81" t="s">
        <v>1046</v>
      </c>
      <c r="AU127" s="82" t="s">
        <v>1474</v>
      </c>
      <c r="AV127" s="82" t="s">
        <v>1072</v>
      </c>
      <c r="AW127" s="81" t="s">
        <v>327</v>
      </c>
      <c r="AX127" s="81"/>
      <c r="AY127" s="82" t="s">
        <v>1155</v>
      </c>
      <c r="AZ127" s="81">
        <v>0</v>
      </c>
      <c r="BA127" s="81">
        <v>0</v>
      </c>
      <c r="BB127" s="81" t="s">
        <v>750</v>
      </c>
      <c r="BC127" s="81"/>
      <c r="BD127" s="81"/>
      <c r="BE127" s="81"/>
      <c r="BF127" s="81"/>
      <c r="BG127" s="84">
        <v>43484.37678240741</v>
      </c>
      <c r="BH127" s="81"/>
      <c r="BI127" s="81" t="s">
        <v>348</v>
      </c>
      <c r="BJ127" s="82" t="s">
        <v>1176</v>
      </c>
      <c r="BK127" s="81">
        <v>10</v>
      </c>
      <c r="BL127" s="81">
        <v>34</v>
      </c>
      <c r="BM127" s="81"/>
      <c r="BN127" s="81"/>
      <c r="BO127" s="81"/>
      <c r="BP127" s="81"/>
      <c r="BQ127" s="81"/>
      <c r="BR127" s="81"/>
      <c r="BS127">
        <v>1</v>
      </c>
      <c r="BT127" s="80" t="str">
        <f>REPLACE(INDEX(GroupVertices[Group],MATCH(Edges[[#This Row],[Vertex 1]],GroupVertices[Vertex],0)),1,1,"")</f>
        <v>2</v>
      </c>
      <c r="BU127" s="80" t="str">
        <f>REPLACE(INDEX(GroupVertices[Group],MATCH(Edges[[#This Row],[Vertex 2]],GroupVertices[Vertex],0)),1,1,"")</f>
        <v>2</v>
      </c>
      <c r="BV127" s="48"/>
      <c r="BW127" s="49"/>
      <c r="BX127" s="48"/>
      <c r="BY127" s="49"/>
      <c r="BZ127" s="48"/>
      <c r="CA127" s="49"/>
      <c r="CB127" s="48"/>
      <c r="CC127" s="49"/>
      <c r="CD127" s="48"/>
    </row>
    <row r="128" spans="1:82" ht="15">
      <c r="A128" s="66" t="s">
        <v>327</v>
      </c>
      <c r="B128" s="66" t="s">
        <v>626</v>
      </c>
      <c r="C128" s="67"/>
      <c r="D128" s="68"/>
      <c r="E128" s="69"/>
      <c r="F128" s="70"/>
      <c r="G128" s="67"/>
      <c r="H128" s="71"/>
      <c r="I128" s="72"/>
      <c r="J128" s="72"/>
      <c r="K128" s="34" t="s">
        <v>65</v>
      </c>
      <c r="L128" s="79">
        <v>128</v>
      </c>
      <c r="M128" s="79"/>
      <c r="N128" s="74"/>
      <c r="O128" s="81" t="s">
        <v>636</v>
      </c>
      <c r="P128" s="81" t="s">
        <v>636</v>
      </c>
      <c r="Q128" s="81"/>
      <c r="R128" s="82" t="s">
        <v>649</v>
      </c>
      <c r="S128" s="84">
        <v>43484.875185185185</v>
      </c>
      <c r="T128" s="81"/>
      <c r="U128" s="81"/>
      <c r="V128" s="81"/>
      <c r="W128" s="81"/>
      <c r="X128" s="81"/>
      <c r="Y128" s="81" t="s">
        <v>729</v>
      </c>
      <c r="Z128" s="81" t="s">
        <v>1021</v>
      </c>
      <c r="AA128" s="81" t="s">
        <v>1033</v>
      </c>
      <c r="AB128" s="81" t="s">
        <v>1046</v>
      </c>
      <c r="AC128" s="82" t="s">
        <v>1052</v>
      </c>
      <c r="AD128" s="82" t="s">
        <v>1072</v>
      </c>
      <c r="AE128" s="82" t="s">
        <v>1155</v>
      </c>
      <c r="AF128" s="81">
        <v>0</v>
      </c>
      <c r="AG128" s="81">
        <v>0</v>
      </c>
      <c r="AH128" s="81" t="s">
        <v>639</v>
      </c>
      <c r="AI128" s="81" t="s">
        <v>1453</v>
      </c>
      <c r="AJ128" s="84">
        <v>43483.73302083334</v>
      </c>
      <c r="AK128" s="82" t="s">
        <v>1455</v>
      </c>
      <c r="AL128" s="81">
        <v>937</v>
      </c>
      <c r="AM128" s="81">
        <v>97</v>
      </c>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v>1</v>
      </c>
      <c r="BT128" s="80" t="str">
        <f>REPLACE(INDEX(GroupVertices[Group],MATCH(Edges[[#This Row],[Vertex 1]],GroupVertices[Vertex],0)),1,1,"")</f>
        <v>2</v>
      </c>
      <c r="BU128" s="80" t="str">
        <f>REPLACE(INDEX(GroupVertices[Group],MATCH(Edges[[#This Row],[Vertex 2]],GroupVertices[Vertex],0)),1,1,"")</f>
        <v>2</v>
      </c>
      <c r="BV128" s="48">
        <v>0</v>
      </c>
      <c r="BW128" s="49">
        <v>0</v>
      </c>
      <c r="BX128" s="48">
        <v>0</v>
      </c>
      <c r="BY128" s="49">
        <v>0</v>
      </c>
      <c r="BZ128" s="48">
        <v>0</v>
      </c>
      <c r="CA128" s="49">
        <v>0</v>
      </c>
      <c r="CB128" s="48">
        <v>2</v>
      </c>
      <c r="CC128" s="49">
        <v>100</v>
      </c>
      <c r="CD128" s="48">
        <v>2</v>
      </c>
    </row>
    <row r="129" spans="1:82" ht="15">
      <c r="A129" s="66" t="s">
        <v>328</v>
      </c>
      <c r="B129" s="66" t="s">
        <v>348</v>
      </c>
      <c r="C129" s="67" t="s">
        <v>3167</v>
      </c>
      <c r="D129" s="68">
        <v>8.5</v>
      </c>
      <c r="E129" s="69"/>
      <c r="F129" s="70"/>
      <c r="G129" s="67"/>
      <c r="H129" s="71"/>
      <c r="I129" s="72"/>
      <c r="J129" s="72"/>
      <c r="K129" s="34" t="s">
        <v>65</v>
      </c>
      <c r="L129" s="79">
        <v>129</v>
      </c>
      <c r="M129" s="79"/>
      <c r="N129" s="74"/>
      <c r="O129" s="81" t="s">
        <v>635</v>
      </c>
      <c r="P129" s="81" t="s">
        <v>637</v>
      </c>
      <c r="Q129" s="81"/>
      <c r="R129" s="81"/>
      <c r="S129" s="84">
        <v>43484.87422453704</v>
      </c>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t="s">
        <v>730</v>
      </c>
      <c r="AR129" s="81"/>
      <c r="AS129" s="81"/>
      <c r="AT129" s="81"/>
      <c r="AU129" s="81"/>
      <c r="AV129" s="81"/>
      <c r="AW129" s="81" t="s">
        <v>328</v>
      </c>
      <c r="AX129" s="81"/>
      <c r="AY129" s="82" t="s">
        <v>1156</v>
      </c>
      <c r="AZ129" s="81">
        <v>2</v>
      </c>
      <c r="BA129" s="81">
        <v>0</v>
      </c>
      <c r="BB129" s="81" t="s">
        <v>750</v>
      </c>
      <c r="BC129" s="81"/>
      <c r="BD129" s="81"/>
      <c r="BE129" s="81"/>
      <c r="BF129" s="81"/>
      <c r="BG129" s="84">
        <v>43484.37678240741</v>
      </c>
      <c r="BH129" s="81"/>
      <c r="BI129" s="81" t="s">
        <v>348</v>
      </c>
      <c r="BJ129" s="82" t="s">
        <v>1176</v>
      </c>
      <c r="BK129" s="81">
        <v>10</v>
      </c>
      <c r="BL129" s="81">
        <v>34</v>
      </c>
      <c r="BM129" s="81"/>
      <c r="BN129" s="81"/>
      <c r="BO129" s="81"/>
      <c r="BP129" s="81"/>
      <c r="BQ129" s="81"/>
      <c r="BR129" s="81"/>
      <c r="BS129">
        <v>1</v>
      </c>
      <c r="BT129" s="80" t="str">
        <f>REPLACE(INDEX(GroupVertices[Group],MATCH(Edges[[#This Row],[Vertex 1]],GroupVertices[Vertex],0)),1,1,"")</f>
        <v>2</v>
      </c>
      <c r="BU129" s="80" t="str">
        <f>REPLACE(INDEX(GroupVertices[Group],MATCH(Edges[[#This Row],[Vertex 2]],GroupVertices[Vertex],0)),1,1,"")</f>
        <v>2</v>
      </c>
      <c r="BV129" s="48"/>
      <c r="BW129" s="49"/>
      <c r="BX129" s="48"/>
      <c r="BY129" s="49"/>
      <c r="BZ129" s="48"/>
      <c r="CA129" s="49"/>
      <c r="CB129" s="48"/>
      <c r="CC129" s="49"/>
      <c r="CD129" s="48"/>
    </row>
    <row r="130" spans="1:82" ht="15">
      <c r="A130" s="66" t="s">
        <v>328</v>
      </c>
      <c r="B130" s="66" t="s">
        <v>626</v>
      </c>
      <c r="C130" s="67"/>
      <c r="D130" s="68"/>
      <c r="E130" s="69"/>
      <c r="F130" s="70"/>
      <c r="G130" s="67"/>
      <c r="H130" s="71"/>
      <c r="I130" s="72"/>
      <c r="J130" s="72"/>
      <c r="K130" s="34" t="s">
        <v>65</v>
      </c>
      <c r="L130" s="79">
        <v>130</v>
      </c>
      <c r="M130" s="79"/>
      <c r="N130" s="74"/>
      <c r="O130" s="81" t="s">
        <v>636</v>
      </c>
      <c r="P130" s="81" t="s">
        <v>636</v>
      </c>
      <c r="Q130" s="81"/>
      <c r="R130" s="82" t="s">
        <v>649</v>
      </c>
      <c r="S130" s="84">
        <v>43484.87422453704</v>
      </c>
      <c r="T130" s="81"/>
      <c r="U130" s="81"/>
      <c r="V130" s="81"/>
      <c r="W130" s="81"/>
      <c r="X130" s="81"/>
      <c r="Y130" s="81" t="s">
        <v>730</v>
      </c>
      <c r="Z130" s="81"/>
      <c r="AA130" s="81"/>
      <c r="AB130" s="81"/>
      <c r="AC130" s="81"/>
      <c r="AD130" s="81"/>
      <c r="AE130" s="82" t="s">
        <v>1156</v>
      </c>
      <c r="AF130" s="81">
        <v>2</v>
      </c>
      <c r="AG130" s="81">
        <v>0</v>
      </c>
      <c r="AH130" s="81" t="s">
        <v>639</v>
      </c>
      <c r="AI130" s="81" t="s">
        <v>1453</v>
      </c>
      <c r="AJ130" s="84">
        <v>43483.73302083334</v>
      </c>
      <c r="AK130" s="82" t="s">
        <v>1455</v>
      </c>
      <c r="AL130" s="81">
        <v>937</v>
      </c>
      <c r="AM130" s="81">
        <v>97</v>
      </c>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v>1</v>
      </c>
      <c r="BT130" s="80" t="str">
        <f>REPLACE(INDEX(GroupVertices[Group],MATCH(Edges[[#This Row],[Vertex 1]],GroupVertices[Vertex],0)),1,1,"")</f>
        <v>2</v>
      </c>
      <c r="BU130" s="80" t="str">
        <f>REPLACE(INDEX(GroupVertices[Group],MATCH(Edges[[#This Row],[Vertex 2]],GroupVertices[Vertex],0)),1,1,"")</f>
        <v>2</v>
      </c>
      <c r="BV130" s="48">
        <v>1</v>
      </c>
      <c r="BW130" s="49">
        <v>0.45871559633027525</v>
      </c>
      <c r="BX130" s="48">
        <v>10</v>
      </c>
      <c r="BY130" s="49">
        <v>4.587155963302752</v>
      </c>
      <c r="BZ130" s="48">
        <v>0</v>
      </c>
      <c r="CA130" s="49">
        <v>0</v>
      </c>
      <c r="CB130" s="48">
        <v>207</v>
      </c>
      <c r="CC130" s="49">
        <v>94.95412844036697</v>
      </c>
      <c r="CD130" s="48">
        <v>218</v>
      </c>
    </row>
    <row r="131" spans="1:82" ht="15">
      <c r="A131" s="66" t="s">
        <v>329</v>
      </c>
      <c r="B131" s="66" t="s">
        <v>348</v>
      </c>
      <c r="C131" s="67" t="s">
        <v>3168</v>
      </c>
      <c r="D131" s="68"/>
      <c r="E131" s="69"/>
      <c r="F131" s="70"/>
      <c r="G131" s="67"/>
      <c r="H131" s="71"/>
      <c r="I131" s="72"/>
      <c r="J131" s="72"/>
      <c r="K131" s="34" t="s">
        <v>65</v>
      </c>
      <c r="L131" s="79">
        <v>131</v>
      </c>
      <c r="M131" s="79"/>
      <c r="N131" s="74"/>
      <c r="O131" s="81" t="s">
        <v>635</v>
      </c>
      <c r="P131" s="81" t="s">
        <v>637</v>
      </c>
      <c r="Q131" s="81"/>
      <c r="R131" s="81"/>
      <c r="S131" s="84">
        <v>43484.84471064815</v>
      </c>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t="s">
        <v>731</v>
      </c>
      <c r="AR131" s="81"/>
      <c r="AS131" s="81"/>
      <c r="AT131" s="81"/>
      <c r="AU131" s="81"/>
      <c r="AV131" s="81"/>
      <c r="AW131" s="81" t="s">
        <v>329</v>
      </c>
      <c r="AX131" s="81"/>
      <c r="AY131" s="82" t="s">
        <v>1157</v>
      </c>
      <c r="AZ131" s="81">
        <v>0</v>
      </c>
      <c r="BA131" s="81">
        <v>0</v>
      </c>
      <c r="BB131" s="81" t="s">
        <v>750</v>
      </c>
      <c r="BC131" s="81"/>
      <c r="BD131" s="81"/>
      <c r="BE131" s="81"/>
      <c r="BF131" s="81"/>
      <c r="BG131" s="84">
        <v>43484.37678240741</v>
      </c>
      <c r="BH131" s="81"/>
      <c r="BI131" s="81" t="s">
        <v>348</v>
      </c>
      <c r="BJ131" s="82" t="s">
        <v>1176</v>
      </c>
      <c r="BK131" s="81">
        <v>10</v>
      </c>
      <c r="BL131" s="81">
        <v>34</v>
      </c>
      <c r="BM131" s="81"/>
      <c r="BN131" s="81"/>
      <c r="BO131" s="81"/>
      <c r="BP131" s="81"/>
      <c r="BQ131" s="81"/>
      <c r="BR131" s="81"/>
      <c r="BS131">
        <v>1</v>
      </c>
      <c r="BT131" s="80" t="str">
        <f>REPLACE(INDEX(GroupVertices[Group],MATCH(Edges[[#This Row],[Vertex 1]],GroupVertices[Vertex],0)),1,1,"")</f>
        <v>2</v>
      </c>
      <c r="BU131" s="80" t="str">
        <f>REPLACE(INDEX(GroupVertices[Group],MATCH(Edges[[#This Row],[Vertex 2]],GroupVertices[Vertex],0)),1,1,"")</f>
        <v>2</v>
      </c>
      <c r="BV131" s="48"/>
      <c r="BW131" s="49"/>
      <c r="BX131" s="48"/>
      <c r="BY131" s="49"/>
      <c r="BZ131" s="48"/>
      <c r="CA131" s="49"/>
      <c r="CB131" s="48"/>
      <c r="CC131" s="49"/>
      <c r="CD131" s="48"/>
    </row>
    <row r="132" spans="1:82" ht="15">
      <c r="A132" s="66" t="s">
        <v>329</v>
      </c>
      <c r="B132" s="66" t="s">
        <v>626</v>
      </c>
      <c r="C132" s="67"/>
      <c r="D132" s="68"/>
      <c r="E132" s="69"/>
      <c r="F132" s="70"/>
      <c r="G132" s="67"/>
      <c r="H132" s="71"/>
      <c r="I132" s="72"/>
      <c r="J132" s="72"/>
      <c r="K132" s="34" t="s">
        <v>65</v>
      </c>
      <c r="L132" s="79">
        <v>132</v>
      </c>
      <c r="M132" s="79"/>
      <c r="N132" s="74"/>
      <c r="O132" s="81" t="s">
        <v>636</v>
      </c>
      <c r="P132" s="81" t="s">
        <v>636</v>
      </c>
      <c r="Q132" s="81"/>
      <c r="R132" s="82" t="s">
        <v>649</v>
      </c>
      <c r="S132" s="84">
        <v>43484.84471064815</v>
      </c>
      <c r="T132" s="81"/>
      <c r="U132" s="81"/>
      <c r="V132" s="81"/>
      <c r="W132" s="81"/>
      <c r="X132" s="81"/>
      <c r="Y132" s="81" t="s">
        <v>731</v>
      </c>
      <c r="Z132" s="81"/>
      <c r="AA132" s="81"/>
      <c r="AB132" s="81"/>
      <c r="AC132" s="81"/>
      <c r="AD132" s="81"/>
      <c r="AE132" s="82" t="s">
        <v>1157</v>
      </c>
      <c r="AF132" s="81">
        <v>0</v>
      </c>
      <c r="AG132" s="81">
        <v>0</v>
      </c>
      <c r="AH132" s="81" t="s">
        <v>639</v>
      </c>
      <c r="AI132" s="81" t="s">
        <v>1453</v>
      </c>
      <c r="AJ132" s="84">
        <v>43483.73302083334</v>
      </c>
      <c r="AK132" s="82" t="s">
        <v>1455</v>
      </c>
      <c r="AL132" s="81">
        <v>937</v>
      </c>
      <c r="AM132" s="81">
        <v>97</v>
      </c>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v>1</v>
      </c>
      <c r="BT132" s="80" t="str">
        <f>REPLACE(INDEX(GroupVertices[Group],MATCH(Edges[[#This Row],[Vertex 1]],GroupVertices[Vertex],0)),1,1,"")</f>
        <v>2</v>
      </c>
      <c r="BU132" s="80" t="str">
        <f>REPLACE(INDEX(GroupVertices[Group],MATCH(Edges[[#This Row],[Vertex 2]],GroupVertices[Vertex],0)),1,1,"")</f>
        <v>2</v>
      </c>
      <c r="BV132" s="48">
        <v>0</v>
      </c>
      <c r="BW132" s="49">
        <v>0</v>
      </c>
      <c r="BX132" s="48">
        <v>0</v>
      </c>
      <c r="BY132" s="49">
        <v>0</v>
      </c>
      <c r="BZ132" s="48">
        <v>0</v>
      </c>
      <c r="CA132" s="49">
        <v>0</v>
      </c>
      <c r="CB132" s="48">
        <v>6</v>
      </c>
      <c r="CC132" s="49">
        <v>100</v>
      </c>
      <c r="CD132" s="48">
        <v>6</v>
      </c>
    </row>
    <row r="133" spans="1:82" ht="15">
      <c r="A133" s="66" t="s">
        <v>330</v>
      </c>
      <c r="B133" s="66" t="s">
        <v>348</v>
      </c>
      <c r="C133" s="67" t="s">
        <v>3170</v>
      </c>
      <c r="D133" s="68">
        <v>9.377443751081735</v>
      </c>
      <c r="E133" s="69"/>
      <c r="F133" s="70"/>
      <c r="G133" s="67"/>
      <c r="H133" s="71"/>
      <c r="I133" s="72"/>
      <c r="J133" s="72"/>
      <c r="K133" s="34" t="s">
        <v>65</v>
      </c>
      <c r="L133" s="79">
        <v>133</v>
      </c>
      <c r="M133" s="79"/>
      <c r="N133" s="74"/>
      <c r="O133" s="81" t="s">
        <v>635</v>
      </c>
      <c r="P133" s="81" t="s">
        <v>637</v>
      </c>
      <c r="Q133" s="81"/>
      <c r="R133" s="81"/>
      <c r="S133" s="84">
        <v>43484.84328703704</v>
      </c>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t="s">
        <v>732</v>
      </c>
      <c r="AR133" s="81"/>
      <c r="AS133" s="81"/>
      <c r="AT133" s="81"/>
      <c r="AU133" s="81"/>
      <c r="AV133" s="81"/>
      <c r="AW133" s="81" t="s">
        <v>330</v>
      </c>
      <c r="AX133" s="81"/>
      <c r="AY133" s="82" t="s">
        <v>1158</v>
      </c>
      <c r="AZ133" s="81">
        <v>3</v>
      </c>
      <c r="BA133" s="81">
        <v>0</v>
      </c>
      <c r="BB133" s="81" t="s">
        <v>750</v>
      </c>
      <c r="BC133" s="81"/>
      <c r="BD133" s="81"/>
      <c r="BE133" s="81"/>
      <c r="BF133" s="81"/>
      <c r="BG133" s="84">
        <v>43484.37678240741</v>
      </c>
      <c r="BH133" s="81"/>
      <c r="BI133" s="81" t="s">
        <v>348</v>
      </c>
      <c r="BJ133" s="82" t="s">
        <v>1176</v>
      </c>
      <c r="BK133" s="81">
        <v>10</v>
      </c>
      <c r="BL133" s="81">
        <v>34</v>
      </c>
      <c r="BM133" s="81"/>
      <c r="BN133" s="81"/>
      <c r="BO133" s="81"/>
      <c r="BP133" s="81"/>
      <c r="BQ133" s="81"/>
      <c r="BR133" s="81"/>
      <c r="BS133">
        <v>1</v>
      </c>
      <c r="BT133" s="80" t="str">
        <f>REPLACE(INDEX(GroupVertices[Group],MATCH(Edges[[#This Row],[Vertex 1]],GroupVertices[Vertex],0)),1,1,"")</f>
        <v>2</v>
      </c>
      <c r="BU133" s="80" t="str">
        <f>REPLACE(INDEX(GroupVertices[Group],MATCH(Edges[[#This Row],[Vertex 2]],GroupVertices[Vertex],0)),1,1,"")</f>
        <v>2</v>
      </c>
      <c r="BV133" s="48"/>
      <c r="BW133" s="49"/>
      <c r="BX133" s="48"/>
      <c r="BY133" s="49"/>
      <c r="BZ133" s="48"/>
      <c r="CA133" s="49"/>
      <c r="CB133" s="48"/>
      <c r="CC133" s="49"/>
      <c r="CD133" s="48"/>
    </row>
    <row r="134" spans="1:82" ht="15">
      <c r="A134" s="66" t="s">
        <v>330</v>
      </c>
      <c r="B134" s="66" t="s">
        <v>626</v>
      </c>
      <c r="C134" s="67"/>
      <c r="D134" s="68"/>
      <c r="E134" s="69"/>
      <c r="F134" s="70"/>
      <c r="G134" s="67"/>
      <c r="H134" s="71"/>
      <c r="I134" s="72"/>
      <c r="J134" s="72"/>
      <c r="K134" s="34" t="s">
        <v>65</v>
      </c>
      <c r="L134" s="79">
        <v>134</v>
      </c>
      <c r="M134" s="79"/>
      <c r="N134" s="74"/>
      <c r="O134" s="81" t="s">
        <v>636</v>
      </c>
      <c r="P134" s="81" t="s">
        <v>636</v>
      </c>
      <c r="Q134" s="81"/>
      <c r="R134" s="82" t="s">
        <v>649</v>
      </c>
      <c r="S134" s="84">
        <v>43484.84328703704</v>
      </c>
      <c r="T134" s="81"/>
      <c r="U134" s="81"/>
      <c r="V134" s="81"/>
      <c r="W134" s="81"/>
      <c r="X134" s="81"/>
      <c r="Y134" s="81" t="s">
        <v>732</v>
      </c>
      <c r="Z134" s="81"/>
      <c r="AA134" s="81"/>
      <c r="AB134" s="81"/>
      <c r="AC134" s="81"/>
      <c r="AD134" s="81"/>
      <c r="AE134" s="82" t="s">
        <v>1158</v>
      </c>
      <c r="AF134" s="81">
        <v>3</v>
      </c>
      <c r="AG134" s="81">
        <v>0</v>
      </c>
      <c r="AH134" s="81" t="s">
        <v>639</v>
      </c>
      <c r="AI134" s="81" t="s">
        <v>1453</v>
      </c>
      <c r="AJ134" s="84">
        <v>43483.73302083334</v>
      </c>
      <c r="AK134" s="82" t="s">
        <v>1455</v>
      </c>
      <c r="AL134" s="81">
        <v>937</v>
      </c>
      <c r="AM134" s="81">
        <v>97</v>
      </c>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v>1</v>
      </c>
      <c r="BT134" s="80" t="str">
        <f>REPLACE(INDEX(GroupVertices[Group],MATCH(Edges[[#This Row],[Vertex 1]],GroupVertices[Vertex],0)),1,1,"")</f>
        <v>2</v>
      </c>
      <c r="BU134" s="80" t="str">
        <f>REPLACE(INDEX(GroupVertices[Group],MATCH(Edges[[#This Row],[Vertex 2]],GroupVertices[Vertex],0)),1,1,"")</f>
        <v>2</v>
      </c>
      <c r="BV134" s="48">
        <v>1</v>
      </c>
      <c r="BW134" s="49">
        <v>1.2345679012345678</v>
      </c>
      <c r="BX134" s="48">
        <v>3</v>
      </c>
      <c r="BY134" s="49">
        <v>3.7037037037037037</v>
      </c>
      <c r="BZ134" s="48">
        <v>0</v>
      </c>
      <c r="CA134" s="49">
        <v>0</v>
      </c>
      <c r="CB134" s="48">
        <v>77</v>
      </c>
      <c r="CC134" s="49">
        <v>95.06172839506173</v>
      </c>
      <c r="CD134" s="48">
        <v>81</v>
      </c>
    </row>
    <row r="135" spans="1:82" ht="15">
      <c r="A135" s="66" t="s">
        <v>331</v>
      </c>
      <c r="B135" s="66" t="s">
        <v>348</v>
      </c>
      <c r="C135" s="67" t="s">
        <v>3170</v>
      </c>
      <c r="D135" s="68">
        <v>9.377443751081735</v>
      </c>
      <c r="E135" s="69"/>
      <c r="F135" s="70"/>
      <c r="G135" s="67"/>
      <c r="H135" s="71"/>
      <c r="I135" s="72"/>
      <c r="J135" s="72"/>
      <c r="K135" s="34" t="s">
        <v>65</v>
      </c>
      <c r="L135" s="79">
        <v>135</v>
      </c>
      <c r="M135" s="79"/>
      <c r="N135" s="74"/>
      <c r="O135" s="81" t="s">
        <v>635</v>
      </c>
      <c r="P135" s="81" t="s">
        <v>637</v>
      </c>
      <c r="Q135" s="81"/>
      <c r="R135" s="81"/>
      <c r="S135" s="84">
        <v>43484.80105324074</v>
      </c>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t="s">
        <v>733</v>
      </c>
      <c r="AR135" s="81"/>
      <c r="AS135" s="81"/>
      <c r="AT135" s="81"/>
      <c r="AU135" s="81"/>
      <c r="AV135" s="81"/>
      <c r="AW135" s="81" t="s">
        <v>331</v>
      </c>
      <c r="AX135" s="81"/>
      <c r="AY135" s="82" t="s">
        <v>1159</v>
      </c>
      <c r="AZ135" s="81">
        <v>3</v>
      </c>
      <c r="BA135" s="81">
        <v>0</v>
      </c>
      <c r="BB135" s="81" t="s">
        <v>750</v>
      </c>
      <c r="BC135" s="81"/>
      <c r="BD135" s="81"/>
      <c r="BE135" s="81"/>
      <c r="BF135" s="81"/>
      <c r="BG135" s="84">
        <v>43484.37678240741</v>
      </c>
      <c r="BH135" s="81"/>
      <c r="BI135" s="81" t="s">
        <v>348</v>
      </c>
      <c r="BJ135" s="82" t="s">
        <v>1176</v>
      </c>
      <c r="BK135" s="81">
        <v>10</v>
      </c>
      <c r="BL135" s="81">
        <v>34</v>
      </c>
      <c r="BM135" s="81"/>
      <c r="BN135" s="81"/>
      <c r="BO135" s="81"/>
      <c r="BP135" s="81"/>
      <c r="BQ135" s="81"/>
      <c r="BR135" s="81"/>
      <c r="BS135">
        <v>1</v>
      </c>
      <c r="BT135" s="80" t="str">
        <f>REPLACE(INDEX(GroupVertices[Group],MATCH(Edges[[#This Row],[Vertex 1]],GroupVertices[Vertex],0)),1,1,"")</f>
        <v>2</v>
      </c>
      <c r="BU135" s="80" t="str">
        <f>REPLACE(INDEX(GroupVertices[Group],MATCH(Edges[[#This Row],[Vertex 2]],GroupVertices[Vertex],0)),1,1,"")</f>
        <v>2</v>
      </c>
      <c r="BV135" s="48"/>
      <c r="BW135" s="49"/>
      <c r="BX135" s="48"/>
      <c r="BY135" s="49"/>
      <c r="BZ135" s="48"/>
      <c r="CA135" s="49"/>
      <c r="CB135" s="48"/>
      <c r="CC135" s="49"/>
      <c r="CD135" s="48"/>
    </row>
    <row r="136" spans="1:82" ht="15">
      <c r="A136" s="66" t="s">
        <v>331</v>
      </c>
      <c r="B136" s="66" t="s">
        <v>626</v>
      </c>
      <c r="C136" s="67"/>
      <c r="D136" s="68"/>
      <c r="E136" s="69"/>
      <c r="F136" s="70"/>
      <c r="G136" s="67"/>
      <c r="H136" s="71"/>
      <c r="I136" s="72"/>
      <c r="J136" s="72"/>
      <c r="K136" s="34" t="s">
        <v>65</v>
      </c>
      <c r="L136" s="79">
        <v>136</v>
      </c>
      <c r="M136" s="79"/>
      <c r="N136" s="74"/>
      <c r="O136" s="81" t="s">
        <v>636</v>
      </c>
      <c r="P136" s="81" t="s">
        <v>636</v>
      </c>
      <c r="Q136" s="81"/>
      <c r="R136" s="82" t="s">
        <v>649</v>
      </c>
      <c r="S136" s="84">
        <v>43484.80105324074</v>
      </c>
      <c r="T136" s="81"/>
      <c r="U136" s="81"/>
      <c r="V136" s="81"/>
      <c r="W136" s="81"/>
      <c r="X136" s="81"/>
      <c r="Y136" s="81" t="s">
        <v>733</v>
      </c>
      <c r="Z136" s="81"/>
      <c r="AA136" s="81"/>
      <c r="AB136" s="81"/>
      <c r="AC136" s="81"/>
      <c r="AD136" s="81"/>
      <c r="AE136" s="82" t="s">
        <v>1159</v>
      </c>
      <c r="AF136" s="81">
        <v>3</v>
      </c>
      <c r="AG136" s="81">
        <v>0</v>
      </c>
      <c r="AH136" s="81" t="s">
        <v>639</v>
      </c>
      <c r="AI136" s="81" t="s">
        <v>1453</v>
      </c>
      <c r="AJ136" s="84">
        <v>43483.73302083334</v>
      </c>
      <c r="AK136" s="82" t="s">
        <v>1455</v>
      </c>
      <c r="AL136" s="81">
        <v>937</v>
      </c>
      <c r="AM136" s="81">
        <v>97</v>
      </c>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v>1</v>
      </c>
      <c r="BT136" s="80" t="str">
        <f>REPLACE(INDEX(GroupVertices[Group],MATCH(Edges[[#This Row],[Vertex 1]],GroupVertices[Vertex],0)),1,1,"")</f>
        <v>2</v>
      </c>
      <c r="BU136" s="80" t="str">
        <f>REPLACE(INDEX(GroupVertices[Group],MATCH(Edges[[#This Row],[Vertex 2]],GroupVertices[Vertex],0)),1,1,"")</f>
        <v>2</v>
      </c>
      <c r="BV136" s="48">
        <v>2</v>
      </c>
      <c r="BW136" s="49">
        <v>2.150537634408602</v>
      </c>
      <c r="BX136" s="48">
        <v>6</v>
      </c>
      <c r="BY136" s="49">
        <v>6.451612903225806</v>
      </c>
      <c r="BZ136" s="48">
        <v>0</v>
      </c>
      <c r="CA136" s="49">
        <v>0</v>
      </c>
      <c r="CB136" s="48">
        <v>85</v>
      </c>
      <c r="CC136" s="49">
        <v>91.39784946236558</v>
      </c>
      <c r="CD136" s="48">
        <v>93</v>
      </c>
    </row>
    <row r="137" spans="1:82" ht="15">
      <c r="A137" s="66" t="s">
        <v>332</v>
      </c>
      <c r="B137" s="66" t="s">
        <v>348</v>
      </c>
      <c r="C137" s="67" t="s">
        <v>3172</v>
      </c>
      <c r="D137" s="68">
        <v>10</v>
      </c>
      <c r="E137" s="69"/>
      <c r="F137" s="70"/>
      <c r="G137" s="67"/>
      <c r="H137" s="71"/>
      <c r="I137" s="72"/>
      <c r="J137" s="72"/>
      <c r="K137" s="34" t="s">
        <v>65</v>
      </c>
      <c r="L137" s="79">
        <v>137</v>
      </c>
      <c r="M137" s="79"/>
      <c r="N137" s="74"/>
      <c r="O137" s="81" t="s">
        <v>635</v>
      </c>
      <c r="P137" s="81" t="s">
        <v>637</v>
      </c>
      <c r="Q137" s="81"/>
      <c r="R137" s="81"/>
      <c r="S137" s="84">
        <v>43484.796689814815</v>
      </c>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t="s">
        <v>734</v>
      </c>
      <c r="AR137" s="81"/>
      <c r="AS137" s="81"/>
      <c r="AT137" s="81"/>
      <c r="AU137" s="81"/>
      <c r="AV137" s="81"/>
      <c r="AW137" s="81" t="s">
        <v>332</v>
      </c>
      <c r="AX137" s="81"/>
      <c r="AY137" s="82" t="s">
        <v>1160</v>
      </c>
      <c r="AZ137" s="81">
        <v>5</v>
      </c>
      <c r="BA137" s="81">
        <v>0</v>
      </c>
      <c r="BB137" s="81" t="s">
        <v>750</v>
      </c>
      <c r="BC137" s="81"/>
      <c r="BD137" s="81"/>
      <c r="BE137" s="81"/>
      <c r="BF137" s="81"/>
      <c r="BG137" s="84">
        <v>43484.37678240741</v>
      </c>
      <c r="BH137" s="81"/>
      <c r="BI137" s="81" t="s">
        <v>348</v>
      </c>
      <c r="BJ137" s="82" t="s">
        <v>1176</v>
      </c>
      <c r="BK137" s="81">
        <v>10</v>
      </c>
      <c r="BL137" s="81">
        <v>34</v>
      </c>
      <c r="BM137" s="81"/>
      <c r="BN137" s="81"/>
      <c r="BO137" s="81"/>
      <c r="BP137" s="81"/>
      <c r="BQ137" s="81"/>
      <c r="BR137" s="81"/>
      <c r="BS137">
        <v>1</v>
      </c>
      <c r="BT137" s="80" t="str">
        <f>REPLACE(INDEX(GroupVertices[Group],MATCH(Edges[[#This Row],[Vertex 1]],GroupVertices[Vertex],0)),1,1,"")</f>
        <v>2</v>
      </c>
      <c r="BU137" s="80" t="str">
        <f>REPLACE(INDEX(GroupVertices[Group],MATCH(Edges[[#This Row],[Vertex 2]],GroupVertices[Vertex],0)),1,1,"")</f>
        <v>2</v>
      </c>
      <c r="BV137" s="48"/>
      <c r="BW137" s="49"/>
      <c r="BX137" s="48"/>
      <c r="BY137" s="49"/>
      <c r="BZ137" s="48"/>
      <c r="CA137" s="49"/>
      <c r="CB137" s="48"/>
      <c r="CC137" s="49"/>
      <c r="CD137" s="48"/>
    </row>
    <row r="138" spans="1:82" ht="15">
      <c r="A138" s="66" t="s">
        <v>332</v>
      </c>
      <c r="B138" s="66" t="s">
        <v>626</v>
      </c>
      <c r="C138" s="67"/>
      <c r="D138" s="68"/>
      <c r="E138" s="69"/>
      <c r="F138" s="70"/>
      <c r="G138" s="67"/>
      <c r="H138" s="71"/>
      <c r="I138" s="72"/>
      <c r="J138" s="72"/>
      <c r="K138" s="34" t="s">
        <v>65</v>
      </c>
      <c r="L138" s="79">
        <v>138</v>
      </c>
      <c r="M138" s="79"/>
      <c r="N138" s="74"/>
      <c r="O138" s="81" t="s">
        <v>636</v>
      </c>
      <c r="P138" s="81" t="s">
        <v>636</v>
      </c>
      <c r="Q138" s="81"/>
      <c r="R138" s="82" t="s">
        <v>649</v>
      </c>
      <c r="S138" s="84">
        <v>43484.796689814815</v>
      </c>
      <c r="T138" s="81"/>
      <c r="U138" s="81"/>
      <c r="V138" s="81"/>
      <c r="W138" s="81"/>
      <c r="X138" s="81"/>
      <c r="Y138" s="81" t="s">
        <v>734</v>
      </c>
      <c r="Z138" s="81"/>
      <c r="AA138" s="81"/>
      <c r="AB138" s="81"/>
      <c r="AC138" s="81"/>
      <c r="AD138" s="81"/>
      <c r="AE138" s="82" t="s">
        <v>1160</v>
      </c>
      <c r="AF138" s="81">
        <v>5</v>
      </c>
      <c r="AG138" s="81">
        <v>0</v>
      </c>
      <c r="AH138" s="81" t="s">
        <v>639</v>
      </c>
      <c r="AI138" s="81" t="s">
        <v>1453</v>
      </c>
      <c r="AJ138" s="84">
        <v>43483.73302083334</v>
      </c>
      <c r="AK138" s="82" t="s">
        <v>1455</v>
      </c>
      <c r="AL138" s="81">
        <v>937</v>
      </c>
      <c r="AM138" s="81">
        <v>97</v>
      </c>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v>1</v>
      </c>
      <c r="BT138" s="80" t="str">
        <f>REPLACE(INDEX(GroupVertices[Group],MATCH(Edges[[#This Row],[Vertex 1]],GroupVertices[Vertex],0)),1,1,"")</f>
        <v>2</v>
      </c>
      <c r="BU138" s="80" t="str">
        <f>REPLACE(INDEX(GroupVertices[Group],MATCH(Edges[[#This Row],[Vertex 2]],GroupVertices[Vertex],0)),1,1,"")</f>
        <v>2</v>
      </c>
      <c r="BV138" s="48">
        <v>2</v>
      </c>
      <c r="BW138" s="49">
        <v>4.25531914893617</v>
      </c>
      <c r="BX138" s="48">
        <v>2</v>
      </c>
      <c r="BY138" s="49">
        <v>4.25531914893617</v>
      </c>
      <c r="BZ138" s="48">
        <v>0</v>
      </c>
      <c r="CA138" s="49">
        <v>0</v>
      </c>
      <c r="CB138" s="48">
        <v>43</v>
      </c>
      <c r="CC138" s="49">
        <v>91.48936170212765</v>
      </c>
      <c r="CD138" s="48">
        <v>47</v>
      </c>
    </row>
    <row r="139" spans="1:82" ht="15">
      <c r="A139" s="66" t="s">
        <v>333</v>
      </c>
      <c r="B139" s="66" t="s">
        <v>348</v>
      </c>
      <c r="C139" s="67" t="s">
        <v>3170</v>
      </c>
      <c r="D139" s="68">
        <v>9.377443751081735</v>
      </c>
      <c r="E139" s="69"/>
      <c r="F139" s="70"/>
      <c r="G139" s="67"/>
      <c r="H139" s="71"/>
      <c r="I139" s="72"/>
      <c r="J139" s="72"/>
      <c r="K139" s="34" t="s">
        <v>65</v>
      </c>
      <c r="L139" s="79">
        <v>139</v>
      </c>
      <c r="M139" s="79"/>
      <c r="N139" s="74"/>
      <c r="O139" s="81" t="s">
        <v>635</v>
      </c>
      <c r="P139" s="81" t="s">
        <v>637</v>
      </c>
      <c r="Q139" s="81"/>
      <c r="R139" s="81"/>
      <c r="S139" s="84">
        <v>43484.7862962963</v>
      </c>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t="s">
        <v>735</v>
      </c>
      <c r="AR139" s="81"/>
      <c r="AS139" s="81"/>
      <c r="AT139" s="81"/>
      <c r="AU139" s="81"/>
      <c r="AV139" s="81"/>
      <c r="AW139" s="81" t="s">
        <v>333</v>
      </c>
      <c r="AX139" s="81"/>
      <c r="AY139" s="82" t="s">
        <v>1161</v>
      </c>
      <c r="AZ139" s="81">
        <v>3</v>
      </c>
      <c r="BA139" s="81">
        <v>0</v>
      </c>
      <c r="BB139" s="81" t="s">
        <v>750</v>
      </c>
      <c r="BC139" s="81"/>
      <c r="BD139" s="81"/>
      <c r="BE139" s="81"/>
      <c r="BF139" s="81"/>
      <c r="BG139" s="84">
        <v>43484.37678240741</v>
      </c>
      <c r="BH139" s="81"/>
      <c r="BI139" s="81" t="s">
        <v>348</v>
      </c>
      <c r="BJ139" s="82" t="s">
        <v>1176</v>
      </c>
      <c r="BK139" s="81">
        <v>10</v>
      </c>
      <c r="BL139" s="81">
        <v>34</v>
      </c>
      <c r="BM139" s="81"/>
      <c r="BN139" s="81"/>
      <c r="BO139" s="81"/>
      <c r="BP139" s="81"/>
      <c r="BQ139" s="81"/>
      <c r="BR139" s="81"/>
      <c r="BS139">
        <v>1</v>
      </c>
      <c r="BT139" s="80" t="str">
        <f>REPLACE(INDEX(GroupVertices[Group],MATCH(Edges[[#This Row],[Vertex 1]],GroupVertices[Vertex],0)),1,1,"")</f>
        <v>2</v>
      </c>
      <c r="BU139" s="80" t="str">
        <f>REPLACE(INDEX(GroupVertices[Group],MATCH(Edges[[#This Row],[Vertex 2]],GroupVertices[Vertex],0)),1,1,"")</f>
        <v>2</v>
      </c>
      <c r="BV139" s="48"/>
      <c r="BW139" s="49"/>
      <c r="BX139" s="48"/>
      <c r="BY139" s="49"/>
      <c r="BZ139" s="48"/>
      <c r="CA139" s="49"/>
      <c r="CB139" s="48"/>
      <c r="CC139" s="49"/>
      <c r="CD139" s="48"/>
    </row>
    <row r="140" spans="1:82" ht="15">
      <c r="A140" s="66" t="s">
        <v>333</v>
      </c>
      <c r="B140" s="66" t="s">
        <v>626</v>
      </c>
      <c r="C140" s="67"/>
      <c r="D140" s="68"/>
      <c r="E140" s="69"/>
      <c r="F140" s="70"/>
      <c r="G140" s="67"/>
      <c r="H140" s="71"/>
      <c r="I140" s="72"/>
      <c r="J140" s="72"/>
      <c r="K140" s="34" t="s">
        <v>65</v>
      </c>
      <c r="L140" s="79">
        <v>140</v>
      </c>
      <c r="M140" s="79"/>
      <c r="N140" s="74"/>
      <c r="O140" s="81" t="s">
        <v>636</v>
      </c>
      <c r="P140" s="81" t="s">
        <v>636</v>
      </c>
      <c r="Q140" s="81"/>
      <c r="R140" s="82" t="s">
        <v>649</v>
      </c>
      <c r="S140" s="84">
        <v>43484.7862962963</v>
      </c>
      <c r="T140" s="81"/>
      <c r="U140" s="81"/>
      <c r="V140" s="81"/>
      <c r="W140" s="81"/>
      <c r="X140" s="81"/>
      <c r="Y140" s="81" t="s">
        <v>735</v>
      </c>
      <c r="Z140" s="81"/>
      <c r="AA140" s="81"/>
      <c r="AB140" s="81"/>
      <c r="AC140" s="81"/>
      <c r="AD140" s="81"/>
      <c r="AE140" s="82" t="s">
        <v>1161</v>
      </c>
      <c r="AF140" s="81">
        <v>3</v>
      </c>
      <c r="AG140" s="81">
        <v>0</v>
      </c>
      <c r="AH140" s="81" t="s">
        <v>639</v>
      </c>
      <c r="AI140" s="81" t="s">
        <v>1453</v>
      </c>
      <c r="AJ140" s="84">
        <v>43483.73302083334</v>
      </c>
      <c r="AK140" s="82" t="s">
        <v>1455</v>
      </c>
      <c r="AL140" s="81">
        <v>937</v>
      </c>
      <c r="AM140" s="81">
        <v>97</v>
      </c>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v>1</v>
      </c>
      <c r="BT140" s="80" t="str">
        <f>REPLACE(INDEX(GroupVertices[Group],MATCH(Edges[[#This Row],[Vertex 1]],GroupVertices[Vertex],0)),1,1,"")</f>
        <v>2</v>
      </c>
      <c r="BU140" s="80" t="str">
        <f>REPLACE(INDEX(GroupVertices[Group],MATCH(Edges[[#This Row],[Vertex 2]],GroupVertices[Vertex],0)),1,1,"")</f>
        <v>2</v>
      </c>
      <c r="BV140" s="48">
        <v>6</v>
      </c>
      <c r="BW140" s="49">
        <v>2.0618556701030926</v>
      </c>
      <c r="BX140" s="48">
        <v>13</v>
      </c>
      <c r="BY140" s="49">
        <v>4.4673539518900345</v>
      </c>
      <c r="BZ140" s="48">
        <v>0</v>
      </c>
      <c r="CA140" s="49">
        <v>0</v>
      </c>
      <c r="CB140" s="48">
        <v>272</v>
      </c>
      <c r="CC140" s="49">
        <v>93.47079037800687</v>
      </c>
      <c r="CD140" s="48">
        <v>291</v>
      </c>
    </row>
    <row r="141" spans="1:82" ht="15">
      <c r="A141" s="66" t="s">
        <v>334</v>
      </c>
      <c r="B141" s="66" t="s">
        <v>361</v>
      </c>
      <c r="C141" s="67" t="s">
        <v>3168</v>
      </c>
      <c r="D141" s="68"/>
      <c r="E141" s="69"/>
      <c r="F141" s="70"/>
      <c r="G141" s="67"/>
      <c r="H141" s="71"/>
      <c r="I141" s="72"/>
      <c r="J141" s="72"/>
      <c r="K141" s="34" t="s">
        <v>65</v>
      </c>
      <c r="L141" s="79">
        <v>141</v>
      </c>
      <c r="M141" s="79"/>
      <c r="N141" s="74"/>
      <c r="O141" s="81" t="s">
        <v>635</v>
      </c>
      <c r="P141" s="81" t="s">
        <v>637</v>
      </c>
      <c r="Q141" s="81"/>
      <c r="R141" s="81"/>
      <c r="S141" s="84">
        <v>43484.77957175926</v>
      </c>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t="s">
        <v>736</v>
      </c>
      <c r="AR141" s="81"/>
      <c r="AS141" s="81"/>
      <c r="AT141" s="81"/>
      <c r="AU141" s="81"/>
      <c r="AV141" s="81"/>
      <c r="AW141" s="81" t="s">
        <v>334</v>
      </c>
      <c r="AX141" s="81"/>
      <c r="AY141" s="82" t="s">
        <v>1162</v>
      </c>
      <c r="AZ141" s="81">
        <v>0</v>
      </c>
      <c r="BA141" s="81">
        <v>0</v>
      </c>
      <c r="BB141" s="81" t="s">
        <v>763</v>
      </c>
      <c r="BC141" s="81"/>
      <c r="BD141" s="81"/>
      <c r="BE141" s="81"/>
      <c r="BF141" s="81"/>
      <c r="BG141" s="84">
        <v>43483.84100694444</v>
      </c>
      <c r="BH141" s="81"/>
      <c r="BI141" s="81" t="s">
        <v>361</v>
      </c>
      <c r="BJ141" s="82" t="s">
        <v>1189</v>
      </c>
      <c r="BK141" s="81">
        <v>10</v>
      </c>
      <c r="BL141" s="81">
        <v>14</v>
      </c>
      <c r="BM141" s="81"/>
      <c r="BN141" s="81"/>
      <c r="BO141" s="81"/>
      <c r="BP141" s="81"/>
      <c r="BQ141" s="81"/>
      <c r="BR141" s="81"/>
      <c r="BS141">
        <v>1</v>
      </c>
      <c r="BT141" s="80" t="str">
        <f>REPLACE(INDEX(GroupVertices[Group],MATCH(Edges[[#This Row],[Vertex 1]],GroupVertices[Vertex],0)),1,1,"")</f>
        <v>2</v>
      </c>
      <c r="BU141" s="80" t="str">
        <f>REPLACE(INDEX(GroupVertices[Group],MATCH(Edges[[#This Row],[Vertex 2]],GroupVertices[Vertex],0)),1,1,"")</f>
        <v>2</v>
      </c>
      <c r="BV141" s="48"/>
      <c r="BW141" s="49"/>
      <c r="BX141" s="48"/>
      <c r="BY141" s="49"/>
      <c r="BZ141" s="48"/>
      <c r="CA141" s="49"/>
      <c r="CB141" s="48"/>
      <c r="CC141" s="49"/>
      <c r="CD141" s="48"/>
    </row>
    <row r="142" spans="1:82" ht="15">
      <c r="A142" s="66" t="s">
        <v>334</v>
      </c>
      <c r="B142" s="66" t="s">
        <v>626</v>
      </c>
      <c r="C142" s="67"/>
      <c r="D142" s="68"/>
      <c r="E142" s="69"/>
      <c r="F142" s="70"/>
      <c r="G142" s="67"/>
      <c r="H142" s="71"/>
      <c r="I142" s="72"/>
      <c r="J142" s="72"/>
      <c r="K142" s="34" t="s">
        <v>65</v>
      </c>
      <c r="L142" s="79">
        <v>142</v>
      </c>
      <c r="M142" s="79"/>
      <c r="N142" s="74"/>
      <c r="O142" s="81" t="s">
        <v>636</v>
      </c>
      <c r="P142" s="81" t="s">
        <v>636</v>
      </c>
      <c r="Q142" s="81"/>
      <c r="R142" s="82" t="s">
        <v>649</v>
      </c>
      <c r="S142" s="84">
        <v>43484.77957175926</v>
      </c>
      <c r="T142" s="81"/>
      <c r="U142" s="81"/>
      <c r="V142" s="81"/>
      <c r="W142" s="81"/>
      <c r="X142" s="81"/>
      <c r="Y142" s="81" t="s">
        <v>736</v>
      </c>
      <c r="Z142" s="81"/>
      <c r="AA142" s="81"/>
      <c r="AB142" s="81"/>
      <c r="AC142" s="81"/>
      <c r="AD142" s="81"/>
      <c r="AE142" s="82" t="s">
        <v>1162</v>
      </c>
      <c r="AF142" s="81">
        <v>0</v>
      </c>
      <c r="AG142" s="81">
        <v>0</v>
      </c>
      <c r="AH142" s="81" t="s">
        <v>639</v>
      </c>
      <c r="AI142" s="81" t="s">
        <v>1453</v>
      </c>
      <c r="AJ142" s="84">
        <v>43483.73302083334</v>
      </c>
      <c r="AK142" s="82" t="s">
        <v>1455</v>
      </c>
      <c r="AL142" s="81">
        <v>937</v>
      </c>
      <c r="AM142" s="81">
        <v>97</v>
      </c>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v>1</v>
      </c>
      <c r="BT142" s="80" t="str">
        <f>REPLACE(INDEX(GroupVertices[Group],MATCH(Edges[[#This Row],[Vertex 1]],GroupVertices[Vertex],0)),1,1,"")</f>
        <v>2</v>
      </c>
      <c r="BU142" s="80" t="str">
        <f>REPLACE(INDEX(GroupVertices[Group],MATCH(Edges[[#This Row],[Vertex 2]],GroupVertices[Vertex],0)),1,1,"")</f>
        <v>2</v>
      </c>
      <c r="BV142" s="48">
        <v>1</v>
      </c>
      <c r="BW142" s="49">
        <v>14.285714285714286</v>
      </c>
      <c r="BX142" s="48">
        <v>0</v>
      </c>
      <c r="BY142" s="49">
        <v>0</v>
      </c>
      <c r="BZ142" s="48">
        <v>0</v>
      </c>
      <c r="CA142" s="49">
        <v>0</v>
      </c>
      <c r="CB142" s="48">
        <v>6</v>
      </c>
      <c r="CC142" s="49">
        <v>85.71428571428571</v>
      </c>
      <c r="CD142" s="48">
        <v>7</v>
      </c>
    </row>
    <row r="143" spans="1:82" ht="15">
      <c r="A143" s="66" t="s">
        <v>335</v>
      </c>
      <c r="B143" s="66" t="s">
        <v>368</v>
      </c>
      <c r="C143" s="67" t="s">
        <v>3166</v>
      </c>
      <c r="D143" s="68">
        <v>7</v>
      </c>
      <c r="E143" s="69"/>
      <c r="F143" s="70"/>
      <c r="G143" s="67"/>
      <c r="H143" s="71"/>
      <c r="I143" s="72"/>
      <c r="J143" s="72"/>
      <c r="K143" s="34" t="s">
        <v>65</v>
      </c>
      <c r="L143" s="79">
        <v>143</v>
      </c>
      <c r="M143" s="79"/>
      <c r="N143" s="74"/>
      <c r="O143" s="81" t="s">
        <v>635</v>
      </c>
      <c r="P143" s="81" t="s">
        <v>637</v>
      </c>
      <c r="Q143" s="81"/>
      <c r="R143" s="81"/>
      <c r="S143" s="84">
        <v>43484.778020833335</v>
      </c>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t="s">
        <v>737</v>
      </c>
      <c r="AR143" s="81"/>
      <c r="AS143" s="81"/>
      <c r="AT143" s="81"/>
      <c r="AU143" s="81"/>
      <c r="AV143" s="81"/>
      <c r="AW143" s="81" t="s">
        <v>335</v>
      </c>
      <c r="AX143" s="81"/>
      <c r="AY143" s="82" t="s">
        <v>1163</v>
      </c>
      <c r="AZ143" s="81">
        <v>1</v>
      </c>
      <c r="BA143" s="81">
        <v>0</v>
      </c>
      <c r="BB143" s="81" t="s">
        <v>769</v>
      </c>
      <c r="BC143" s="81"/>
      <c r="BD143" s="81"/>
      <c r="BE143" s="81"/>
      <c r="BF143" s="81"/>
      <c r="BG143" s="84">
        <v>43483.75094907408</v>
      </c>
      <c r="BH143" s="81"/>
      <c r="BI143" s="81" t="s">
        <v>368</v>
      </c>
      <c r="BJ143" s="82" t="s">
        <v>1196</v>
      </c>
      <c r="BK143" s="81">
        <v>14</v>
      </c>
      <c r="BL143" s="81">
        <v>7</v>
      </c>
      <c r="BM143" s="81"/>
      <c r="BN143" s="81"/>
      <c r="BO143" s="81"/>
      <c r="BP143" s="81"/>
      <c r="BQ143" s="81"/>
      <c r="BR143" s="81"/>
      <c r="BS143">
        <v>1</v>
      </c>
      <c r="BT143" s="80" t="str">
        <f>REPLACE(INDEX(GroupVertices[Group],MATCH(Edges[[#This Row],[Vertex 1]],GroupVertices[Vertex],0)),1,1,"")</f>
        <v>2</v>
      </c>
      <c r="BU143" s="80" t="str">
        <f>REPLACE(INDEX(GroupVertices[Group],MATCH(Edges[[#This Row],[Vertex 2]],GroupVertices[Vertex],0)),1,1,"")</f>
        <v>2</v>
      </c>
      <c r="BV143" s="48"/>
      <c r="BW143" s="49"/>
      <c r="BX143" s="48"/>
      <c r="BY143" s="49"/>
      <c r="BZ143" s="48"/>
      <c r="CA143" s="49"/>
      <c r="CB143" s="48"/>
      <c r="CC143" s="49"/>
      <c r="CD143" s="48"/>
    </row>
    <row r="144" spans="1:82" ht="15">
      <c r="A144" s="66" t="s">
        <v>335</v>
      </c>
      <c r="B144" s="66" t="s">
        <v>626</v>
      </c>
      <c r="C144" s="67"/>
      <c r="D144" s="68"/>
      <c r="E144" s="69"/>
      <c r="F144" s="70"/>
      <c r="G144" s="67"/>
      <c r="H144" s="71"/>
      <c r="I144" s="72"/>
      <c r="J144" s="72"/>
      <c r="K144" s="34" t="s">
        <v>65</v>
      </c>
      <c r="L144" s="79">
        <v>144</v>
      </c>
      <c r="M144" s="79"/>
      <c r="N144" s="74"/>
      <c r="O144" s="81" t="s">
        <v>636</v>
      </c>
      <c r="P144" s="81" t="s">
        <v>636</v>
      </c>
      <c r="Q144" s="81"/>
      <c r="R144" s="82" t="s">
        <v>649</v>
      </c>
      <c r="S144" s="84">
        <v>43484.778020833335</v>
      </c>
      <c r="T144" s="81"/>
      <c r="U144" s="81"/>
      <c r="V144" s="81"/>
      <c r="W144" s="81"/>
      <c r="X144" s="81"/>
      <c r="Y144" s="81" t="s">
        <v>737</v>
      </c>
      <c r="Z144" s="81"/>
      <c r="AA144" s="81"/>
      <c r="AB144" s="81"/>
      <c r="AC144" s="81"/>
      <c r="AD144" s="81"/>
      <c r="AE144" s="82" t="s">
        <v>1163</v>
      </c>
      <c r="AF144" s="81">
        <v>1</v>
      </c>
      <c r="AG144" s="81">
        <v>0</v>
      </c>
      <c r="AH144" s="81" t="s">
        <v>639</v>
      </c>
      <c r="AI144" s="81" t="s">
        <v>1453</v>
      </c>
      <c r="AJ144" s="84">
        <v>43483.73302083334</v>
      </c>
      <c r="AK144" s="82" t="s">
        <v>1455</v>
      </c>
      <c r="AL144" s="81">
        <v>937</v>
      </c>
      <c r="AM144" s="81">
        <v>97</v>
      </c>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v>1</v>
      </c>
      <c r="BT144" s="80" t="str">
        <f>REPLACE(INDEX(GroupVertices[Group],MATCH(Edges[[#This Row],[Vertex 1]],GroupVertices[Vertex],0)),1,1,"")</f>
        <v>2</v>
      </c>
      <c r="BU144" s="80" t="str">
        <f>REPLACE(INDEX(GroupVertices[Group],MATCH(Edges[[#This Row],[Vertex 2]],GroupVertices[Vertex],0)),1,1,"")</f>
        <v>2</v>
      </c>
      <c r="BV144" s="48">
        <v>0</v>
      </c>
      <c r="BW144" s="49">
        <v>0</v>
      </c>
      <c r="BX144" s="48">
        <v>0</v>
      </c>
      <c r="BY144" s="49">
        <v>0</v>
      </c>
      <c r="BZ144" s="48">
        <v>0</v>
      </c>
      <c r="CA144" s="49">
        <v>0</v>
      </c>
      <c r="CB144" s="48">
        <v>10</v>
      </c>
      <c r="CC144" s="49">
        <v>100</v>
      </c>
      <c r="CD144" s="48">
        <v>10</v>
      </c>
    </row>
    <row r="145" spans="1:82" ht="15">
      <c r="A145" s="66" t="s">
        <v>336</v>
      </c>
      <c r="B145" s="66" t="s">
        <v>348</v>
      </c>
      <c r="C145" s="67" t="s">
        <v>3173</v>
      </c>
      <c r="D145" s="68">
        <v>10</v>
      </c>
      <c r="E145" s="69"/>
      <c r="F145" s="70"/>
      <c r="G145" s="67"/>
      <c r="H145" s="71"/>
      <c r="I145" s="72"/>
      <c r="J145" s="72"/>
      <c r="K145" s="34" t="s">
        <v>65</v>
      </c>
      <c r="L145" s="79">
        <v>145</v>
      </c>
      <c r="M145" s="79"/>
      <c r="N145" s="74"/>
      <c r="O145" s="81" t="s">
        <v>635</v>
      </c>
      <c r="P145" s="81" t="s">
        <v>637</v>
      </c>
      <c r="Q145" s="81"/>
      <c r="R145" s="81"/>
      <c r="S145" s="84">
        <v>43484.77636574074</v>
      </c>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t="s">
        <v>738</v>
      </c>
      <c r="AR145" s="81"/>
      <c r="AS145" s="81"/>
      <c r="AT145" s="81"/>
      <c r="AU145" s="81"/>
      <c r="AV145" s="81"/>
      <c r="AW145" s="81" t="s">
        <v>336</v>
      </c>
      <c r="AX145" s="81"/>
      <c r="AY145" s="82" t="s">
        <v>1164</v>
      </c>
      <c r="AZ145" s="81">
        <v>12</v>
      </c>
      <c r="BA145" s="81">
        <v>0</v>
      </c>
      <c r="BB145" s="81" t="s">
        <v>750</v>
      </c>
      <c r="BC145" s="81"/>
      <c r="BD145" s="81"/>
      <c r="BE145" s="81"/>
      <c r="BF145" s="81"/>
      <c r="BG145" s="84">
        <v>43484.37678240741</v>
      </c>
      <c r="BH145" s="81"/>
      <c r="BI145" s="81" t="s">
        <v>348</v>
      </c>
      <c r="BJ145" s="82" t="s">
        <v>1176</v>
      </c>
      <c r="BK145" s="81">
        <v>10</v>
      </c>
      <c r="BL145" s="81">
        <v>34</v>
      </c>
      <c r="BM145" s="81"/>
      <c r="BN145" s="81"/>
      <c r="BO145" s="81"/>
      <c r="BP145" s="81"/>
      <c r="BQ145" s="81"/>
      <c r="BR145" s="81"/>
      <c r="BS145">
        <v>1</v>
      </c>
      <c r="BT145" s="80" t="str">
        <f>REPLACE(INDEX(GroupVertices[Group],MATCH(Edges[[#This Row],[Vertex 1]],GroupVertices[Vertex],0)),1,1,"")</f>
        <v>2</v>
      </c>
      <c r="BU145" s="80" t="str">
        <f>REPLACE(INDEX(GroupVertices[Group],MATCH(Edges[[#This Row],[Vertex 2]],GroupVertices[Vertex],0)),1,1,"")</f>
        <v>2</v>
      </c>
      <c r="BV145" s="48"/>
      <c r="BW145" s="49"/>
      <c r="BX145" s="48"/>
      <c r="BY145" s="49"/>
      <c r="BZ145" s="48"/>
      <c r="CA145" s="49"/>
      <c r="CB145" s="48"/>
      <c r="CC145" s="49"/>
      <c r="CD145" s="48"/>
    </row>
    <row r="146" spans="1:82" ht="15">
      <c r="A146" s="66" t="s">
        <v>336</v>
      </c>
      <c r="B146" s="66" t="s">
        <v>626</v>
      </c>
      <c r="C146" s="67"/>
      <c r="D146" s="68"/>
      <c r="E146" s="69"/>
      <c r="F146" s="70"/>
      <c r="G146" s="67"/>
      <c r="H146" s="71"/>
      <c r="I146" s="72"/>
      <c r="J146" s="72"/>
      <c r="K146" s="34" t="s">
        <v>65</v>
      </c>
      <c r="L146" s="79">
        <v>146</v>
      </c>
      <c r="M146" s="79"/>
      <c r="N146" s="74"/>
      <c r="O146" s="81" t="s">
        <v>636</v>
      </c>
      <c r="P146" s="81" t="s">
        <v>636</v>
      </c>
      <c r="Q146" s="81"/>
      <c r="R146" s="82" t="s">
        <v>649</v>
      </c>
      <c r="S146" s="84">
        <v>43484.77636574074</v>
      </c>
      <c r="T146" s="81"/>
      <c r="U146" s="81"/>
      <c r="V146" s="81"/>
      <c r="W146" s="81"/>
      <c r="X146" s="81"/>
      <c r="Y146" s="81" t="s">
        <v>738</v>
      </c>
      <c r="Z146" s="81"/>
      <c r="AA146" s="81"/>
      <c r="AB146" s="81"/>
      <c r="AC146" s="81"/>
      <c r="AD146" s="81"/>
      <c r="AE146" s="82" t="s">
        <v>1164</v>
      </c>
      <c r="AF146" s="81">
        <v>12</v>
      </c>
      <c r="AG146" s="81">
        <v>0</v>
      </c>
      <c r="AH146" s="81" t="s">
        <v>639</v>
      </c>
      <c r="AI146" s="81" t="s">
        <v>1453</v>
      </c>
      <c r="AJ146" s="84">
        <v>43483.73302083334</v>
      </c>
      <c r="AK146" s="82" t="s">
        <v>1455</v>
      </c>
      <c r="AL146" s="81">
        <v>937</v>
      </c>
      <c r="AM146" s="81">
        <v>97</v>
      </c>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v>1</v>
      </c>
      <c r="BT146" s="80" t="str">
        <f>REPLACE(INDEX(GroupVertices[Group],MATCH(Edges[[#This Row],[Vertex 1]],GroupVertices[Vertex],0)),1,1,"")</f>
        <v>2</v>
      </c>
      <c r="BU146" s="80" t="str">
        <f>REPLACE(INDEX(GroupVertices[Group],MATCH(Edges[[#This Row],[Vertex 2]],GroupVertices[Vertex],0)),1,1,"")</f>
        <v>2</v>
      </c>
      <c r="BV146" s="48">
        <v>1</v>
      </c>
      <c r="BW146" s="49">
        <v>2.2222222222222223</v>
      </c>
      <c r="BX146" s="48">
        <v>2</v>
      </c>
      <c r="BY146" s="49">
        <v>4.444444444444445</v>
      </c>
      <c r="BZ146" s="48">
        <v>0</v>
      </c>
      <c r="CA146" s="49">
        <v>0</v>
      </c>
      <c r="CB146" s="48">
        <v>42</v>
      </c>
      <c r="CC146" s="49">
        <v>93.33333333333333</v>
      </c>
      <c r="CD146" s="48">
        <v>45</v>
      </c>
    </row>
    <row r="147" spans="1:82" ht="15">
      <c r="A147" s="66" t="s">
        <v>337</v>
      </c>
      <c r="B147" s="66" t="s">
        <v>366</v>
      </c>
      <c r="C147" s="67" t="s">
        <v>3170</v>
      </c>
      <c r="D147" s="68">
        <v>9.377443751081735</v>
      </c>
      <c r="E147" s="69"/>
      <c r="F147" s="70"/>
      <c r="G147" s="67"/>
      <c r="H147" s="71"/>
      <c r="I147" s="72"/>
      <c r="J147" s="72"/>
      <c r="K147" s="34" t="s">
        <v>65</v>
      </c>
      <c r="L147" s="79">
        <v>147</v>
      </c>
      <c r="M147" s="79"/>
      <c r="N147" s="74"/>
      <c r="O147" s="81" t="s">
        <v>635</v>
      </c>
      <c r="P147" s="81" t="s">
        <v>637</v>
      </c>
      <c r="Q147" s="81"/>
      <c r="R147" s="81"/>
      <c r="S147" s="84">
        <v>43484.769849537035</v>
      </c>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t="s">
        <v>739</v>
      </c>
      <c r="AR147" s="81"/>
      <c r="AS147" s="81"/>
      <c r="AT147" s="81"/>
      <c r="AU147" s="81"/>
      <c r="AV147" s="81"/>
      <c r="AW147" s="81" t="s">
        <v>337</v>
      </c>
      <c r="AX147" s="81"/>
      <c r="AY147" s="82" t="s">
        <v>1165</v>
      </c>
      <c r="AZ147" s="81">
        <v>3</v>
      </c>
      <c r="BA147" s="81">
        <v>0</v>
      </c>
      <c r="BB147" s="81" t="s">
        <v>767</v>
      </c>
      <c r="BC147" s="81"/>
      <c r="BD147" s="81"/>
      <c r="BE147" s="81"/>
      <c r="BF147" s="81"/>
      <c r="BG147" s="84">
        <v>43483.764710648145</v>
      </c>
      <c r="BH147" s="81"/>
      <c r="BI147" s="81" t="s">
        <v>366</v>
      </c>
      <c r="BJ147" s="82" t="s">
        <v>1194</v>
      </c>
      <c r="BK147" s="81">
        <v>32</v>
      </c>
      <c r="BL147" s="81">
        <v>8</v>
      </c>
      <c r="BM147" s="81"/>
      <c r="BN147" s="81"/>
      <c r="BO147" s="81"/>
      <c r="BP147" s="81"/>
      <c r="BQ147" s="81"/>
      <c r="BR147" s="81"/>
      <c r="BS147">
        <v>1</v>
      </c>
      <c r="BT147" s="80" t="str">
        <f>REPLACE(INDEX(GroupVertices[Group],MATCH(Edges[[#This Row],[Vertex 1]],GroupVertices[Vertex],0)),1,1,"")</f>
        <v>2</v>
      </c>
      <c r="BU147" s="80" t="str">
        <f>REPLACE(INDEX(GroupVertices[Group],MATCH(Edges[[#This Row],[Vertex 2]],GroupVertices[Vertex],0)),1,1,"")</f>
        <v>2</v>
      </c>
      <c r="BV147" s="48"/>
      <c r="BW147" s="49"/>
      <c r="BX147" s="48"/>
      <c r="BY147" s="49"/>
      <c r="BZ147" s="48"/>
      <c r="CA147" s="49"/>
      <c r="CB147" s="48"/>
      <c r="CC147" s="49"/>
      <c r="CD147" s="48"/>
    </row>
    <row r="148" spans="1:82" ht="15">
      <c r="A148" s="66" t="s">
        <v>337</v>
      </c>
      <c r="B148" s="66" t="s">
        <v>626</v>
      </c>
      <c r="C148" s="67"/>
      <c r="D148" s="68"/>
      <c r="E148" s="69"/>
      <c r="F148" s="70"/>
      <c r="G148" s="67"/>
      <c r="H148" s="71"/>
      <c r="I148" s="72"/>
      <c r="J148" s="72"/>
      <c r="K148" s="34" t="s">
        <v>65</v>
      </c>
      <c r="L148" s="79">
        <v>148</v>
      </c>
      <c r="M148" s="79"/>
      <c r="N148" s="74"/>
      <c r="O148" s="81" t="s">
        <v>636</v>
      </c>
      <c r="P148" s="81" t="s">
        <v>636</v>
      </c>
      <c r="Q148" s="81"/>
      <c r="R148" s="82" t="s">
        <v>649</v>
      </c>
      <c r="S148" s="84">
        <v>43484.769849537035</v>
      </c>
      <c r="T148" s="81"/>
      <c r="U148" s="81"/>
      <c r="V148" s="81"/>
      <c r="W148" s="81"/>
      <c r="X148" s="81"/>
      <c r="Y148" s="81" t="s">
        <v>739</v>
      </c>
      <c r="Z148" s="81"/>
      <c r="AA148" s="81"/>
      <c r="AB148" s="81"/>
      <c r="AC148" s="81"/>
      <c r="AD148" s="81"/>
      <c r="AE148" s="82" t="s">
        <v>1165</v>
      </c>
      <c r="AF148" s="81">
        <v>3</v>
      </c>
      <c r="AG148" s="81">
        <v>0</v>
      </c>
      <c r="AH148" s="81" t="s">
        <v>639</v>
      </c>
      <c r="AI148" s="81" t="s">
        <v>1453</v>
      </c>
      <c r="AJ148" s="84">
        <v>43483.73302083334</v>
      </c>
      <c r="AK148" s="82" t="s">
        <v>1455</v>
      </c>
      <c r="AL148" s="81">
        <v>937</v>
      </c>
      <c r="AM148" s="81">
        <v>97</v>
      </c>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v>1</v>
      </c>
      <c r="BT148" s="80" t="str">
        <f>REPLACE(INDEX(GroupVertices[Group],MATCH(Edges[[#This Row],[Vertex 1]],GroupVertices[Vertex],0)),1,1,"")</f>
        <v>2</v>
      </c>
      <c r="BU148" s="80" t="str">
        <f>REPLACE(INDEX(GroupVertices[Group],MATCH(Edges[[#This Row],[Vertex 2]],GroupVertices[Vertex],0)),1,1,"")</f>
        <v>2</v>
      </c>
      <c r="BV148" s="48">
        <v>1</v>
      </c>
      <c r="BW148" s="49">
        <v>2.7777777777777777</v>
      </c>
      <c r="BX148" s="48">
        <v>2</v>
      </c>
      <c r="BY148" s="49">
        <v>5.555555555555555</v>
      </c>
      <c r="BZ148" s="48">
        <v>0</v>
      </c>
      <c r="CA148" s="49">
        <v>0</v>
      </c>
      <c r="CB148" s="48">
        <v>33</v>
      </c>
      <c r="CC148" s="49">
        <v>91.66666666666667</v>
      </c>
      <c r="CD148" s="48">
        <v>36</v>
      </c>
    </row>
    <row r="149" spans="1:82" ht="15">
      <c r="A149" s="66" t="s">
        <v>338</v>
      </c>
      <c r="B149" s="66" t="s">
        <v>626</v>
      </c>
      <c r="C149" s="67"/>
      <c r="D149" s="68"/>
      <c r="E149" s="69"/>
      <c r="F149" s="70"/>
      <c r="G149" s="67"/>
      <c r="H149" s="71"/>
      <c r="I149" s="72"/>
      <c r="J149" s="72"/>
      <c r="K149" s="34" t="s">
        <v>65</v>
      </c>
      <c r="L149" s="79">
        <v>149</v>
      </c>
      <c r="M149" s="79"/>
      <c r="N149" s="74"/>
      <c r="O149" s="81" t="s">
        <v>636</v>
      </c>
      <c r="P149" s="81" t="s">
        <v>636</v>
      </c>
      <c r="Q149" s="81"/>
      <c r="R149" s="82" t="s">
        <v>649</v>
      </c>
      <c r="S149" s="84">
        <v>43484.621828703705</v>
      </c>
      <c r="T149" s="81"/>
      <c r="U149" s="81"/>
      <c r="V149" s="81"/>
      <c r="W149" s="81"/>
      <c r="X149" s="81"/>
      <c r="Y149" s="81" t="s">
        <v>740</v>
      </c>
      <c r="Z149" s="81"/>
      <c r="AA149" s="81"/>
      <c r="AB149" s="81"/>
      <c r="AC149" s="81"/>
      <c r="AD149" s="81"/>
      <c r="AE149" s="82" t="s">
        <v>1166</v>
      </c>
      <c r="AF149" s="81">
        <v>0</v>
      </c>
      <c r="AG149" s="81">
        <v>0</v>
      </c>
      <c r="AH149" s="81" t="s">
        <v>639</v>
      </c>
      <c r="AI149" s="81" t="s">
        <v>1453</v>
      </c>
      <c r="AJ149" s="84">
        <v>43483.73302083334</v>
      </c>
      <c r="AK149" s="82" t="s">
        <v>1455</v>
      </c>
      <c r="AL149" s="81">
        <v>937</v>
      </c>
      <c r="AM149" s="81">
        <v>97</v>
      </c>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v>1</v>
      </c>
      <c r="BT149" s="80" t="str">
        <f>REPLACE(INDEX(GroupVertices[Group],MATCH(Edges[[#This Row],[Vertex 1]],GroupVertices[Vertex],0)),1,1,"")</f>
        <v>2</v>
      </c>
      <c r="BU149" s="80" t="str">
        <f>REPLACE(INDEX(GroupVertices[Group],MATCH(Edges[[#This Row],[Vertex 2]],GroupVertices[Vertex],0)),1,1,"")</f>
        <v>2</v>
      </c>
      <c r="BV149" s="48">
        <v>0</v>
      </c>
      <c r="BW149" s="49">
        <v>0</v>
      </c>
      <c r="BX149" s="48">
        <v>0</v>
      </c>
      <c r="BY149" s="49">
        <v>0</v>
      </c>
      <c r="BZ149" s="48">
        <v>0</v>
      </c>
      <c r="CA149" s="49">
        <v>0</v>
      </c>
      <c r="CB149" s="48">
        <v>1</v>
      </c>
      <c r="CC149" s="49">
        <v>100</v>
      </c>
      <c r="CD149" s="48">
        <v>1</v>
      </c>
    </row>
    <row r="150" spans="1:82" ht="15">
      <c r="A150" s="66" t="s">
        <v>339</v>
      </c>
      <c r="B150" s="66" t="s">
        <v>626</v>
      </c>
      <c r="C150" s="67"/>
      <c r="D150" s="68"/>
      <c r="E150" s="69"/>
      <c r="F150" s="70"/>
      <c r="G150" s="67"/>
      <c r="H150" s="71"/>
      <c r="I150" s="72"/>
      <c r="J150" s="72"/>
      <c r="K150" s="34" t="s">
        <v>65</v>
      </c>
      <c r="L150" s="79">
        <v>150</v>
      </c>
      <c r="M150" s="79"/>
      <c r="N150" s="74"/>
      <c r="O150" s="81" t="s">
        <v>636</v>
      </c>
      <c r="P150" s="81" t="s">
        <v>636</v>
      </c>
      <c r="Q150" s="81"/>
      <c r="R150" s="82" t="s">
        <v>649</v>
      </c>
      <c r="S150" s="84">
        <v>43484.617743055554</v>
      </c>
      <c r="T150" s="81"/>
      <c r="U150" s="81"/>
      <c r="V150" s="81"/>
      <c r="W150" s="81"/>
      <c r="X150" s="81"/>
      <c r="Y150" s="81" t="s">
        <v>741</v>
      </c>
      <c r="Z150" s="81"/>
      <c r="AA150" s="81"/>
      <c r="AB150" s="81"/>
      <c r="AC150" s="81"/>
      <c r="AD150" s="81"/>
      <c r="AE150" s="82" t="s">
        <v>1167</v>
      </c>
      <c r="AF150" s="81">
        <v>0</v>
      </c>
      <c r="AG150" s="81">
        <v>0</v>
      </c>
      <c r="AH150" s="81" t="s">
        <v>639</v>
      </c>
      <c r="AI150" s="81" t="s">
        <v>1453</v>
      </c>
      <c r="AJ150" s="84">
        <v>43483.73302083334</v>
      </c>
      <c r="AK150" s="82" t="s">
        <v>1455</v>
      </c>
      <c r="AL150" s="81">
        <v>937</v>
      </c>
      <c r="AM150" s="81">
        <v>97</v>
      </c>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v>1</v>
      </c>
      <c r="BT150" s="80" t="str">
        <f>REPLACE(INDEX(GroupVertices[Group],MATCH(Edges[[#This Row],[Vertex 1]],GroupVertices[Vertex],0)),1,1,"")</f>
        <v>2</v>
      </c>
      <c r="BU150" s="80" t="str">
        <f>REPLACE(INDEX(GroupVertices[Group],MATCH(Edges[[#This Row],[Vertex 2]],GroupVertices[Vertex],0)),1,1,"")</f>
        <v>2</v>
      </c>
      <c r="BV150" s="48">
        <v>0</v>
      </c>
      <c r="BW150" s="49">
        <v>0</v>
      </c>
      <c r="BX150" s="48">
        <v>0</v>
      </c>
      <c r="BY150" s="49">
        <v>0</v>
      </c>
      <c r="BZ150" s="48">
        <v>0</v>
      </c>
      <c r="CA150" s="49">
        <v>0</v>
      </c>
      <c r="CB150" s="48">
        <v>4</v>
      </c>
      <c r="CC150" s="49">
        <v>100</v>
      </c>
      <c r="CD150" s="48">
        <v>4</v>
      </c>
    </row>
    <row r="151" spans="1:82" ht="15">
      <c r="A151" s="66" t="s">
        <v>340</v>
      </c>
      <c r="B151" s="66" t="s">
        <v>344</v>
      </c>
      <c r="C151" s="67" t="s">
        <v>3166</v>
      </c>
      <c r="D151" s="68">
        <v>7</v>
      </c>
      <c r="E151" s="69"/>
      <c r="F151" s="70"/>
      <c r="G151" s="67"/>
      <c r="H151" s="71"/>
      <c r="I151" s="72"/>
      <c r="J151" s="72"/>
      <c r="K151" s="34" t="s">
        <v>65</v>
      </c>
      <c r="L151" s="79">
        <v>151</v>
      </c>
      <c r="M151" s="79"/>
      <c r="N151" s="74"/>
      <c r="O151" s="81" t="s">
        <v>635</v>
      </c>
      <c r="P151" s="81" t="s">
        <v>637</v>
      </c>
      <c r="Q151" s="81"/>
      <c r="R151" s="81"/>
      <c r="S151" s="84">
        <v>43484.606620370374</v>
      </c>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t="s">
        <v>742</v>
      </c>
      <c r="AR151" s="81"/>
      <c r="AS151" s="81"/>
      <c r="AT151" s="81"/>
      <c r="AU151" s="81"/>
      <c r="AV151" s="81"/>
      <c r="AW151" s="81" t="s">
        <v>340</v>
      </c>
      <c r="AX151" s="81"/>
      <c r="AY151" s="82" t="s">
        <v>1168</v>
      </c>
      <c r="AZ151" s="81">
        <v>1</v>
      </c>
      <c r="BA151" s="81">
        <v>0</v>
      </c>
      <c r="BB151" s="81" t="s">
        <v>746</v>
      </c>
      <c r="BC151" s="81"/>
      <c r="BD151" s="81"/>
      <c r="BE151" s="81"/>
      <c r="BF151" s="81"/>
      <c r="BG151" s="84">
        <v>43484.5318287037</v>
      </c>
      <c r="BH151" s="81"/>
      <c r="BI151" s="81" t="s">
        <v>344</v>
      </c>
      <c r="BJ151" s="82" t="s">
        <v>1172</v>
      </c>
      <c r="BK151" s="81">
        <v>1</v>
      </c>
      <c r="BL151" s="81">
        <v>3</v>
      </c>
      <c r="BM151" s="81"/>
      <c r="BN151" s="81"/>
      <c r="BO151" s="81"/>
      <c r="BP151" s="81"/>
      <c r="BQ151" s="81"/>
      <c r="BR151" s="81"/>
      <c r="BS151">
        <v>1</v>
      </c>
      <c r="BT151" s="80" t="str">
        <f>REPLACE(INDEX(GroupVertices[Group],MATCH(Edges[[#This Row],[Vertex 1]],GroupVertices[Vertex],0)),1,1,"")</f>
        <v>2</v>
      </c>
      <c r="BU151" s="80" t="str">
        <f>REPLACE(INDEX(GroupVertices[Group],MATCH(Edges[[#This Row],[Vertex 2]],GroupVertices[Vertex],0)),1,1,"")</f>
        <v>2</v>
      </c>
      <c r="BV151" s="48"/>
      <c r="BW151" s="49"/>
      <c r="BX151" s="48"/>
      <c r="BY151" s="49"/>
      <c r="BZ151" s="48"/>
      <c r="CA151" s="49"/>
      <c r="CB151" s="48"/>
      <c r="CC151" s="49"/>
      <c r="CD151" s="48"/>
    </row>
    <row r="152" spans="1:82" ht="15">
      <c r="A152" s="66" t="s">
        <v>340</v>
      </c>
      <c r="B152" s="66" t="s">
        <v>626</v>
      </c>
      <c r="C152" s="67"/>
      <c r="D152" s="68"/>
      <c r="E152" s="69"/>
      <c r="F152" s="70"/>
      <c r="G152" s="67"/>
      <c r="H152" s="71"/>
      <c r="I152" s="72"/>
      <c r="J152" s="72"/>
      <c r="K152" s="34" t="s">
        <v>65</v>
      </c>
      <c r="L152" s="79">
        <v>152</v>
      </c>
      <c r="M152" s="79"/>
      <c r="N152" s="74"/>
      <c r="O152" s="81" t="s">
        <v>636</v>
      </c>
      <c r="P152" s="81" t="s">
        <v>636</v>
      </c>
      <c r="Q152" s="81"/>
      <c r="R152" s="82" t="s">
        <v>649</v>
      </c>
      <c r="S152" s="84">
        <v>43484.606620370374</v>
      </c>
      <c r="T152" s="81"/>
      <c r="U152" s="81"/>
      <c r="V152" s="81"/>
      <c r="W152" s="81"/>
      <c r="X152" s="81"/>
      <c r="Y152" s="81" t="s">
        <v>742</v>
      </c>
      <c r="Z152" s="81"/>
      <c r="AA152" s="81"/>
      <c r="AB152" s="81"/>
      <c r="AC152" s="81"/>
      <c r="AD152" s="81"/>
      <c r="AE152" s="82" t="s">
        <v>1168</v>
      </c>
      <c r="AF152" s="81">
        <v>1</v>
      </c>
      <c r="AG152" s="81">
        <v>0</v>
      </c>
      <c r="AH152" s="81" t="s">
        <v>639</v>
      </c>
      <c r="AI152" s="81" t="s">
        <v>1453</v>
      </c>
      <c r="AJ152" s="84">
        <v>43483.73302083334</v>
      </c>
      <c r="AK152" s="82" t="s">
        <v>1455</v>
      </c>
      <c r="AL152" s="81">
        <v>937</v>
      </c>
      <c r="AM152" s="81">
        <v>97</v>
      </c>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v>1</v>
      </c>
      <c r="BT152" s="80" t="str">
        <f>REPLACE(INDEX(GroupVertices[Group],MATCH(Edges[[#This Row],[Vertex 1]],GroupVertices[Vertex],0)),1,1,"")</f>
        <v>2</v>
      </c>
      <c r="BU152" s="80" t="str">
        <f>REPLACE(INDEX(GroupVertices[Group],MATCH(Edges[[#This Row],[Vertex 2]],GroupVertices[Vertex],0)),1,1,"")</f>
        <v>2</v>
      </c>
      <c r="BV152" s="48">
        <v>4</v>
      </c>
      <c r="BW152" s="49">
        <v>4.597701149425287</v>
      </c>
      <c r="BX152" s="48">
        <v>3</v>
      </c>
      <c r="BY152" s="49">
        <v>3.4482758620689653</v>
      </c>
      <c r="BZ152" s="48">
        <v>0</v>
      </c>
      <c r="CA152" s="49">
        <v>0</v>
      </c>
      <c r="CB152" s="48">
        <v>80</v>
      </c>
      <c r="CC152" s="49">
        <v>91.95402298850574</v>
      </c>
      <c r="CD152" s="48">
        <v>87</v>
      </c>
    </row>
    <row r="153" spans="1:82" ht="15">
      <c r="A153" s="66" t="s">
        <v>341</v>
      </c>
      <c r="B153" s="66" t="s">
        <v>366</v>
      </c>
      <c r="C153" s="67" t="s">
        <v>3166</v>
      </c>
      <c r="D153" s="68">
        <v>7</v>
      </c>
      <c r="E153" s="69"/>
      <c r="F153" s="70"/>
      <c r="G153" s="67"/>
      <c r="H153" s="71"/>
      <c r="I153" s="72"/>
      <c r="J153" s="72"/>
      <c r="K153" s="34" t="s">
        <v>65</v>
      </c>
      <c r="L153" s="79">
        <v>153</v>
      </c>
      <c r="M153" s="79"/>
      <c r="N153" s="74"/>
      <c r="O153" s="81" t="s">
        <v>635</v>
      </c>
      <c r="P153" s="81" t="s">
        <v>637</v>
      </c>
      <c r="Q153" s="81"/>
      <c r="R153" s="81"/>
      <c r="S153" s="84">
        <v>43484.57001157408</v>
      </c>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t="s">
        <v>743</v>
      </c>
      <c r="AR153" s="81"/>
      <c r="AS153" s="81"/>
      <c r="AT153" s="81"/>
      <c r="AU153" s="81"/>
      <c r="AV153" s="81"/>
      <c r="AW153" s="81" t="s">
        <v>341</v>
      </c>
      <c r="AX153" s="81"/>
      <c r="AY153" s="82" t="s">
        <v>1169</v>
      </c>
      <c r="AZ153" s="81">
        <v>1</v>
      </c>
      <c r="BA153" s="81">
        <v>0</v>
      </c>
      <c r="BB153" s="81" t="s">
        <v>767</v>
      </c>
      <c r="BC153" s="81"/>
      <c r="BD153" s="81"/>
      <c r="BE153" s="81"/>
      <c r="BF153" s="81"/>
      <c r="BG153" s="84">
        <v>43483.764710648145</v>
      </c>
      <c r="BH153" s="81"/>
      <c r="BI153" s="81" t="s">
        <v>366</v>
      </c>
      <c r="BJ153" s="82" t="s">
        <v>1194</v>
      </c>
      <c r="BK153" s="81">
        <v>32</v>
      </c>
      <c r="BL153" s="81">
        <v>8</v>
      </c>
      <c r="BM153" s="81"/>
      <c r="BN153" s="81"/>
      <c r="BO153" s="81"/>
      <c r="BP153" s="81"/>
      <c r="BQ153" s="81"/>
      <c r="BR153" s="81"/>
      <c r="BS153">
        <v>1</v>
      </c>
      <c r="BT153" s="80" t="str">
        <f>REPLACE(INDEX(GroupVertices[Group],MATCH(Edges[[#This Row],[Vertex 1]],GroupVertices[Vertex],0)),1,1,"")</f>
        <v>2</v>
      </c>
      <c r="BU153" s="80" t="str">
        <f>REPLACE(INDEX(GroupVertices[Group],MATCH(Edges[[#This Row],[Vertex 2]],GroupVertices[Vertex],0)),1,1,"")</f>
        <v>2</v>
      </c>
      <c r="BV153" s="48"/>
      <c r="BW153" s="49"/>
      <c r="BX153" s="48"/>
      <c r="BY153" s="49"/>
      <c r="BZ153" s="48"/>
      <c r="CA153" s="49"/>
      <c r="CB153" s="48"/>
      <c r="CC153" s="49"/>
      <c r="CD153" s="48"/>
    </row>
    <row r="154" spans="1:82" ht="15">
      <c r="A154" s="66" t="s">
        <v>341</v>
      </c>
      <c r="B154" s="66" t="s">
        <v>626</v>
      </c>
      <c r="C154" s="67"/>
      <c r="D154" s="68"/>
      <c r="E154" s="69"/>
      <c r="F154" s="70"/>
      <c r="G154" s="67"/>
      <c r="H154" s="71"/>
      <c r="I154" s="72"/>
      <c r="J154" s="72"/>
      <c r="K154" s="34" t="s">
        <v>65</v>
      </c>
      <c r="L154" s="79">
        <v>154</v>
      </c>
      <c r="M154" s="79"/>
      <c r="N154" s="74"/>
      <c r="O154" s="81" t="s">
        <v>636</v>
      </c>
      <c r="P154" s="81" t="s">
        <v>636</v>
      </c>
      <c r="Q154" s="81"/>
      <c r="R154" s="82" t="s">
        <v>649</v>
      </c>
      <c r="S154" s="84">
        <v>43484.57001157408</v>
      </c>
      <c r="T154" s="81"/>
      <c r="U154" s="81"/>
      <c r="V154" s="81"/>
      <c r="W154" s="81"/>
      <c r="X154" s="81"/>
      <c r="Y154" s="81" t="s">
        <v>743</v>
      </c>
      <c r="Z154" s="81"/>
      <c r="AA154" s="81"/>
      <c r="AB154" s="81"/>
      <c r="AC154" s="81"/>
      <c r="AD154" s="81"/>
      <c r="AE154" s="82" t="s">
        <v>1169</v>
      </c>
      <c r="AF154" s="81">
        <v>1</v>
      </c>
      <c r="AG154" s="81">
        <v>0</v>
      </c>
      <c r="AH154" s="81" t="s">
        <v>639</v>
      </c>
      <c r="AI154" s="81" t="s">
        <v>1453</v>
      </c>
      <c r="AJ154" s="84">
        <v>43483.73302083334</v>
      </c>
      <c r="AK154" s="82" t="s">
        <v>1455</v>
      </c>
      <c r="AL154" s="81">
        <v>937</v>
      </c>
      <c r="AM154" s="81">
        <v>97</v>
      </c>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v>1</v>
      </c>
      <c r="BT154" s="80" t="str">
        <f>REPLACE(INDEX(GroupVertices[Group],MATCH(Edges[[#This Row],[Vertex 1]],GroupVertices[Vertex],0)),1,1,"")</f>
        <v>2</v>
      </c>
      <c r="BU154" s="80" t="str">
        <f>REPLACE(INDEX(GroupVertices[Group],MATCH(Edges[[#This Row],[Vertex 2]],GroupVertices[Vertex],0)),1,1,"")</f>
        <v>2</v>
      </c>
      <c r="BV154" s="48">
        <v>1</v>
      </c>
      <c r="BW154" s="49">
        <v>2.0408163265306123</v>
      </c>
      <c r="BX154" s="48">
        <v>1</v>
      </c>
      <c r="BY154" s="49">
        <v>2.0408163265306123</v>
      </c>
      <c r="BZ154" s="48">
        <v>0</v>
      </c>
      <c r="CA154" s="49">
        <v>0</v>
      </c>
      <c r="CB154" s="48">
        <v>47</v>
      </c>
      <c r="CC154" s="49">
        <v>95.91836734693878</v>
      </c>
      <c r="CD154" s="48">
        <v>49</v>
      </c>
    </row>
    <row r="155" spans="1:82" ht="15">
      <c r="A155" s="66" t="s">
        <v>342</v>
      </c>
      <c r="B155" s="66" t="s">
        <v>626</v>
      </c>
      <c r="C155" s="67"/>
      <c r="D155" s="68"/>
      <c r="E155" s="69"/>
      <c r="F155" s="70"/>
      <c r="G155" s="67"/>
      <c r="H155" s="71"/>
      <c r="I155" s="72"/>
      <c r="J155" s="72"/>
      <c r="K155" s="34" t="s">
        <v>65</v>
      </c>
      <c r="L155" s="79">
        <v>155</v>
      </c>
      <c r="M155" s="79"/>
      <c r="N155" s="74"/>
      <c r="O155" s="81" t="s">
        <v>636</v>
      </c>
      <c r="P155" s="81" t="s">
        <v>636</v>
      </c>
      <c r="Q155" s="81"/>
      <c r="R155" s="82" t="s">
        <v>649</v>
      </c>
      <c r="S155" s="84">
        <v>43484.56684027778</v>
      </c>
      <c r="T155" s="81"/>
      <c r="U155" s="81"/>
      <c r="V155" s="81"/>
      <c r="W155" s="81"/>
      <c r="X155" s="81"/>
      <c r="Y155" s="81" t="s">
        <v>744</v>
      </c>
      <c r="Z155" s="81"/>
      <c r="AA155" s="81"/>
      <c r="AB155" s="81"/>
      <c r="AC155" s="81"/>
      <c r="AD155" s="81"/>
      <c r="AE155" s="82" t="s">
        <v>1170</v>
      </c>
      <c r="AF155" s="81">
        <v>6</v>
      </c>
      <c r="AG155" s="81">
        <v>0</v>
      </c>
      <c r="AH155" s="81" t="s">
        <v>639</v>
      </c>
      <c r="AI155" s="81" t="s">
        <v>1453</v>
      </c>
      <c r="AJ155" s="84">
        <v>43483.73302083334</v>
      </c>
      <c r="AK155" s="82" t="s">
        <v>1455</v>
      </c>
      <c r="AL155" s="81">
        <v>937</v>
      </c>
      <c r="AM155" s="81">
        <v>97</v>
      </c>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v>1</v>
      </c>
      <c r="BT155" s="80" t="str">
        <f>REPLACE(INDEX(GroupVertices[Group],MATCH(Edges[[#This Row],[Vertex 1]],GroupVertices[Vertex],0)),1,1,"")</f>
        <v>2</v>
      </c>
      <c r="BU155" s="80" t="str">
        <f>REPLACE(INDEX(GroupVertices[Group],MATCH(Edges[[#This Row],[Vertex 2]],GroupVertices[Vertex],0)),1,1,"")</f>
        <v>2</v>
      </c>
      <c r="BV155" s="48">
        <v>0</v>
      </c>
      <c r="BW155" s="49">
        <v>0</v>
      </c>
      <c r="BX155" s="48">
        <v>2</v>
      </c>
      <c r="BY155" s="49">
        <v>7.142857142857143</v>
      </c>
      <c r="BZ155" s="48">
        <v>0</v>
      </c>
      <c r="CA155" s="49">
        <v>0</v>
      </c>
      <c r="CB155" s="48">
        <v>26</v>
      </c>
      <c r="CC155" s="49">
        <v>92.85714285714286</v>
      </c>
      <c r="CD155" s="48">
        <v>28</v>
      </c>
    </row>
    <row r="156" spans="1:82" ht="15">
      <c r="A156" s="66" t="s">
        <v>343</v>
      </c>
      <c r="B156" s="66" t="s">
        <v>344</v>
      </c>
      <c r="C156" s="67" t="s">
        <v>3168</v>
      </c>
      <c r="D156" s="68"/>
      <c r="E156" s="69"/>
      <c r="F156" s="70"/>
      <c r="G156" s="67"/>
      <c r="H156" s="71"/>
      <c r="I156" s="72"/>
      <c r="J156" s="72"/>
      <c r="K156" s="34" t="s">
        <v>65</v>
      </c>
      <c r="L156" s="79">
        <v>156</v>
      </c>
      <c r="M156" s="79"/>
      <c r="N156" s="74"/>
      <c r="O156" s="81" t="s">
        <v>635</v>
      </c>
      <c r="P156" s="81" t="s">
        <v>637</v>
      </c>
      <c r="Q156" s="81"/>
      <c r="R156" s="81"/>
      <c r="S156" s="84">
        <v>43484.547847222224</v>
      </c>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t="s">
        <v>745</v>
      </c>
      <c r="AR156" s="81"/>
      <c r="AS156" s="81"/>
      <c r="AT156" s="81"/>
      <c r="AU156" s="81"/>
      <c r="AV156" s="81"/>
      <c r="AW156" s="81" t="s">
        <v>343</v>
      </c>
      <c r="AX156" s="81"/>
      <c r="AY156" s="82" t="s">
        <v>1171</v>
      </c>
      <c r="AZ156" s="81">
        <v>0</v>
      </c>
      <c r="BA156" s="81">
        <v>0</v>
      </c>
      <c r="BB156" s="81" t="s">
        <v>746</v>
      </c>
      <c r="BC156" s="81"/>
      <c r="BD156" s="81"/>
      <c r="BE156" s="81"/>
      <c r="BF156" s="81"/>
      <c r="BG156" s="84">
        <v>43484.5318287037</v>
      </c>
      <c r="BH156" s="81"/>
      <c r="BI156" s="81" t="s">
        <v>344</v>
      </c>
      <c r="BJ156" s="82" t="s">
        <v>1172</v>
      </c>
      <c r="BK156" s="81">
        <v>1</v>
      </c>
      <c r="BL156" s="81">
        <v>3</v>
      </c>
      <c r="BM156" s="81"/>
      <c r="BN156" s="81"/>
      <c r="BO156" s="81"/>
      <c r="BP156" s="81"/>
      <c r="BQ156" s="81"/>
      <c r="BR156" s="81"/>
      <c r="BS156">
        <v>1</v>
      </c>
      <c r="BT156" s="80" t="str">
        <f>REPLACE(INDEX(GroupVertices[Group],MATCH(Edges[[#This Row],[Vertex 1]],GroupVertices[Vertex],0)),1,1,"")</f>
        <v>2</v>
      </c>
      <c r="BU156" s="80" t="str">
        <f>REPLACE(INDEX(GroupVertices[Group],MATCH(Edges[[#This Row],[Vertex 2]],GroupVertices[Vertex],0)),1,1,"")</f>
        <v>2</v>
      </c>
      <c r="BV156" s="48"/>
      <c r="BW156" s="49"/>
      <c r="BX156" s="48"/>
      <c r="BY156" s="49"/>
      <c r="BZ156" s="48"/>
      <c r="CA156" s="49"/>
      <c r="CB156" s="48"/>
      <c r="CC156" s="49"/>
      <c r="CD156" s="48"/>
    </row>
    <row r="157" spans="1:82" ht="15">
      <c r="A157" s="66" t="s">
        <v>343</v>
      </c>
      <c r="B157" s="66" t="s">
        <v>626</v>
      </c>
      <c r="C157" s="67"/>
      <c r="D157" s="68"/>
      <c r="E157" s="69"/>
      <c r="F157" s="70"/>
      <c r="G157" s="67"/>
      <c r="H157" s="71"/>
      <c r="I157" s="72"/>
      <c r="J157" s="72"/>
      <c r="K157" s="34" t="s">
        <v>65</v>
      </c>
      <c r="L157" s="79">
        <v>157</v>
      </c>
      <c r="M157" s="79"/>
      <c r="N157" s="74"/>
      <c r="O157" s="81" t="s">
        <v>636</v>
      </c>
      <c r="P157" s="81" t="s">
        <v>636</v>
      </c>
      <c r="Q157" s="81"/>
      <c r="R157" s="82" t="s">
        <v>649</v>
      </c>
      <c r="S157" s="84">
        <v>43484.547847222224</v>
      </c>
      <c r="T157" s="81"/>
      <c r="U157" s="81"/>
      <c r="V157" s="81"/>
      <c r="W157" s="81"/>
      <c r="X157" s="81"/>
      <c r="Y157" s="81" t="s">
        <v>745</v>
      </c>
      <c r="Z157" s="81"/>
      <c r="AA157" s="81"/>
      <c r="AB157" s="81"/>
      <c r="AC157" s="81"/>
      <c r="AD157" s="81"/>
      <c r="AE157" s="82" t="s">
        <v>1171</v>
      </c>
      <c r="AF157" s="81">
        <v>0</v>
      </c>
      <c r="AG157" s="81">
        <v>0</v>
      </c>
      <c r="AH157" s="81" t="s">
        <v>639</v>
      </c>
      <c r="AI157" s="81" t="s">
        <v>1453</v>
      </c>
      <c r="AJ157" s="84">
        <v>43483.73302083334</v>
      </c>
      <c r="AK157" s="82" t="s">
        <v>1455</v>
      </c>
      <c r="AL157" s="81">
        <v>937</v>
      </c>
      <c r="AM157" s="81">
        <v>97</v>
      </c>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v>1</v>
      </c>
      <c r="BT157" s="80" t="str">
        <f>REPLACE(INDEX(GroupVertices[Group],MATCH(Edges[[#This Row],[Vertex 1]],GroupVertices[Vertex],0)),1,1,"")</f>
        <v>2</v>
      </c>
      <c r="BU157" s="80" t="str">
        <f>REPLACE(INDEX(GroupVertices[Group],MATCH(Edges[[#This Row],[Vertex 2]],GroupVertices[Vertex],0)),1,1,"")</f>
        <v>2</v>
      </c>
      <c r="BV157" s="48">
        <v>0</v>
      </c>
      <c r="BW157" s="49">
        <v>0</v>
      </c>
      <c r="BX157" s="48">
        <v>1</v>
      </c>
      <c r="BY157" s="49">
        <v>8.333333333333334</v>
      </c>
      <c r="BZ157" s="48">
        <v>0</v>
      </c>
      <c r="CA157" s="49">
        <v>0</v>
      </c>
      <c r="CB157" s="48">
        <v>11</v>
      </c>
      <c r="CC157" s="49">
        <v>91.66666666666667</v>
      </c>
      <c r="CD157" s="48">
        <v>12</v>
      </c>
    </row>
    <row r="158" spans="1:82" ht="15">
      <c r="A158" s="66" t="s">
        <v>344</v>
      </c>
      <c r="B158" s="66" t="s">
        <v>626</v>
      </c>
      <c r="C158" s="67"/>
      <c r="D158" s="68"/>
      <c r="E158" s="69"/>
      <c r="F158" s="70"/>
      <c r="G158" s="67"/>
      <c r="H158" s="71"/>
      <c r="I158" s="72"/>
      <c r="J158" s="72"/>
      <c r="K158" s="34" t="s">
        <v>65</v>
      </c>
      <c r="L158" s="79">
        <v>158</v>
      </c>
      <c r="M158" s="79"/>
      <c r="N158" s="74"/>
      <c r="O158" s="81" t="s">
        <v>636</v>
      </c>
      <c r="P158" s="81" t="s">
        <v>636</v>
      </c>
      <c r="Q158" s="81"/>
      <c r="R158" s="82" t="s">
        <v>649</v>
      </c>
      <c r="S158" s="84">
        <v>43484.5318287037</v>
      </c>
      <c r="T158" s="81"/>
      <c r="U158" s="81"/>
      <c r="V158" s="81"/>
      <c r="W158" s="81"/>
      <c r="X158" s="81"/>
      <c r="Y158" s="81" t="s">
        <v>746</v>
      </c>
      <c r="Z158" s="81"/>
      <c r="AA158" s="81"/>
      <c r="AB158" s="81"/>
      <c r="AC158" s="81"/>
      <c r="AD158" s="81"/>
      <c r="AE158" s="82" t="s">
        <v>1172</v>
      </c>
      <c r="AF158" s="81">
        <v>1</v>
      </c>
      <c r="AG158" s="81">
        <v>3</v>
      </c>
      <c r="AH158" s="81" t="s">
        <v>639</v>
      </c>
      <c r="AI158" s="81" t="s">
        <v>1453</v>
      </c>
      <c r="AJ158" s="84">
        <v>43483.73302083334</v>
      </c>
      <c r="AK158" s="82" t="s">
        <v>1455</v>
      </c>
      <c r="AL158" s="81">
        <v>937</v>
      </c>
      <c r="AM158" s="81">
        <v>97</v>
      </c>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v>1</v>
      </c>
      <c r="BT158" s="80" t="str">
        <f>REPLACE(INDEX(GroupVertices[Group],MATCH(Edges[[#This Row],[Vertex 1]],GroupVertices[Vertex],0)),1,1,"")</f>
        <v>2</v>
      </c>
      <c r="BU158" s="80" t="str">
        <f>REPLACE(INDEX(GroupVertices[Group],MATCH(Edges[[#This Row],[Vertex 2]],GroupVertices[Vertex],0)),1,1,"")</f>
        <v>2</v>
      </c>
      <c r="BV158" s="48">
        <v>0</v>
      </c>
      <c r="BW158" s="49">
        <v>0</v>
      </c>
      <c r="BX158" s="48">
        <v>2</v>
      </c>
      <c r="BY158" s="49">
        <v>22.22222222222222</v>
      </c>
      <c r="BZ158" s="48">
        <v>0</v>
      </c>
      <c r="CA158" s="49">
        <v>0</v>
      </c>
      <c r="CB158" s="48">
        <v>7</v>
      </c>
      <c r="CC158" s="49">
        <v>77.77777777777777</v>
      </c>
      <c r="CD158" s="48">
        <v>9</v>
      </c>
    </row>
    <row r="159" spans="1:82" ht="15">
      <c r="A159" s="66" t="s">
        <v>345</v>
      </c>
      <c r="B159" s="66" t="s">
        <v>361</v>
      </c>
      <c r="C159" s="67" t="s">
        <v>3174</v>
      </c>
      <c r="D159" s="68">
        <v>10</v>
      </c>
      <c r="E159" s="69"/>
      <c r="F159" s="70"/>
      <c r="G159" s="67"/>
      <c r="H159" s="71"/>
      <c r="I159" s="72"/>
      <c r="J159" s="72"/>
      <c r="K159" s="34" t="s">
        <v>65</v>
      </c>
      <c r="L159" s="79">
        <v>159</v>
      </c>
      <c r="M159" s="79"/>
      <c r="N159" s="74"/>
      <c r="O159" s="81" t="s">
        <v>635</v>
      </c>
      <c r="P159" s="81" t="s">
        <v>637</v>
      </c>
      <c r="Q159" s="81"/>
      <c r="R159" s="81"/>
      <c r="S159" s="84">
        <v>43484.501226851855</v>
      </c>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t="s">
        <v>747</v>
      </c>
      <c r="AR159" s="81"/>
      <c r="AS159" s="81"/>
      <c r="AT159" s="81"/>
      <c r="AU159" s="81"/>
      <c r="AV159" s="81"/>
      <c r="AW159" s="81" t="s">
        <v>345</v>
      </c>
      <c r="AX159" s="81"/>
      <c r="AY159" s="82" t="s">
        <v>1173</v>
      </c>
      <c r="AZ159" s="81">
        <v>9</v>
      </c>
      <c r="BA159" s="81">
        <v>0</v>
      </c>
      <c r="BB159" s="81" t="s">
        <v>763</v>
      </c>
      <c r="BC159" s="81"/>
      <c r="BD159" s="81"/>
      <c r="BE159" s="81"/>
      <c r="BF159" s="81"/>
      <c r="BG159" s="84">
        <v>43483.84100694444</v>
      </c>
      <c r="BH159" s="81"/>
      <c r="BI159" s="81" t="s">
        <v>361</v>
      </c>
      <c r="BJ159" s="82" t="s">
        <v>1189</v>
      </c>
      <c r="BK159" s="81">
        <v>10</v>
      </c>
      <c r="BL159" s="81">
        <v>14</v>
      </c>
      <c r="BM159" s="81"/>
      <c r="BN159" s="81"/>
      <c r="BO159" s="81"/>
      <c r="BP159" s="81"/>
      <c r="BQ159" s="81"/>
      <c r="BR159" s="81"/>
      <c r="BS159">
        <v>1</v>
      </c>
      <c r="BT159" s="80" t="str">
        <f>REPLACE(INDEX(GroupVertices[Group],MATCH(Edges[[#This Row],[Vertex 1]],GroupVertices[Vertex],0)),1,1,"")</f>
        <v>2</v>
      </c>
      <c r="BU159" s="80" t="str">
        <f>REPLACE(INDEX(GroupVertices[Group],MATCH(Edges[[#This Row],[Vertex 2]],GroupVertices[Vertex],0)),1,1,"")</f>
        <v>2</v>
      </c>
      <c r="BV159" s="48"/>
      <c r="BW159" s="49"/>
      <c r="BX159" s="48"/>
      <c r="BY159" s="49"/>
      <c r="BZ159" s="48"/>
      <c r="CA159" s="49"/>
      <c r="CB159" s="48"/>
      <c r="CC159" s="49"/>
      <c r="CD159" s="48"/>
    </row>
    <row r="160" spans="1:82" ht="15">
      <c r="A160" s="66" t="s">
        <v>345</v>
      </c>
      <c r="B160" s="66" t="s">
        <v>626</v>
      </c>
      <c r="C160" s="67"/>
      <c r="D160" s="68"/>
      <c r="E160" s="69"/>
      <c r="F160" s="70"/>
      <c r="G160" s="67"/>
      <c r="H160" s="71"/>
      <c r="I160" s="72"/>
      <c r="J160" s="72"/>
      <c r="K160" s="34" t="s">
        <v>65</v>
      </c>
      <c r="L160" s="79">
        <v>160</v>
      </c>
      <c r="M160" s="79"/>
      <c r="N160" s="74"/>
      <c r="O160" s="81" t="s">
        <v>636</v>
      </c>
      <c r="P160" s="81" t="s">
        <v>636</v>
      </c>
      <c r="Q160" s="81"/>
      <c r="R160" s="82" t="s">
        <v>649</v>
      </c>
      <c r="S160" s="84">
        <v>43484.501226851855</v>
      </c>
      <c r="T160" s="81"/>
      <c r="U160" s="81"/>
      <c r="V160" s="81"/>
      <c r="W160" s="81"/>
      <c r="X160" s="81"/>
      <c r="Y160" s="81" t="s">
        <v>747</v>
      </c>
      <c r="Z160" s="81"/>
      <c r="AA160" s="81"/>
      <c r="AB160" s="81"/>
      <c r="AC160" s="81"/>
      <c r="AD160" s="81"/>
      <c r="AE160" s="82" t="s">
        <v>1173</v>
      </c>
      <c r="AF160" s="81">
        <v>9</v>
      </c>
      <c r="AG160" s="81">
        <v>0</v>
      </c>
      <c r="AH160" s="81" t="s">
        <v>639</v>
      </c>
      <c r="AI160" s="81" t="s">
        <v>1453</v>
      </c>
      <c r="AJ160" s="84">
        <v>43483.73302083334</v>
      </c>
      <c r="AK160" s="82" t="s">
        <v>1455</v>
      </c>
      <c r="AL160" s="81">
        <v>937</v>
      </c>
      <c r="AM160" s="81">
        <v>97</v>
      </c>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v>1</v>
      </c>
      <c r="BT160" s="80" t="str">
        <f>REPLACE(INDEX(GroupVertices[Group],MATCH(Edges[[#This Row],[Vertex 1]],GroupVertices[Vertex],0)),1,1,"")</f>
        <v>2</v>
      </c>
      <c r="BU160" s="80" t="str">
        <f>REPLACE(INDEX(GroupVertices[Group],MATCH(Edges[[#This Row],[Vertex 2]],GroupVertices[Vertex],0)),1,1,"")</f>
        <v>2</v>
      </c>
      <c r="BV160" s="48">
        <v>0</v>
      </c>
      <c r="BW160" s="49">
        <v>0</v>
      </c>
      <c r="BX160" s="48">
        <v>3</v>
      </c>
      <c r="BY160" s="49">
        <v>7.142857142857143</v>
      </c>
      <c r="BZ160" s="48">
        <v>0</v>
      </c>
      <c r="CA160" s="49">
        <v>0</v>
      </c>
      <c r="CB160" s="48">
        <v>39</v>
      </c>
      <c r="CC160" s="49">
        <v>92.85714285714286</v>
      </c>
      <c r="CD160" s="48">
        <v>42</v>
      </c>
    </row>
    <row r="161" spans="1:82" ht="15">
      <c r="A161" s="66" t="s">
        <v>346</v>
      </c>
      <c r="B161" s="66" t="s">
        <v>368</v>
      </c>
      <c r="C161" s="67" t="s">
        <v>3175</v>
      </c>
      <c r="D161" s="68">
        <v>10</v>
      </c>
      <c r="E161" s="69"/>
      <c r="F161" s="70"/>
      <c r="G161" s="67"/>
      <c r="H161" s="71"/>
      <c r="I161" s="72"/>
      <c r="J161" s="72"/>
      <c r="K161" s="34" t="s">
        <v>65</v>
      </c>
      <c r="L161" s="79">
        <v>161</v>
      </c>
      <c r="M161" s="79"/>
      <c r="N161" s="74"/>
      <c r="O161" s="81" t="s">
        <v>635</v>
      </c>
      <c r="P161" s="81" t="s">
        <v>637</v>
      </c>
      <c r="Q161" s="81"/>
      <c r="R161" s="81"/>
      <c r="S161" s="84">
        <v>43484.49936342592</v>
      </c>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t="s">
        <v>748</v>
      </c>
      <c r="AR161" s="81"/>
      <c r="AS161" s="81"/>
      <c r="AT161" s="81"/>
      <c r="AU161" s="81"/>
      <c r="AV161" s="81"/>
      <c r="AW161" s="81" t="s">
        <v>346</v>
      </c>
      <c r="AX161" s="81"/>
      <c r="AY161" s="82" t="s">
        <v>1174</v>
      </c>
      <c r="AZ161" s="81">
        <v>11</v>
      </c>
      <c r="BA161" s="81">
        <v>0</v>
      </c>
      <c r="BB161" s="81" t="s">
        <v>769</v>
      </c>
      <c r="BC161" s="81"/>
      <c r="BD161" s="81"/>
      <c r="BE161" s="81"/>
      <c r="BF161" s="81"/>
      <c r="BG161" s="84">
        <v>43483.75094907408</v>
      </c>
      <c r="BH161" s="81"/>
      <c r="BI161" s="81" t="s">
        <v>368</v>
      </c>
      <c r="BJ161" s="82" t="s">
        <v>1196</v>
      </c>
      <c r="BK161" s="81">
        <v>14</v>
      </c>
      <c r="BL161" s="81">
        <v>7</v>
      </c>
      <c r="BM161" s="81"/>
      <c r="BN161" s="81"/>
      <c r="BO161" s="81"/>
      <c r="BP161" s="81"/>
      <c r="BQ161" s="81"/>
      <c r="BR161" s="81"/>
      <c r="BS161">
        <v>1</v>
      </c>
      <c r="BT161" s="80" t="str">
        <f>REPLACE(INDEX(GroupVertices[Group],MATCH(Edges[[#This Row],[Vertex 1]],GroupVertices[Vertex],0)),1,1,"")</f>
        <v>2</v>
      </c>
      <c r="BU161" s="80" t="str">
        <f>REPLACE(INDEX(GroupVertices[Group],MATCH(Edges[[#This Row],[Vertex 2]],GroupVertices[Vertex],0)),1,1,"")</f>
        <v>2</v>
      </c>
      <c r="BV161" s="48"/>
      <c r="BW161" s="49"/>
      <c r="BX161" s="48"/>
      <c r="BY161" s="49"/>
      <c r="BZ161" s="48"/>
      <c r="CA161" s="49"/>
      <c r="CB161" s="48"/>
      <c r="CC161" s="49"/>
      <c r="CD161" s="48"/>
    </row>
    <row r="162" spans="1:82" ht="15">
      <c r="A162" s="66" t="s">
        <v>346</v>
      </c>
      <c r="B162" s="66" t="s">
        <v>626</v>
      </c>
      <c r="C162" s="67"/>
      <c r="D162" s="68"/>
      <c r="E162" s="69"/>
      <c r="F162" s="70"/>
      <c r="G162" s="67"/>
      <c r="H162" s="71"/>
      <c r="I162" s="72"/>
      <c r="J162" s="72"/>
      <c r="K162" s="34" t="s">
        <v>65</v>
      </c>
      <c r="L162" s="79">
        <v>162</v>
      </c>
      <c r="M162" s="79"/>
      <c r="N162" s="74"/>
      <c r="O162" s="81" t="s">
        <v>636</v>
      </c>
      <c r="P162" s="81" t="s">
        <v>636</v>
      </c>
      <c r="Q162" s="81"/>
      <c r="R162" s="82" t="s">
        <v>649</v>
      </c>
      <c r="S162" s="84">
        <v>43484.49936342592</v>
      </c>
      <c r="T162" s="81"/>
      <c r="U162" s="81"/>
      <c r="V162" s="81"/>
      <c r="W162" s="81"/>
      <c r="X162" s="81"/>
      <c r="Y162" s="81" t="s">
        <v>748</v>
      </c>
      <c r="Z162" s="81"/>
      <c r="AA162" s="81"/>
      <c r="AB162" s="81"/>
      <c r="AC162" s="81"/>
      <c r="AD162" s="81"/>
      <c r="AE162" s="82" t="s">
        <v>1174</v>
      </c>
      <c r="AF162" s="81">
        <v>11</v>
      </c>
      <c r="AG162" s="81">
        <v>0</v>
      </c>
      <c r="AH162" s="81" t="s">
        <v>639</v>
      </c>
      <c r="AI162" s="81" t="s">
        <v>1453</v>
      </c>
      <c r="AJ162" s="84">
        <v>43483.73302083334</v>
      </c>
      <c r="AK162" s="82" t="s">
        <v>1455</v>
      </c>
      <c r="AL162" s="81">
        <v>937</v>
      </c>
      <c r="AM162" s="81">
        <v>97</v>
      </c>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v>1</v>
      </c>
      <c r="BT162" s="80" t="str">
        <f>REPLACE(INDEX(GroupVertices[Group],MATCH(Edges[[#This Row],[Vertex 1]],GroupVertices[Vertex],0)),1,1,"")</f>
        <v>2</v>
      </c>
      <c r="BU162" s="80" t="str">
        <f>REPLACE(INDEX(GroupVertices[Group],MATCH(Edges[[#This Row],[Vertex 2]],GroupVertices[Vertex],0)),1,1,"")</f>
        <v>2</v>
      </c>
      <c r="BV162" s="48">
        <v>0</v>
      </c>
      <c r="BW162" s="49">
        <v>0</v>
      </c>
      <c r="BX162" s="48">
        <v>2</v>
      </c>
      <c r="BY162" s="49">
        <v>5.128205128205129</v>
      </c>
      <c r="BZ162" s="48">
        <v>0</v>
      </c>
      <c r="CA162" s="49">
        <v>0</v>
      </c>
      <c r="CB162" s="48">
        <v>37</v>
      </c>
      <c r="CC162" s="49">
        <v>94.87179487179488</v>
      </c>
      <c r="CD162" s="48">
        <v>39</v>
      </c>
    </row>
    <row r="163" spans="1:82" ht="15">
      <c r="A163" s="66" t="s">
        <v>347</v>
      </c>
      <c r="B163" s="66" t="s">
        <v>348</v>
      </c>
      <c r="C163" s="67" t="s">
        <v>3172</v>
      </c>
      <c r="D163" s="68">
        <v>10</v>
      </c>
      <c r="E163" s="69"/>
      <c r="F163" s="70"/>
      <c r="G163" s="67"/>
      <c r="H163" s="71"/>
      <c r="I163" s="72"/>
      <c r="J163" s="72"/>
      <c r="K163" s="34" t="s">
        <v>65</v>
      </c>
      <c r="L163" s="79">
        <v>163</v>
      </c>
      <c r="M163" s="79"/>
      <c r="N163" s="74"/>
      <c r="O163" s="81" t="s">
        <v>635</v>
      </c>
      <c r="P163" s="81" t="s">
        <v>637</v>
      </c>
      <c r="Q163" s="81"/>
      <c r="R163" s="81"/>
      <c r="S163" s="84">
        <v>43484.49670138889</v>
      </c>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t="s">
        <v>749</v>
      </c>
      <c r="AR163" s="81"/>
      <c r="AS163" s="81"/>
      <c r="AT163" s="81"/>
      <c r="AU163" s="81"/>
      <c r="AV163" s="81"/>
      <c r="AW163" s="81" t="s">
        <v>347</v>
      </c>
      <c r="AX163" s="81"/>
      <c r="AY163" s="82" t="s">
        <v>1175</v>
      </c>
      <c r="AZ163" s="81">
        <v>5</v>
      </c>
      <c r="BA163" s="81">
        <v>0</v>
      </c>
      <c r="BB163" s="81" t="s">
        <v>750</v>
      </c>
      <c r="BC163" s="81"/>
      <c r="BD163" s="81"/>
      <c r="BE163" s="81"/>
      <c r="BF163" s="81"/>
      <c r="BG163" s="84">
        <v>43484.37678240741</v>
      </c>
      <c r="BH163" s="81"/>
      <c r="BI163" s="81" t="s">
        <v>348</v>
      </c>
      <c r="BJ163" s="82" t="s">
        <v>1176</v>
      </c>
      <c r="BK163" s="81">
        <v>10</v>
      </c>
      <c r="BL163" s="81">
        <v>34</v>
      </c>
      <c r="BM163" s="81"/>
      <c r="BN163" s="81"/>
      <c r="BO163" s="81"/>
      <c r="BP163" s="81"/>
      <c r="BQ163" s="81"/>
      <c r="BR163" s="81"/>
      <c r="BS163">
        <v>1</v>
      </c>
      <c r="BT163" s="80" t="str">
        <f>REPLACE(INDEX(GroupVertices[Group],MATCH(Edges[[#This Row],[Vertex 1]],GroupVertices[Vertex],0)),1,1,"")</f>
        <v>2</v>
      </c>
      <c r="BU163" s="80" t="str">
        <f>REPLACE(INDEX(GroupVertices[Group],MATCH(Edges[[#This Row],[Vertex 2]],GroupVertices[Vertex],0)),1,1,"")</f>
        <v>2</v>
      </c>
      <c r="BV163" s="48"/>
      <c r="BW163" s="49"/>
      <c r="BX163" s="48"/>
      <c r="BY163" s="49"/>
      <c r="BZ163" s="48"/>
      <c r="CA163" s="49"/>
      <c r="CB163" s="48"/>
      <c r="CC163" s="49"/>
      <c r="CD163" s="48"/>
    </row>
    <row r="164" spans="1:82" ht="15">
      <c r="A164" s="66" t="s">
        <v>347</v>
      </c>
      <c r="B164" s="66" t="s">
        <v>626</v>
      </c>
      <c r="C164" s="67"/>
      <c r="D164" s="68"/>
      <c r="E164" s="69"/>
      <c r="F164" s="70"/>
      <c r="G164" s="67"/>
      <c r="H164" s="71"/>
      <c r="I164" s="72"/>
      <c r="J164" s="72"/>
      <c r="K164" s="34" t="s">
        <v>65</v>
      </c>
      <c r="L164" s="79">
        <v>164</v>
      </c>
      <c r="M164" s="79"/>
      <c r="N164" s="74"/>
      <c r="O164" s="81" t="s">
        <v>636</v>
      </c>
      <c r="P164" s="81" t="s">
        <v>636</v>
      </c>
      <c r="Q164" s="81"/>
      <c r="R164" s="82" t="s">
        <v>649</v>
      </c>
      <c r="S164" s="84">
        <v>43484.49670138889</v>
      </c>
      <c r="T164" s="81"/>
      <c r="U164" s="81"/>
      <c r="V164" s="81"/>
      <c r="W164" s="81"/>
      <c r="X164" s="81"/>
      <c r="Y164" s="81" t="s">
        <v>749</v>
      </c>
      <c r="Z164" s="81"/>
      <c r="AA164" s="81"/>
      <c r="AB164" s="81"/>
      <c r="AC164" s="81"/>
      <c r="AD164" s="81"/>
      <c r="AE164" s="82" t="s">
        <v>1175</v>
      </c>
      <c r="AF164" s="81">
        <v>5</v>
      </c>
      <c r="AG164" s="81">
        <v>0</v>
      </c>
      <c r="AH164" s="81" t="s">
        <v>639</v>
      </c>
      <c r="AI164" s="81" t="s">
        <v>1453</v>
      </c>
      <c r="AJ164" s="84">
        <v>43483.73302083334</v>
      </c>
      <c r="AK164" s="82" t="s">
        <v>1455</v>
      </c>
      <c r="AL164" s="81">
        <v>937</v>
      </c>
      <c r="AM164" s="81">
        <v>97</v>
      </c>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v>1</v>
      </c>
      <c r="BT164" s="80" t="str">
        <f>REPLACE(INDEX(GroupVertices[Group],MATCH(Edges[[#This Row],[Vertex 1]],GroupVertices[Vertex],0)),1,1,"")</f>
        <v>2</v>
      </c>
      <c r="BU164" s="80" t="str">
        <f>REPLACE(INDEX(GroupVertices[Group],MATCH(Edges[[#This Row],[Vertex 2]],GroupVertices[Vertex],0)),1,1,"")</f>
        <v>2</v>
      </c>
      <c r="BV164" s="48">
        <v>9</v>
      </c>
      <c r="BW164" s="49">
        <v>5.232558139534884</v>
      </c>
      <c r="BX164" s="48">
        <v>4</v>
      </c>
      <c r="BY164" s="49">
        <v>2.3255813953488373</v>
      </c>
      <c r="BZ164" s="48">
        <v>0</v>
      </c>
      <c r="CA164" s="49">
        <v>0</v>
      </c>
      <c r="CB164" s="48">
        <v>159</v>
      </c>
      <c r="CC164" s="49">
        <v>92.44186046511628</v>
      </c>
      <c r="CD164" s="48">
        <v>172</v>
      </c>
    </row>
    <row r="165" spans="1:82" ht="15">
      <c r="A165" s="66" t="s">
        <v>348</v>
      </c>
      <c r="B165" s="66" t="s">
        <v>626</v>
      </c>
      <c r="C165" s="67"/>
      <c r="D165" s="68"/>
      <c r="E165" s="69"/>
      <c r="F165" s="70"/>
      <c r="G165" s="67"/>
      <c r="H165" s="71"/>
      <c r="I165" s="72"/>
      <c r="J165" s="72"/>
      <c r="K165" s="34" t="s">
        <v>65</v>
      </c>
      <c r="L165" s="79">
        <v>165</v>
      </c>
      <c r="M165" s="79"/>
      <c r="N165" s="74"/>
      <c r="O165" s="81" t="s">
        <v>636</v>
      </c>
      <c r="P165" s="81" t="s">
        <v>636</v>
      </c>
      <c r="Q165" s="81"/>
      <c r="R165" s="82" t="s">
        <v>649</v>
      </c>
      <c r="S165" s="84">
        <v>43484.37678240741</v>
      </c>
      <c r="T165" s="81"/>
      <c r="U165" s="81"/>
      <c r="V165" s="81"/>
      <c r="W165" s="81"/>
      <c r="X165" s="81"/>
      <c r="Y165" s="81" t="s">
        <v>750</v>
      </c>
      <c r="Z165" s="81"/>
      <c r="AA165" s="81"/>
      <c r="AB165" s="81"/>
      <c r="AC165" s="81"/>
      <c r="AD165" s="81"/>
      <c r="AE165" s="82" t="s">
        <v>1176</v>
      </c>
      <c r="AF165" s="81">
        <v>10</v>
      </c>
      <c r="AG165" s="81">
        <v>34</v>
      </c>
      <c r="AH165" s="81" t="s">
        <v>639</v>
      </c>
      <c r="AI165" s="81" t="s">
        <v>1453</v>
      </c>
      <c r="AJ165" s="84">
        <v>43483.73302083334</v>
      </c>
      <c r="AK165" s="82" t="s">
        <v>1455</v>
      </c>
      <c r="AL165" s="81">
        <v>937</v>
      </c>
      <c r="AM165" s="81">
        <v>97</v>
      </c>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v>1</v>
      </c>
      <c r="BT165" s="80" t="str">
        <f>REPLACE(INDEX(GroupVertices[Group],MATCH(Edges[[#This Row],[Vertex 1]],GroupVertices[Vertex],0)),1,1,"")</f>
        <v>2</v>
      </c>
      <c r="BU165" s="80" t="str">
        <f>REPLACE(INDEX(GroupVertices[Group],MATCH(Edges[[#This Row],[Vertex 2]],GroupVertices[Vertex],0)),1,1,"")</f>
        <v>2</v>
      </c>
      <c r="BV165" s="48">
        <v>7</v>
      </c>
      <c r="BW165" s="49">
        <v>2.7777777777777777</v>
      </c>
      <c r="BX165" s="48">
        <v>16</v>
      </c>
      <c r="BY165" s="49">
        <v>6.349206349206349</v>
      </c>
      <c r="BZ165" s="48">
        <v>0</v>
      </c>
      <c r="CA165" s="49">
        <v>0</v>
      </c>
      <c r="CB165" s="48">
        <v>229</v>
      </c>
      <c r="CC165" s="49">
        <v>90.87301587301587</v>
      </c>
      <c r="CD165" s="48">
        <v>252</v>
      </c>
    </row>
    <row r="166" spans="1:82" ht="15">
      <c r="A166" s="66" t="s">
        <v>349</v>
      </c>
      <c r="B166" s="66" t="s">
        <v>626</v>
      </c>
      <c r="C166" s="67"/>
      <c r="D166" s="68"/>
      <c r="E166" s="69"/>
      <c r="F166" s="70"/>
      <c r="G166" s="67"/>
      <c r="H166" s="71"/>
      <c r="I166" s="72"/>
      <c r="J166" s="72"/>
      <c r="K166" s="34" t="s">
        <v>65</v>
      </c>
      <c r="L166" s="79">
        <v>166</v>
      </c>
      <c r="M166" s="79"/>
      <c r="N166" s="74"/>
      <c r="O166" s="81" t="s">
        <v>636</v>
      </c>
      <c r="P166" s="81" t="s">
        <v>636</v>
      </c>
      <c r="Q166" s="81"/>
      <c r="R166" s="82" t="s">
        <v>649</v>
      </c>
      <c r="S166" s="84">
        <v>43484.31928240741</v>
      </c>
      <c r="T166" s="81"/>
      <c r="U166" s="81"/>
      <c r="V166" s="81"/>
      <c r="W166" s="81"/>
      <c r="X166" s="81"/>
      <c r="Y166" s="81" t="s">
        <v>751</v>
      </c>
      <c r="Z166" s="81"/>
      <c r="AA166" s="81"/>
      <c r="AB166" s="81"/>
      <c r="AC166" s="81"/>
      <c r="AD166" s="81"/>
      <c r="AE166" s="82" t="s">
        <v>1177</v>
      </c>
      <c r="AF166" s="81">
        <v>24</v>
      </c>
      <c r="AG166" s="81">
        <v>5</v>
      </c>
      <c r="AH166" s="81" t="s">
        <v>639</v>
      </c>
      <c r="AI166" s="81" t="s">
        <v>1453</v>
      </c>
      <c r="AJ166" s="84">
        <v>43483.73302083334</v>
      </c>
      <c r="AK166" s="82" t="s">
        <v>1455</v>
      </c>
      <c r="AL166" s="81">
        <v>937</v>
      </c>
      <c r="AM166" s="81">
        <v>97</v>
      </c>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v>1</v>
      </c>
      <c r="BT166" s="80" t="str">
        <f>REPLACE(INDEX(GroupVertices[Group],MATCH(Edges[[#This Row],[Vertex 1]],GroupVertices[Vertex],0)),1,1,"")</f>
        <v>2</v>
      </c>
      <c r="BU166" s="80" t="str">
        <f>REPLACE(INDEX(GroupVertices[Group],MATCH(Edges[[#This Row],[Vertex 2]],GroupVertices[Vertex],0)),1,1,"")</f>
        <v>2</v>
      </c>
      <c r="BV166" s="48">
        <v>2</v>
      </c>
      <c r="BW166" s="49">
        <v>4.761904761904762</v>
      </c>
      <c r="BX166" s="48">
        <v>1</v>
      </c>
      <c r="BY166" s="49">
        <v>2.380952380952381</v>
      </c>
      <c r="BZ166" s="48">
        <v>0</v>
      </c>
      <c r="CA166" s="49">
        <v>0</v>
      </c>
      <c r="CB166" s="48">
        <v>39</v>
      </c>
      <c r="CC166" s="49">
        <v>92.85714285714286</v>
      </c>
      <c r="CD166" s="48">
        <v>42</v>
      </c>
    </row>
    <row r="167" spans="1:82" ht="15">
      <c r="A167" s="66" t="s">
        <v>350</v>
      </c>
      <c r="B167" s="66" t="s">
        <v>366</v>
      </c>
      <c r="C167" s="67" t="s">
        <v>3168</v>
      </c>
      <c r="D167" s="68"/>
      <c r="E167" s="69"/>
      <c r="F167" s="70"/>
      <c r="G167" s="67"/>
      <c r="H167" s="71"/>
      <c r="I167" s="72"/>
      <c r="J167" s="72"/>
      <c r="K167" s="34" t="s">
        <v>65</v>
      </c>
      <c r="L167" s="79">
        <v>167</v>
      </c>
      <c r="M167" s="79"/>
      <c r="N167" s="74"/>
      <c r="O167" s="81" t="s">
        <v>635</v>
      </c>
      <c r="P167" s="81" t="s">
        <v>637</v>
      </c>
      <c r="Q167" s="81"/>
      <c r="R167" s="81"/>
      <c r="S167" s="84">
        <v>43484.279074074075</v>
      </c>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t="s">
        <v>752</v>
      </c>
      <c r="AR167" s="81"/>
      <c r="AS167" s="81"/>
      <c r="AT167" s="81"/>
      <c r="AU167" s="81"/>
      <c r="AV167" s="81"/>
      <c r="AW167" s="81" t="s">
        <v>350</v>
      </c>
      <c r="AX167" s="81"/>
      <c r="AY167" s="82" t="s">
        <v>1178</v>
      </c>
      <c r="AZ167" s="81">
        <v>0</v>
      </c>
      <c r="BA167" s="81">
        <v>0</v>
      </c>
      <c r="BB167" s="81" t="s">
        <v>767</v>
      </c>
      <c r="BC167" s="81"/>
      <c r="BD167" s="81"/>
      <c r="BE167" s="81"/>
      <c r="BF167" s="81"/>
      <c r="BG167" s="84">
        <v>43483.764710648145</v>
      </c>
      <c r="BH167" s="81"/>
      <c r="BI167" s="81" t="s">
        <v>366</v>
      </c>
      <c r="BJ167" s="82" t="s">
        <v>1194</v>
      </c>
      <c r="BK167" s="81">
        <v>32</v>
      </c>
      <c r="BL167" s="81">
        <v>8</v>
      </c>
      <c r="BM167" s="81"/>
      <c r="BN167" s="81"/>
      <c r="BO167" s="81"/>
      <c r="BP167" s="81"/>
      <c r="BQ167" s="81"/>
      <c r="BR167" s="81"/>
      <c r="BS167">
        <v>1</v>
      </c>
      <c r="BT167" s="80" t="str">
        <f>REPLACE(INDEX(GroupVertices[Group],MATCH(Edges[[#This Row],[Vertex 1]],GroupVertices[Vertex],0)),1,1,"")</f>
        <v>2</v>
      </c>
      <c r="BU167" s="80" t="str">
        <f>REPLACE(INDEX(GroupVertices[Group],MATCH(Edges[[#This Row],[Vertex 2]],GroupVertices[Vertex],0)),1,1,"")</f>
        <v>2</v>
      </c>
      <c r="BV167" s="48"/>
      <c r="BW167" s="49"/>
      <c r="BX167" s="48"/>
      <c r="BY167" s="49"/>
      <c r="BZ167" s="48"/>
      <c r="CA167" s="49"/>
      <c r="CB167" s="48"/>
      <c r="CC167" s="49"/>
      <c r="CD167" s="48"/>
    </row>
    <row r="168" spans="1:82" ht="15">
      <c r="A168" s="66" t="s">
        <v>350</v>
      </c>
      <c r="B168" s="66" t="s">
        <v>626</v>
      </c>
      <c r="C168" s="67"/>
      <c r="D168" s="68"/>
      <c r="E168" s="69"/>
      <c r="F168" s="70"/>
      <c r="G168" s="67"/>
      <c r="H168" s="71"/>
      <c r="I168" s="72"/>
      <c r="J168" s="72"/>
      <c r="K168" s="34" t="s">
        <v>65</v>
      </c>
      <c r="L168" s="79">
        <v>168</v>
      </c>
      <c r="M168" s="79"/>
      <c r="N168" s="74"/>
      <c r="O168" s="81" t="s">
        <v>636</v>
      </c>
      <c r="P168" s="81" t="s">
        <v>636</v>
      </c>
      <c r="Q168" s="81"/>
      <c r="R168" s="82" t="s">
        <v>649</v>
      </c>
      <c r="S168" s="84">
        <v>43484.279074074075</v>
      </c>
      <c r="T168" s="81"/>
      <c r="U168" s="81"/>
      <c r="V168" s="81"/>
      <c r="W168" s="81"/>
      <c r="X168" s="81"/>
      <c r="Y168" s="81" t="s">
        <v>752</v>
      </c>
      <c r="Z168" s="81"/>
      <c r="AA168" s="81"/>
      <c r="AB168" s="81"/>
      <c r="AC168" s="81"/>
      <c r="AD168" s="81"/>
      <c r="AE168" s="82" t="s">
        <v>1178</v>
      </c>
      <c r="AF168" s="81">
        <v>0</v>
      </c>
      <c r="AG168" s="81">
        <v>0</v>
      </c>
      <c r="AH168" s="81" t="s">
        <v>639</v>
      </c>
      <c r="AI168" s="81" t="s">
        <v>1453</v>
      </c>
      <c r="AJ168" s="84">
        <v>43483.73302083334</v>
      </c>
      <c r="AK168" s="82" t="s">
        <v>1455</v>
      </c>
      <c r="AL168" s="81">
        <v>937</v>
      </c>
      <c r="AM168" s="81">
        <v>97</v>
      </c>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v>1</v>
      </c>
      <c r="BT168" s="80" t="str">
        <f>REPLACE(INDEX(GroupVertices[Group],MATCH(Edges[[#This Row],[Vertex 1]],GroupVertices[Vertex],0)),1,1,"")</f>
        <v>2</v>
      </c>
      <c r="BU168" s="80" t="str">
        <f>REPLACE(INDEX(GroupVertices[Group],MATCH(Edges[[#This Row],[Vertex 2]],GroupVertices[Vertex],0)),1,1,"")</f>
        <v>2</v>
      </c>
      <c r="BV168" s="48">
        <v>0</v>
      </c>
      <c r="BW168" s="49">
        <v>0</v>
      </c>
      <c r="BX168" s="48">
        <v>1</v>
      </c>
      <c r="BY168" s="49">
        <v>7.6923076923076925</v>
      </c>
      <c r="BZ168" s="48">
        <v>0</v>
      </c>
      <c r="CA168" s="49">
        <v>0</v>
      </c>
      <c r="CB168" s="48">
        <v>12</v>
      </c>
      <c r="CC168" s="49">
        <v>92.3076923076923</v>
      </c>
      <c r="CD168" s="48">
        <v>13</v>
      </c>
    </row>
    <row r="169" spans="1:82" ht="15">
      <c r="A169" s="66" t="s">
        <v>351</v>
      </c>
      <c r="B169" s="66" t="s">
        <v>361</v>
      </c>
      <c r="C169" s="67" t="s">
        <v>3170</v>
      </c>
      <c r="D169" s="68">
        <v>9.377443751081735</v>
      </c>
      <c r="E169" s="69"/>
      <c r="F169" s="70"/>
      <c r="G169" s="67"/>
      <c r="H169" s="71"/>
      <c r="I169" s="72"/>
      <c r="J169" s="72"/>
      <c r="K169" s="34" t="s">
        <v>65</v>
      </c>
      <c r="L169" s="79">
        <v>169</v>
      </c>
      <c r="M169" s="79"/>
      <c r="N169" s="74"/>
      <c r="O169" s="81" t="s">
        <v>635</v>
      </c>
      <c r="P169" s="81" t="s">
        <v>637</v>
      </c>
      <c r="Q169" s="81"/>
      <c r="R169" s="81"/>
      <c r="S169" s="84">
        <v>43484.07363425926</v>
      </c>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t="s">
        <v>753</v>
      </c>
      <c r="AR169" s="81"/>
      <c r="AS169" s="81"/>
      <c r="AT169" s="81"/>
      <c r="AU169" s="81"/>
      <c r="AV169" s="81"/>
      <c r="AW169" s="81" t="s">
        <v>351</v>
      </c>
      <c r="AX169" s="81"/>
      <c r="AY169" s="82" t="s">
        <v>1179</v>
      </c>
      <c r="AZ169" s="81">
        <v>3</v>
      </c>
      <c r="BA169" s="81">
        <v>0</v>
      </c>
      <c r="BB169" s="81" t="s">
        <v>763</v>
      </c>
      <c r="BC169" s="81"/>
      <c r="BD169" s="81"/>
      <c r="BE169" s="81"/>
      <c r="BF169" s="81"/>
      <c r="BG169" s="84">
        <v>43483.84100694444</v>
      </c>
      <c r="BH169" s="81"/>
      <c r="BI169" s="81" t="s">
        <v>361</v>
      </c>
      <c r="BJ169" s="82" t="s">
        <v>1189</v>
      </c>
      <c r="BK169" s="81">
        <v>10</v>
      </c>
      <c r="BL169" s="81">
        <v>14</v>
      </c>
      <c r="BM169" s="81"/>
      <c r="BN169" s="81"/>
      <c r="BO169" s="81"/>
      <c r="BP169" s="81"/>
      <c r="BQ169" s="81"/>
      <c r="BR169" s="81"/>
      <c r="BS169">
        <v>1</v>
      </c>
      <c r="BT169" s="80" t="str">
        <f>REPLACE(INDEX(GroupVertices[Group],MATCH(Edges[[#This Row],[Vertex 1]],GroupVertices[Vertex],0)),1,1,"")</f>
        <v>2</v>
      </c>
      <c r="BU169" s="80" t="str">
        <f>REPLACE(INDEX(GroupVertices[Group],MATCH(Edges[[#This Row],[Vertex 2]],GroupVertices[Vertex],0)),1,1,"")</f>
        <v>2</v>
      </c>
      <c r="BV169" s="48"/>
      <c r="BW169" s="49"/>
      <c r="BX169" s="48"/>
      <c r="BY169" s="49"/>
      <c r="BZ169" s="48"/>
      <c r="CA169" s="49"/>
      <c r="CB169" s="48"/>
      <c r="CC169" s="49"/>
      <c r="CD169" s="48"/>
    </row>
    <row r="170" spans="1:82" ht="15">
      <c r="A170" s="66" t="s">
        <v>351</v>
      </c>
      <c r="B170" s="66" t="s">
        <v>626</v>
      </c>
      <c r="C170" s="67"/>
      <c r="D170" s="68"/>
      <c r="E170" s="69"/>
      <c r="F170" s="70"/>
      <c r="G170" s="67"/>
      <c r="H170" s="71"/>
      <c r="I170" s="72"/>
      <c r="J170" s="72"/>
      <c r="K170" s="34" t="s">
        <v>65</v>
      </c>
      <c r="L170" s="79">
        <v>170</v>
      </c>
      <c r="M170" s="79"/>
      <c r="N170" s="74"/>
      <c r="O170" s="81" t="s">
        <v>636</v>
      </c>
      <c r="P170" s="81" t="s">
        <v>636</v>
      </c>
      <c r="Q170" s="81"/>
      <c r="R170" s="82" t="s">
        <v>649</v>
      </c>
      <c r="S170" s="84">
        <v>43484.07363425926</v>
      </c>
      <c r="T170" s="81"/>
      <c r="U170" s="81"/>
      <c r="V170" s="81"/>
      <c r="W170" s="81"/>
      <c r="X170" s="81"/>
      <c r="Y170" s="81" t="s">
        <v>753</v>
      </c>
      <c r="Z170" s="81"/>
      <c r="AA170" s="81"/>
      <c r="AB170" s="81"/>
      <c r="AC170" s="81"/>
      <c r="AD170" s="81"/>
      <c r="AE170" s="82" t="s">
        <v>1179</v>
      </c>
      <c r="AF170" s="81">
        <v>3</v>
      </c>
      <c r="AG170" s="81">
        <v>0</v>
      </c>
      <c r="AH170" s="81" t="s">
        <v>639</v>
      </c>
      <c r="AI170" s="81" t="s">
        <v>1453</v>
      </c>
      <c r="AJ170" s="84">
        <v>43483.73302083334</v>
      </c>
      <c r="AK170" s="82" t="s">
        <v>1455</v>
      </c>
      <c r="AL170" s="81">
        <v>937</v>
      </c>
      <c r="AM170" s="81">
        <v>97</v>
      </c>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v>1</v>
      </c>
      <c r="BT170" s="80" t="str">
        <f>REPLACE(INDEX(GroupVertices[Group],MATCH(Edges[[#This Row],[Vertex 1]],GroupVertices[Vertex],0)),1,1,"")</f>
        <v>2</v>
      </c>
      <c r="BU170" s="80" t="str">
        <f>REPLACE(INDEX(GroupVertices[Group],MATCH(Edges[[#This Row],[Vertex 2]],GroupVertices[Vertex],0)),1,1,"")</f>
        <v>2</v>
      </c>
      <c r="BV170" s="48">
        <v>0</v>
      </c>
      <c r="BW170" s="49">
        <v>0</v>
      </c>
      <c r="BX170" s="48">
        <v>2</v>
      </c>
      <c r="BY170" s="49">
        <v>12.5</v>
      </c>
      <c r="BZ170" s="48">
        <v>0</v>
      </c>
      <c r="CA170" s="49">
        <v>0</v>
      </c>
      <c r="CB170" s="48">
        <v>14</v>
      </c>
      <c r="CC170" s="49">
        <v>87.5</v>
      </c>
      <c r="CD170" s="48">
        <v>16</v>
      </c>
    </row>
    <row r="171" spans="1:82" ht="15">
      <c r="A171" s="66" t="s">
        <v>352</v>
      </c>
      <c r="B171" s="66" t="s">
        <v>368</v>
      </c>
      <c r="C171" s="67" t="s">
        <v>3166</v>
      </c>
      <c r="D171" s="68">
        <v>7</v>
      </c>
      <c r="E171" s="69"/>
      <c r="F171" s="70"/>
      <c r="G171" s="67"/>
      <c r="H171" s="71"/>
      <c r="I171" s="72"/>
      <c r="J171" s="72"/>
      <c r="K171" s="34" t="s">
        <v>65</v>
      </c>
      <c r="L171" s="79">
        <v>171</v>
      </c>
      <c r="M171" s="79"/>
      <c r="N171" s="74"/>
      <c r="O171" s="81" t="s">
        <v>635</v>
      </c>
      <c r="P171" s="81" t="s">
        <v>637</v>
      </c>
      <c r="Q171" s="81"/>
      <c r="R171" s="81"/>
      <c r="S171" s="84">
        <v>43484.073171296295</v>
      </c>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t="s">
        <v>754</v>
      </c>
      <c r="AR171" s="81"/>
      <c r="AS171" s="81"/>
      <c r="AT171" s="81"/>
      <c r="AU171" s="81"/>
      <c r="AV171" s="81"/>
      <c r="AW171" s="81" t="s">
        <v>352</v>
      </c>
      <c r="AX171" s="81"/>
      <c r="AY171" s="82" t="s">
        <v>1180</v>
      </c>
      <c r="AZ171" s="81">
        <v>1</v>
      </c>
      <c r="BA171" s="81">
        <v>0</v>
      </c>
      <c r="BB171" s="81" t="s">
        <v>769</v>
      </c>
      <c r="BC171" s="81"/>
      <c r="BD171" s="81"/>
      <c r="BE171" s="81"/>
      <c r="BF171" s="81"/>
      <c r="BG171" s="84">
        <v>43483.75094907408</v>
      </c>
      <c r="BH171" s="81"/>
      <c r="BI171" s="81" t="s">
        <v>368</v>
      </c>
      <c r="BJ171" s="82" t="s">
        <v>1196</v>
      </c>
      <c r="BK171" s="81">
        <v>14</v>
      </c>
      <c r="BL171" s="81">
        <v>7</v>
      </c>
      <c r="BM171" s="81"/>
      <c r="BN171" s="81"/>
      <c r="BO171" s="81"/>
      <c r="BP171" s="81"/>
      <c r="BQ171" s="81"/>
      <c r="BR171" s="81"/>
      <c r="BS171">
        <v>1</v>
      </c>
      <c r="BT171" s="80" t="str">
        <f>REPLACE(INDEX(GroupVertices[Group],MATCH(Edges[[#This Row],[Vertex 1]],GroupVertices[Vertex],0)),1,1,"")</f>
        <v>2</v>
      </c>
      <c r="BU171" s="80" t="str">
        <f>REPLACE(INDEX(GroupVertices[Group],MATCH(Edges[[#This Row],[Vertex 2]],GroupVertices[Vertex],0)),1,1,"")</f>
        <v>2</v>
      </c>
      <c r="BV171" s="48"/>
      <c r="BW171" s="49"/>
      <c r="BX171" s="48"/>
      <c r="BY171" s="49"/>
      <c r="BZ171" s="48"/>
      <c r="CA171" s="49"/>
      <c r="CB171" s="48"/>
      <c r="CC171" s="49"/>
      <c r="CD171" s="48"/>
    </row>
    <row r="172" spans="1:82" ht="15">
      <c r="A172" s="66" t="s">
        <v>352</v>
      </c>
      <c r="B172" s="66" t="s">
        <v>626</v>
      </c>
      <c r="C172" s="67"/>
      <c r="D172" s="68"/>
      <c r="E172" s="69"/>
      <c r="F172" s="70"/>
      <c r="G172" s="67"/>
      <c r="H172" s="71"/>
      <c r="I172" s="72"/>
      <c r="J172" s="72"/>
      <c r="K172" s="34" t="s">
        <v>65</v>
      </c>
      <c r="L172" s="79">
        <v>172</v>
      </c>
      <c r="M172" s="79"/>
      <c r="N172" s="74"/>
      <c r="O172" s="81" t="s">
        <v>636</v>
      </c>
      <c r="P172" s="81" t="s">
        <v>636</v>
      </c>
      <c r="Q172" s="81"/>
      <c r="R172" s="82" t="s">
        <v>649</v>
      </c>
      <c r="S172" s="84">
        <v>43484.073171296295</v>
      </c>
      <c r="T172" s="81"/>
      <c r="U172" s="81"/>
      <c r="V172" s="81"/>
      <c r="W172" s="81"/>
      <c r="X172" s="81"/>
      <c r="Y172" s="81" t="s">
        <v>754</v>
      </c>
      <c r="Z172" s="81"/>
      <c r="AA172" s="81"/>
      <c r="AB172" s="81"/>
      <c r="AC172" s="81"/>
      <c r="AD172" s="81"/>
      <c r="AE172" s="82" t="s">
        <v>1180</v>
      </c>
      <c r="AF172" s="81">
        <v>1</v>
      </c>
      <c r="AG172" s="81">
        <v>0</v>
      </c>
      <c r="AH172" s="81" t="s">
        <v>639</v>
      </c>
      <c r="AI172" s="81" t="s">
        <v>1453</v>
      </c>
      <c r="AJ172" s="84">
        <v>43483.73302083334</v>
      </c>
      <c r="AK172" s="82" t="s">
        <v>1455</v>
      </c>
      <c r="AL172" s="81">
        <v>937</v>
      </c>
      <c r="AM172" s="81">
        <v>97</v>
      </c>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v>1</v>
      </c>
      <c r="BT172" s="80" t="str">
        <f>REPLACE(INDEX(GroupVertices[Group],MATCH(Edges[[#This Row],[Vertex 1]],GroupVertices[Vertex],0)),1,1,"")</f>
        <v>2</v>
      </c>
      <c r="BU172" s="80" t="str">
        <f>REPLACE(INDEX(GroupVertices[Group],MATCH(Edges[[#This Row],[Vertex 2]],GroupVertices[Vertex],0)),1,1,"")</f>
        <v>2</v>
      </c>
      <c r="BV172" s="48">
        <v>0</v>
      </c>
      <c r="BW172" s="49">
        <v>0</v>
      </c>
      <c r="BX172" s="48">
        <v>0</v>
      </c>
      <c r="BY172" s="49">
        <v>0</v>
      </c>
      <c r="BZ172" s="48">
        <v>0</v>
      </c>
      <c r="CA172" s="49">
        <v>0</v>
      </c>
      <c r="CB172" s="48">
        <v>5</v>
      </c>
      <c r="CC172" s="49">
        <v>100</v>
      </c>
      <c r="CD172" s="48">
        <v>5</v>
      </c>
    </row>
    <row r="173" spans="1:82" ht="15">
      <c r="A173" s="66" t="s">
        <v>353</v>
      </c>
      <c r="B173" s="66" t="s">
        <v>366</v>
      </c>
      <c r="C173" s="67" t="s">
        <v>3166</v>
      </c>
      <c r="D173" s="68">
        <v>7</v>
      </c>
      <c r="E173" s="69"/>
      <c r="F173" s="70"/>
      <c r="G173" s="67"/>
      <c r="H173" s="71"/>
      <c r="I173" s="72"/>
      <c r="J173" s="72"/>
      <c r="K173" s="34" t="s">
        <v>65</v>
      </c>
      <c r="L173" s="79">
        <v>173</v>
      </c>
      <c r="M173" s="79"/>
      <c r="N173" s="74"/>
      <c r="O173" s="81" t="s">
        <v>635</v>
      </c>
      <c r="P173" s="81" t="s">
        <v>637</v>
      </c>
      <c r="Q173" s="81"/>
      <c r="R173" s="81"/>
      <c r="S173" s="84">
        <v>43484.072916666664</v>
      </c>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t="s">
        <v>755</v>
      </c>
      <c r="AR173" s="81"/>
      <c r="AS173" s="81"/>
      <c r="AT173" s="81"/>
      <c r="AU173" s="81"/>
      <c r="AV173" s="81"/>
      <c r="AW173" s="81" t="s">
        <v>353</v>
      </c>
      <c r="AX173" s="81"/>
      <c r="AY173" s="82" t="s">
        <v>1181</v>
      </c>
      <c r="AZ173" s="81">
        <v>1</v>
      </c>
      <c r="BA173" s="81">
        <v>0</v>
      </c>
      <c r="BB173" s="81" t="s">
        <v>767</v>
      </c>
      <c r="BC173" s="81"/>
      <c r="BD173" s="81"/>
      <c r="BE173" s="81"/>
      <c r="BF173" s="81"/>
      <c r="BG173" s="84">
        <v>43483.764710648145</v>
      </c>
      <c r="BH173" s="81"/>
      <c r="BI173" s="81" t="s">
        <v>366</v>
      </c>
      <c r="BJ173" s="82" t="s">
        <v>1194</v>
      </c>
      <c r="BK173" s="81">
        <v>32</v>
      </c>
      <c r="BL173" s="81">
        <v>8</v>
      </c>
      <c r="BM173" s="81"/>
      <c r="BN173" s="81"/>
      <c r="BO173" s="81"/>
      <c r="BP173" s="81"/>
      <c r="BQ173" s="81"/>
      <c r="BR173" s="81"/>
      <c r="BS173">
        <v>1</v>
      </c>
      <c r="BT173" s="80" t="str">
        <f>REPLACE(INDEX(GroupVertices[Group],MATCH(Edges[[#This Row],[Vertex 1]],GroupVertices[Vertex],0)),1,1,"")</f>
        <v>2</v>
      </c>
      <c r="BU173" s="80" t="str">
        <f>REPLACE(INDEX(GroupVertices[Group],MATCH(Edges[[#This Row],[Vertex 2]],GroupVertices[Vertex],0)),1,1,"")</f>
        <v>2</v>
      </c>
      <c r="BV173" s="48"/>
      <c r="BW173" s="49"/>
      <c r="BX173" s="48"/>
      <c r="BY173" s="49"/>
      <c r="BZ173" s="48"/>
      <c r="CA173" s="49"/>
      <c r="CB173" s="48"/>
      <c r="CC173" s="49"/>
      <c r="CD173" s="48"/>
    </row>
    <row r="174" spans="1:82" ht="15">
      <c r="A174" s="66" t="s">
        <v>353</v>
      </c>
      <c r="B174" s="66" t="s">
        <v>626</v>
      </c>
      <c r="C174" s="67"/>
      <c r="D174" s="68"/>
      <c r="E174" s="69"/>
      <c r="F174" s="70"/>
      <c r="G174" s="67"/>
      <c r="H174" s="71"/>
      <c r="I174" s="72"/>
      <c r="J174" s="72"/>
      <c r="K174" s="34" t="s">
        <v>65</v>
      </c>
      <c r="L174" s="79">
        <v>174</v>
      </c>
      <c r="M174" s="79"/>
      <c r="N174" s="74"/>
      <c r="O174" s="81" t="s">
        <v>636</v>
      </c>
      <c r="P174" s="81" t="s">
        <v>636</v>
      </c>
      <c r="Q174" s="81"/>
      <c r="R174" s="82" t="s">
        <v>649</v>
      </c>
      <c r="S174" s="84">
        <v>43484.072916666664</v>
      </c>
      <c r="T174" s="81"/>
      <c r="U174" s="81"/>
      <c r="V174" s="81"/>
      <c r="W174" s="81"/>
      <c r="X174" s="81"/>
      <c r="Y174" s="81" t="s">
        <v>755</v>
      </c>
      <c r="Z174" s="81"/>
      <c r="AA174" s="81"/>
      <c r="AB174" s="81"/>
      <c r="AC174" s="81"/>
      <c r="AD174" s="81"/>
      <c r="AE174" s="82" t="s">
        <v>1181</v>
      </c>
      <c r="AF174" s="81">
        <v>1</v>
      </c>
      <c r="AG174" s="81">
        <v>0</v>
      </c>
      <c r="AH174" s="81" t="s">
        <v>639</v>
      </c>
      <c r="AI174" s="81" t="s">
        <v>1453</v>
      </c>
      <c r="AJ174" s="84">
        <v>43483.73302083334</v>
      </c>
      <c r="AK174" s="82" t="s">
        <v>1455</v>
      </c>
      <c r="AL174" s="81">
        <v>937</v>
      </c>
      <c r="AM174" s="81">
        <v>97</v>
      </c>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v>1</v>
      </c>
      <c r="BT174" s="80" t="str">
        <f>REPLACE(INDEX(GroupVertices[Group],MATCH(Edges[[#This Row],[Vertex 1]],GroupVertices[Vertex],0)),1,1,"")</f>
        <v>2</v>
      </c>
      <c r="BU174" s="80" t="str">
        <f>REPLACE(INDEX(GroupVertices[Group],MATCH(Edges[[#This Row],[Vertex 2]],GroupVertices[Vertex],0)),1,1,"")</f>
        <v>2</v>
      </c>
      <c r="BV174" s="48">
        <v>0</v>
      </c>
      <c r="BW174" s="49">
        <v>0</v>
      </c>
      <c r="BX174" s="48">
        <v>1</v>
      </c>
      <c r="BY174" s="49">
        <v>11.11111111111111</v>
      </c>
      <c r="BZ174" s="48">
        <v>0</v>
      </c>
      <c r="CA174" s="49">
        <v>0</v>
      </c>
      <c r="CB174" s="48">
        <v>8</v>
      </c>
      <c r="CC174" s="49">
        <v>88.88888888888889</v>
      </c>
      <c r="CD174" s="48">
        <v>9</v>
      </c>
    </row>
    <row r="175" spans="1:82" ht="15">
      <c r="A175" s="66" t="s">
        <v>354</v>
      </c>
      <c r="B175" s="66" t="s">
        <v>626</v>
      </c>
      <c r="C175" s="67"/>
      <c r="D175" s="68"/>
      <c r="E175" s="69"/>
      <c r="F175" s="70"/>
      <c r="G175" s="67"/>
      <c r="H175" s="71"/>
      <c r="I175" s="72"/>
      <c r="J175" s="72"/>
      <c r="K175" s="34" t="s">
        <v>65</v>
      </c>
      <c r="L175" s="79">
        <v>175</v>
      </c>
      <c r="M175" s="79"/>
      <c r="N175" s="74"/>
      <c r="O175" s="81" t="s">
        <v>636</v>
      </c>
      <c r="P175" s="81" t="s">
        <v>636</v>
      </c>
      <c r="Q175" s="81"/>
      <c r="R175" s="82" t="s">
        <v>649</v>
      </c>
      <c r="S175" s="84">
        <v>43484.072546296295</v>
      </c>
      <c r="T175" s="81"/>
      <c r="U175" s="81"/>
      <c r="V175" s="81"/>
      <c r="W175" s="81"/>
      <c r="X175" s="81"/>
      <c r="Y175" s="81" t="s">
        <v>756</v>
      </c>
      <c r="Z175" s="81"/>
      <c r="AA175" s="81"/>
      <c r="AB175" s="81"/>
      <c r="AC175" s="81"/>
      <c r="AD175" s="81"/>
      <c r="AE175" s="82" t="s">
        <v>1182</v>
      </c>
      <c r="AF175" s="81">
        <v>4</v>
      </c>
      <c r="AG175" s="81">
        <v>0</v>
      </c>
      <c r="AH175" s="81" t="s">
        <v>639</v>
      </c>
      <c r="AI175" s="81" t="s">
        <v>1453</v>
      </c>
      <c r="AJ175" s="84">
        <v>43483.73302083334</v>
      </c>
      <c r="AK175" s="82" t="s">
        <v>1455</v>
      </c>
      <c r="AL175" s="81">
        <v>937</v>
      </c>
      <c r="AM175" s="81">
        <v>97</v>
      </c>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v>1</v>
      </c>
      <c r="BT175" s="80" t="str">
        <f>REPLACE(INDEX(GroupVertices[Group],MATCH(Edges[[#This Row],[Vertex 1]],GroupVertices[Vertex],0)),1,1,"")</f>
        <v>2</v>
      </c>
      <c r="BU175" s="80" t="str">
        <f>REPLACE(INDEX(GroupVertices[Group],MATCH(Edges[[#This Row],[Vertex 2]],GroupVertices[Vertex],0)),1,1,"")</f>
        <v>2</v>
      </c>
      <c r="BV175" s="48">
        <v>0</v>
      </c>
      <c r="BW175" s="49">
        <v>0</v>
      </c>
      <c r="BX175" s="48">
        <v>1</v>
      </c>
      <c r="BY175" s="49">
        <v>7.6923076923076925</v>
      </c>
      <c r="BZ175" s="48">
        <v>0</v>
      </c>
      <c r="CA175" s="49">
        <v>0</v>
      </c>
      <c r="CB175" s="48">
        <v>12</v>
      </c>
      <c r="CC175" s="49">
        <v>92.3076923076923</v>
      </c>
      <c r="CD175" s="48">
        <v>13</v>
      </c>
    </row>
    <row r="176" spans="1:82" ht="15">
      <c r="A176" s="66" t="s">
        <v>355</v>
      </c>
      <c r="B176" s="66" t="s">
        <v>361</v>
      </c>
      <c r="C176" s="67" t="s">
        <v>3169</v>
      </c>
      <c r="D176" s="68">
        <v>10</v>
      </c>
      <c r="E176" s="69"/>
      <c r="F176" s="70"/>
      <c r="G176" s="67"/>
      <c r="H176" s="71"/>
      <c r="I176" s="72"/>
      <c r="J176" s="72"/>
      <c r="K176" s="34" t="s">
        <v>65</v>
      </c>
      <c r="L176" s="79">
        <v>176</v>
      </c>
      <c r="M176" s="79"/>
      <c r="N176" s="74"/>
      <c r="O176" s="81" t="s">
        <v>635</v>
      </c>
      <c r="P176" s="81" t="s">
        <v>637</v>
      </c>
      <c r="Q176" s="81"/>
      <c r="R176" s="81"/>
      <c r="S176" s="84">
        <v>43484.06212962963</v>
      </c>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t="s">
        <v>757</v>
      </c>
      <c r="AR176" s="81"/>
      <c r="AS176" s="81"/>
      <c r="AT176" s="81"/>
      <c r="AU176" s="81"/>
      <c r="AV176" s="81"/>
      <c r="AW176" s="81" t="s">
        <v>355</v>
      </c>
      <c r="AX176" s="81"/>
      <c r="AY176" s="82" t="s">
        <v>1183</v>
      </c>
      <c r="AZ176" s="81">
        <v>4</v>
      </c>
      <c r="BA176" s="81">
        <v>0</v>
      </c>
      <c r="BB176" s="81" t="s">
        <v>763</v>
      </c>
      <c r="BC176" s="81"/>
      <c r="BD176" s="81"/>
      <c r="BE176" s="81"/>
      <c r="BF176" s="81"/>
      <c r="BG176" s="84">
        <v>43483.84100694444</v>
      </c>
      <c r="BH176" s="81"/>
      <c r="BI176" s="81" t="s">
        <v>361</v>
      </c>
      <c r="BJ176" s="82" t="s">
        <v>1189</v>
      </c>
      <c r="BK176" s="81">
        <v>10</v>
      </c>
      <c r="BL176" s="81">
        <v>14</v>
      </c>
      <c r="BM176" s="81"/>
      <c r="BN176" s="81"/>
      <c r="BO176" s="81"/>
      <c r="BP176" s="81"/>
      <c r="BQ176" s="81"/>
      <c r="BR176" s="81"/>
      <c r="BS176">
        <v>1</v>
      </c>
      <c r="BT176" s="80" t="str">
        <f>REPLACE(INDEX(GroupVertices[Group],MATCH(Edges[[#This Row],[Vertex 1]],GroupVertices[Vertex],0)),1,1,"")</f>
        <v>2</v>
      </c>
      <c r="BU176" s="80" t="str">
        <f>REPLACE(INDEX(GroupVertices[Group],MATCH(Edges[[#This Row],[Vertex 2]],GroupVertices[Vertex],0)),1,1,"")</f>
        <v>2</v>
      </c>
      <c r="BV176" s="48"/>
      <c r="BW176" s="49"/>
      <c r="BX176" s="48"/>
      <c r="BY176" s="49"/>
      <c r="BZ176" s="48"/>
      <c r="CA176" s="49"/>
      <c r="CB176" s="48"/>
      <c r="CC176" s="49"/>
      <c r="CD176" s="48"/>
    </row>
    <row r="177" spans="1:82" ht="15">
      <c r="A177" s="66" t="s">
        <v>355</v>
      </c>
      <c r="B177" s="66" t="s">
        <v>626</v>
      </c>
      <c r="C177" s="67"/>
      <c r="D177" s="68"/>
      <c r="E177" s="69"/>
      <c r="F177" s="70"/>
      <c r="G177" s="67"/>
      <c r="H177" s="71"/>
      <c r="I177" s="72"/>
      <c r="J177" s="72"/>
      <c r="K177" s="34" t="s">
        <v>65</v>
      </c>
      <c r="L177" s="79">
        <v>177</v>
      </c>
      <c r="M177" s="79"/>
      <c r="N177" s="74"/>
      <c r="O177" s="81" t="s">
        <v>636</v>
      </c>
      <c r="P177" s="81" t="s">
        <v>636</v>
      </c>
      <c r="Q177" s="81"/>
      <c r="R177" s="82" t="s">
        <v>649</v>
      </c>
      <c r="S177" s="84">
        <v>43484.06212962963</v>
      </c>
      <c r="T177" s="81"/>
      <c r="U177" s="81"/>
      <c r="V177" s="81"/>
      <c r="W177" s="81"/>
      <c r="X177" s="81"/>
      <c r="Y177" s="81" t="s">
        <v>757</v>
      </c>
      <c r="Z177" s="81"/>
      <c r="AA177" s="81"/>
      <c r="AB177" s="81"/>
      <c r="AC177" s="81"/>
      <c r="AD177" s="81"/>
      <c r="AE177" s="82" t="s">
        <v>1183</v>
      </c>
      <c r="AF177" s="81">
        <v>4</v>
      </c>
      <c r="AG177" s="81">
        <v>0</v>
      </c>
      <c r="AH177" s="81" t="s">
        <v>639</v>
      </c>
      <c r="AI177" s="81" t="s">
        <v>1453</v>
      </c>
      <c r="AJ177" s="84">
        <v>43483.73302083334</v>
      </c>
      <c r="AK177" s="82" t="s">
        <v>1455</v>
      </c>
      <c r="AL177" s="81">
        <v>937</v>
      </c>
      <c r="AM177" s="81">
        <v>97</v>
      </c>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v>1</v>
      </c>
      <c r="BT177" s="80" t="str">
        <f>REPLACE(INDEX(GroupVertices[Group],MATCH(Edges[[#This Row],[Vertex 1]],GroupVertices[Vertex],0)),1,1,"")</f>
        <v>2</v>
      </c>
      <c r="BU177" s="80" t="str">
        <f>REPLACE(INDEX(GroupVertices[Group],MATCH(Edges[[#This Row],[Vertex 2]],GroupVertices[Vertex],0)),1,1,"")</f>
        <v>2</v>
      </c>
      <c r="BV177" s="48">
        <v>0</v>
      </c>
      <c r="BW177" s="49">
        <v>0</v>
      </c>
      <c r="BX177" s="48">
        <v>0</v>
      </c>
      <c r="BY177" s="49">
        <v>0</v>
      </c>
      <c r="BZ177" s="48">
        <v>0</v>
      </c>
      <c r="CA177" s="49">
        <v>0</v>
      </c>
      <c r="CB177" s="48">
        <v>3</v>
      </c>
      <c r="CC177" s="49">
        <v>100</v>
      </c>
      <c r="CD177" s="48">
        <v>3</v>
      </c>
    </row>
    <row r="178" spans="1:82" ht="15">
      <c r="A178" s="66" t="s">
        <v>356</v>
      </c>
      <c r="B178" s="66" t="s">
        <v>626</v>
      </c>
      <c r="C178" s="67"/>
      <c r="D178" s="68"/>
      <c r="E178" s="69"/>
      <c r="F178" s="70"/>
      <c r="G178" s="67"/>
      <c r="H178" s="71"/>
      <c r="I178" s="72"/>
      <c r="J178" s="72"/>
      <c r="K178" s="34" t="s">
        <v>65</v>
      </c>
      <c r="L178" s="79">
        <v>178</v>
      </c>
      <c r="M178" s="79"/>
      <c r="N178" s="74"/>
      <c r="O178" s="81" t="s">
        <v>636</v>
      </c>
      <c r="P178" s="81" t="s">
        <v>636</v>
      </c>
      <c r="Q178" s="81"/>
      <c r="R178" s="82" t="s">
        <v>649</v>
      </c>
      <c r="S178" s="84">
        <v>43484.059583333335</v>
      </c>
      <c r="T178" s="81"/>
      <c r="U178" s="81"/>
      <c r="V178" s="81"/>
      <c r="W178" s="81"/>
      <c r="X178" s="81"/>
      <c r="Y178" s="81" t="s">
        <v>758</v>
      </c>
      <c r="Z178" s="81"/>
      <c r="AA178" s="81"/>
      <c r="AB178" s="81"/>
      <c r="AC178" s="81"/>
      <c r="AD178" s="81"/>
      <c r="AE178" s="82" t="s">
        <v>1184</v>
      </c>
      <c r="AF178" s="81">
        <v>0</v>
      </c>
      <c r="AG178" s="81">
        <v>0</v>
      </c>
      <c r="AH178" s="81" t="s">
        <v>639</v>
      </c>
      <c r="AI178" s="81" t="s">
        <v>1453</v>
      </c>
      <c r="AJ178" s="84">
        <v>43483.73302083334</v>
      </c>
      <c r="AK178" s="82" t="s">
        <v>1455</v>
      </c>
      <c r="AL178" s="81">
        <v>937</v>
      </c>
      <c r="AM178" s="81">
        <v>97</v>
      </c>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v>1</v>
      </c>
      <c r="BT178" s="80" t="str">
        <f>REPLACE(INDEX(GroupVertices[Group],MATCH(Edges[[#This Row],[Vertex 1]],GroupVertices[Vertex],0)),1,1,"")</f>
        <v>2</v>
      </c>
      <c r="BU178" s="80" t="str">
        <f>REPLACE(INDEX(GroupVertices[Group],MATCH(Edges[[#This Row],[Vertex 2]],GroupVertices[Vertex],0)),1,1,"")</f>
        <v>2</v>
      </c>
      <c r="BV178" s="48">
        <v>0</v>
      </c>
      <c r="BW178" s="49">
        <v>0</v>
      </c>
      <c r="BX178" s="48">
        <v>0</v>
      </c>
      <c r="BY178" s="49">
        <v>0</v>
      </c>
      <c r="BZ178" s="48">
        <v>0</v>
      </c>
      <c r="CA178" s="49">
        <v>0</v>
      </c>
      <c r="CB178" s="48">
        <v>4</v>
      </c>
      <c r="CC178" s="49">
        <v>100</v>
      </c>
      <c r="CD178" s="48">
        <v>4</v>
      </c>
    </row>
    <row r="179" spans="1:82" ht="15">
      <c r="A179" s="66" t="s">
        <v>357</v>
      </c>
      <c r="B179" s="66" t="s">
        <v>361</v>
      </c>
      <c r="C179" s="67" t="s">
        <v>3172</v>
      </c>
      <c r="D179" s="68">
        <v>10</v>
      </c>
      <c r="E179" s="69"/>
      <c r="F179" s="70"/>
      <c r="G179" s="67"/>
      <c r="H179" s="71"/>
      <c r="I179" s="72"/>
      <c r="J179" s="72"/>
      <c r="K179" s="34" t="s">
        <v>65</v>
      </c>
      <c r="L179" s="79">
        <v>179</v>
      </c>
      <c r="M179" s="79"/>
      <c r="N179" s="74"/>
      <c r="O179" s="81" t="s">
        <v>635</v>
      </c>
      <c r="P179" s="81" t="s">
        <v>637</v>
      </c>
      <c r="Q179" s="81"/>
      <c r="R179" s="81"/>
      <c r="S179" s="84">
        <v>43483.89368055556</v>
      </c>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t="s">
        <v>759</v>
      </c>
      <c r="AR179" s="81"/>
      <c r="AS179" s="81"/>
      <c r="AT179" s="81"/>
      <c r="AU179" s="81"/>
      <c r="AV179" s="81"/>
      <c r="AW179" s="81" t="s">
        <v>357</v>
      </c>
      <c r="AX179" s="81"/>
      <c r="AY179" s="82" t="s">
        <v>1185</v>
      </c>
      <c r="AZ179" s="81">
        <v>5</v>
      </c>
      <c r="BA179" s="81">
        <v>0</v>
      </c>
      <c r="BB179" s="81" t="s">
        <v>763</v>
      </c>
      <c r="BC179" s="81"/>
      <c r="BD179" s="81"/>
      <c r="BE179" s="81"/>
      <c r="BF179" s="81"/>
      <c r="BG179" s="84">
        <v>43483.84100694444</v>
      </c>
      <c r="BH179" s="81"/>
      <c r="BI179" s="81" t="s">
        <v>361</v>
      </c>
      <c r="BJ179" s="82" t="s">
        <v>1189</v>
      </c>
      <c r="BK179" s="81">
        <v>10</v>
      </c>
      <c r="BL179" s="81">
        <v>14</v>
      </c>
      <c r="BM179" s="81"/>
      <c r="BN179" s="81"/>
      <c r="BO179" s="81"/>
      <c r="BP179" s="81"/>
      <c r="BQ179" s="81"/>
      <c r="BR179" s="81"/>
      <c r="BS179">
        <v>1</v>
      </c>
      <c r="BT179" s="80" t="str">
        <f>REPLACE(INDEX(GroupVertices[Group],MATCH(Edges[[#This Row],[Vertex 1]],GroupVertices[Vertex],0)),1,1,"")</f>
        <v>2</v>
      </c>
      <c r="BU179" s="80" t="str">
        <f>REPLACE(INDEX(GroupVertices[Group],MATCH(Edges[[#This Row],[Vertex 2]],GroupVertices[Vertex],0)),1,1,"")</f>
        <v>2</v>
      </c>
      <c r="BV179" s="48"/>
      <c r="BW179" s="49"/>
      <c r="BX179" s="48"/>
      <c r="BY179" s="49"/>
      <c r="BZ179" s="48"/>
      <c r="CA179" s="49"/>
      <c r="CB179" s="48"/>
      <c r="CC179" s="49"/>
      <c r="CD179" s="48"/>
    </row>
    <row r="180" spans="1:82" ht="15">
      <c r="A180" s="66" t="s">
        <v>357</v>
      </c>
      <c r="B180" s="66" t="s">
        <v>626</v>
      </c>
      <c r="C180" s="67"/>
      <c r="D180" s="68"/>
      <c r="E180" s="69"/>
      <c r="F180" s="70"/>
      <c r="G180" s="67"/>
      <c r="H180" s="71"/>
      <c r="I180" s="72"/>
      <c r="J180" s="72"/>
      <c r="K180" s="34" t="s">
        <v>65</v>
      </c>
      <c r="L180" s="79">
        <v>180</v>
      </c>
      <c r="M180" s="79"/>
      <c r="N180" s="74"/>
      <c r="O180" s="81" t="s">
        <v>636</v>
      </c>
      <c r="P180" s="81" t="s">
        <v>636</v>
      </c>
      <c r="Q180" s="81"/>
      <c r="R180" s="82" t="s">
        <v>649</v>
      </c>
      <c r="S180" s="84">
        <v>43483.89368055556</v>
      </c>
      <c r="T180" s="81"/>
      <c r="U180" s="81"/>
      <c r="V180" s="81"/>
      <c r="W180" s="81"/>
      <c r="X180" s="81"/>
      <c r="Y180" s="81" t="s">
        <v>759</v>
      </c>
      <c r="Z180" s="81"/>
      <c r="AA180" s="81"/>
      <c r="AB180" s="81"/>
      <c r="AC180" s="81"/>
      <c r="AD180" s="81"/>
      <c r="AE180" s="82" t="s">
        <v>1185</v>
      </c>
      <c r="AF180" s="81">
        <v>5</v>
      </c>
      <c r="AG180" s="81">
        <v>0</v>
      </c>
      <c r="AH180" s="81" t="s">
        <v>639</v>
      </c>
      <c r="AI180" s="81" t="s">
        <v>1453</v>
      </c>
      <c r="AJ180" s="84">
        <v>43483.73302083334</v>
      </c>
      <c r="AK180" s="82" t="s">
        <v>1455</v>
      </c>
      <c r="AL180" s="81">
        <v>937</v>
      </c>
      <c r="AM180" s="81">
        <v>97</v>
      </c>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v>1</v>
      </c>
      <c r="BT180" s="80" t="str">
        <f>REPLACE(INDEX(GroupVertices[Group],MATCH(Edges[[#This Row],[Vertex 1]],GroupVertices[Vertex],0)),1,1,"")</f>
        <v>2</v>
      </c>
      <c r="BU180" s="80" t="str">
        <f>REPLACE(INDEX(GroupVertices[Group],MATCH(Edges[[#This Row],[Vertex 2]],GroupVertices[Vertex],0)),1,1,"")</f>
        <v>2</v>
      </c>
      <c r="BV180" s="48">
        <v>0</v>
      </c>
      <c r="BW180" s="49">
        <v>0</v>
      </c>
      <c r="BX180" s="48">
        <v>1</v>
      </c>
      <c r="BY180" s="49">
        <v>14.285714285714286</v>
      </c>
      <c r="BZ180" s="48">
        <v>0</v>
      </c>
      <c r="CA180" s="49">
        <v>0</v>
      </c>
      <c r="CB180" s="48">
        <v>6</v>
      </c>
      <c r="CC180" s="49">
        <v>85.71428571428571</v>
      </c>
      <c r="CD180" s="48">
        <v>7</v>
      </c>
    </row>
    <row r="181" spans="1:82" ht="15">
      <c r="A181" s="66" t="s">
        <v>358</v>
      </c>
      <c r="B181" s="66" t="s">
        <v>361</v>
      </c>
      <c r="C181" s="67" t="s">
        <v>3176</v>
      </c>
      <c r="D181" s="68">
        <v>10</v>
      </c>
      <c r="E181" s="69"/>
      <c r="F181" s="70"/>
      <c r="G181" s="67"/>
      <c r="H181" s="71"/>
      <c r="I181" s="72"/>
      <c r="J181" s="72"/>
      <c r="K181" s="34" t="s">
        <v>65</v>
      </c>
      <c r="L181" s="79">
        <v>181</v>
      </c>
      <c r="M181" s="79"/>
      <c r="N181" s="74"/>
      <c r="O181" s="81" t="s">
        <v>635</v>
      </c>
      <c r="P181" s="81" t="s">
        <v>637</v>
      </c>
      <c r="Q181" s="81"/>
      <c r="R181" s="81"/>
      <c r="S181" s="84">
        <v>43483.87099537037</v>
      </c>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t="s">
        <v>760</v>
      </c>
      <c r="AR181" s="81"/>
      <c r="AS181" s="81"/>
      <c r="AT181" s="81"/>
      <c r="AU181" s="81"/>
      <c r="AV181" s="81"/>
      <c r="AW181" s="81" t="s">
        <v>358</v>
      </c>
      <c r="AX181" s="81"/>
      <c r="AY181" s="82" t="s">
        <v>1186</v>
      </c>
      <c r="AZ181" s="81">
        <v>7</v>
      </c>
      <c r="BA181" s="81">
        <v>0</v>
      </c>
      <c r="BB181" s="81" t="s">
        <v>763</v>
      </c>
      <c r="BC181" s="81"/>
      <c r="BD181" s="81"/>
      <c r="BE181" s="81"/>
      <c r="BF181" s="81"/>
      <c r="BG181" s="84">
        <v>43483.84100694444</v>
      </c>
      <c r="BH181" s="81"/>
      <c r="BI181" s="81" t="s">
        <v>361</v>
      </c>
      <c r="BJ181" s="82" t="s">
        <v>1189</v>
      </c>
      <c r="BK181" s="81">
        <v>10</v>
      </c>
      <c r="BL181" s="81">
        <v>14</v>
      </c>
      <c r="BM181" s="81"/>
      <c r="BN181" s="81"/>
      <c r="BO181" s="81"/>
      <c r="BP181" s="81"/>
      <c r="BQ181" s="81"/>
      <c r="BR181" s="81"/>
      <c r="BS181">
        <v>1</v>
      </c>
      <c r="BT181" s="80" t="str">
        <f>REPLACE(INDEX(GroupVertices[Group],MATCH(Edges[[#This Row],[Vertex 1]],GroupVertices[Vertex],0)),1,1,"")</f>
        <v>2</v>
      </c>
      <c r="BU181" s="80" t="str">
        <f>REPLACE(INDEX(GroupVertices[Group],MATCH(Edges[[#This Row],[Vertex 2]],GroupVertices[Vertex],0)),1,1,"")</f>
        <v>2</v>
      </c>
      <c r="BV181" s="48"/>
      <c r="BW181" s="49"/>
      <c r="BX181" s="48"/>
      <c r="BY181" s="49"/>
      <c r="BZ181" s="48"/>
      <c r="CA181" s="49"/>
      <c r="CB181" s="48"/>
      <c r="CC181" s="49"/>
      <c r="CD181" s="48"/>
    </row>
    <row r="182" spans="1:82" ht="15">
      <c r="A182" s="66" t="s">
        <v>358</v>
      </c>
      <c r="B182" s="66" t="s">
        <v>626</v>
      </c>
      <c r="C182" s="67"/>
      <c r="D182" s="68"/>
      <c r="E182" s="69"/>
      <c r="F182" s="70"/>
      <c r="G182" s="67"/>
      <c r="H182" s="71"/>
      <c r="I182" s="72"/>
      <c r="J182" s="72"/>
      <c r="K182" s="34" t="s">
        <v>65</v>
      </c>
      <c r="L182" s="79">
        <v>182</v>
      </c>
      <c r="M182" s="79"/>
      <c r="N182" s="74"/>
      <c r="O182" s="81" t="s">
        <v>636</v>
      </c>
      <c r="P182" s="81" t="s">
        <v>636</v>
      </c>
      <c r="Q182" s="81"/>
      <c r="R182" s="82" t="s">
        <v>649</v>
      </c>
      <c r="S182" s="84">
        <v>43483.87099537037</v>
      </c>
      <c r="T182" s="81"/>
      <c r="U182" s="81"/>
      <c r="V182" s="81"/>
      <c r="W182" s="81"/>
      <c r="X182" s="81"/>
      <c r="Y182" s="81" t="s">
        <v>760</v>
      </c>
      <c r="Z182" s="81"/>
      <c r="AA182" s="81"/>
      <c r="AB182" s="81"/>
      <c r="AC182" s="81"/>
      <c r="AD182" s="81"/>
      <c r="AE182" s="82" t="s">
        <v>1186</v>
      </c>
      <c r="AF182" s="81">
        <v>7</v>
      </c>
      <c r="AG182" s="81">
        <v>0</v>
      </c>
      <c r="AH182" s="81" t="s">
        <v>639</v>
      </c>
      <c r="AI182" s="81" t="s">
        <v>1453</v>
      </c>
      <c r="AJ182" s="84">
        <v>43483.73302083334</v>
      </c>
      <c r="AK182" s="82" t="s">
        <v>1455</v>
      </c>
      <c r="AL182" s="81">
        <v>937</v>
      </c>
      <c r="AM182" s="81">
        <v>97</v>
      </c>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v>1</v>
      </c>
      <c r="BT182" s="80" t="str">
        <f>REPLACE(INDEX(GroupVertices[Group],MATCH(Edges[[#This Row],[Vertex 1]],GroupVertices[Vertex],0)),1,1,"")</f>
        <v>2</v>
      </c>
      <c r="BU182" s="80" t="str">
        <f>REPLACE(INDEX(GroupVertices[Group],MATCH(Edges[[#This Row],[Vertex 2]],GroupVertices[Vertex],0)),1,1,"")</f>
        <v>2</v>
      </c>
      <c r="BV182" s="48">
        <v>1</v>
      </c>
      <c r="BW182" s="49">
        <v>5</v>
      </c>
      <c r="BX182" s="48">
        <v>0</v>
      </c>
      <c r="BY182" s="49">
        <v>0</v>
      </c>
      <c r="BZ182" s="48">
        <v>0</v>
      </c>
      <c r="CA182" s="49">
        <v>0</v>
      </c>
      <c r="CB182" s="48">
        <v>19</v>
      </c>
      <c r="CC182" s="49">
        <v>95</v>
      </c>
      <c r="CD182" s="48">
        <v>20</v>
      </c>
    </row>
    <row r="183" spans="1:82" ht="15">
      <c r="A183" s="66" t="s">
        <v>359</v>
      </c>
      <c r="B183" s="66" t="s">
        <v>366</v>
      </c>
      <c r="C183" s="67" t="s">
        <v>3172</v>
      </c>
      <c r="D183" s="68">
        <v>10</v>
      </c>
      <c r="E183" s="69"/>
      <c r="F183" s="70"/>
      <c r="G183" s="67"/>
      <c r="H183" s="71"/>
      <c r="I183" s="72"/>
      <c r="J183" s="72"/>
      <c r="K183" s="34" t="s">
        <v>65</v>
      </c>
      <c r="L183" s="79">
        <v>183</v>
      </c>
      <c r="M183" s="79"/>
      <c r="N183" s="74"/>
      <c r="O183" s="81" t="s">
        <v>635</v>
      </c>
      <c r="P183" s="81" t="s">
        <v>637</v>
      </c>
      <c r="Q183" s="81"/>
      <c r="R183" s="81"/>
      <c r="S183" s="84">
        <v>43483.86547453704</v>
      </c>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t="s">
        <v>761</v>
      </c>
      <c r="AR183" s="81"/>
      <c r="AS183" s="81"/>
      <c r="AT183" s="81"/>
      <c r="AU183" s="81"/>
      <c r="AV183" s="81"/>
      <c r="AW183" s="81" t="s">
        <v>359</v>
      </c>
      <c r="AX183" s="81"/>
      <c r="AY183" s="82" t="s">
        <v>1187</v>
      </c>
      <c r="AZ183" s="81">
        <v>5</v>
      </c>
      <c r="BA183" s="81">
        <v>0</v>
      </c>
      <c r="BB183" s="81" t="s">
        <v>767</v>
      </c>
      <c r="BC183" s="81"/>
      <c r="BD183" s="81"/>
      <c r="BE183" s="81"/>
      <c r="BF183" s="81"/>
      <c r="BG183" s="84">
        <v>43483.764710648145</v>
      </c>
      <c r="BH183" s="81"/>
      <c r="BI183" s="81" t="s">
        <v>366</v>
      </c>
      <c r="BJ183" s="82" t="s">
        <v>1194</v>
      </c>
      <c r="BK183" s="81">
        <v>32</v>
      </c>
      <c r="BL183" s="81">
        <v>8</v>
      </c>
      <c r="BM183" s="81"/>
      <c r="BN183" s="81"/>
      <c r="BO183" s="81"/>
      <c r="BP183" s="81"/>
      <c r="BQ183" s="81"/>
      <c r="BR183" s="81"/>
      <c r="BS183">
        <v>1</v>
      </c>
      <c r="BT183" s="80" t="str">
        <f>REPLACE(INDEX(GroupVertices[Group],MATCH(Edges[[#This Row],[Vertex 1]],GroupVertices[Vertex],0)),1,1,"")</f>
        <v>2</v>
      </c>
      <c r="BU183" s="80" t="str">
        <f>REPLACE(INDEX(GroupVertices[Group],MATCH(Edges[[#This Row],[Vertex 2]],GroupVertices[Vertex],0)),1,1,"")</f>
        <v>2</v>
      </c>
      <c r="BV183" s="48"/>
      <c r="BW183" s="49"/>
      <c r="BX183" s="48"/>
      <c r="BY183" s="49"/>
      <c r="BZ183" s="48"/>
      <c r="CA183" s="49"/>
      <c r="CB183" s="48"/>
      <c r="CC183" s="49"/>
      <c r="CD183" s="48"/>
    </row>
    <row r="184" spans="1:82" ht="15">
      <c r="A184" s="66" t="s">
        <v>359</v>
      </c>
      <c r="B184" s="66" t="s">
        <v>626</v>
      </c>
      <c r="C184" s="67"/>
      <c r="D184" s="68"/>
      <c r="E184" s="69"/>
      <c r="F184" s="70"/>
      <c r="G184" s="67"/>
      <c r="H184" s="71"/>
      <c r="I184" s="72"/>
      <c r="J184" s="72"/>
      <c r="K184" s="34" t="s">
        <v>65</v>
      </c>
      <c r="L184" s="79">
        <v>184</v>
      </c>
      <c r="M184" s="79"/>
      <c r="N184" s="74"/>
      <c r="O184" s="81" t="s">
        <v>636</v>
      </c>
      <c r="P184" s="81" t="s">
        <v>636</v>
      </c>
      <c r="Q184" s="81"/>
      <c r="R184" s="82" t="s">
        <v>649</v>
      </c>
      <c r="S184" s="84">
        <v>43483.86547453704</v>
      </c>
      <c r="T184" s="81"/>
      <c r="U184" s="81"/>
      <c r="V184" s="81"/>
      <c r="W184" s="81"/>
      <c r="X184" s="81"/>
      <c r="Y184" s="81" t="s">
        <v>761</v>
      </c>
      <c r="Z184" s="81"/>
      <c r="AA184" s="81"/>
      <c r="AB184" s="81"/>
      <c r="AC184" s="81"/>
      <c r="AD184" s="81"/>
      <c r="AE184" s="82" t="s">
        <v>1187</v>
      </c>
      <c r="AF184" s="81">
        <v>5</v>
      </c>
      <c r="AG184" s="81">
        <v>0</v>
      </c>
      <c r="AH184" s="81" t="s">
        <v>639</v>
      </c>
      <c r="AI184" s="81" t="s">
        <v>1453</v>
      </c>
      <c r="AJ184" s="84">
        <v>43483.73302083334</v>
      </c>
      <c r="AK184" s="82" t="s">
        <v>1455</v>
      </c>
      <c r="AL184" s="81">
        <v>937</v>
      </c>
      <c r="AM184" s="81">
        <v>97</v>
      </c>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v>1</v>
      </c>
      <c r="BT184" s="80" t="str">
        <f>REPLACE(INDEX(GroupVertices[Group],MATCH(Edges[[#This Row],[Vertex 1]],GroupVertices[Vertex],0)),1,1,"")</f>
        <v>2</v>
      </c>
      <c r="BU184" s="80" t="str">
        <f>REPLACE(INDEX(GroupVertices[Group],MATCH(Edges[[#This Row],[Vertex 2]],GroupVertices[Vertex],0)),1,1,"")</f>
        <v>2</v>
      </c>
      <c r="BV184" s="48">
        <v>1</v>
      </c>
      <c r="BW184" s="49">
        <v>4.3478260869565215</v>
      </c>
      <c r="BX184" s="48">
        <v>1</v>
      </c>
      <c r="BY184" s="49">
        <v>4.3478260869565215</v>
      </c>
      <c r="BZ184" s="48">
        <v>0</v>
      </c>
      <c r="CA184" s="49">
        <v>0</v>
      </c>
      <c r="CB184" s="48">
        <v>21</v>
      </c>
      <c r="CC184" s="49">
        <v>91.30434782608695</v>
      </c>
      <c r="CD184" s="48">
        <v>23</v>
      </c>
    </row>
    <row r="185" spans="1:82" ht="15">
      <c r="A185" s="66" t="s">
        <v>360</v>
      </c>
      <c r="B185" s="66" t="s">
        <v>626</v>
      </c>
      <c r="C185" s="67"/>
      <c r="D185" s="68"/>
      <c r="E185" s="69"/>
      <c r="F185" s="70"/>
      <c r="G185" s="67"/>
      <c r="H185" s="71"/>
      <c r="I185" s="72"/>
      <c r="J185" s="72"/>
      <c r="K185" s="34" t="s">
        <v>65</v>
      </c>
      <c r="L185" s="79">
        <v>185</v>
      </c>
      <c r="M185" s="79"/>
      <c r="N185" s="74"/>
      <c r="O185" s="81" t="s">
        <v>636</v>
      </c>
      <c r="P185" s="81" t="s">
        <v>636</v>
      </c>
      <c r="Q185" s="81"/>
      <c r="R185" s="82" t="s">
        <v>649</v>
      </c>
      <c r="S185" s="84">
        <v>43483.84105324074</v>
      </c>
      <c r="T185" s="81"/>
      <c r="U185" s="81"/>
      <c r="V185" s="81"/>
      <c r="W185" s="81"/>
      <c r="X185" s="81"/>
      <c r="Y185" s="81" t="s">
        <v>762</v>
      </c>
      <c r="Z185" s="81"/>
      <c r="AA185" s="81"/>
      <c r="AB185" s="81"/>
      <c r="AC185" s="81"/>
      <c r="AD185" s="81"/>
      <c r="AE185" s="82" t="s">
        <v>1188</v>
      </c>
      <c r="AF185" s="81">
        <v>0</v>
      </c>
      <c r="AG185" s="81">
        <v>0</v>
      </c>
      <c r="AH185" s="81" t="s">
        <v>639</v>
      </c>
      <c r="AI185" s="81" t="s">
        <v>1453</v>
      </c>
      <c r="AJ185" s="84">
        <v>43483.73302083334</v>
      </c>
      <c r="AK185" s="82" t="s">
        <v>1455</v>
      </c>
      <c r="AL185" s="81">
        <v>937</v>
      </c>
      <c r="AM185" s="81">
        <v>97</v>
      </c>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v>1</v>
      </c>
      <c r="BT185" s="80" t="str">
        <f>REPLACE(INDEX(GroupVertices[Group],MATCH(Edges[[#This Row],[Vertex 1]],GroupVertices[Vertex],0)),1,1,"")</f>
        <v>2</v>
      </c>
      <c r="BU185" s="80" t="str">
        <f>REPLACE(INDEX(GroupVertices[Group],MATCH(Edges[[#This Row],[Vertex 2]],GroupVertices[Vertex],0)),1,1,"")</f>
        <v>2</v>
      </c>
      <c r="BV185" s="48">
        <v>0</v>
      </c>
      <c r="BW185" s="49">
        <v>0</v>
      </c>
      <c r="BX185" s="48">
        <v>0</v>
      </c>
      <c r="BY185" s="49">
        <v>0</v>
      </c>
      <c r="BZ185" s="48">
        <v>0</v>
      </c>
      <c r="CA185" s="49">
        <v>0</v>
      </c>
      <c r="CB185" s="48">
        <v>2</v>
      </c>
      <c r="CC185" s="49">
        <v>100</v>
      </c>
      <c r="CD185" s="48">
        <v>2</v>
      </c>
    </row>
    <row r="186" spans="1:82" ht="15">
      <c r="A186" s="66" t="s">
        <v>361</v>
      </c>
      <c r="B186" s="66" t="s">
        <v>626</v>
      </c>
      <c r="C186" s="67"/>
      <c r="D186" s="68"/>
      <c r="E186" s="69"/>
      <c r="F186" s="70"/>
      <c r="G186" s="67"/>
      <c r="H186" s="71"/>
      <c r="I186" s="72"/>
      <c r="J186" s="72"/>
      <c r="K186" s="34" t="s">
        <v>65</v>
      </c>
      <c r="L186" s="79">
        <v>186</v>
      </c>
      <c r="M186" s="79"/>
      <c r="N186" s="74"/>
      <c r="O186" s="81" t="s">
        <v>636</v>
      </c>
      <c r="P186" s="81" t="s">
        <v>636</v>
      </c>
      <c r="Q186" s="81"/>
      <c r="R186" s="82" t="s">
        <v>649</v>
      </c>
      <c r="S186" s="84">
        <v>43483.84100694444</v>
      </c>
      <c r="T186" s="81"/>
      <c r="U186" s="81"/>
      <c r="V186" s="81"/>
      <c r="W186" s="81"/>
      <c r="X186" s="81"/>
      <c r="Y186" s="81" t="s">
        <v>763</v>
      </c>
      <c r="Z186" s="81"/>
      <c r="AA186" s="81"/>
      <c r="AB186" s="81"/>
      <c r="AC186" s="81"/>
      <c r="AD186" s="81"/>
      <c r="AE186" s="82" t="s">
        <v>1189</v>
      </c>
      <c r="AF186" s="81">
        <v>10</v>
      </c>
      <c r="AG186" s="81">
        <v>14</v>
      </c>
      <c r="AH186" s="81" t="s">
        <v>639</v>
      </c>
      <c r="AI186" s="81" t="s">
        <v>1453</v>
      </c>
      <c r="AJ186" s="84">
        <v>43483.73302083334</v>
      </c>
      <c r="AK186" s="82" t="s">
        <v>1455</v>
      </c>
      <c r="AL186" s="81">
        <v>937</v>
      </c>
      <c r="AM186" s="81">
        <v>97</v>
      </c>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v>1</v>
      </c>
      <c r="BT186" s="80" t="str">
        <f>REPLACE(INDEX(GroupVertices[Group],MATCH(Edges[[#This Row],[Vertex 1]],GroupVertices[Vertex],0)),1,1,"")</f>
        <v>2</v>
      </c>
      <c r="BU186" s="80" t="str">
        <f>REPLACE(INDEX(GroupVertices[Group],MATCH(Edges[[#This Row],[Vertex 2]],GroupVertices[Vertex],0)),1,1,"")</f>
        <v>2</v>
      </c>
      <c r="BV186" s="48">
        <v>0</v>
      </c>
      <c r="BW186" s="49">
        <v>0</v>
      </c>
      <c r="BX186" s="48">
        <v>1</v>
      </c>
      <c r="BY186" s="49">
        <v>20</v>
      </c>
      <c r="BZ186" s="48">
        <v>0</v>
      </c>
      <c r="CA186" s="49">
        <v>0</v>
      </c>
      <c r="CB186" s="48">
        <v>4</v>
      </c>
      <c r="CC186" s="49">
        <v>80</v>
      </c>
      <c r="CD186" s="48">
        <v>5</v>
      </c>
    </row>
    <row r="187" spans="1:82" ht="15">
      <c r="A187" s="66" t="s">
        <v>362</v>
      </c>
      <c r="B187" s="66" t="s">
        <v>626</v>
      </c>
      <c r="C187" s="67"/>
      <c r="D187" s="68"/>
      <c r="E187" s="69"/>
      <c r="F187" s="70"/>
      <c r="G187" s="67"/>
      <c r="H187" s="71"/>
      <c r="I187" s="72"/>
      <c r="J187" s="72"/>
      <c r="K187" s="34" t="s">
        <v>65</v>
      </c>
      <c r="L187" s="79">
        <v>187</v>
      </c>
      <c r="M187" s="79"/>
      <c r="N187" s="74"/>
      <c r="O187" s="81" t="s">
        <v>636</v>
      </c>
      <c r="P187" s="81" t="s">
        <v>636</v>
      </c>
      <c r="Q187" s="81"/>
      <c r="R187" s="82" t="s">
        <v>649</v>
      </c>
      <c r="S187" s="84">
        <v>43483.81359953704</v>
      </c>
      <c r="T187" s="81"/>
      <c r="U187" s="81"/>
      <c r="V187" s="81"/>
      <c r="W187" s="81"/>
      <c r="X187" s="81"/>
      <c r="Y187" s="81" t="s">
        <v>764</v>
      </c>
      <c r="Z187" s="81"/>
      <c r="AA187" s="81"/>
      <c r="AB187" s="81"/>
      <c r="AC187" s="81"/>
      <c r="AD187" s="81"/>
      <c r="AE187" s="82" t="s">
        <v>1190</v>
      </c>
      <c r="AF187" s="81">
        <v>0</v>
      </c>
      <c r="AG187" s="81">
        <v>0</v>
      </c>
      <c r="AH187" s="81" t="s">
        <v>639</v>
      </c>
      <c r="AI187" s="81" t="s">
        <v>1453</v>
      </c>
      <c r="AJ187" s="84">
        <v>43483.73302083334</v>
      </c>
      <c r="AK187" s="82" t="s">
        <v>1455</v>
      </c>
      <c r="AL187" s="81">
        <v>937</v>
      </c>
      <c r="AM187" s="81">
        <v>97</v>
      </c>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v>1</v>
      </c>
      <c r="BT187" s="80" t="str">
        <f>REPLACE(INDEX(GroupVertices[Group],MATCH(Edges[[#This Row],[Vertex 1]],GroupVertices[Vertex],0)),1,1,"")</f>
        <v>2</v>
      </c>
      <c r="BU187" s="80" t="str">
        <f>REPLACE(INDEX(GroupVertices[Group],MATCH(Edges[[#This Row],[Vertex 2]],GroupVertices[Vertex],0)),1,1,"")</f>
        <v>2</v>
      </c>
      <c r="BV187" s="48">
        <v>0</v>
      </c>
      <c r="BW187" s="49">
        <v>0</v>
      </c>
      <c r="BX187" s="48">
        <v>0</v>
      </c>
      <c r="BY187" s="49">
        <v>0</v>
      </c>
      <c r="BZ187" s="48">
        <v>0</v>
      </c>
      <c r="CA187" s="49">
        <v>0</v>
      </c>
      <c r="CB187" s="48">
        <v>75</v>
      </c>
      <c r="CC187" s="49">
        <v>100</v>
      </c>
      <c r="CD187" s="48">
        <v>75</v>
      </c>
    </row>
    <row r="188" spans="1:82" ht="15">
      <c r="A188" s="66" t="s">
        <v>363</v>
      </c>
      <c r="B188" s="66" t="s">
        <v>626</v>
      </c>
      <c r="C188" s="67"/>
      <c r="D188" s="68"/>
      <c r="E188" s="69"/>
      <c r="F188" s="70"/>
      <c r="G188" s="67"/>
      <c r="H188" s="71"/>
      <c r="I188" s="72"/>
      <c r="J188" s="72"/>
      <c r="K188" s="34" t="s">
        <v>65</v>
      </c>
      <c r="L188" s="79">
        <v>188</v>
      </c>
      <c r="M188" s="79"/>
      <c r="N188" s="74"/>
      <c r="O188" s="81" t="s">
        <v>636</v>
      </c>
      <c r="P188" s="81" t="s">
        <v>636</v>
      </c>
      <c r="Q188" s="81"/>
      <c r="R188" s="82" t="s">
        <v>649</v>
      </c>
      <c r="S188" s="84">
        <v>43483.80831018519</v>
      </c>
      <c r="T188" s="81"/>
      <c r="U188" s="81"/>
      <c r="V188" s="81"/>
      <c r="W188" s="81"/>
      <c r="X188" s="81"/>
      <c r="Y188" s="81"/>
      <c r="Z188" s="81"/>
      <c r="AA188" s="81"/>
      <c r="AB188" s="81" t="s">
        <v>1044</v>
      </c>
      <c r="AC188" s="82" t="s">
        <v>1053</v>
      </c>
      <c r="AD188" s="82" t="s">
        <v>1053</v>
      </c>
      <c r="AE188" s="82" t="s">
        <v>1191</v>
      </c>
      <c r="AF188" s="81">
        <v>0</v>
      </c>
      <c r="AG188" s="81">
        <v>0</v>
      </c>
      <c r="AH188" s="81" t="s">
        <v>639</v>
      </c>
      <c r="AI188" s="81" t="s">
        <v>1453</v>
      </c>
      <c r="AJ188" s="84">
        <v>43483.73302083334</v>
      </c>
      <c r="AK188" s="82" t="s">
        <v>1455</v>
      </c>
      <c r="AL188" s="81">
        <v>937</v>
      </c>
      <c r="AM188" s="81">
        <v>97</v>
      </c>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v>1</v>
      </c>
      <c r="BT188" s="80" t="str">
        <f>REPLACE(INDEX(GroupVertices[Group],MATCH(Edges[[#This Row],[Vertex 1]],GroupVertices[Vertex],0)),1,1,"")</f>
        <v>2</v>
      </c>
      <c r="BU188" s="80" t="str">
        <f>REPLACE(INDEX(GroupVertices[Group],MATCH(Edges[[#This Row],[Vertex 2]],GroupVertices[Vertex],0)),1,1,"")</f>
        <v>2</v>
      </c>
      <c r="BV188" s="48"/>
      <c r="BW188" s="49"/>
      <c r="BX188" s="48"/>
      <c r="BY188" s="49"/>
      <c r="BZ188" s="48"/>
      <c r="CA188" s="49"/>
      <c r="CB188" s="48"/>
      <c r="CC188" s="49"/>
      <c r="CD188" s="48"/>
    </row>
    <row r="189" spans="1:82" ht="15">
      <c r="A189" s="66" t="s">
        <v>364</v>
      </c>
      <c r="B189" s="66" t="s">
        <v>626</v>
      </c>
      <c r="C189" s="67"/>
      <c r="D189" s="68"/>
      <c r="E189" s="69"/>
      <c r="F189" s="70"/>
      <c r="G189" s="67"/>
      <c r="H189" s="71"/>
      <c r="I189" s="72"/>
      <c r="J189" s="72"/>
      <c r="K189" s="34" t="s">
        <v>65</v>
      </c>
      <c r="L189" s="79">
        <v>189</v>
      </c>
      <c r="M189" s="79"/>
      <c r="N189" s="74"/>
      <c r="O189" s="81" t="s">
        <v>636</v>
      </c>
      <c r="P189" s="81" t="s">
        <v>636</v>
      </c>
      <c r="Q189" s="81"/>
      <c r="R189" s="82" t="s">
        <v>649</v>
      </c>
      <c r="S189" s="84">
        <v>43483.79069444445</v>
      </c>
      <c r="T189" s="81"/>
      <c r="U189" s="81"/>
      <c r="V189" s="81"/>
      <c r="W189" s="81"/>
      <c r="X189" s="81"/>
      <c r="Y189" s="81" t="s">
        <v>765</v>
      </c>
      <c r="Z189" s="81"/>
      <c r="AA189" s="81"/>
      <c r="AB189" s="81"/>
      <c r="AC189" s="81"/>
      <c r="AD189" s="81"/>
      <c r="AE189" s="82" t="s">
        <v>1192</v>
      </c>
      <c r="AF189" s="81">
        <v>0</v>
      </c>
      <c r="AG189" s="81">
        <v>0</v>
      </c>
      <c r="AH189" s="81" t="s">
        <v>639</v>
      </c>
      <c r="AI189" s="81" t="s">
        <v>1453</v>
      </c>
      <c r="AJ189" s="84">
        <v>43483.73302083334</v>
      </c>
      <c r="AK189" s="82" t="s">
        <v>1455</v>
      </c>
      <c r="AL189" s="81">
        <v>937</v>
      </c>
      <c r="AM189" s="81">
        <v>97</v>
      </c>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v>1</v>
      </c>
      <c r="BT189" s="80" t="str">
        <f>REPLACE(INDEX(GroupVertices[Group],MATCH(Edges[[#This Row],[Vertex 1]],GroupVertices[Vertex],0)),1,1,"")</f>
        <v>2</v>
      </c>
      <c r="BU189" s="80" t="str">
        <f>REPLACE(INDEX(GroupVertices[Group],MATCH(Edges[[#This Row],[Vertex 2]],GroupVertices[Vertex],0)),1,1,"")</f>
        <v>2</v>
      </c>
      <c r="BV189" s="48">
        <v>0</v>
      </c>
      <c r="BW189" s="49">
        <v>0</v>
      </c>
      <c r="BX189" s="48">
        <v>0</v>
      </c>
      <c r="BY189" s="49">
        <v>0</v>
      </c>
      <c r="BZ189" s="48">
        <v>0</v>
      </c>
      <c r="CA189" s="49">
        <v>0</v>
      </c>
      <c r="CB189" s="48">
        <v>2</v>
      </c>
      <c r="CC189" s="49">
        <v>100</v>
      </c>
      <c r="CD189" s="48">
        <v>2</v>
      </c>
    </row>
    <row r="190" spans="1:82" ht="15">
      <c r="A190" s="66" t="s">
        <v>365</v>
      </c>
      <c r="B190" s="66" t="s">
        <v>626</v>
      </c>
      <c r="C190" s="67"/>
      <c r="D190" s="68"/>
      <c r="E190" s="69"/>
      <c r="F190" s="70"/>
      <c r="G190" s="67"/>
      <c r="H190" s="71"/>
      <c r="I190" s="72"/>
      <c r="J190" s="72"/>
      <c r="K190" s="34" t="s">
        <v>65</v>
      </c>
      <c r="L190" s="79">
        <v>190</v>
      </c>
      <c r="M190" s="79"/>
      <c r="N190" s="74"/>
      <c r="O190" s="81" t="s">
        <v>636</v>
      </c>
      <c r="P190" s="81" t="s">
        <v>636</v>
      </c>
      <c r="Q190" s="81"/>
      <c r="R190" s="82" t="s">
        <v>649</v>
      </c>
      <c r="S190" s="84">
        <v>43483.765543981484</v>
      </c>
      <c r="T190" s="81"/>
      <c r="U190" s="81"/>
      <c r="V190" s="81"/>
      <c r="W190" s="81"/>
      <c r="X190" s="81"/>
      <c r="Y190" s="81" t="s">
        <v>766</v>
      </c>
      <c r="Z190" s="81"/>
      <c r="AA190" s="81"/>
      <c r="AB190" s="81"/>
      <c r="AC190" s="81"/>
      <c r="AD190" s="81"/>
      <c r="AE190" s="82" t="s">
        <v>1193</v>
      </c>
      <c r="AF190" s="81">
        <v>0</v>
      </c>
      <c r="AG190" s="81">
        <v>0</v>
      </c>
      <c r="AH190" s="81" t="s">
        <v>639</v>
      </c>
      <c r="AI190" s="81" t="s">
        <v>1453</v>
      </c>
      <c r="AJ190" s="84">
        <v>43483.73302083334</v>
      </c>
      <c r="AK190" s="82" t="s">
        <v>1455</v>
      </c>
      <c r="AL190" s="81">
        <v>937</v>
      </c>
      <c r="AM190" s="81">
        <v>97</v>
      </c>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v>1</v>
      </c>
      <c r="BT190" s="80" t="str">
        <f>REPLACE(INDEX(GroupVertices[Group],MATCH(Edges[[#This Row],[Vertex 1]],GroupVertices[Vertex],0)),1,1,"")</f>
        <v>2</v>
      </c>
      <c r="BU190" s="80" t="str">
        <f>REPLACE(INDEX(GroupVertices[Group],MATCH(Edges[[#This Row],[Vertex 2]],GroupVertices[Vertex],0)),1,1,"")</f>
        <v>2</v>
      </c>
      <c r="BV190" s="48">
        <v>0</v>
      </c>
      <c r="BW190" s="49">
        <v>0</v>
      </c>
      <c r="BX190" s="48">
        <v>0</v>
      </c>
      <c r="BY190" s="49">
        <v>0</v>
      </c>
      <c r="BZ190" s="48">
        <v>0</v>
      </c>
      <c r="CA190" s="49">
        <v>0</v>
      </c>
      <c r="CB190" s="48">
        <v>0</v>
      </c>
      <c r="CC190" s="49">
        <v>0</v>
      </c>
      <c r="CD190" s="48">
        <v>0</v>
      </c>
    </row>
    <row r="191" spans="1:82" ht="15">
      <c r="A191" s="66" t="s">
        <v>366</v>
      </c>
      <c r="B191" s="66" t="s">
        <v>626</v>
      </c>
      <c r="C191" s="67"/>
      <c r="D191" s="68"/>
      <c r="E191" s="69"/>
      <c r="F191" s="70"/>
      <c r="G191" s="67"/>
      <c r="H191" s="71"/>
      <c r="I191" s="72"/>
      <c r="J191" s="72"/>
      <c r="K191" s="34" t="s">
        <v>65</v>
      </c>
      <c r="L191" s="79">
        <v>191</v>
      </c>
      <c r="M191" s="79"/>
      <c r="N191" s="74"/>
      <c r="O191" s="81" t="s">
        <v>636</v>
      </c>
      <c r="P191" s="81" t="s">
        <v>636</v>
      </c>
      <c r="Q191" s="81"/>
      <c r="R191" s="82" t="s">
        <v>649</v>
      </c>
      <c r="S191" s="84">
        <v>43483.764710648145</v>
      </c>
      <c r="T191" s="81"/>
      <c r="U191" s="81"/>
      <c r="V191" s="81"/>
      <c r="W191" s="81"/>
      <c r="X191" s="81"/>
      <c r="Y191" s="81" t="s">
        <v>767</v>
      </c>
      <c r="Z191" s="81"/>
      <c r="AA191" s="81"/>
      <c r="AB191" s="81"/>
      <c r="AC191" s="81"/>
      <c r="AD191" s="81"/>
      <c r="AE191" s="82" t="s">
        <v>1194</v>
      </c>
      <c r="AF191" s="81">
        <v>32</v>
      </c>
      <c r="AG191" s="81">
        <v>8</v>
      </c>
      <c r="AH191" s="81" t="s">
        <v>639</v>
      </c>
      <c r="AI191" s="81" t="s">
        <v>1453</v>
      </c>
      <c r="AJ191" s="84">
        <v>43483.73302083334</v>
      </c>
      <c r="AK191" s="82" t="s">
        <v>1455</v>
      </c>
      <c r="AL191" s="81">
        <v>937</v>
      </c>
      <c r="AM191" s="81">
        <v>97</v>
      </c>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v>1</v>
      </c>
      <c r="BT191" s="80" t="str">
        <f>REPLACE(INDEX(GroupVertices[Group],MATCH(Edges[[#This Row],[Vertex 1]],GroupVertices[Vertex],0)),1,1,"")</f>
        <v>2</v>
      </c>
      <c r="BU191" s="80" t="str">
        <f>REPLACE(INDEX(GroupVertices[Group],MATCH(Edges[[#This Row],[Vertex 2]],GroupVertices[Vertex],0)),1,1,"")</f>
        <v>2</v>
      </c>
      <c r="BV191" s="48">
        <v>0</v>
      </c>
      <c r="BW191" s="49">
        <v>0</v>
      </c>
      <c r="BX191" s="48">
        <v>0</v>
      </c>
      <c r="BY191" s="49">
        <v>0</v>
      </c>
      <c r="BZ191" s="48">
        <v>0</v>
      </c>
      <c r="CA191" s="49">
        <v>0</v>
      </c>
      <c r="CB191" s="48">
        <v>14</v>
      </c>
      <c r="CC191" s="49">
        <v>100</v>
      </c>
      <c r="CD191" s="48">
        <v>14</v>
      </c>
    </row>
    <row r="192" spans="1:82" ht="15">
      <c r="A192" s="66" t="s">
        <v>367</v>
      </c>
      <c r="B192" s="66" t="s">
        <v>626</v>
      </c>
      <c r="C192" s="67"/>
      <c r="D192" s="68"/>
      <c r="E192" s="69"/>
      <c r="F192" s="70"/>
      <c r="G192" s="67"/>
      <c r="H192" s="71"/>
      <c r="I192" s="72"/>
      <c r="J192" s="72"/>
      <c r="K192" s="34" t="s">
        <v>65</v>
      </c>
      <c r="L192" s="79">
        <v>192</v>
      </c>
      <c r="M192" s="79"/>
      <c r="N192" s="74"/>
      <c r="O192" s="81" t="s">
        <v>636</v>
      </c>
      <c r="P192" s="81" t="s">
        <v>636</v>
      </c>
      <c r="Q192" s="81"/>
      <c r="R192" s="82" t="s">
        <v>649</v>
      </c>
      <c r="S192" s="84">
        <v>43483.75653935185</v>
      </c>
      <c r="T192" s="81"/>
      <c r="U192" s="81"/>
      <c r="V192" s="81"/>
      <c r="W192" s="81"/>
      <c r="X192" s="81"/>
      <c r="Y192" s="81" t="s">
        <v>768</v>
      </c>
      <c r="Z192" s="81"/>
      <c r="AA192" s="81"/>
      <c r="AB192" s="81"/>
      <c r="AC192" s="81"/>
      <c r="AD192" s="81"/>
      <c r="AE192" s="82" t="s">
        <v>1195</v>
      </c>
      <c r="AF192" s="81">
        <v>1</v>
      </c>
      <c r="AG192" s="81">
        <v>0</v>
      </c>
      <c r="AH192" s="81" t="s">
        <v>639</v>
      </c>
      <c r="AI192" s="81" t="s">
        <v>1453</v>
      </c>
      <c r="AJ192" s="84">
        <v>43483.73302083334</v>
      </c>
      <c r="AK192" s="82" t="s">
        <v>1455</v>
      </c>
      <c r="AL192" s="81">
        <v>937</v>
      </c>
      <c r="AM192" s="81">
        <v>97</v>
      </c>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v>1</v>
      </c>
      <c r="BT192" s="80" t="str">
        <f>REPLACE(INDEX(GroupVertices[Group],MATCH(Edges[[#This Row],[Vertex 1]],GroupVertices[Vertex],0)),1,1,"")</f>
        <v>2</v>
      </c>
      <c r="BU192" s="80" t="str">
        <f>REPLACE(INDEX(GroupVertices[Group],MATCH(Edges[[#This Row],[Vertex 2]],GroupVertices[Vertex],0)),1,1,"")</f>
        <v>2</v>
      </c>
      <c r="BV192" s="48">
        <v>0</v>
      </c>
      <c r="BW192" s="49">
        <v>0</v>
      </c>
      <c r="BX192" s="48">
        <v>1</v>
      </c>
      <c r="BY192" s="49">
        <v>33.333333333333336</v>
      </c>
      <c r="BZ192" s="48">
        <v>0</v>
      </c>
      <c r="CA192" s="49">
        <v>0</v>
      </c>
      <c r="CB192" s="48">
        <v>2</v>
      </c>
      <c r="CC192" s="49">
        <v>66.66666666666667</v>
      </c>
      <c r="CD192" s="48">
        <v>3</v>
      </c>
    </row>
    <row r="193" spans="1:82" ht="15">
      <c r="A193" s="66" t="s">
        <v>368</v>
      </c>
      <c r="B193" s="66" t="s">
        <v>626</v>
      </c>
      <c r="C193" s="67"/>
      <c r="D193" s="68"/>
      <c r="E193" s="69"/>
      <c r="F193" s="70"/>
      <c r="G193" s="67"/>
      <c r="H193" s="71"/>
      <c r="I193" s="72"/>
      <c r="J193" s="72"/>
      <c r="K193" s="34" t="s">
        <v>65</v>
      </c>
      <c r="L193" s="79">
        <v>193</v>
      </c>
      <c r="M193" s="79"/>
      <c r="N193" s="74"/>
      <c r="O193" s="81" t="s">
        <v>636</v>
      </c>
      <c r="P193" s="81" t="s">
        <v>636</v>
      </c>
      <c r="Q193" s="81"/>
      <c r="R193" s="82" t="s">
        <v>649</v>
      </c>
      <c r="S193" s="84">
        <v>43483.75094907408</v>
      </c>
      <c r="T193" s="81"/>
      <c r="U193" s="81"/>
      <c r="V193" s="81"/>
      <c r="W193" s="81"/>
      <c r="X193" s="81"/>
      <c r="Y193" s="81" t="s">
        <v>769</v>
      </c>
      <c r="Z193" s="81"/>
      <c r="AA193" s="81"/>
      <c r="AB193" s="81"/>
      <c r="AC193" s="81"/>
      <c r="AD193" s="81"/>
      <c r="AE193" s="82" t="s">
        <v>1196</v>
      </c>
      <c r="AF193" s="81">
        <v>14</v>
      </c>
      <c r="AG193" s="81">
        <v>7</v>
      </c>
      <c r="AH193" s="81" t="s">
        <v>639</v>
      </c>
      <c r="AI193" s="81" t="s">
        <v>1453</v>
      </c>
      <c r="AJ193" s="84">
        <v>43483.73302083334</v>
      </c>
      <c r="AK193" s="82" t="s">
        <v>1455</v>
      </c>
      <c r="AL193" s="81">
        <v>937</v>
      </c>
      <c r="AM193" s="81">
        <v>97</v>
      </c>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v>1</v>
      </c>
      <c r="BT193" s="80" t="str">
        <f>REPLACE(INDEX(GroupVertices[Group],MATCH(Edges[[#This Row],[Vertex 1]],GroupVertices[Vertex],0)),1,1,"")</f>
        <v>2</v>
      </c>
      <c r="BU193" s="80" t="str">
        <f>REPLACE(INDEX(GroupVertices[Group],MATCH(Edges[[#This Row],[Vertex 2]],GroupVertices[Vertex],0)),1,1,"")</f>
        <v>2</v>
      </c>
      <c r="BV193" s="48">
        <v>0</v>
      </c>
      <c r="BW193" s="49">
        <v>0</v>
      </c>
      <c r="BX193" s="48">
        <v>1</v>
      </c>
      <c r="BY193" s="49">
        <v>4</v>
      </c>
      <c r="BZ193" s="48">
        <v>0</v>
      </c>
      <c r="CA193" s="49">
        <v>0</v>
      </c>
      <c r="CB193" s="48">
        <v>24</v>
      </c>
      <c r="CC193" s="49">
        <v>96</v>
      </c>
      <c r="CD193" s="48">
        <v>25</v>
      </c>
    </row>
    <row r="194" spans="1:82" ht="15">
      <c r="A194" s="66" t="s">
        <v>369</v>
      </c>
      <c r="B194" s="66" t="s">
        <v>626</v>
      </c>
      <c r="C194" s="67"/>
      <c r="D194" s="68"/>
      <c r="E194" s="69"/>
      <c r="F194" s="70"/>
      <c r="G194" s="67"/>
      <c r="H194" s="71"/>
      <c r="I194" s="72"/>
      <c r="J194" s="72"/>
      <c r="K194" s="34" t="s">
        <v>65</v>
      </c>
      <c r="L194" s="79">
        <v>194</v>
      </c>
      <c r="M194" s="79"/>
      <c r="N194" s="74"/>
      <c r="O194" s="81" t="s">
        <v>636</v>
      </c>
      <c r="P194" s="81" t="s">
        <v>636</v>
      </c>
      <c r="Q194" s="81"/>
      <c r="R194" s="82" t="s">
        <v>649</v>
      </c>
      <c r="S194" s="84">
        <v>43483.734930555554</v>
      </c>
      <c r="T194" s="81"/>
      <c r="U194" s="81"/>
      <c r="V194" s="81"/>
      <c r="W194" s="81"/>
      <c r="X194" s="81"/>
      <c r="Y194" s="81" t="s">
        <v>770</v>
      </c>
      <c r="Z194" s="81"/>
      <c r="AA194" s="81"/>
      <c r="AB194" s="81"/>
      <c r="AC194" s="81"/>
      <c r="AD194" s="81"/>
      <c r="AE194" s="82" t="s">
        <v>1197</v>
      </c>
      <c r="AF194" s="81">
        <v>0</v>
      </c>
      <c r="AG194" s="81">
        <v>0</v>
      </c>
      <c r="AH194" s="81" t="s">
        <v>639</v>
      </c>
      <c r="AI194" s="81" t="s">
        <v>1453</v>
      </c>
      <c r="AJ194" s="84">
        <v>43483.73302083334</v>
      </c>
      <c r="AK194" s="82" t="s">
        <v>1455</v>
      </c>
      <c r="AL194" s="81">
        <v>937</v>
      </c>
      <c r="AM194" s="81">
        <v>97</v>
      </c>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v>1</v>
      </c>
      <c r="BT194" s="80" t="str">
        <f>REPLACE(INDEX(GroupVertices[Group],MATCH(Edges[[#This Row],[Vertex 1]],GroupVertices[Vertex],0)),1,1,"")</f>
        <v>2</v>
      </c>
      <c r="BU194" s="80" t="str">
        <f>REPLACE(INDEX(GroupVertices[Group],MATCH(Edges[[#This Row],[Vertex 2]],GroupVertices[Vertex],0)),1,1,"")</f>
        <v>2</v>
      </c>
      <c r="BV194" s="48">
        <v>0</v>
      </c>
      <c r="BW194" s="49">
        <v>0</v>
      </c>
      <c r="BX194" s="48">
        <v>0</v>
      </c>
      <c r="BY194" s="49">
        <v>0</v>
      </c>
      <c r="BZ194" s="48">
        <v>0</v>
      </c>
      <c r="CA194" s="49">
        <v>0</v>
      </c>
      <c r="CB194" s="48">
        <v>3</v>
      </c>
      <c r="CC194" s="49">
        <v>100</v>
      </c>
      <c r="CD194" s="48">
        <v>3</v>
      </c>
    </row>
    <row r="195" spans="1:82" ht="15">
      <c r="A195" s="66" t="s">
        <v>370</v>
      </c>
      <c r="B195" s="66" t="s">
        <v>627</v>
      </c>
      <c r="C195" s="67"/>
      <c r="D195" s="68"/>
      <c r="E195" s="69"/>
      <c r="F195" s="70"/>
      <c r="G195" s="67"/>
      <c r="H195" s="71"/>
      <c r="I195" s="72"/>
      <c r="J195" s="72"/>
      <c r="K195" s="34" t="s">
        <v>65</v>
      </c>
      <c r="L195" s="79">
        <v>195</v>
      </c>
      <c r="M195" s="79"/>
      <c r="N195" s="74"/>
      <c r="O195" s="81" t="s">
        <v>636</v>
      </c>
      <c r="P195" s="81" t="s">
        <v>636</v>
      </c>
      <c r="Q195" s="81"/>
      <c r="R195" s="82" t="s">
        <v>650</v>
      </c>
      <c r="S195" s="84">
        <v>43489.9943287037</v>
      </c>
      <c r="T195" s="81"/>
      <c r="U195" s="81"/>
      <c r="V195" s="81"/>
      <c r="W195" s="81"/>
      <c r="X195" s="81" t="s">
        <v>658</v>
      </c>
      <c r="Y195" s="81" t="s">
        <v>771</v>
      </c>
      <c r="Z195" s="81"/>
      <c r="AA195" s="81"/>
      <c r="AB195" s="81"/>
      <c r="AC195" s="81"/>
      <c r="AD195" s="81"/>
      <c r="AE195" s="82" t="s">
        <v>1198</v>
      </c>
      <c r="AF195" s="81">
        <v>0</v>
      </c>
      <c r="AG195" s="81">
        <v>0</v>
      </c>
      <c r="AH195" s="81" t="s">
        <v>640</v>
      </c>
      <c r="AI195" s="81" t="s">
        <v>1453</v>
      </c>
      <c r="AJ195" s="84">
        <v>43484.75162037037</v>
      </c>
      <c r="AK195" s="82" t="s">
        <v>1456</v>
      </c>
      <c r="AL195" s="81">
        <v>157</v>
      </c>
      <c r="AM195" s="81">
        <v>5</v>
      </c>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v>1</v>
      </c>
      <c r="BT195" s="80" t="str">
        <f>REPLACE(INDEX(GroupVertices[Group],MATCH(Edges[[#This Row],[Vertex 1]],GroupVertices[Vertex],0)),1,1,"")</f>
        <v>10</v>
      </c>
      <c r="BU195" s="80" t="str">
        <f>REPLACE(INDEX(GroupVertices[Group],MATCH(Edges[[#This Row],[Vertex 2]],GroupVertices[Vertex],0)),1,1,"")</f>
        <v>10</v>
      </c>
      <c r="BV195" s="48">
        <v>0</v>
      </c>
      <c r="BW195" s="49">
        <v>0</v>
      </c>
      <c r="BX195" s="48">
        <v>2</v>
      </c>
      <c r="BY195" s="49">
        <v>16.666666666666668</v>
      </c>
      <c r="BZ195" s="48">
        <v>0</v>
      </c>
      <c r="CA195" s="49">
        <v>0</v>
      </c>
      <c r="CB195" s="48">
        <v>10</v>
      </c>
      <c r="CC195" s="49">
        <v>83.33333333333333</v>
      </c>
      <c r="CD195" s="48">
        <v>12</v>
      </c>
    </row>
    <row r="196" spans="1:82" ht="15">
      <c r="A196" s="66" t="s">
        <v>371</v>
      </c>
      <c r="B196" s="66" t="s">
        <v>627</v>
      </c>
      <c r="C196" s="67"/>
      <c r="D196" s="68"/>
      <c r="E196" s="69"/>
      <c r="F196" s="70"/>
      <c r="G196" s="67"/>
      <c r="H196" s="71"/>
      <c r="I196" s="72"/>
      <c r="J196" s="72"/>
      <c r="K196" s="34" t="s">
        <v>65</v>
      </c>
      <c r="L196" s="79">
        <v>196</v>
      </c>
      <c r="M196" s="79"/>
      <c r="N196" s="74"/>
      <c r="O196" s="81" t="s">
        <v>636</v>
      </c>
      <c r="P196" s="81" t="s">
        <v>636</v>
      </c>
      <c r="Q196" s="81"/>
      <c r="R196" s="82" t="s">
        <v>650</v>
      </c>
      <c r="S196" s="84">
        <v>43486.15204861111</v>
      </c>
      <c r="T196" s="81"/>
      <c r="U196" s="81"/>
      <c r="V196" s="81"/>
      <c r="W196" s="81"/>
      <c r="X196" s="81" t="s">
        <v>658</v>
      </c>
      <c r="Y196" s="81" t="s">
        <v>772</v>
      </c>
      <c r="Z196" s="81"/>
      <c r="AA196" s="81"/>
      <c r="AB196" s="81"/>
      <c r="AC196" s="81"/>
      <c r="AD196" s="81"/>
      <c r="AE196" s="82" t="s">
        <v>1199</v>
      </c>
      <c r="AF196" s="81">
        <v>0</v>
      </c>
      <c r="AG196" s="81">
        <v>0</v>
      </c>
      <c r="AH196" s="81" t="s">
        <v>640</v>
      </c>
      <c r="AI196" s="81" t="s">
        <v>1453</v>
      </c>
      <c r="AJ196" s="84">
        <v>43484.75162037037</v>
      </c>
      <c r="AK196" s="82" t="s">
        <v>1456</v>
      </c>
      <c r="AL196" s="81">
        <v>157</v>
      </c>
      <c r="AM196" s="81">
        <v>5</v>
      </c>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v>1</v>
      </c>
      <c r="BT196" s="80" t="str">
        <f>REPLACE(INDEX(GroupVertices[Group],MATCH(Edges[[#This Row],[Vertex 1]],GroupVertices[Vertex],0)),1,1,"")</f>
        <v>10</v>
      </c>
      <c r="BU196" s="80" t="str">
        <f>REPLACE(INDEX(GroupVertices[Group],MATCH(Edges[[#This Row],[Vertex 2]],GroupVertices[Vertex],0)),1,1,"")</f>
        <v>10</v>
      </c>
      <c r="BV196" s="48">
        <v>0</v>
      </c>
      <c r="BW196" s="49">
        <v>0</v>
      </c>
      <c r="BX196" s="48">
        <v>0</v>
      </c>
      <c r="BY196" s="49">
        <v>0</v>
      </c>
      <c r="BZ196" s="48">
        <v>0</v>
      </c>
      <c r="CA196" s="49">
        <v>0</v>
      </c>
      <c r="CB196" s="48">
        <v>20</v>
      </c>
      <c r="CC196" s="49">
        <v>100</v>
      </c>
      <c r="CD196" s="48">
        <v>20</v>
      </c>
    </row>
    <row r="197" spans="1:82" ht="15">
      <c r="A197" s="66" t="s">
        <v>372</v>
      </c>
      <c r="B197" s="66" t="s">
        <v>627</v>
      </c>
      <c r="C197" s="67"/>
      <c r="D197" s="68"/>
      <c r="E197" s="69"/>
      <c r="F197" s="70"/>
      <c r="G197" s="67"/>
      <c r="H197" s="71"/>
      <c r="I197" s="72"/>
      <c r="J197" s="72"/>
      <c r="K197" s="34" t="s">
        <v>65</v>
      </c>
      <c r="L197" s="79">
        <v>197</v>
      </c>
      <c r="M197" s="79"/>
      <c r="N197" s="74"/>
      <c r="O197" s="81" t="s">
        <v>636</v>
      </c>
      <c r="P197" s="81" t="s">
        <v>636</v>
      </c>
      <c r="Q197" s="81"/>
      <c r="R197" s="82" t="s">
        <v>650</v>
      </c>
      <c r="S197" s="84">
        <v>43485.46980324074</v>
      </c>
      <c r="T197" s="81"/>
      <c r="U197" s="81"/>
      <c r="V197" s="81"/>
      <c r="W197" s="81"/>
      <c r="X197" s="81" t="s">
        <v>658</v>
      </c>
      <c r="Y197" s="81" t="s">
        <v>773</v>
      </c>
      <c r="Z197" s="81"/>
      <c r="AA197" s="81"/>
      <c r="AB197" s="81"/>
      <c r="AC197" s="81"/>
      <c r="AD197" s="81"/>
      <c r="AE197" s="82" t="s">
        <v>1200</v>
      </c>
      <c r="AF197" s="81">
        <v>0</v>
      </c>
      <c r="AG197" s="81">
        <v>0</v>
      </c>
      <c r="AH197" s="81" t="s">
        <v>640</v>
      </c>
      <c r="AI197" s="81" t="s">
        <v>1453</v>
      </c>
      <c r="AJ197" s="84">
        <v>43484.75162037037</v>
      </c>
      <c r="AK197" s="82" t="s">
        <v>1456</v>
      </c>
      <c r="AL197" s="81">
        <v>157</v>
      </c>
      <c r="AM197" s="81">
        <v>5</v>
      </c>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v>1</v>
      </c>
      <c r="BT197" s="80" t="str">
        <f>REPLACE(INDEX(GroupVertices[Group],MATCH(Edges[[#This Row],[Vertex 1]],GroupVertices[Vertex],0)),1,1,"")</f>
        <v>10</v>
      </c>
      <c r="BU197" s="80" t="str">
        <f>REPLACE(INDEX(GroupVertices[Group],MATCH(Edges[[#This Row],[Vertex 2]],GroupVertices[Vertex],0)),1,1,"")</f>
        <v>10</v>
      </c>
      <c r="BV197" s="48">
        <v>0</v>
      </c>
      <c r="BW197" s="49">
        <v>0</v>
      </c>
      <c r="BX197" s="48">
        <v>1</v>
      </c>
      <c r="BY197" s="49">
        <v>11.11111111111111</v>
      </c>
      <c r="BZ197" s="48">
        <v>0</v>
      </c>
      <c r="CA197" s="49">
        <v>0</v>
      </c>
      <c r="CB197" s="48">
        <v>8</v>
      </c>
      <c r="CC197" s="49">
        <v>88.88888888888889</v>
      </c>
      <c r="CD197" s="48">
        <v>9</v>
      </c>
    </row>
    <row r="198" spans="1:82" ht="15">
      <c r="A198" s="66" t="s">
        <v>373</v>
      </c>
      <c r="B198" s="66" t="s">
        <v>627</v>
      </c>
      <c r="C198" s="67"/>
      <c r="D198" s="68"/>
      <c r="E198" s="69"/>
      <c r="F198" s="70"/>
      <c r="G198" s="67"/>
      <c r="H198" s="71"/>
      <c r="I198" s="72"/>
      <c r="J198" s="72"/>
      <c r="K198" s="34" t="s">
        <v>65</v>
      </c>
      <c r="L198" s="79">
        <v>198</v>
      </c>
      <c r="M198" s="79"/>
      <c r="N198" s="74"/>
      <c r="O198" s="81" t="s">
        <v>636</v>
      </c>
      <c r="P198" s="81" t="s">
        <v>636</v>
      </c>
      <c r="Q198" s="81"/>
      <c r="R198" s="82" t="s">
        <v>650</v>
      </c>
      <c r="S198" s="84">
        <v>43485.44321759259</v>
      </c>
      <c r="T198" s="81"/>
      <c r="U198" s="81"/>
      <c r="V198" s="81"/>
      <c r="W198" s="81"/>
      <c r="X198" s="81" t="s">
        <v>658</v>
      </c>
      <c r="Y198" s="81" t="s">
        <v>774</v>
      </c>
      <c r="Z198" s="81"/>
      <c r="AA198" s="81"/>
      <c r="AB198" s="81"/>
      <c r="AC198" s="81"/>
      <c r="AD198" s="81"/>
      <c r="AE198" s="82" t="s">
        <v>1201</v>
      </c>
      <c r="AF198" s="81">
        <v>0</v>
      </c>
      <c r="AG198" s="81">
        <v>0</v>
      </c>
      <c r="AH198" s="81" t="s">
        <v>640</v>
      </c>
      <c r="AI198" s="81" t="s">
        <v>1453</v>
      </c>
      <c r="AJ198" s="84">
        <v>43484.75162037037</v>
      </c>
      <c r="AK198" s="82" t="s">
        <v>1456</v>
      </c>
      <c r="AL198" s="81">
        <v>157</v>
      </c>
      <c r="AM198" s="81">
        <v>5</v>
      </c>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v>1</v>
      </c>
      <c r="BT198" s="80" t="str">
        <f>REPLACE(INDEX(GroupVertices[Group],MATCH(Edges[[#This Row],[Vertex 1]],GroupVertices[Vertex],0)),1,1,"")</f>
        <v>10</v>
      </c>
      <c r="BU198" s="80" t="str">
        <f>REPLACE(INDEX(GroupVertices[Group],MATCH(Edges[[#This Row],[Vertex 2]],GroupVertices[Vertex],0)),1,1,"")</f>
        <v>10</v>
      </c>
      <c r="BV198" s="48">
        <v>3</v>
      </c>
      <c r="BW198" s="49">
        <v>20</v>
      </c>
      <c r="BX198" s="48">
        <v>1</v>
      </c>
      <c r="BY198" s="49">
        <v>6.666666666666667</v>
      </c>
      <c r="BZ198" s="48">
        <v>0</v>
      </c>
      <c r="CA198" s="49">
        <v>0</v>
      </c>
      <c r="CB198" s="48">
        <v>11</v>
      </c>
      <c r="CC198" s="49">
        <v>73.33333333333333</v>
      </c>
      <c r="CD198" s="48">
        <v>15</v>
      </c>
    </row>
    <row r="199" spans="1:82" ht="15">
      <c r="A199" s="66" t="s">
        <v>374</v>
      </c>
      <c r="B199" s="66" t="s">
        <v>627</v>
      </c>
      <c r="C199" s="67"/>
      <c r="D199" s="68"/>
      <c r="E199" s="69"/>
      <c r="F199" s="70"/>
      <c r="G199" s="67"/>
      <c r="H199" s="71"/>
      <c r="I199" s="72"/>
      <c r="J199" s="72"/>
      <c r="K199" s="34" t="s">
        <v>65</v>
      </c>
      <c r="L199" s="79">
        <v>199</v>
      </c>
      <c r="M199" s="79"/>
      <c r="N199" s="74"/>
      <c r="O199" s="81" t="s">
        <v>636</v>
      </c>
      <c r="P199" s="81" t="s">
        <v>636</v>
      </c>
      <c r="Q199" s="81"/>
      <c r="R199" s="82" t="s">
        <v>650</v>
      </c>
      <c r="S199" s="84">
        <v>43485.30144675926</v>
      </c>
      <c r="T199" s="81"/>
      <c r="U199" s="81"/>
      <c r="V199" s="81"/>
      <c r="W199" s="81"/>
      <c r="X199" s="81" t="s">
        <v>658</v>
      </c>
      <c r="Y199" s="81" t="s">
        <v>775</v>
      </c>
      <c r="Z199" s="81"/>
      <c r="AA199" s="81"/>
      <c r="AB199" s="81"/>
      <c r="AC199" s="81"/>
      <c r="AD199" s="81"/>
      <c r="AE199" s="82" t="s">
        <v>1202</v>
      </c>
      <c r="AF199" s="81">
        <v>0</v>
      </c>
      <c r="AG199" s="81">
        <v>0</v>
      </c>
      <c r="AH199" s="81" t="s">
        <v>640</v>
      </c>
      <c r="AI199" s="81" t="s">
        <v>1453</v>
      </c>
      <c r="AJ199" s="84">
        <v>43484.75162037037</v>
      </c>
      <c r="AK199" s="82" t="s">
        <v>1456</v>
      </c>
      <c r="AL199" s="81">
        <v>157</v>
      </c>
      <c r="AM199" s="81">
        <v>5</v>
      </c>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v>1</v>
      </c>
      <c r="BT199" s="80" t="str">
        <f>REPLACE(INDEX(GroupVertices[Group],MATCH(Edges[[#This Row],[Vertex 1]],GroupVertices[Vertex],0)),1,1,"")</f>
        <v>10</v>
      </c>
      <c r="BU199" s="80" t="str">
        <f>REPLACE(INDEX(GroupVertices[Group],MATCH(Edges[[#This Row],[Vertex 2]],GroupVertices[Vertex],0)),1,1,"")</f>
        <v>10</v>
      </c>
      <c r="BV199" s="48">
        <v>0</v>
      </c>
      <c r="BW199" s="49">
        <v>0</v>
      </c>
      <c r="BX199" s="48">
        <v>3</v>
      </c>
      <c r="BY199" s="49">
        <v>15</v>
      </c>
      <c r="BZ199" s="48">
        <v>0</v>
      </c>
      <c r="CA199" s="49">
        <v>0</v>
      </c>
      <c r="CB199" s="48">
        <v>17</v>
      </c>
      <c r="CC199" s="49">
        <v>85</v>
      </c>
      <c r="CD199" s="48">
        <v>20</v>
      </c>
    </row>
    <row r="200" spans="1:82" ht="15">
      <c r="A200" s="66" t="s">
        <v>375</v>
      </c>
      <c r="B200" s="66" t="s">
        <v>628</v>
      </c>
      <c r="C200" s="67"/>
      <c r="D200" s="68"/>
      <c r="E200" s="69"/>
      <c r="F200" s="70"/>
      <c r="G200" s="67"/>
      <c r="H200" s="71"/>
      <c r="I200" s="72"/>
      <c r="J200" s="72"/>
      <c r="K200" s="34" t="s">
        <v>65</v>
      </c>
      <c r="L200" s="79">
        <v>200</v>
      </c>
      <c r="M200" s="79"/>
      <c r="N200" s="74"/>
      <c r="O200" s="81" t="s">
        <v>636</v>
      </c>
      <c r="P200" s="81" t="s">
        <v>636</v>
      </c>
      <c r="Q200" s="81"/>
      <c r="R200" s="82" t="s">
        <v>651</v>
      </c>
      <c r="S200" s="84">
        <v>43489.99328703704</v>
      </c>
      <c r="T200" s="81"/>
      <c r="U200" s="81"/>
      <c r="V200" s="81"/>
      <c r="W200" s="81"/>
      <c r="X200" s="81"/>
      <c r="Y200" s="81" t="s">
        <v>776</v>
      </c>
      <c r="Z200" s="81"/>
      <c r="AA200" s="81"/>
      <c r="AB200" s="81"/>
      <c r="AC200" s="81"/>
      <c r="AD200" s="81"/>
      <c r="AE200" s="82" t="s">
        <v>1203</v>
      </c>
      <c r="AF200" s="81">
        <v>1</v>
      </c>
      <c r="AG200" s="81">
        <v>0</v>
      </c>
      <c r="AH200" s="81" t="s">
        <v>641</v>
      </c>
      <c r="AI200" s="81" t="s">
        <v>1453</v>
      </c>
      <c r="AJ200" s="84">
        <v>43485.50460648148</v>
      </c>
      <c r="AK200" s="82" t="s">
        <v>1457</v>
      </c>
      <c r="AL200" s="81">
        <v>493</v>
      </c>
      <c r="AM200" s="81">
        <v>47</v>
      </c>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v>1</v>
      </c>
      <c r="BT200" s="80" t="str">
        <f>REPLACE(INDEX(GroupVertices[Group],MATCH(Edges[[#This Row],[Vertex 1]],GroupVertices[Vertex],0)),1,1,"")</f>
        <v>3</v>
      </c>
      <c r="BU200" s="80" t="str">
        <f>REPLACE(INDEX(GroupVertices[Group],MATCH(Edges[[#This Row],[Vertex 2]],GroupVertices[Vertex],0)),1,1,"")</f>
        <v>3</v>
      </c>
      <c r="BV200" s="48">
        <v>0</v>
      </c>
      <c r="BW200" s="49">
        <v>0</v>
      </c>
      <c r="BX200" s="48">
        <v>0</v>
      </c>
      <c r="BY200" s="49">
        <v>0</v>
      </c>
      <c r="BZ200" s="48">
        <v>0</v>
      </c>
      <c r="CA200" s="49">
        <v>0</v>
      </c>
      <c r="CB200" s="48">
        <v>0</v>
      </c>
      <c r="CC200" s="49">
        <v>0</v>
      </c>
      <c r="CD200" s="48">
        <v>0</v>
      </c>
    </row>
    <row r="201" spans="1:82" ht="15">
      <c r="A201" s="66" t="s">
        <v>376</v>
      </c>
      <c r="B201" s="66" t="s">
        <v>386</v>
      </c>
      <c r="C201" s="67" t="s">
        <v>3168</v>
      </c>
      <c r="D201" s="68"/>
      <c r="E201" s="69"/>
      <c r="F201" s="70"/>
      <c r="G201" s="67"/>
      <c r="H201" s="71"/>
      <c r="I201" s="72"/>
      <c r="J201" s="72"/>
      <c r="K201" s="34" t="s">
        <v>65</v>
      </c>
      <c r="L201" s="79">
        <v>201</v>
      </c>
      <c r="M201" s="79"/>
      <c r="N201" s="74"/>
      <c r="O201" s="81" t="s">
        <v>635</v>
      </c>
      <c r="P201" s="81" t="s">
        <v>637</v>
      </c>
      <c r="Q201" s="81"/>
      <c r="R201" s="81"/>
      <c r="S201" s="84">
        <v>43489.61863425926</v>
      </c>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t="s">
        <v>777</v>
      </c>
      <c r="AR201" s="81"/>
      <c r="AS201" s="81"/>
      <c r="AT201" s="81"/>
      <c r="AU201" s="81"/>
      <c r="AV201" s="81"/>
      <c r="AW201" s="81" t="s">
        <v>376</v>
      </c>
      <c r="AX201" s="81"/>
      <c r="AY201" s="82" t="s">
        <v>1204</v>
      </c>
      <c r="AZ201" s="81">
        <v>0</v>
      </c>
      <c r="BA201" s="81">
        <v>0</v>
      </c>
      <c r="BB201" s="81" t="s">
        <v>786</v>
      </c>
      <c r="BC201" s="81"/>
      <c r="BD201" s="81"/>
      <c r="BE201" s="81"/>
      <c r="BF201" s="81"/>
      <c r="BG201" s="84">
        <v>43486.3628125</v>
      </c>
      <c r="BH201" s="81"/>
      <c r="BI201" s="81" t="s">
        <v>386</v>
      </c>
      <c r="BJ201" s="82" t="s">
        <v>1214</v>
      </c>
      <c r="BK201" s="81">
        <v>3</v>
      </c>
      <c r="BL201" s="81">
        <v>2</v>
      </c>
      <c r="BM201" s="81"/>
      <c r="BN201" s="81"/>
      <c r="BO201" s="81"/>
      <c r="BP201" s="81"/>
      <c r="BQ201" s="81"/>
      <c r="BR201" s="81"/>
      <c r="BS201">
        <v>1</v>
      </c>
      <c r="BT201" s="80" t="str">
        <f>REPLACE(INDEX(GroupVertices[Group],MATCH(Edges[[#This Row],[Vertex 1]],GroupVertices[Vertex],0)),1,1,"")</f>
        <v>3</v>
      </c>
      <c r="BU201" s="80" t="str">
        <f>REPLACE(INDEX(GroupVertices[Group],MATCH(Edges[[#This Row],[Vertex 2]],GroupVertices[Vertex],0)),1,1,"")</f>
        <v>3</v>
      </c>
      <c r="BV201" s="48"/>
      <c r="BW201" s="49"/>
      <c r="BX201" s="48"/>
      <c r="BY201" s="49"/>
      <c r="BZ201" s="48"/>
      <c r="CA201" s="49"/>
      <c r="CB201" s="48"/>
      <c r="CC201" s="49"/>
      <c r="CD201" s="48"/>
    </row>
    <row r="202" spans="1:82" ht="15">
      <c r="A202" s="66" t="s">
        <v>376</v>
      </c>
      <c r="B202" s="66" t="s">
        <v>628</v>
      </c>
      <c r="C202" s="67"/>
      <c r="D202" s="68"/>
      <c r="E202" s="69"/>
      <c r="F202" s="70"/>
      <c r="G202" s="67"/>
      <c r="H202" s="71"/>
      <c r="I202" s="72"/>
      <c r="J202" s="72"/>
      <c r="K202" s="34" t="s">
        <v>65</v>
      </c>
      <c r="L202" s="79">
        <v>202</v>
      </c>
      <c r="M202" s="79"/>
      <c r="N202" s="74"/>
      <c r="O202" s="81" t="s">
        <v>636</v>
      </c>
      <c r="P202" s="81" t="s">
        <v>636</v>
      </c>
      <c r="Q202" s="81"/>
      <c r="R202" s="82" t="s">
        <v>651</v>
      </c>
      <c r="S202" s="84">
        <v>43489.61863425926</v>
      </c>
      <c r="T202" s="81"/>
      <c r="U202" s="81"/>
      <c r="V202" s="81"/>
      <c r="W202" s="81"/>
      <c r="X202" s="81"/>
      <c r="Y202" s="81" t="s">
        <v>777</v>
      </c>
      <c r="Z202" s="81"/>
      <c r="AA202" s="81"/>
      <c r="AB202" s="81"/>
      <c r="AC202" s="81"/>
      <c r="AD202" s="81"/>
      <c r="AE202" s="82" t="s">
        <v>1204</v>
      </c>
      <c r="AF202" s="81">
        <v>0</v>
      </c>
      <c r="AG202" s="81">
        <v>0</v>
      </c>
      <c r="AH202" s="81" t="s">
        <v>641</v>
      </c>
      <c r="AI202" s="81" t="s">
        <v>1453</v>
      </c>
      <c r="AJ202" s="84">
        <v>43485.50460648148</v>
      </c>
      <c r="AK202" s="82" t="s">
        <v>1457</v>
      </c>
      <c r="AL202" s="81">
        <v>493</v>
      </c>
      <c r="AM202" s="81">
        <v>47</v>
      </c>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v>1</v>
      </c>
      <c r="BT202" s="80" t="str">
        <f>REPLACE(INDEX(GroupVertices[Group],MATCH(Edges[[#This Row],[Vertex 1]],GroupVertices[Vertex],0)),1,1,"")</f>
        <v>3</v>
      </c>
      <c r="BU202" s="80" t="str">
        <f>REPLACE(INDEX(GroupVertices[Group],MATCH(Edges[[#This Row],[Vertex 2]],GroupVertices[Vertex],0)),1,1,"")</f>
        <v>3</v>
      </c>
      <c r="BV202" s="48">
        <v>1</v>
      </c>
      <c r="BW202" s="49">
        <v>3.4482758620689653</v>
      </c>
      <c r="BX202" s="48">
        <v>1</v>
      </c>
      <c r="BY202" s="49">
        <v>3.4482758620689653</v>
      </c>
      <c r="BZ202" s="48">
        <v>0</v>
      </c>
      <c r="CA202" s="49">
        <v>0</v>
      </c>
      <c r="CB202" s="48">
        <v>27</v>
      </c>
      <c r="CC202" s="49">
        <v>93.10344827586206</v>
      </c>
      <c r="CD202" s="48">
        <v>29</v>
      </c>
    </row>
    <row r="203" spans="1:82" ht="15">
      <c r="A203" s="66" t="s">
        <v>377</v>
      </c>
      <c r="B203" s="66" t="s">
        <v>628</v>
      </c>
      <c r="C203" s="67"/>
      <c r="D203" s="68"/>
      <c r="E203" s="69"/>
      <c r="F203" s="70"/>
      <c r="G203" s="67"/>
      <c r="H203" s="71"/>
      <c r="I203" s="72"/>
      <c r="J203" s="72"/>
      <c r="K203" s="34" t="s">
        <v>65</v>
      </c>
      <c r="L203" s="79">
        <v>203</v>
      </c>
      <c r="M203" s="79"/>
      <c r="N203" s="74"/>
      <c r="O203" s="81" t="s">
        <v>636</v>
      </c>
      <c r="P203" s="81" t="s">
        <v>636</v>
      </c>
      <c r="Q203" s="81"/>
      <c r="R203" s="82" t="s">
        <v>651</v>
      </c>
      <c r="S203" s="84">
        <v>43488.447071759256</v>
      </c>
      <c r="T203" s="81"/>
      <c r="U203" s="81"/>
      <c r="V203" s="81"/>
      <c r="W203" s="81"/>
      <c r="X203" s="81"/>
      <c r="Y203" s="81" t="s">
        <v>778</v>
      </c>
      <c r="Z203" s="81"/>
      <c r="AA203" s="81"/>
      <c r="AB203" s="81"/>
      <c r="AC203" s="81"/>
      <c r="AD203" s="81"/>
      <c r="AE203" s="82" t="s">
        <v>1205</v>
      </c>
      <c r="AF203" s="81">
        <v>0</v>
      </c>
      <c r="AG203" s="81">
        <v>0</v>
      </c>
      <c r="AH203" s="81" t="s">
        <v>641</v>
      </c>
      <c r="AI203" s="81" t="s">
        <v>1453</v>
      </c>
      <c r="AJ203" s="84">
        <v>43485.50460648148</v>
      </c>
      <c r="AK203" s="82" t="s">
        <v>1457</v>
      </c>
      <c r="AL203" s="81">
        <v>493</v>
      </c>
      <c r="AM203" s="81">
        <v>47</v>
      </c>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v>1</v>
      </c>
      <c r="BT203" s="80" t="str">
        <f>REPLACE(INDEX(GroupVertices[Group],MATCH(Edges[[#This Row],[Vertex 1]],GroupVertices[Vertex],0)),1,1,"")</f>
        <v>3</v>
      </c>
      <c r="BU203" s="80" t="str">
        <f>REPLACE(INDEX(GroupVertices[Group],MATCH(Edges[[#This Row],[Vertex 2]],GroupVertices[Vertex],0)),1,1,"")</f>
        <v>3</v>
      </c>
      <c r="BV203" s="48">
        <v>0</v>
      </c>
      <c r="BW203" s="49">
        <v>0</v>
      </c>
      <c r="BX203" s="48">
        <v>0</v>
      </c>
      <c r="BY203" s="49">
        <v>0</v>
      </c>
      <c r="BZ203" s="48">
        <v>0</v>
      </c>
      <c r="CA203" s="49">
        <v>0</v>
      </c>
      <c r="CB203" s="48">
        <v>10</v>
      </c>
      <c r="CC203" s="49">
        <v>100</v>
      </c>
      <c r="CD203" s="48">
        <v>10</v>
      </c>
    </row>
    <row r="204" spans="1:82" ht="15">
      <c r="A204" s="66" t="s">
        <v>378</v>
      </c>
      <c r="B204" s="66" t="s">
        <v>628</v>
      </c>
      <c r="C204" s="67"/>
      <c r="D204" s="68"/>
      <c r="E204" s="69"/>
      <c r="F204" s="70"/>
      <c r="G204" s="67"/>
      <c r="H204" s="71"/>
      <c r="I204" s="72"/>
      <c r="J204" s="72"/>
      <c r="K204" s="34" t="s">
        <v>65</v>
      </c>
      <c r="L204" s="79">
        <v>204</v>
      </c>
      <c r="M204" s="79"/>
      <c r="N204" s="74"/>
      <c r="O204" s="81" t="s">
        <v>636</v>
      </c>
      <c r="P204" s="81" t="s">
        <v>636</v>
      </c>
      <c r="Q204" s="81"/>
      <c r="R204" s="82" t="s">
        <v>651</v>
      </c>
      <c r="S204" s="84">
        <v>43487.97190972222</v>
      </c>
      <c r="T204" s="81"/>
      <c r="U204" s="81"/>
      <c r="V204" s="81"/>
      <c r="W204" s="81"/>
      <c r="X204" s="81"/>
      <c r="Y204" s="81" t="s">
        <v>779</v>
      </c>
      <c r="Z204" s="81"/>
      <c r="AA204" s="81"/>
      <c r="AB204" s="81"/>
      <c r="AC204" s="81"/>
      <c r="AD204" s="81"/>
      <c r="AE204" s="82" t="s">
        <v>1206</v>
      </c>
      <c r="AF204" s="81">
        <v>0</v>
      </c>
      <c r="AG204" s="81">
        <v>0</v>
      </c>
      <c r="AH204" s="81" t="s">
        <v>641</v>
      </c>
      <c r="AI204" s="81" t="s">
        <v>1453</v>
      </c>
      <c r="AJ204" s="84">
        <v>43485.50460648148</v>
      </c>
      <c r="AK204" s="82" t="s">
        <v>1457</v>
      </c>
      <c r="AL204" s="81">
        <v>493</v>
      </c>
      <c r="AM204" s="81">
        <v>47</v>
      </c>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v>1</v>
      </c>
      <c r="BT204" s="80" t="str">
        <f>REPLACE(INDEX(GroupVertices[Group],MATCH(Edges[[#This Row],[Vertex 1]],GroupVertices[Vertex],0)),1,1,"")</f>
        <v>3</v>
      </c>
      <c r="BU204" s="80" t="str">
        <f>REPLACE(INDEX(GroupVertices[Group],MATCH(Edges[[#This Row],[Vertex 2]],GroupVertices[Vertex],0)),1,1,"")</f>
        <v>3</v>
      </c>
      <c r="BV204" s="48">
        <v>0</v>
      </c>
      <c r="BW204" s="49">
        <v>0</v>
      </c>
      <c r="BX204" s="48">
        <v>0</v>
      </c>
      <c r="BY204" s="49">
        <v>0</v>
      </c>
      <c r="BZ204" s="48">
        <v>0</v>
      </c>
      <c r="CA204" s="49">
        <v>0</v>
      </c>
      <c r="CB204" s="48">
        <v>17</v>
      </c>
      <c r="CC204" s="49">
        <v>100</v>
      </c>
      <c r="CD204" s="48">
        <v>17</v>
      </c>
    </row>
    <row r="205" spans="1:82" ht="15">
      <c r="A205" s="66" t="s">
        <v>379</v>
      </c>
      <c r="B205" s="66" t="s">
        <v>386</v>
      </c>
      <c r="C205" s="67" t="s">
        <v>3168</v>
      </c>
      <c r="D205" s="68"/>
      <c r="E205" s="69"/>
      <c r="F205" s="70"/>
      <c r="G205" s="67"/>
      <c r="H205" s="71"/>
      <c r="I205" s="72"/>
      <c r="J205" s="72"/>
      <c r="K205" s="34" t="s">
        <v>65</v>
      </c>
      <c r="L205" s="79">
        <v>205</v>
      </c>
      <c r="M205" s="79"/>
      <c r="N205" s="74"/>
      <c r="O205" s="81" t="s">
        <v>635</v>
      </c>
      <c r="P205" s="81" t="s">
        <v>637</v>
      </c>
      <c r="Q205" s="81"/>
      <c r="R205" s="81"/>
      <c r="S205" s="84">
        <v>43487.85586805556</v>
      </c>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t="s">
        <v>780</v>
      </c>
      <c r="AR205" s="81"/>
      <c r="AS205" s="81"/>
      <c r="AT205" s="81"/>
      <c r="AU205" s="81"/>
      <c r="AV205" s="81"/>
      <c r="AW205" s="81" t="s">
        <v>379</v>
      </c>
      <c r="AX205" s="81"/>
      <c r="AY205" s="82" t="s">
        <v>1207</v>
      </c>
      <c r="AZ205" s="81">
        <v>0</v>
      </c>
      <c r="BA205" s="81">
        <v>0</v>
      </c>
      <c r="BB205" s="81" t="s">
        <v>786</v>
      </c>
      <c r="BC205" s="81"/>
      <c r="BD205" s="81"/>
      <c r="BE205" s="81"/>
      <c r="BF205" s="81"/>
      <c r="BG205" s="84">
        <v>43486.3628125</v>
      </c>
      <c r="BH205" s="81"/>
      <c r="BI205" s="81" t="s">
        <v>386</v>
      </c>
      <c r="BJ205" s="82" t="s">
        <v>1214</v>
      </c>
      <c r="BK205" s="81">
        <v>3</v>
      </c>
      <c r="BL205" s="81">
        <v>2</v>
      </c>
      <c r="BM205" s="81"/>
      <c r="BN205" s="81"/>
      <c r="BO205" s="81"/>
      <c r="BP205" s="81"/>
      <c r="BQ205" s="81"/>
      <c r="BR205" s="81"/>
      <c r="BS205">
        <v>1</v>
      </c>
      <c r="BT205" s="80" t="str">
        <f>REPLACE(INDEX(GroupVertices[Group],MATCH(Edges[[#This Row],[Vertex 1]],GroupVertices[Vertex],0)),1,1,"")</f>
        <v>3</v>
      </c>
      <c r="BU205" s="80" t="str">
        <f>REPLACE(INDEX(GroupVertices[Group],MATCH(Edges[[#This Row],[Vertex 2]],GroupVertices[Vertex],0)),1,1,"")</f>
        <v>3</v>
      </c>
      <c r="BV205" s="48"/>
      <c r="BW205" s="49"/>
      <c r="BX205" s="48"/>
      <c r="BY205" s="49"/>
      <c r="BZ205" s="48"/>
      <c r="CA205" s="49"/>
      <c r="CB205" s="48"/>
      <c r="CC205" s="49"/>
      <c r="CD205" s="48"/>
    </row>
    <row r="206" spans="1:82" ht="15">
      <c r="A206" s="66" t="s">
        <v>379</v>
      </c>
      <c r="B206" s="66" t="s">
        <v>628</v>
      </c>
      <c r="C206" s="67"/>
      <c r="D206" s="68"/>
      <c r="E206" s="69"/>
      <c r="F206" s="70"/>
      <c r="G206" s="67"/>
      <c r="H206" s="71"/>
      <c r="I206" s="72"/>
      <c r="J206" s="72"/>
      <c r="K206" s="34" t="s">
        <v>65</v>
      </c>
      <c r="L206" s="79">
        <v>206</v>
      </c>
      <c r="M206" s="79"/>
      <c r="N206" s="74"/>
      <c r="O206" s="81" t="s">
        <v>636</v>
      </c>
      <c r="P206" s="81" t="s">
        <v>636</v>
      </c>
      <c r="Q206" s="81"/>
      <c r="R206" s="82" t="s">
        <v>651</v>
      </c>
      <c r="S206" s="84">
        <v>43487.85586805556</v>
      </c>
      <c r="T206" s="81"/>
      <c r="U206" s="81"/>
      <c r="V206" s="81"/>
      <c r="W206" s="81"/>
      <c r="X206" s="81"/>
      <c r="Y206" s="81" t="s">
        <v>780</v>
      </c>
      <c r="Z206" s="81"/>
      <c r="AA206" s="81"/>
      <c r="AB206" s="81"/>
      <c r="AC206" s="81"/>
      <c r="AD206" s="81"/>
      <c r="AE206" s="82" t="s">
        <v>1207</v>
      </c>
      <c r="AF206" s="81">
        <v>0</v>
      </c>
      <c r="AG206" s="81">
        <v>0</v>
      </c>
      <c r="AH206" s="81" t="s">
        <v>641</v>
      </c>
      <c r="AI206" s="81" t="s">
        <v>1453</v>
      </c>
      <c r="AJ206" s="84">
        <v>43485.50460648148</v>
      </c>
      <c r="AK206" s="82" t="s">
        <v>1457</v>
      </c>
      <c r="AL206" s="81">
        <v>493</v>
      </c>
      <c r="AM206" s="81">
        <v>47</v>
      </c>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v>1</v>
      </c>
      <c r="BT206" s="80" t="str">
        <f>REPLACE(INDEX(GroupVertices[Group],MATCH(Edges[[#This Row],[Vertex 1]],GroupVertices[Vertex],0)),1,1,"")</f>
        <v>3</v>
      </c>
      <c r="BU206" s="80" t="str">
        <f>REPLACE(INDEX(GroupVertices[Group],MATCH(Edges[[#This Row],[Vertex 2]],GroupVertices[Vertex],0)),1,1,"")</f>
        <v>3</v>
      </c>
      <c r="BV206" s="48">
        <v>8</v>
      </c>
      <c r="BW206" s="49">
        <v>5.555555555555555</v>
      </c>
      <c r="BX206" s="48">
        <v>2</v>
      </c>
      <c r="BY206" s="49">
        <v>1.3888888888888888</v>
      </c>
      <c r="BZ206" s="48">
        <v>0</v>
      </c>
      <c r="CA206" s="49">
        <v>0</v>
      </c>
      <c r="CB206" s="48">
        <v>134</v>
      </c>
      <c r="CC206" s="49">
        <v>93.05555555555556</v>
      </c>
      <c r="CD206" s="48">
        <v>144</v>
      </c>
    </row>
    <row r="207" spans="1:82" ht="15">
      <c r="A207" s="66" t="s">
        <v>380</v>
      </c>
      <c r="B207" s="66" t="s">
        <v>628</v>
      </c>
      <c r="C207" s="67"/>
      <c r="D207" s="68"/>
      <c r="E207" s="69"/>
      <c r="F207" s="70"/>
      <c r="G207" s="67"/>
      <c r="H207" s="71"/>
      <c r="I207" s="72"/>
      <c r="J207" s="72"/>
      <c r="K207" s="34" t="s">
        <v>65</v>
      </c>
      <c r="L207" s="79">
        <v>207</v>
      </c>
      <c r="M207" s="79"/>
      <c r="N207" s="74"/>
      <c r="O207" s="81" t="s">
        <v>636</v>
      </c>
      <c r="P207" s="81" t="s">
        <v>636</v>
      </c>
      <c r="Q207" s="81"/>
      <c r="R207" s="82" t="s">
        <v>651</v>
      </c>
      <c r="S207" s="84">
        <v>43487.809895833336</v>
      </c>
      <c r="T207" s="81"/>
      <c r="U207" s="81"/>
      <c r="V207" s="81"/>
      <c r="W207" s="81"/>
      <c r="X207" s="81"/>
      <c r="Y207" s="82" t="s">
        <v>659</v>
      </c>
      <c r="Z207" s="81"/>
      <c r="AA207" s="81"/>
      <c r="AB207" s="81"/>
      <c r="AC207" s="81"/>
      <c r="AD207" s="81"/>
      <c r="AE207" s="82" t="s">
        <v>1208</v>
      </c>
      <c r="AF207" s="81">
        <v>0</v>
      </c>
      <c r="AG207" s="81">
        <v>0</v>
      </c>
      <c r="AH207" s="81" t="s">
        <v>641</v>
      </c>
      <c r="AI207" s="81" t="s">
        <v>1453</v>
      </c>
      <c r="AJ207" s="84">
        <v>43485.50460648148</v>
      </c>
      <c r="AK207" s="82" t="s">
        <v>1457</v>
      </c>
      <c r="AL207" s="81">
        <v>493</v>
      </c>
      <c r="AM207" s="81">
        <v>47</v>
      </c>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v>1</v>
      </c>
      <c r="BT207" s="80" t="str">
        <f>REPLACE(INDEX(GroupVertices[Group],MATCH(Edges[[#This Row],[Vertex 1]],GroupVertices[Vertex],0)),1,1,"")</f>
        <v>3</v>
      </c>
      <c r="BU207" s="80" t="str">
        <f>REPLACE(INDEX(GroupVertices[Group],MATCH(Edges[[#This Row],[Vertex 2]],GroupVertices[Vertex],0)),1,1,"")</f>
        <v>3</v>
      </c>
      <c r="BV207" s="48">
        <v>0</v>
      </c>
      <c r="BW207" s="49">
        <v>0</v>
      </c>
      <c r="BX207" s="48">
        <v>0</v>
      </c>
      <c r="BY207" s="49">
        <v>0</v>
      </c>
      <c r="BZ207" s="48">
        <v>0</v>
      </c>
      <c r="CA207" s="49">
        <v>0</v>
      </c>
      <c r="CB207" s="48">
        <v>0</v>
      </c>
      <c r="CC207" s="49">
        <v>0</v>
      </c>
      <c r="CD207" s="48">
        <v>0</v>
      </c>
    </row>
    <row r="208" spans="1:82" ht="15">
      <c r="A208" s="66" t="s">
        <v>381</v>
      </c>
      <c r="B208" s="66" t="s">
        <v>628</v>
      </c>
      <c r="C208" s="67"/>
      <c r="D208" s="68"/>
      <c r="E208" s="69"/>
      <c r="F208" s="70"/>
      <c r="G208" s="67"/>
      <c r="H208" s="71"/>
      <c r="I208" s="72"/>
      <c r="J208" s="72"/>
      <c r="K208" s="34" t="s">
        <v>65</v>
      </c>
      <c r="L208" s="79">
        <v>208</v>
      </c>
      <c r="M208" s="79"/>
      <c r="N208" s="74"/>
      <c r="O208" s="81" t="s">
        <v>636</v>
      </c>
      <c r="P208" s="81" t="s">
        <v>636</v>
      </c>
      <c r="Q208" s="81"/>
      <c r="R208" s="82" t="s">
        <v>651</v>
      </c>
      <c r="S208" s="84">
        <v>43486.99642361111</v>
      </c>
      <c r="T208" s="81"/>
      <c r="U208" s="81"/>
      <c r="V208" s="81"/>
      <c r="W208" s="81"/>
      <c r="X208" s="81"/>
      <c r="Y208" s="81" t="s">
        <v>781</v>
      </c>
      <c r="Z208" s="81"/>
      <c r="AA208" s="81"/>
      <c r="AB208" s="81"/>
      <c r="AC208" s="81"/>
      <c r="AD208" s="81"/>
      <c r="AE208" s="82" t="s">
        <v>1209</v>
      </c>
      <c r="AF208" s="81">
        <v>0</v>
      </c>
      <c r="AG208" s="81">
        <v>0</v>
      </c>
      <c r="AH208" s="81" t="s">
        <v>641</v>
      </c>
      <c r="AI208" s="81" t="s">
        <v>1453</v>
      </c>
      <c r="AJ208" s="84">
        <v>43485.50460648148</v>
      </c>
      <c r="AK208" s="82" t="s">
        <v>1457</v>
      </c>
      <c r="AL208" s="81">
        <v>493</v>
      </c>
      <c r="AM208" s="81">
        <v>47</v>
      </c>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v>1</v>
      </c>
      <c r="BT208" s="80" t="str">
        <f>REPLACE(INDEX(GroupVertices[Group],MATCH(Edges[[#This Row],[Vertex 1]],GroupVertices[Vertex],0)),1,1,"")</f>
        <v>3</v>
      </c>
      <c r="BU208" s="80" t="str">
        <f>REPLACE(INDEX(GroupVertices[Group],MATCH(Edges[[#This Row],[Vertex 2]],GroupVertices[Vertex],0)),1,1,"")</f>
        <v>3</v>
      </c>
      <c r="BV208" s="48">
        <v>1</v>
      </c>
      <c r="BW208" s="49">
        <v>4.545454545454546</v>
      </c>
      <c r="BX208" s="48">
        <v>1</v>
      </c>
      <c r="BY208" s="49">
        <v>4.545454545454546</v>
      </c>
      <c r="BZ208" s="48">
        <v>0</v>
      </c>
      <c r="CA208" s="49">
        <v>0</v>
      </c>
      <c r="CB208" s="48">
        <v>20</v>
      </c>
      <c r="CC208" s="49">
        <v>90.9090909090909</v>
      </c>
      <c r="CD208" s="48">
        <v>22</v>
      </c>
    </row>
    <row r="209" spans="1:82" ht="15">
      <c r="A209" s="66" t="s">
        <v>382</v>
      </c>
      <c r="B209" s="66" t="s">
        <v>628</v>
      </c>
      <c r="C209" s="67"/>
      <c r="D209" s="68"/>
      <c r="E209" s="69"/>
      <c r="F209" s="70"/>
      <c r="G209" s="67"/>
      <c r="H209" s="71"/>
      <c r="I209" s="72"/>
      <c r="J209" s="72"/>
      <c r="K209" s="34" t="s">
        <v>65</v>
      </c>
      <c r="L209" s="79">
        <v>209</v>
      </c>
      <c r="M209" s="79"/>
      <c r="N209" s="74"/>
      <c r="O209" s="81" t="s">
        <v>636</v>
      </c>
      <c r="P209" s="81" t="s">
        <v>636</v>
      </c>
      <c r="Q209" s="81"/>
      <c r="R209" s="82" t="s">
        <v>651</v>
      </c>
      <c r="S209" s="84">
        <v>43486.51883101852</v>
      </c>
      <c r="T209" s="81"/>
      <c r="U209" s="81"/>
      <c r="V209" s="81"/>
      <c r="W209" s="81"/>
      <c r="X209" s="81"/>
      <c r="Y209" s="81" t="s">
        <v>782</v>
      </c>
      <c r="Z209" s="81"/>
      <c r="AA209" s="81"/>
      <c r="AB209" s="81"/>
      <c r="AC209" s="81"/>
      <c r="AD209" s="81"/>
      <c r="AE209" s="82" t="s">
        <v>1210</v>
      </c>
      <c r="AF209" s="81">
        <v>0</v>
      </c>
      <c r="AG209" s="81">
        <v>0</v>
      </c>
      <c r="AH209" s="81" t="s">
        <v>641</v>
      </c>
      <c r="AI209" s="81" t="s">
        <v>1453</v>
      </c>
      <c r="AJ209" s="84">
        <v>43485.50460648148</v>
      </c>
      <c r="AK209" s="82" t="s">
        <v>1457</v>
      </c>
      <c r="AL209" s="81">
        <v>493</v>
      </c>
      <c r="AM209" s="81">
        <v>47</v>
      </c>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v>1</v>
      </c>
      <c r="BT209" s="80" t="str">
        <f>REPLACE(INDEX(GroupVertices[Group],MATCH(Edges[[#This Row],[Vertex 1]],GroupVertices[Vertex],0)),1,1,"")</f>
        <v>3</v>
      </c>
      <c r="BU209" s="80" t="str">
        <f>REPLACE(INDEX(GroupVertices[Group],MATCH(Edges[[#This Row],[Vertex 2]],GroupVertices[Vertex],0)),1,1,"")</f>
        <v>3</v>
      </c>
      <c r="BV209" s="48">
        <v>1</v>
      </c>
      <c r="BW209" s="49">
        <v>50</v>
      </c>
      <c r="BX209" s="48">
        <v>0</v>
      </c>
      <c r="BY209" s="49">
        <v>0</v>
      </c>
      <c r="BZ209" s="48">
        <v>0</v>
      </c>
      <c r="CA209" s="49">
        <v>0</v>
      </c>
      <c r="CB209" s="48">
        <v>1</v>
      </c>
      <c r="CC209" s="49">
        <v>50</v>
      </c>
      <c r="CD209" s="48">
        <v>2</v>
      </c>
    </row>
    <row r="210" spans="1:82" ht="15">
      <c r="A210" s="66" t="s">
        <v>383</v>
      </c>
      <c r="B210" s="66" t="s">
        <v>628</v>
      </c>
      <c r="C210" s="67"/>
      <c r="D210" s="68"/>
      <c r="E210" s="69"/>
      <c r="F210" s="70"/>
      <c r="G210" s="67"/>
      <c r="H210" s="71"/>
      <c r="I210" s="72"/>
      <c r="J210" s="72"/>
      <c r="K210" s="34" t="s">
        <v>65</v>
      </c>
      <c r="L210" s="79">
        <v>210</v>
      </c>
      <c r="M210" s="79"/>
      <c r="N210" s="74"/>
      <c r="O210" s="81" t="s">
        <v>636</v>
      </c>
      <c r="P210" s="81" t="s">
        <v>636</v>
      </c>
      <c r="Q210" s="81"/>
      <c r="R210" s="82" t="s">
        <v>651</v>
      </c>
      <c r="S210" s="84">
        <v>43486.388194444444</v>
      </c>
      <c r="T210" s="81"/>
      <c r="U210" s="81"/>
      <c r="V210" s="81"/>
      <c r="W210" s="81"/>
      <c r="X210" s="81"/>
      <c r="Y210" s="81" t="s">
        <v>783</v>
      </c>
      <c r="Z210" s="81"/>
      <c r="AA210" s="81"/>
      <c r="AB210" s="81"/>
      <c r="AC210" s="81"/>
      <c r="AD210" s="81"/>
      <c r="AE210" s="82" t="s">
        <v>1211</v>
      </c>
      <c r="AF210" s="81">
        <v>0</v>
      </c>
      <c r="AG210" s="81">
        <v>0</v>
      </c>
      <c r="AH210" s="81" t="s">
        <v>641</v>
      </c>
      <c r="AI210" s="81" t="s">
        <v>1453</v>
      </c>
      <c r="AJ210" s="84">
        <v>43485.50460648148</v>
      </c>
      <c r="AK210" s="82" t="s">
        <v>1457</v>
      </c>
      <c r="AL210" s="81">
        <v>493</v>
      </c>
      <c r="AM210" s="81">
        <v>47</v>
      </c>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v>1</v>
      </c>
      <c r="BT210" s="80" t="str">
        <f>REPLACE(INDEX(GroupVertices[Group],MATCH(Edges[[#This Row],[Vertex 1]],GroupVertices[Vertex],0)),1,1,"")</f>
        <v>3</v>
      </c>
      <c r="BU210" s="80" t="str">
        <f>REPLACE(INDEX(GroupVertices[Group],MATCH(Edges[[#This Row],[Vertex 2]],GroupVertices[Vertex],0)),1,1,"")</f>
        <v>3</v>
      </c>
      <c r="BV210" s="48">
        <v>2</v>
      </c>
      <c r="BW210" s="49">
        <v>9.523809523809524</v>
      </c>
      <c r="BX210" s="48">
        <v>1</v>
      </c>
      <c r="BY210" s="49">
        <v>4.761904761904762</v>
      </c>
      <c r="BZ210" s="48">
        <v>0</v>
      </c>
      <c r="CA210" s="49">
        <v>0</v>
      </c>
      <c r="CB210" s="48">
        <v>18</v>
      </c>
      <c r="CC210" s="49">
        <v>85.71428571428571</v>
      </c>
      <c r="CD210" s="48">
        <v>21</v>
      </c>
    </row>
    <row r="211" spans="1:82" ht="15">
      <c r="A211" s="66" t="s">
        <v>384</v>
      </c>
      <c r="B211" s="66" t="s">
        <v>628</v>
      </c>
      <c r="C211" s="67"/>
      <c r="D211" s="68"/>
      <c r="E211" s="69"/>
      <c r="F211" s="70"/>
      <c r="G211" s="67"/>
      <c r="H211" s="71"/>
      <c r="I211" s="72"/>
      <c r="J211" s="72"/>
      <c r="K211" s="34" t="s">
        <v>65</v>
      </c>
      <c r="L211" s="79">
        <v>211</v>
      </c>
      <c r="M211" s="79"/>
      <c r="N211" s="74"/>
      <c r="O211" s="81" t="s">
        <v>636</v>
      </c>
      <c r="P211" s="81" t="s">
        <v>636</v>
      </c>
      <c r="Q211" s="81"/>
      <c r="R211" s="82" t="s">
        <v>651</v>
      </c>
      <c r="S211" s="84">
        <v>43486.382002314815</v>
      </c>
      <c r="T211" s="81"/>
      <c r="U211" s="81"/>
      <c r="V211" s="81"/>
      <c r="W211" s="81"/>
      <c r="X211" s="81"/>
      <c r="Y211" s="81" t="s">
        <v>784</v>
      </c>
      <c r="Z211" s="81"/>
      <c r="AA211" s="81"/>
      <c r="AB211" s="81"/>
      <c r="AC211" s="81"/>
      <c r="AD211" s="81"/>
      <c r="AE211" s="82" t="s">
        <v>1212</v>
      </c>
      <c r="AF211" s="81">
        <v>0</v>
      </c>
      <c r="AG211" s="81">
        <v>0</v>
      </c>
      <c r="AH211" s="81" t="s">
        <v>641</v>
      </c>
      <c r="AI211" s="81" t="s">
        <v>1453</v>
      </c>
      <c r="AJ211" s="84">
        <v>43485.50460648148</v>
      </c>
      <c r="AK211" s="82" t="s">
        <v>1457</v>
      </c>
      <c r="AL211" s="81">
        <v>493</v>
      </c>
      <c r="AM211" s="81">
        <v>47</v>
      </c>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v>1</v>
      </c>
      <c r="BT211" s="80" t="str">
        <f>REPLACE(INDEX(GroupVertices[Group],MATCH(Edges[[#This Row],[Vertex 1]],GroupVertices[Vertex],0)),1,1,"")</f>
        <v>3</v>
      </c>
      <c r="BU211" s="80" t="str">
        <f>REPLACE(INDEX(GroupVertices[Group],MATCH(Edges[[#This Row],[Vertex 2]],GroupVertices[Vertex],0)),1,1,"")</f>
        <v>3</v>
      </c>
      <c r="BV211" s="48">
        <v>0</v>
      </c>
      <c r="BW211" s="49">
        <v>0</v>
      </c>
      <c r="BX211" s="48">
        <v>0</v>
      </c>
      <c r="BY211" s="49">
        <v>0</v>
      </c>
      <c r="BZ211" s="48">
        <v>0</v>
      </c>
      <c r="CA211" s="49">
        <v>0</v>
      </c>
      <c r="CB211" s="48">
        <v>41</v>
      </c>
      <c r="CC211" s="49">
        <v>100</v>
      </c>
      <c r="CD211" s="48">
        <v>41</v>
      </c>
    </row>
    <row r="212" spans="1:82" ht="15">
      <c r="A212" s="66" t="s">
        <v>385</v>
      </c>
      <c r="B212" s="66" t="s">
        <v>628</v>
      </c>
      <c r="C212" s="67"/>
      <c r="D212" s="68"/>
      <c r="E212" s="69"/>
      <c r="F212" s="70"/>
      <c r="G212" s="67"/>
      <c r="H212" s="71"/>
      <c r="I212" s="72"/>
      <c r="J212" s="72"/>
      <c r="K212" s="34" t="s">
        <v>65</v>
      </c>
      <c r="L212" s="79">
        <v>212</v>
      </c>
      <c r="M212" s="79"/>
      <c r="N212" s="74"/>
      <c r="O212" s="81" t="s">
        <v>636</v>
      </c>
      <c r="P212" s="81" t="s">
        <v>636</v>
      </c>
      <c r="Q212" s="81"/>
      <c r="R212" s="82" t="s">
        <v>651</v>
      </c>
      <c r="S212" s="84">
        <v>43486.37646990741</v>
      </c>
      <c r="T212" s="81"/>
      <c r="U212" s="81"/>
      <c r="V212" s="81"/>
      <c r="W212" s="81"/>
      <c r="X212" s="81"/>
      <c r="Y212" s="81" t="s">
        <v>785</v>
      </c>
      <c r="Z212" s="81"/>
      <c r="AA212" s="81"/>
      <c r="AB212" s="81"/>
      <c r="AC212" s="81"/>
      <c r="AD212" s="81"/>
      <c r="AE212" s="82" t="s">
        <v>1213</v>
      </c>
      <c r="AF212" s="81">
        <v>0</v>
      </c>
      <c r="AG212" s="81">
        <v>0</v>
      </c>
      <c r="AH212" s="81" t="s">
        <v>641</v>
      </c>
      <c r="AI212" s="81" t="s">
        <v>1453</v>
      </c>
      <c r="AJ212" s="84">
        <v>43485.50460648148</v>
      </c>
      <c r="AK212" s="82" t="s">
        <v>1457</v>
      </c>
      <c r="AL212" s="81">
        <v>493</v>
      </c>
      <c r="AM212" s="81">
        <v>47</v>
      </c>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v>1</v>
      </c>
      <c r="BT212" s="80" t="str">
        <f>REPLACE(INDEX(GroupVertices[Group],MATCH(Edges[[#This Row],[Vertex 1]],GroupVertices[Vertex],0)),1,1,"")</f>
        <v>3</v>
      </c>
      <c r="BU212" s="80" t="str">
        <f>REPLACE(INDEX(GroupVertices[Group],MATCH(Edges[[#This Row],[Vertex 2]],GroupVertices[Vertex],0)),1,1,"")</f>
        <v>3</v>
      </c>
      <c r="BV212" s="48">
        <v>0</v>
      </c>
      <c r="BW212" s="49">
        <v>0</v>
      </c>
      <c r="BX212" s="48">
        <v>3</v>
      </c>
      <c r="BY212" s="49">
        <v>10</v>
      </c>
      <c r="BZ212" s="48">
        <v>0</v>
      </c>
      <c r="CA212" s="49">
        <v>0</v>
      </c>
      <c r="CB212" s="48">
        <v>27</v>
      </c>
      <c r="CC212" s="49">
        <v>90</v>
      </c>
      <c r="CD212" s="48">
        <v>30</v>
      </c>
    </row>
    <row r="213" spans="1:82" ht="15">
      <c r="A213" s="66" t="s">
        <v>386</v>
      </c>
      <c r="B213" s="66" t="s">
        <v>628</v>
      </c>
      <c r="C213" s="67"/>
      <c r="D213" s="68"/>
      <c r="E213" s="69"/>
      <c r="F213" s="70"/>
      <c r="G213" s="67"/>
      <c r="H213" s="71"/>
      <c r="I213" s="72"/>
      <c r="J213" s="72"/>
      <c r="K213" s="34" t="s">
        <v>65</v>
      </c>
      <c r="L213" s="79">
        <v>213</v>
      </c>
      <c r="M213" s="79"/>
      <c r="N213" s="74"/>
      <c r="O213" s="81" t="s">
        <v>636</v>
      </c>
      <c r="P213" s="81" t="s">
        <v>636</v>
      </c>
      <c r="Q213" s="81"/>
      <c r="R213" s="82" t="s">
        <v>651</v>
      </c>
      <c r="S213" s="84">
        <v>43486.3628125</v>
      </c>
      <c r="T213" s="81"/>
      <c r="U213" s="81"/>
      <c r="V213" s="81"/>
      <c r="W213" s="81"/>
      <c r="X213" s="81"/>
      <c r="Y213" s="81" t="s">
        <v>786</v>
      </c>
      <c r="Z213" s="81"/>
      <c r="AA213" s="81"/>
      <c r="AB213" s="81"/>
      <c r="AC213" s="81"/>
      <c r="AD213" s="81"/>
      <c r="AE213" s="82" t="s">
        <v>1214</v>
      </c>
      <c r="AF213" s="81">
        <v>3</v>
      </c>
      <c r="AG213" s="81">
        <v>2</v>
      </c>
      <c r="AH213" s="81" t="s">
        <v>641</v>
      </c>
      <c r="AI213" s="81" t="s">
        <v>1453</v>
      </c>
      <c r="AJ213" s="84">
        <v>43485.50460648148</v>
      </c>
      <c r="AK213" s="82" t="s">
        <v>1457</v>
      </c>
      <c r="AL213" s="81">
        <v>493</v>
      </c>
      <c r="AM213" s="81">
        <v>47</v>
      </c>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v>1</v>
      </c>
      <c r="BT213" s="80" t="str">
        <f>REPLACE(INDEX(GroupVertices[Group],MATCH(Edges[[#This Row],[Vertex 1]],GroupVertices[Vertex],0)),1,1,"")</f>
        <v>3</v>
      </c>
      <c r="BU213" s="80" t="str">
        <f>REPLACE(INDEX(GroupVertices[Group],MATCH(Edges[[#This Row],[Vertex 2]],GroupVertices[Vertex],0)),1,1,"")</f>
        <v>3</v>
      </c>
      <c r="BV213" s="48">
        <v>0</v>
      </c>
      <c r="BW213" s="49">
        <v>0</v>
      </c>
      <c r="BX213" s="48">
        <v>3</v>
      </c>
      <c r="BY213" s="49">
        <v>4.109589041095891</v>
      </c>
      <c r="BZ213" s="48">
        <v>0</v>
      </c>
      <c r="CA213" s="49">
        <v>0</v>
      </c>
      <c r="CB213" s="48">
        <v>70</v>
      </c>
      <c r="CC213" s="49">
        <v>95.89041095890411</v>
      </c>
      <c r="CD213" s="48">
        <v>73</v>
      </c>
    </row>
    <row r="214" spans="1:82" ht="15">
      <c r="A214" s="66" t="s">
        <v>387</v>
      </c>
      <c r="B214" s="66" t="s">
        <v>410</v>
      </c>
      <c r="C214" s="67" t="s">
        <v>3168</v>
      </c>
      <c r="D214" s="68"/>
      <c r="E214" s="69"/>
      <c r="F214" s="70"/>
      <c r="G214" s="67"/>
      <c r="H214" s="71"/>
      <c r="I214" s="72"/>
      <c r="J214" s="72"/>
      <c r="K214" s="34" t="s">
        <v>65</v>
      </c>
      <c r="L214" s="79">
        <v>214</v>
      </c>
      <c r="M214" s="79"/>
      <c r="N214" s="74"/>
      <c r="O214" s="81" t="s">
        <v>635</v>
      </c>
      <c r="P214" s="81" t="s">
        <v>637</v>
      </c>
      <c r="Q214" s="81"/>
      <c r="R214" s="81"/>
      <c r="S214" s="84">
        <v>43486.28533564815</v>
      </c>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t="s">
        <v>787</v>
      </c>
      <c r="AR214" s="81"/>
      <c r="AS214" s="81"/>
      <c r="AT214" s="81"/>
      <c r="AU214" s="81"/>
      <c r="AV214" s="81"/>
      <c r="AW214" s="81" t="s">
        <v>387</v>
      </c>
      <c r="AX214" s="81"/>
      <c r="AY214" s="82" t="s">
        <v>1215</v>
      </c>
      <c r="AZ214" s="81">
        <v>0</v>
      </c>
      <c r="BA214" s="81">
        <v>0</v>
      </c>
      <c r="BB214" s="81" t="s">
        <v>810</v>
      </c>
      <c r="BC214" s="81"/>
      <c r="BD214" s="81"/>
      <c r="BE214" s="81"/>
      <c r="BF214" s="81"/>
      <c r="BG214" s="84">
        <v>43485.652453703704</v>
      </c>
      <c r="BH214" s="81"/>
      <c r="BI214" s="81" t="s">
        <v>410</v>
      </c>
      <c r="BJ214" s="82" t="s">
        <v>1238</v>
      </c>
      <c r="BK214" s="81">
        <v>2</v>
      </c>
      <c r="BL214" s="81">
        <v>11</v>
      </c>
      <c r="BM214" s="81"/>
      <c r="BN214" s="81"/>
      <c r="BO214" s="81"/>
      <c r="BP214" s="81"/>
      <c r="BQ214" s="81"/>
      <c r="BR214" s="81"/>
      <c r="BS214">
        <v>1</v>
      </c>
      <c r="BT214" s="80" t="str">
        <f>REPLACE(INDEX(GroupVertices[Group],MATCH(Edges[[#This Row],[Vertex 1]],GroupVertices[Vertex],0)),1,1,"")</f>
        <v>3</v>
      </c>
      <c r="BU214" s="80" t="str">
        <f>REPLACE(INDEX(GroupVertices[Group],MATCH(Edges[[#This Row],[Vertex 2]],GroupVertices[Vertex],0)),1,1,"")</f>
        <v>3</v>
      </c>
      <c r="BV214" s="48"/>
      <c r="BW214" s="49"/>
      <c r="BX214" s="48"/>
      <c r="BY214" s="49"/>
      <c r="BZ214" s="48"/>
      <c r="CA214" s="49"/>
      <c r="CB214" s="48"/>
      <c r="CC214" s="49"/>
      <c r="CD214" s="48"/>
    </row>
    <row r="215" spans="1:82" ht="15">
      <c r="A215" s="66" t="s">
        <v>387</v>
      </c>
      <c r="B215" s="66" t="s">
        <v>628</v>
      </c>
      <c r="C215" s="67"/>
      <c r="D215" s="68"/>
      <c r="E215" s="69"/>
      <c r="F215" s="70"/>
      <c r="G215" s="67"/>
      <c r="H215" s="71"/>
      <c r="I215" s="72"/>
      <c r="J215" s="72"/>
      <c r="K215" s="34" t="s">
        <v>65</v>
      </c>
      <c r="L215" s="79">
        <v>215</v>
      </c>
      <c r="M215" s="79"/>
      <c r="N215" s="74"/>
      <c r="O215" s="81" t="s">
        <v>636</v>
      </c>
      <c r="P215" s="81" t="s">
        <v>636</v>
      </c>
      <c r="Q215" s="81"/>
      <c r="R215" s="82" t="s">
        <v>651</v>
      </c>
      <c r="S215" s="84">
        <v>43486.28533564815</v>
      </c>
      <c r="T215" s="81"/>
      <c r="U215" s="81"/>
      <c r="V215" s="81"/>
      <c r="W215" s="81"/>
      <c r="X215" s="81"/>
      <c r="Y215" s="81" t="s">
        <v>787</v>
      </c>
      <c r="Z215" s="81"/>
      <c r="AA215" s="81"/>
      <c r="AB215" s="81"/>
      <c r="AC215" s="81"/>
      <c r="AD215" s="81"/>
      <c r="AE215" s="82" t="s">
        <v>1215</v>
      </c>
      <c r="AF215" s="81">
        <v>0</v>
      </c>
      <c r="AG215" s="81">
        <v>0</v>
      </c>
      <c r="AH215" s="81" t="s">
        <v>641</v>
      </c>
      <c r="AI215" s="81" t="s">
        <v>1453</v>
      </c>
      <c r="AJ215" s="84">
        <v>43485.50460648148</v>
      </c>
      <c r="AK215" s="82" t="s">
        <v>1457</v>
      </c>
      <c r="AL215" s="81">
        <v>493</v>
      </c>
      <c r="AM215" s="81">
        <v>47</v>
      </c>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v>1</v>
      </c>
      <c r="BT215" s="80" t="str">
        <f>REPLACE(INDEX(GroupVertices[Group],MATCH(Edges[[#This Row],[Vertex 1]],GroupVertices[Vertex],0)),1,1,"")</f>
        <v>3</v>
      </c>
      <c r="BU215" s="80" t="str">
        <f>REPLACE(INDEX(GroupVertices[Group],MATCH(Edges[[#This Row],[Vertex 2]],GroupVertices[Vertex],0)),1,1,"")</f>
        <v>3</v>
      </c>
      <c r="BV215" s="48">
        <v>0</v>
      </c>
      <c r="BW215" s="49">
        <v>0</v>
      </c>
      <c r="BX215" s="48">
        <v>0</v>
      </c>
      <c r="BY215" s="49">
        <v>0</v>
      </c>
      <c r="BZ215" s="48">
        <v>0</v>
      </c>
      <c r="CA215" s="49">
        <v>0</v>
      </c>
      <c r="CB215" s="48">
        <v>16</v>
      </c>
      <c r="CC215" s="49">
        <v>100</v>
      </c>
      <c r="CD215" s="48">
        <v>16</v>
      </c>
    </row>
    <row r="216" spans="1:82" ht="15">
      <c r="A216" s="66" t="s">
        <v>388</v>
      </c>
      <c r="B216" s="66" t="s">
        <v>410</v>
      </c>
      <c r="C216" s="67" t="s">
        <v>3168</v>
      </c>
      <c r="D216" s="68"/>
      <c r="E216" s="69"/>
      <c r="F216" s="70"/>
      <c r="G216" s="67"/>
      <c r="H216" s="71"/>
      <c r="I216" s="72"/>
      <c r="J216" s="72"/>
      <c r="K216" s="34" t="s">
        <v>65</v>
      </c>
      <c r="L216" s="79">
        <v>216</v>
      </c>
      <c r="M216" s="79"/>
      <c r="N216" s="74"/>
      <c r="O216" s="81" t="s">
        <v>635</v>
      </c>
      <c r="P216" s="81" t="s">
        <v>637</v>
      </c>
      <c r="Q216" s="81"/>
      <c r="R216" s="81"/>
      <c r="S216" s="84">
        <v>43486.28234953704</v>
      </c>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t="s">
        <v>788</v>
      </c>
      <c r="AR216" s="81"/>
      <c r="AS216" s="81"/>
      <c r="AT216" s="81"/>
      <c r="AU216" s="81"/>
      <c r="AV216" s="81"/>
      <c r="AW216" s="81" t="s">
        <v>388</v>
      </c>
      <c r="AX216" s="81"/>
      <c r="AY216" s="82" t="s">
        <v>1216</v>
      </c>
      <c r="AZ216" s="81">
        <v>0</v>
      </c>
      <c r="BA216" s="81">
        <v>0</v>
      </c>
      <c r="BB216" s="81" t="s">
        <v>810</v>
      </c>
      <c r="BC216" s="81"/>
      <c r="BD216" s="81"/>
      <c r="BE216" s="81"/>
      <c r="BF216" s="81"/>
      <c r="BG216" s="84">
        <v>43485.652453703704</v>
      </c>
      <c r="BH216" s="81"/>
      <c r="BI216" s="81" t="s">
        <v>410</v>
      </c>
      <c r="BJ216" s="82" t="s">
        <v>1238</v>
      </c>
      <c r="BK216" s="81">
        <v>2</v>
      </c>
      <c r="BL216" s="81">
        <v>11</v>
      </c>
      <c r="BM216" s="81"/>
      <c r="BN216" s="81"/>
      <c r="BO216" s="81"/>
      <c r="BP216" s="81"/>
      <c r="BQ216" s="81"/>
      <c r="BR216" s="81"/>
      <c r="BS216">
        <v>1</v>
      </c>
      <c r="BT216" s="80" t="str">
        <f>REPLACE(INDEX(GroupVertices[Group],MATCH(Edges[[#This Row],[Vertex 1]],GroupVertices[Vertex],0)),1,1,"")</f>
        <v>3</v>
      </c>
      <c r="BU216" s="80" t="str">
        <f>REPLACE(INDEX(GroupVertices[Group],MATCH(Edges[[#This Row],[Vertex 2]],GroupVertices[Vertex],0)),1,1,"")</f>
        <v>3</v>
      </c>
      <c r="BV216" s="48"/>
      <c r="BW216" s="49"/>
      <c r="BX216" s="48"/>
      <c r="BY216" s="49"/>
      <c r="BZ216" s="48"/>
      <c r="CA216" s="49"/>
      <c r="CB216" s="48"/>
      <c r="CC216" s="49"/>
      <c r="CD216" s="48"/>
    </row>
    <row r="217" spans="1:82" ht="15">
      <c r="A217" s="66" t="s">
        <v>388</v>
      </c>
      <c r="B217" s="66" t="s">
        <v>628</v>
      </c>
      <c r="C217" s="67"/>
      <c r="D217" s="68"/>
      <c r="E217" s="69"/>
      <c r="F217" s="70"/>
      <c r="G217" s="67"/>
      <c r="H217" s="71"/>
      <c r="I217" s="72"/>
      <c r="J217" s="72"/>
      <c r="K217" s="34" t="s">
        <v>65</v>
      </c>
      <c r="L217" s="79">
        <v>217</v>
      </c>
      <c r="M217" s="79"/>
      <c r="N217" s="74"/>
      <c r="O217" s="81" t="s">
        <v>636</v>
      </c>
      <c r="P217" s="81" t="s">
        <v>636</v>
      </c>
      <c r="Q217" s="81"/>
      <c r="R217" s="82" t="s">
        <v>651</v>
      </c>
      <c r="S217" s="84">
        <v>43486.28234953704</v>
      </c>
      <c r="T217" s="81"/>
      <c r="U217" s="81"/>
      <c r="V217" s="81"/>
      <c r="W217" s="81"/>
      <c r="X217" s="81"/>
      <c r="Y217" s="81" t="s">
        <v>788</v>
      </c>
      <c r="Z217" s="81"/>
      <c r="AA217" s="81"/>
      <c r="AB217" s="81"/>
      <c r="AC217" s="81"/>
      <c r="AD217" s="81"/>
      <c r="AE217" s="82" t="s">
        <v>1216</v>
      </c>
      <c r="AF217" s="81">
        <v>0</v>
      </c>
      <c r="AG217" s="81">
        <v>0</v>
      </c>
      <c r="AH217" s="81" t="s">
        <v>641</v>
      </c>
      <c r="AI217" s="81" t="s">
        <v>1453</v>
      </c>
      <c r="AJ217" s="84">
        <v>43485.50460648148</v>
      </c>
      <c r="AK217" s="82" t="s">
        <v>1457</v>
      </c>
      <c r="AL217" s="81">
        <v>493</v>
      </c>
      <c r="AM217" s="81">
        <v>47</v>
      </c>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v>1</v>
      </c>
      <c r="BT217" s="80" t="str">
        <f>REPLACE(INDEX(GroupVertices[Group],MATCH(Edges[[#This Row],[Vertex 1]],GroupVertices[Vertex],0)),1,1,"")</f>
        <v>3</v>
      </c>
      <c r="BU217" s="80" t="str">
        <f>REPLACE(INDEX(GroupVertices[Group],MATCH(Edges[[#This Row],[Vertex 2]],GroupVertices[Vertex],0)),1,1,"")</f>
        <v>3</v>
      </c>
      <c r="BV217" s="48">
        <v>0</v>
      </c>
      <c r="BW217" s="49">
        <v>0</v>
      </c>
      <c r="BX217" s="48">
        <v>1</v>
      </c>
      <c r="BY217" s="49">
        <v>5.555555555555555</v>
      </c>
      <c r="BZ217" s="48">
        <v>0</v>
      </c>
      <c r="CA217" s="49">
        <v>0</v>
      </c>
      <c r="CB217" s="48">
        <v>17</v>
      </c>
      <c r="CC217" s="49">
        <v>94.44444444444444</v>
      </c>
      <c r="CD217" s="48">
        <v>18</v>
      </c>
    </row>
    <row r="218" spans="1:82" ht="15">
      <c r="A218" s="66" t="s">
        <v>389</v>
      </c>
      <c r="B218" s="66" t="s">
        <v>628</v>
      </c>
      <c r="C218" s="67"/>
      <c r="D218" s="68"/>
      <c r="E218" s="69"/>
      <c r="F218" s="70"/>
      <c r="G218" s="67"/>
      <c r="H218" s="71"/>
      <c r="I218" s="72"/>
      <c r="J218" s="72"/>
      <c r="K218" s="34" t="s">
        <v>65</v>
      </c>
      <c r="L218" s="79">
        <v>218</v>
      </c>
      <c r="M218" s="79"/>
      <c r="N218" s="74"/>
      <c r="O218" s="81" t="s">
        <v>636</v>
      </c>
      <c r="P218" s="81" t="s">
        <v>636</v>
      </c>
      <c r="Q218" s="81"/>
      <c r="R218" s="82" t="s">
        <v>651</v>
      </c>
      <c r="S218" s="84">
        <v>43486.28050925926</v>
      </c>
      <c r="T218" s="81"/>
      <c r="U218" s="81"/>
      <c r="V218" s="81"/>
      <c r="W218" s="81"/>
      <c r="X218" s="81"/>
      <c r="Y218" s="81" t="s">
        <v>789</v>
      </c>
      <c r="Z218" s="81"/>
      <c r="AA218" s="81"/>
      <c r="AB218" s="81"/>
      <c r="AC218" s="81"/>
      <c r="AD218" s="81"/>
      <c r="AE218" s="82" t="s">
        <v>1217</v>
      </c>
      <c r="AF218" s="81">
        <v>0</v>
      </c>
      <c r="AG218" s="81">
        <v>0</v>
      </c>
      <c r="AH218" s="81" t="s">
        <v>641</v>
      </c>
      <c r="AI218" s="81" t="s">
        <v>1453</v>
      </c>
      <c r="AJ218" s="84">
        <v>43485.50460648148</v>
      </c>
      <c r="AK218" s="82" t="s">
        <v>1457</v>
      </c>
      <c r="AL218" s="81">
        <v>493</v>
      </c>
      <c r="AM218" s="81">
        <v>47</v>
      </c>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v>1</v>
      </c>
      <c r="BT218" s="80" t="str">
        <f>REPLACE(INDEX(GroupVertices[Group],MATCH(Edges[[#This Row],[Vertex 1]],GroupVertices[Vertex],0)),1,1,"")</f>
        <v>3</v>
      </c>
      <c r="BU218" s="80" t="str">
        <f>REPLACE(INDEX(GroupVertices[Group],MATCH(Edges[[#This Row],[Vertex 2]],GroupVertices[Vertex],0)),1,1,"")</f>
        <v>3</v>
      </c>
      <c r="BV218" s="48">
        <v>0</v>
      </c>
      <c r="BW218" s="49">
        <v>0</v>
      </c>
      <c r="BX218" s="48">
        <v>0</v>
      </c>
      <c r="BY218" s="49">
        <v>0</v>
      </c>
      <c r="BZ218" s="48">
        <v>0</v>
      </c>
      <c r="CA218" s="49">
        <v>0</v>
      </c>
      <c r="CB218" s="48">
        <v>5</v>
      </c>
      <c r="CC218" s="49">
        <v>100</v>
      </c>
      <c r="CD218" s="48">
        <v>5</v>
      </c>
    </row>
    <row r="219" spans="1:82" ht="15">
      <c r="A219" s="66" t="s">
        <v>390</v>
      </c>
      <c r="B219" s="66" t="s">
        <v>628</v>
      </c>
      <c r="C219" s="67"/>
      <c r="D219" s="68"/>
      <c r="E219" s="69"/>
      <c r="F219" s="70"/>
      <c r="G219" s="67"/>
      <c r="H219" s="71"/>
      <c r="I219" s="72"/>
      <c r="J219" s="72"/>
      <c r="K219" s="34" t="s">
        <v>65</v>
      </c>
      <c r="L219" s="79">
        <v>219</v>
      </c>
      <c r="M219" s="79"/>
      <c r="N219" s="74"/>
      <c r="O219" s="81" t="s">
        <v>636</v>
      </c>
      <c r="P219" s="81" t="s">
        <v>636</v>
      </c>
      <c r="Q219" s="81"/>
      <c r="R219" s="82" t="s">
        <v>651</v>
      </c>
      <c r="S219" s="84">
        <v>43486.141689814816</v>
      </c>
      <c r="T219" s="81"/>
      <c r="U219" s="81"/>
      <c r="V219" s="81"/>
      <c r="W219" s="81"/>
      <c r="X219" s="81"/>
      <c r="Y219" s="81" t="s">
        <v>790</v>
      </c>
      <c r="Z219" s="81"/>
      <c r="AA219" s="81"/>
      <c r="AB219" s="81"/>
      <c r="AC219" s="81"/>
      <c r="AD219" s="81"/>
      <c r="AE219" s="82" t="s">
        <v>1218</v>
      </c>
      <c r="AF219" s="81">
        <v>0</v>
      </c>
      <c r="AG219" s="81">
        <v>0</v>
      </c>
      <c r="AH219" s="81" t="s">
        <v>641</v>
      </c>
      <c r="AI219" s="81" t="s">
        <v>1453</v>
      </c>
      <c r="AJ219" s="84">
        <v>43485.50460648148</v>
      </c>
      <c r="AK219" s="82" t="s">
        <v>1457</v>
      </c>
      <c r="AL219" s="81">
        <v>493</v>
      </c>
      <c r="AM219" s="81">
        <v>47</v>
      </c>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v>1</v>
      </c>
      <c r="BT219" s="80" t="str">
        <f>REPLACE(INDEX(GroupVertices[Group],MATCH(Edges[[#This Row],[Vertex 1]],GroupVertices[Vertex],0)),1,1,"")</f>
        <v>3</v>
      </c>
      <c r="BU219" s="80" t="str">
        <f>REPLACE(INDEX(GroupVertices[Group],MATCH(Edges[[#This Row],[Vertex 2]],GroupVertices[Vertex],0)),1,1,"")</f>
        <v>3</v>
      </c>
      <c r="BV219" s="48">
        <v>1</v>
      </c>
      <c r="BW219" s="49">
        <v>0.47619047619047616</v>
      </c>
      <c r="BX219" s="48">
        <v>12</v>
      </c>
      <c r="BY219" s="49">
        <v>5.714285714285714</v>
      </c>
      <c r="BZ219" s="48">
        <v>0</v>
      </c>
      <c r="CA219" s="49">
        <v>0</v>
      </c>
      <c r="CB219" s="48">
        <v>197</v>
      </c>
      <c r="CC219" s="49">
        <v>93.80952380952381</v>
      </c>
      <c r="CD219" s="48">
        <v>210</v>
      </c>
    </row>
    <row r="220" spans="1:82" ht="15">
      <c r="A220" s="66" t="s">
        <v>391</v>
      </c>
      <c r="B220" s="66" t="s">
        <v>413</v>
      </c>
      <c r="C220" s="67" t="s">
        <v>3168</v>
      </c>
      <c r="D220" s="68"/>
      <c r="E220" s="69"/>
      <c r="F220" s="70"/>
      <c r="G220" s="67"/>
      <c r="H220" s="71"/>
      <c r="I220" s="72"/>
      <c r="J220" s="72"/>
      <c r="K220" s="34" t="s">
        <v>65</v>
      </c>
      <c r="L220" s="79">
        <v>220</v>
      </c>
      <c r="M220" s="79"/>
      <c r="N220" s="74"/>
      <c r="O220" s="81" t="s">
        <v>635</v>
      </c>
      <c r="P220" s="81" t="s">
        <v>637</v>
      </c>
      <c r="Q220" s="81"/>
      <c r="R220" s="81"/>
      <c r="S220" s="84">
        <v>43486.06065972222</v>
      </c>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t="s">
        <v>791</v>
      </c>
      <c r="AR220" s="81"/>
      <c r="AS220" s="81"/>
      <c r="AT220" s="81"/>
      <c r="AU220" s="81"/>
      <c r="AV220" s="81"/>
      <c r="AW220" s="81" t="s">
        <v>391</v>
      </c>
      <c r="AX220" s="81"/>
      <c r="AY220" s="82" t="s">
        <v>1219</v>
      </c>
      <c r="AZ220" s="81">
        <v>0</v>
      </c>
      <c r="BA220" s="81">
        <v>0</v>
      </c>
      <c r="BB220" s="81" t="s">
        <v>813</v>
      </c>
      <c r="BC220" s="81"/>
      <c r="BD220" s="81"/>
      <c r="BE220" s="81"/>
      <c r="BF220" s="81"/>
      <c r="BG220" s="84">
        <v>43485.560891203706</v>
      </c>
      <c r="BH220" s="81"/>
      <c r="BI220" s="81" t="s">
        <v>413</v>
      </c>
      <c r="BJ220" s="82" t="s">
        <v>1241</v>
      </c>
      <c r="BK220" s="81">
        <v>22</v>
      </c>
      <c r="BL220" s="81">
        <v>1</v>
      </c>
      <c r="BM220" s="81"/>
      <c r="BN220" s="81"/>
      <c r="BO220" s="81"/>
      <c r="BP220" s="81"/>
      <c r="BQ220" s="81"/>
      <c r="BR220" s="81"/>
      <c r="BS220">
        <v>1</v>
      </c>
      <c r="BT220" s="80" t="str">
        <f>REPLACE(INDEX(GroupVertices[Group],MATCH(Edges[[#This Row],[Vertex 1]],GroupVertices[Vertex],0)),1,1,"")</f>
        <v>3</v>
      </c>
      <c r="BU220" s="80" t="str">
        <f>REPLACE(INDEX(GroupVertices[Group],MATCH(Edges[[#This Row],[Vertex 2]],GroupVertices[Vertex],0)),1,1,"")</f>
        <v>3</v>
      </c>
      <c r="BV220" s="48"/>
      <c r="BW220" s="49"/>
      <c r="BX220" s="48"/>
      <c r="BY220" s="49"/>
      <c r="BZ220" s="48"/>
      <c r="CA220" s="49"/>
      <c r="CB220" s="48"/>
      <c r="CC220" s="49"/>
      <c r="CD220" s="48"/>
    </row>
    <row r="221" spans="1:82" ht="15">
      <c r="A221" s="66" t="s">
        <v>391</v>
      </c>
      <c r="B221" s="66" t="s">
        <v>628</v>
      </c>
      <c r="C221" s="67"/>
      <c r="D221" s="68"/>
      <c r="E221" s="69"/>
      <c r="F221" s="70"/>
      <c r="G221" s="67"/>
      <c r="H221" s="71"/>
      <c r="I221" s="72"/>
      <c r="J221" s="72"/>
      <c r="K221" s="34" t="s">
        <v>65</v>
      </c>
      <c r="L221" s="79">
        <v>221</v>
      </c>
      <c r="M221" s="79"/>
      <c r="N221" s="74"/>
      <c r="O221" s="81" t="s">
        <v>636</v>
      </c>
      <c r="P221" s="81" t="s">
        <v>636</v>
      </c>
      <c r="Q221" s="81"/>
      <c r="R221" s="82" t="s">
        <v>651</v>
      </c>
      <c r="S221" s="84">
        <v>43486.06065972222</v>
      </c>
      <c r="T221" s="81"/>
      <c r="U221" s="81"/>
      <c r="V221" s="81"/>
      <c r="W221" s="81"/>
      <c r="X221" s="81"/>
      <c r="Y221" s="81" t="s">
        <v>791</v>
      </c>
      <c r="Z221" s="81"/>
      <c r="AA221" s="81"/>
      <c r="AB221" s="81"/>
      <c r="AC221" s="81"/>
      <c r="AD221" s="81"/>
      <c r="AE221" s="82" t="s">
        <v>1219</v>
      </c>
      <c r="AF221" s="81">
        <v>0</v>
      </c>
      <c r="AG221" s="81">
        <v>0</v>
      </c>
      <c r="AH221" s="81" t="s">
        <v>641</v>
      </c>
      <c r="AI221" s="81" t="s">
        <v>1453</v>
      </c>
      <c r="AJ221" s="84">
        <v>43485.50460648148</v>
      </c>
      <c r="AK221" s="82" t="s">
        <v>1457</v>
      </c>
      <c r="AL221" s="81">
        <v>493</v>
      </c>
      <c r="AM221" s="81">
        <v>47</v>
      </c>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v>1</v>
      </c>
      <c r="BT221" s="80" t="str">
        <f>REPLACE(INDEX(GroupVertices[Group],MATCH(Edges[[#This Row],[Vertex 1]],GroupVertices[Vertex],0)),1,1,"")</f>
        <v>3</v>
      </c>
      <c r="BU221" s="80" t="str">
        <f>REPLACE(INDEX(GroupVertices[Group],MATCH(Edges[[#This Row],[Vertex 2]],GroupVertices[Vertex],0)),1,1,"")</f>
        <v>3</v>
      </c>
      <c r="BV221" s="48">
        <v>1</v>
      </c>
      <c r="BW221" s="49">
        <v>1.1363636363636365</v>
      </c>
      <c r="BX221" s="48">
        <v>2</v>
      </c>
      <c r="BY221" s="49">
        <v>2.272727272727273</v>
      </c>
      <c r="BZ221" s="48">
        <v>0</v>
      </c>
      <c r="CA221" s="49">
        <v>0</v>
      </c>
      <c r="CB221" s="48">
        <v>85</v>
      </c>
      <c r="CC221" s="49">
        <v>96.5909090909091</v>
      </c>
      <c r="CD221" s="48">
        <v>88</v>
      </c>
    </row>
    <row r="222" spans="1:82" ht="15">
      <c r="A222" s="66" t="s">
        <v>392</v>
      </c>
      <c r="B222" s="66" t="s">
        <v>410</v>
      </c>
      <c r="C222" s="67" t="s">
        <v>3168</v>
      </c>
      <c r="D222" s="68"/>
      <c r="E222" s="69"/>
      <c r="F222" s="70"/>
      <c r="G222" s="67"/>
      <c r="H222" s="71"/>
      <c r="I222" s="72"/>
      <c r="J222" s="72"/>
      <c r="K222" s="34" t="s">
        <v>65</v>
      </c>
      <c r="L222" s="79">
        <v>222</v>
      </c>
      <c r="M222" s="79"/>
      <c r="N222" s="74"/>
      <c r="O222" s="81" t="s">
        <v>635</v>
      </c>
      <c r="P222" s="81" t="s">
        <v>637</v>
      </c>
      <c r="Q222" s="81"/>
      <c r="R222" s="81"/>
      <c r="S222" s="84">
        <v>43485.99259259259</v>
      </c>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t="s">
        <v>792</v>
      </c>
      <c r="AR222" s="81"/>
      <c r="AS222" s="81"/>
      <c r="AT222" s="81"/>
      <c r="AU222" s="81"/>
      <c r="AV222" s="81"/>
      <c r="AW222" s="81" t="s">
        <v>392</v>
      </c>
      <c r="AX222" s="81"/>
      <c r="AY222" s="82" t="s">
        <v>1220</v>
      </c>
      <c r="AZ222" s="81">
        <v>0</v>
      </c>
      <c r="BA222" s="81">
        <v>0</v>
      </c>
      <c r="BB222" s="81" t="s">
        <v>810</v>
      </c>
      <c r="BC222" s="81"/>
      <c r="BD222" s="81"/>
      <c r="BE222" s="81"/>
      <c r="BF222" s="81"/>
      <c r="BG222" s="84">
        <v>43485.652453703704</v>
      </c>
      <c r="BH222" s="81"/>
      <c r="BI222" s="81" t="s">
        <v>410</v>
      </c>
      <c r="BJ222" s="82" t="s">
        <v>1238</v>
      </c>
      <c r="BK222" s="81">
        <v>2</v>
      </c>
      <c r="BL222" s="81">
        <v>11</v>
      </c>
      <c r="BM222" s="81"/>
      <c r="BN222" s="81"/>
      <c r="BO222" s="81"/>
      <c r="BP222" s="81"/>
      <c r="BQ222" s="81"/>
      <c r="BR222" s="81"/>
      <c r="BS222">
        <v>1</v>
      </c>
      <c r="BT222" s="80" t="str">
        <f>REPLACE(INDEX(GroupVertices[Group],MATCH(Edges[[#This Row],[Vertex 1]],GroupVertices[Vertex],0)),1,1,"")</f>
        <v>3</v>
      </c>
      <c r="BU222" s="80" t="str">
        <f>REPLACE(INDEX(GroupVertices[Group],MATCH(Edges[[#This Row],[Vertex 2]],GroupVertices[Vertex],0)),1,1,"")</f>
        <v>3</v>
      </c>
      <c r="BV222" s="48"/>
      <c r="BW222" s="49"/>
      <c r="BX222" s="48"/>
      <c r="BY222" s="49"/>
      <c r="BZ222" s="48"/>
      <c r="CA222" s="49"/>
      <c r="CB222" s="48"/>
      <c r="CC222" s="49"/>
      <c r="CD222" s="48"/>
    </row>
    <row r="223" spans="1:82" ht="15">
      <c r="A223" s="66" t="s">
        <v>392</v>
      </c>
      <c r="B223" s="66" t="s">
        <v>628</v>
      </c>
      <c r="C223" s="67"/>
      <c r="D223" s="68"/>
      <c r="E223" s="69"/>
      <c r="F223" s="70"/>
      <c r="G223" s="67"/>
      <c r="H223" s="71"/>
      <c r="I223" s="72"/>
      <c r="J223" s="72"/>
      <c r="K223" s="34" t="s">
        <v>65</v>
      </c>
      <c r="L223" s="79">
        <v>223</v>
      </c>
      <c r="M223" s="79"/>
      <c r="N223" s="74"/>
      <c r="O223" s="81" t="s">
        <v>636</v>
      </c>
      <c r="P223" s="81" t="s">
        <v>636</v>
      </c>
      <c r="Q223" s="81"/>
      <c r="R223" s="82" t="s">
        <v>651</v>
      </c>
      <c r="S223" s="84">
        <v>43485.99259259259</v>
      </c>
      <c r="T223" s="81"/>
      <c r="U223" s="81"/>
      <c r="V223" s="81"/>
      <c r="W223" s="81"/>
      <c r="X223" s="81"/>
      <c r="Y223" s="81" t="s">
        <v>792</v>
      </c>
      <c r="Z223" s="81"/>
      <c r="AA223" s="81"/>
      <c r="AB223" s="81"/>
      <c r="AC223" s="81"/>
      <c r="AD223" s="81"/>
      <c r="AE223" s="82" t="s">
        <v>1220</v>
      </c>
      <c r="AF223" s="81">
        <v>0</v>
      </c>
      <c r="AG223" s="81">
        <v>0</v>
      </c>
      <c r="AH223" s="81" t="s">
        <v>641</v>
      </c>
      <c r="AI223" s="81" t="s">
        <v>1453</v>
      </c>
      <c r="AJ223" s="84">
        <v>43485.50460648148</v>
      </c>
      <c r="AK223" s="82" t="s">
        <v>1457</v>
      </c>
      <c r="AL223" s="81">
        <v>493</v>
      </c>
      <c r="AM223" s="81">
        <v>47</v>
      </c>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v>1</v>
      </c>
      <c r="BT223" s="80" t="str">
        <f>REPLACE(INDEX(GroupVertices[Group],MATCH(Edges[[#This Row],[Vertex 1]],GroupVertices[Vertex],0)),1,1,"")</f>
        <v>3</v>
      </c>
      <c r="BU223" s="80" t="str">
        <f>REPLACE(INDEX(GroupVertices[Group],MATCH(Edges[[#This Row],[Vertex 2]],GroupVertices[Vertex],0)),1,1,"")</f>
        <v>3</v>
      </c>
      <c r="BV223" s="48">
        <v>1</v>
      </c>
      <c r="BW223" s="49">
        <v>2.5641025641025643</v>
      </c>
      <c r="BX223" s="48">
        <v>3</v>
      </c>
      <c r="BY223" s="49">
        <v>7.6923076923076925</v>
      </c>
      <c r="BZ223" s="48">
        <v>0</v>
      </c>
      <c r="CA223" s="49">
        <v>0</v>
      </c>
      <c r="CB223" s="48">
        <v>35</v>
      </c>
      <c r="CC223" s="49">
        <v>89.74358974358974</v>
      </c>
      <c r="CD223" s="48">
        <v>39</v>
      </c>
    </row>
    <row r="224" spans="1:82" ht="15">
      <c r="A224" s="66" t="s">
        <v>393</v>
      </c>
      <c r="B224" s="66" t="s">
        <v>628</v>
      </c>
      <c r="C224" s="67"/>
      <c r="D224" s="68"/>
      <c r="E224" s="69"/>
      <c r="F224" s="70"/>
      <c r="G224" s="67"/>
      <c r="H224" s="71"/>
      <c r="I224" s="72"/>
      <c r="J224" s="72"/>
      <c r="K224" s="34" t="s">
        <v>65</v>
      </c>
      <c r="L224" s="79">
        <v>224</v>
      </c>
      <c r="M224" s="79"/>
      <c r="N224" s="74"/>
      <c r="O224" s="81" t="s">
        <v>636</v>
      </c>
      <c r="P224" s="81" t="s">
        <v>636</v>
      </c>
      <c r="Q224" s="81"/>
      <c r="R224" s="82" t="s">
        <v>651</v>
      </c>
      <c r="S224" s="84">
        <v>43485.98988425926</v>
      </c>
      <c r="T224" s="81"/>
      <c r="U224" s="81"/>
      <c r="V224" s="81"/>
      <c r="W224" s="81"/>
      <c r="X224" s="81"/>
      <c r="Y224" s="81" t="s">
        <v>793</v>
      </c>
      <c r="Z224" s="81"/>
      <c r="AA224" s="81"/>
      <c r="AB224" s="81"/>
      <c r="AC224" s="81"/>
      <c r="AD224" s="81"/>
      <c r="AE224" s="82" t="s">
        <v>1221</v>
      </c>
      <c r="AF224" s="81">
        <v>0</v>
      </c>
      <c r="AG224" s="81">
        <v>0</v>
      </c>
      <c r="AH224" s="81" t="s">
        <v>641</v>
      </c>
      <c r="AI224" s="81" t="s">
        <v>1453</v>
      </c>
      <c r="AJ224" s="84">
        <v>43485.50460648148</v>
      </c>
      <c r="AK224" s="82" t="s">
        <v>1457</v>
      </c>
      <c r="AL224" s="81">
        <v>493</v>
      </c>
      <c r="AM224" s="81">
        <v>47</v>
      </c>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v>1</v>
      </c>
      <c r="BT224" s="80" t="str">
        <f>REPLACE(INDEX(GroupVertices[Group],MATCH(Edges[[#This Row],[Vertex 1]],GroupVertices[Vertex],0)),1,1,"")</f>
        <v>3</v>
      </c>
      <c r="BU224" s="80" t="str">
        <f>REPLACE(INDEX(GroupVertices[Group],MATCH(Edges[[#This Row],[Vertex 2]],GroupVertices[Vertex],0)),1,1,"")</f>
        <v>3</v>
      </c>
      <c r="BV224" s="48">
        <v>0</v>
      </c>
      <c r="BW224" s="49">
        <v>0</v>
      </c>
      <c r="BX224" s="48">
        <v>0</v>
      </c>
      <c r="BY224" s="49">
        <v>0</v>
      </c>
      <c r="BZ224" s="48">
        <v>0</v>
      </c>
      <c r="CA224" s="49">
        <v>0</v>
      </c>
      <c r="CB224" s="48">
        <v>7</v>
      </c>
      <c r="CC224" s="49">
        <v>100</v>
      </c>
      <c r="CD224" s="48">
        <v>7</v>
      </c>
    </row>
    <row r="225" spans="1:82" ht="15">
      <c r="A225" s="66" t="s">
        <v>394</v>
      </c>
      <c r="B225" s="66" t="s">
        <v>628</v>
      </c>
      <c r="C225" s="67"/>
      <c r="D225" s="68"/>
      <c r="E225" s="69"/>
      <c r="F225" s="70"/>
      <c r="G225" s="67"/>
      <c r="H225" s="71"/>
      <c r="I225" s="72"/>
      <c r="J225" s="72"/>
      <c r="K225" s="34" t="s">
        <v>65</v>
      </c>
      <c r="L225" s="79">
        <v>225</v>
      </c>
      <c r="M225" s="79"/>
      <c r="N225" s="74"/>
      <c r="O225" s="81" t="s">
        <v>636</v>
      </c>
      <c r="P225" s="81" t="s">
        <v>636</v>
      </c>
      <c r="Q225" s="81"/>
      <c r="R225" s="82" t="s">
        <v>651</v>
      </c>
      <c r="S225" s="84">
        <v>43485.92706018518</v>
      </c>
      <c r="T225" s="81"/>
      <c r="U225" s="81"/>
      <c r="V225" s="81"/>
      <c r="W225" s="81"/>
      <c r="X225" s="81"/>
      <c r="Y225" s="81" t="s">
        <v>794</v>
      </c>
      <c r="Z225" s="81"/>
      <c r="AA225" s="81"/>
      <c r="AB225" s="81"/>
      <c r="AC225" s="81"/>
      <c r="AD225" s="81"/>
      <c r="AE225" s="82" t="s">
        <v>1222</v>
      </c>
      <c r="AF225" s="81">
        <v>0</v>
      </c>
      <c r="AG225" s="81">
        <v>0</v>
      </c>
      <c r="AH225" s="81" t="s">
        <v>641</v>
      </c>
      <c r="AI225" s="81" t="s">
        <v>1453</v>
      </c>
      <c r="AJ225" s="84">
        <v>43485.50460648148</v>
      </c>
      <c r="AK225" s="82" t="s">
        <v>1457</v>
      </c>
      <c r="AL225" s="81">
        <v>493</v>
      </c>
      <c r="AM225" s="81">
        <v>47</v>
      </c>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v>1</v>
      </c>
      <c r="BT225" s="80" t="str">
        <f>REPLACE(INDEX(GroupVertices[Group],MATCH(Edges[[#This Row],[Vertex 1]],GroupVertices[Vertex],0)),1,1,"")</f>
        <v>3</v>
      </c>
      <c r="BU225" s="80" t="str">
        <f>REPLACE(INDEX(GroupVertices[Group],MATCH(Edges[[#This Row],[Vertex 2]],GroupVertices[Vertex],0)),1,1,"")</f>
        <v>3</v>
      </c>
      <c r="BV225" s="48">
        <v>2</v>
      </c>
      <c r="BW225" s="49">
        <v>7.142857142857143</v>
      </c>
      <c r="BX225" s="48">
        <v>0</v>
      </c>
      <c r="BY225" s="49">
        <v>0</v>
      </c>
      <c r="BZ225" s="48">
        <v>0</v>
      </c>
      <c r="CA225" s="49">
        <v>0</v>
      </c>
      <c r="CB225" s="48">
        <v>26</v>
      </c>
      <c r="CC225" s="49">
        <v>92.85714285714286</v>
      </c>
      <c r="CD225" s="48">
        <v>28</v>
      </c>
    </row>
    <row r="226" spans="1:82" ht="15">
      <c r="A226" s="66" t="s">
        <v>395</v>
      </c>
      <c r="B226" s="66" t="s">
        <v>628</v>
      </c>
      <c r="C226" s="67"/>
      <c r="D226" s="68"/>
      <c r="E226" s="69"/>
      <c r="F226" s="70"/>
      <c r="G226" s="67"/>
      <c r="H226" s="71"/>
      <c r="I226" s="72"/>
      <c r="J226" s="72"/>
      <c r="K226" s="34" t="s">
        <v>65</v>
      </c>
      <c r="L226" s="79">
        <v>226</v>
      </c>
      <c r="M226" s="79"/>
      <c r="N226" s="74"/>
      <c r="O226" s="81" t="s">
        <v>636</v>
      </c>
      <c r="P226" s="81" t="s">
        <v>636</v>
      </c>
      <c r="Q226" s="81"/>
      <c r="R226" s="82" t="s">
        <v>651</v>
      </c>
      <c r="S226" s="84">
        <v>43485.903599537036</v>
      </c>
      <c r="T226" s="81"/>
      <c r="U226" s="81"/>
      <c r="V226" s="81"/>
      <c r="W226" s="81"/>
      <c r="X226" s="81"/>
      <c r="Y226" s="81" t="s">
        <v>795</v>
      </c>
      <c r="Z226" s="81"/>
      <c r="AA226" s="81"/>
      <c r="AB226" s="81"/>
      <c r="AC226" s="81"/>
      <c r="AD226" s="81"/>
      <c r="AE226" s="82" t="s">
        <v>1223</v>
      </c>
      <c r="AF226" s="81">
        <v>0</v>
      </c>
      <c r="AG226" s="81">
        <v>0</v>
      </c>
      <c r="AH226" s="81" t="s">
        <v>641</v>
      </c>
      <c r="AI226" s="81" t="s">
        <v>1453</v>
      </c>
      <c r="AJ226" s="84">
        <v>43485.50460648148</v>
      </c>
      <c r="AK226" s="82" t="s">
        <v>1457</v>
      </c>
      <c r="AL226" s="81">
        <v>493</v>
      </c>
      <c r="AM226" s="81">
        <v>47</v>
      </c>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v>1</v>
      </c>
      <c r="BT226" s="80" t="str">
        <f>REPLACE(INDEX(GroupVertices[Group],MATCH(Edges[[#This Row],[Vertex 1]],GroupVertices[Vertex],0)),1,1,"")</f>
        <v>3</v>
      </c>
      <c r="BU226" s="80" t="str">
        <f>REPLACE(INDEX(GroupVertices[Group],MATCH(Edges[[#This Row],[Vertex 2]],GroupVertices[Vertex],0)),1,1,"")</f>
        <v>3</v>
      </c>
      <c r="BV226" s="48">
        <v>1</v>
      </c>
      <c r="BW226" s="49">
        <v>8.333333333333334</v>
      </c>
      <c r="BX226" s="48">
        <v>1</v>
      </c>
      <c r="BY226" s="49">
        <v>8.333333333333334</v>
      </c>
      <c r="BZ226" s="48">
        <v>0</v>
      </c>
      <c r="CA226" s="49">
        <v>0</v>
      </c>
      <c r="CB226" s="48">
        <v>10</v>
      </c>
      <c r="CC226" s="49">
        <v>83.33333333333333</v>
      </c>
      <c r="CD226" s="48">
        <v>12</v>
      </c>
    </row>
    <row r="227" spans="1:82" ht="15">
      <c r="A227" s="66" t="s">
        <v>396</v>
      </c>
      <c r="B227" s="66" t="s">
        <v>410</v>
      </c>
      <c r="C227" s="67" t="s">
        <v>3166</v>
      </c>
      <c r="D227" s="68">
        <v>7</v>
      </c>
      <c r="E227" s="69"/>
      <c r="F227" s="70"/>
      <c r="G227" s="67"/>
      <c r="H227" s="71"/>
      <c r="I227" s="72"/>
      <c r="J227" s="72"/>
      <c r="K227" s="34" t="s">
        <v>65</v>
      </c>
      <c r="L227" s="79">
        <v>227</v>
      </c>
      <c r="M227" s="79"/>
      <c r="N227" s="74"/>
      <c r="O227" s="81" t="s">
        <v>635</v>
      </c>
      <c r="P227" s="81" t="s">
        <v>637</v>
      </c>
      <c r="Q227" s="81"/>
      <c r="R227" s="81"/>
      <c r="S227" s="84">
        <v>43485.898460648146</v>
      </c>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t="s">
        <v>796</v>
      </c>
      <c r="AR227" s="81"/>
      <c r="AS227" s="81"/>
      <c r="AT227" s="81"/>
      <c r="AU227" s="81"/>
      <c r="AV227" s="81"/>
      <c r="AW227" s="81" t="s">
        <v>396</v>
      </c>
      <c r="AX227" s="81"/>
      <c r="AY227" s="82" t="s">
        <v>1224</v>
      </c>
      <c r="AZ227" s="81">
        <v>1</v>
      </c>
      <c r="BA227" s="81">
        <v>0</v>
      </c>
      <c r="BB227" s="81" t="s">
        <v>810</v>
      </c>
      <c r="BC227" s="81"/>
      <c r="BD227" s="81"/>
      <c r="BE227" s="81"/>
      <c r="BF227" s="81"/>
      <c r="BG227" s="84">
        <v>43485.652453703704</v>
      </c>
      <c r="BH227" s="81"/>
      <c r="BI227" s="81" t="s">
        <v>410</v>
      </c>
      <c r="BJ227" s="82" t="s">
        <v>1238</v>
      </c>
      <c r="BK227" s="81">
        <v>2</v>
      </c>
      <c r="BL227" s="81">
        <v>11</v>
      </c>
      <c r="BM227" s="81"/>
      <c r="BN227" s="81"/>
      <c r="BO227" s="81"/>
      <c r="BP227" s="81"/>
      <c r="BQ227" s="81"/>
      <c r="BR227" s="81"/>
      <c r="BS227">
        <v>1</v>
      </c>
      <c r="BT227" s="80" t="str">
        <f>REPLACE(INDEX(GroupVertices[Group],MATCH(Edges[[#This Row],[Vertex 1]],GroupVertices[Vertex],0)),1,1,"")</f>
        <v>3</v>
      </c>
      <c r="BU227" s="80" t="str">
        <f>REPLACE(INDEX(GroupVertices[Group],MATCH(Edges[[#This Row],[Vertex 2]],GroupVertices[Vertex],0)),1,1,"")</f>
        <v>3</v>
      </c>
      <c r="BV227" s="48"/>
      <c r="BW227" s="49"/>
      <c r="BX227" s="48"/>
      <c r="BY227" s="49"/>
      <c r="BZ227" s="48"/>
      <c r="CA227" s="49"/>
      <c r="CB227" s="48"/>
      <c r="CC227" s="49"/>
      <c r="CD227" s="48"/>
    </row>
    <row r="228" spans="1:82" ht="15">
      <c r="A228" s="66" t="s">
        <v>396</v>
      </c>
      <c r="B228" s="66" t="s">
        <v>628</v>
      </c>
      <c r="C228" s="67"/>
      <c r="D228" s="68"/>
      <c r="E228" s="69"/>
      <c r="F228" s="70"/>
      <c r="G228" s="67"/>
      <c r="H228" s="71"/>
      <c r="I228" s="72"/>
      <c r="J228" s="72"/>
      <c r="K228" s="34" t="s">
        <v>65</v>
      </c>
      <c r="L228" s="79">
        <v>228</v>
      </c>
      <c r="M228" s="79"/>
      <c r="N228" s="74"/>
      <c r="O228" s="81" t="s">
        <v>636</v>
      </c>
      <c r="P228" s="81" t="s">
        <v>636</v>
      </c>
      <c r="Q228" s="81"/>
      <c r="R228" s="82" t="s">
        <v>651</v>
      </c>
      <c r="S228" s="84">
        <v>43485.898460648146</v>
      </c>
      <c r="T228" s="81"/>
      <c r="U228" s="81"/>
      <c r="V228" s="81"/>
      <c r="W228" s="81"/>
      <c r="X228" s="81"/>
      <c r="Y228" s="81" t="s">
        <v>796</v>
      </c>
      <c r="Z228" s="81"/>
      <c r="AA228" s="81"/>
      <c r="AB228" s="81"/>
      <c r="AC228" s="81"/>
      <c r="AD228" s="81"/>
      <c r="AE228" s="82" t="s">
        <v>1224</v>
      </c>
      <c r="AF228" s="81">
        <v>1</v>
      </c>
      <c r="AG228" s="81">
        <v>0</v>
      </c>
      <c r="AH228" s="81" t="s">
        <v>641</v>
      </c>
      <c r="AI228" s="81" t="s">
        <v>1453</v>
      </c>
      <c r="AJ228" s="84">
        <v>43485.50460648148</v>
      </c>
      <c r="AK228" s="82" t="s">
        <v>1457</v>
      </c>
      <c r="AL228" s="81">
        <v>493</v>
      </c>
      <c r="AM228" s="81">
        <v>47</v>
      </c>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v>1</v>
      </c>
      <c r="BT228" s="80" t="str">
        <f>REPLACE(INDEX(GroupVertices[Group],MATCH(Edges[[#This Row],[Vertex 1]],GroupVertices[Vertex],0)),1,1,"")</f>
        <v>3</v>
      </c>
      <c r="BU228" s="80" t="str">
        <f>REPLACE(INDEX(GroupVertices[Group],MATCH(Edges[[#This Row],[Vertex 2]],GroupVertices[Vertex],0)),1,1,"")</f>
        <v>3</v>
      </c>
      <c r="BV228" s="48">
        <v>3</v>
      </c>
      <c r="BW228" s="49">
        <v>14.285714285714286</v>
      </c>
      <c r="BX228" s="48">
        <v>0</v>
      </c>
      <c r="BY228" s="49">
        <v>0</v>
      </c>
      <c r="BZ228" s="48">
        <v>0</v>
      </c>
      <c r="CA228" s="49">
        <v>0</v>
      </c>
      <c r="CB228" s="48">
        <v>18</v>
      </c>
      <c r="CC228" s="49">
        <v>85.71428571428571</v>
      </c>
      <c r="CD228" s="48">
        <v>21</v>
      </c>
    </row>
    <row r="229" spans="1:82" ht="15">
      <c r="A229" s="66" t="s">
        <v>397</v>
      </c>
      <c r="B229" s="66" t="s">
        <v>410</v>
      </c>
      <c r="C229" s="67" t="s">
        <v>3166</v>
      </c>
      <c r="D229" s="68">
        <v>7</v>
      </c>
      <c r="E229" s="69"/>
      <c r="F229" s="70"/>
      <c r="G229" s="67"/>
      <c r="H229" s="71"/>
      <c r="I229" s="72"/>
      <c r="J229" s="72"/>
      <c r="K229" s="34" t="s">
        <v>65</v>
      </c>
      <c r="L229" s="79">
        <v>229</v>
      </c>
      <c r="M229" s="79"/>
      <c r="N229" s="74"/>
      <c r="O229" s="81" t="s">
        <v>635</v>
      </c>
      <c r="P229" s="81" t="s">
        <v>637</v>
      </c>
      <c r="Q229" s="81"/>
      <c r="R229" s="81"/>
      <c r="S229" s="84">
        <v>43485.88863425926</v>
      </c>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t="s">
        <v>797</v>
      </c>
      <c r="AR229" s="81"/>
      <c r="AS229" s="81"/>
      <c r="AT229" s="81"/>
      <c r="AU229" s="81"/>
      <c r="AV229" s="81"/>
      <c r="AW229" s="81" t="s">
        <v>397</v>
      </c>
      <c r="AX229" s="81"/>
      <c r="AY229" s="82" t="s">
        <v>1225</v>
      </c>
      <c r="AZ229" s="81">
        <v>1</v>
      </c>
      <c r="BA229" s="81">
        <v>0</v>
      </c>
      <c r="BB229" s="81" t="s">
        <v>810</v>
      </c>
      <c r="BC229" s="81"/>
      <c r="BD229" s="81"/>
      <c r="BE229" s="81"/>
      <c r="BF229" s="81"/>
      <c r="BG229" s="84">
        <v>43485.652453703704</v>
      </c>
      <c r="BH229" s="81"/>
      <c r="BI229" s="81" t="s">
        <v>410</v>
      </c>
      <c r="BJ229" s="82" t="s">
        <v>1238</v>
      </c>
      <c r="BK229" s="81">
        <v>2</v>
      </c>
      <c r="BL229" s="81">
        <v>11</v>
      </c>
      <c r="BM229" s="81"/>
      <c r="BN229" s="81"/>
      <c r="BO229" s="81"/>
      <c r="BP229" s="81"/>
      <c r="BQ229" s="81"/>
      <c r="BR229" s="81"/>
      <c r="BS229">
        <v>1</v>
      </c>
      <c r="BT229" s="80" t="str">
        <f>REPLACE(INDEX(GroupVertices[Group],MATCH(Edges[[#This Row],[Vertex 1]],GroupVertices[Vertex],0)),1,1,"")</f>
        <v>3</v>
      </c>
      <c r="BU229" s="80" t="str">
        <f>REPLACE(INDEX(GroupVertices[Group],MATCH(Edges[[#This Row],[Vertex 2]],GroupVertices[Vertex],0)),1,1,"")</f>
        <v>3</v>
      </c>
      <c r="BV229" s="48"/>
      <c r="BW229" s="49"/>
      <c r="BX229" s="48"/>
      <c r="BY229" s="49"/>
      <c r="BZ229" s="48"/>
      <c r="CA229" s="49"/>
      <c r="CB229" s="48"/>
      <c r="CC229" s="49"/>
      <c r="CD229" s="48"/>
    </row>
    <row r="230" spans="1:82" ht="15">
      <c r="A230" s="66" t="s">
        <v>397</v>
      </c>
      <c r="B230" s="66" t="s">
        <v>628</v>
      </c>
      <c r="C230" s="67"/>
      <c r="D230" s="68"/>
      <c r="E230" s="69"/>
      <c r="F230" s="70"/>
      <c r="G230" s="67"/>
      <c r="H230" s="71"/>
      <c r="I230" s="72"/>
      <c r="J230" s="72"/>
      <c r="K230" s="34" t="s">
        <v>65</v>
      </c>
      <c r="L230" s="79">
        <v>230</v>
      </c>
      <c r="M230" s="79"/>
      <c r="N230" s="74"/>
      <c r="O230" s="81" t="s">
        <v>636</v>
      </c>
      <c r="P230" s="81" t="s">
        <v>636</v>
      </c>
      <c r="Q230" s="81"/>
      <c r="R230" s="82" t="s">
        <v>651</v>
      </c>
      <c r="S230" s="84">
        <v>43485.88863425926</v>
      </c>
      <c r="T230" s="81"/>
      <c r="U230" s="81"/>
      <c r="V230" s="81"/>
      <c r="W230" s="81"/>
      <c r="X230" s="81"/>
      <c r="Y230" s="81" t="s">
        <v>797</v>
      </c>
      <c r="Z230" s="81"/>
      <c r="AA230" s="81"/>
      <c r="AB230" s="81"/>
      <c r="AC230" s="81"/>
      <c r="AD230" s="81"/>
      <c r="AE230" s="82" t="s">
        <v>1225</v>
      </c>
      <c r="AF230" s="81">
        <v>1</v>
      </c>
      <c r="AG230" s="81">
        <v>0</v>
      </c>
      <c r="AH230" s="81" t="s">
        <v>641</v>
      </c>
      <c r="AI230" s="81" t="s">
        <v>1453</v>
      </c>
      <c r="AJ230" s="84">
        <v>43485.50460648148</v>
      </c>
      <c r="AK230" s="82" t="s">
        <v>1457</v>
      </c>
      <c r="AL230" s="81">
        <v>493</v>
      </c>
      <c r="AM230" s="81">
        <v>47</v>
      </c>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v>1</v>
      </c>
      <c r="BT230" s="80" t="str">
        <f>REPLACE(INDEX(GroupVertices[Group],MATCH(Edges[[#This Row],[Vertex 1]],GroupVertices[Vertex],0)),1,1,"")</f>
        <v>3</v>
      </c>
      <c r="BU230" s="80" t="str">
        <f>REPLACE(INDEX(GroupVertices[Group],MATCH(Edges[[#This Row],[Vertex 2]],GroupVertices[Vertex],0)),1,1,"")</f>
        <v>3</v>
      </c>
      <c r="BV230" s="48">
        <v>2</v>
      </c>
      <c r="BW230" s="49">
        <v>8.695652173913043</v>
      </c>
      <c r="BX230" s="48">
        <v>0</v>
      </c>
      <c r="BY230" s="49">
        <v>0</v>
      </c>
      <c r="BZ230" s="48">
        <v>0</v>
      </c>
      <c r="CA230" s="49">
        <v>0</v>
      </c>
      <c r="CB230" s="48">
        <v>21</v>
      </c>
      <c r="CC230" s="49">
        <v>91.30434782608695</v>
      </c>
      <c r="CD230" s="48">
        <v>23</v>
      </c>
    </row>
    <row r="231" spans="1:82" ht="15">
      <c r="A231" s="66" t="s">
        <v>398</v>
      </c>
      <c r="B231" s="66" t="s">
        <v>410</v>
      </c>
      <c r="C231" s="67" t="s">
        <v>3168</v>
      </c>
      <c r="D231" s="68"/>
      <c r="E231" s="69"/>
      <c r="F231" s="70"/>
      <c r="G231" s="67"/>
      <c r="H231" s="71"/>
      <c r="I231" s="72"/>
      <c r="J231" s="72"/>
      <c r="K231" s="34" t="s">
        <v>65</v>
      </c>
      <c r="L231" s="79">
        <v>231</v>
      </c>
      <c r="M231" s="79"/>
      <c r="N231" s="74"/>
      <c r="O231" s="81" t="s">
        <v>635</v>
      </c>
      <c r="P231" s="81" t="s">
        <v>637</v>
      </c>
      <c r="Q231" s="81"/>
      <c r="R231" s="81"/>
      <c r="S231" s="84">
        <v>43485.88505787037</v>
      </c>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t="s">
        <v>798</v>
      </c>
      <c r="AR231" s="81"/>
      <c r="AS231" s="81"/>
      <c r="AT231" s="81"/>
      <c r="AU231" s="81"/>
      <c r="AV231" s="81"/>
      <c r="AW231" s="81" t="s">
        <v>398</v>
      </c>
      <c r="AX231" s="81"/>
      <c r="AY231" s="82" t="s">
        <v>1226</v>
      </c>
      <c r="AZ231" s="81">
        <v>0</v>
      </c>
      <c r="BA231" s="81">
        <v>0</v>
      </c>
      <c r="BB231" s="81" t="s">
        <v>810</v>
      </c>
      <c r="BC231" s="81"/>
      <c r="BD231" s="81"/>
      <c r="BE231" s="81"/>
      <c r="BF231" s="81"/>
      <c r="BG231" s="84">
        <v>43485.652453703704</v>
      </c>
      <c r="BH231" s="81"/>
      <c r="BI231" s="81" t="s">
        <v>410</v>
      </c>
      <c r="BJ231" s="82" t="s">
        <v>1238</v>
      </c>
      <c r="BK231" s="81">
        <v>2</v>
      </c>
      <c r="BL231" s="81">
        <v>11</v>
      </c>
      <c r="BM231" s="81"/>
      <c r="BN231" s="81"/>
      <c r="BO231" s="81"/>
      <c r="BP231" s="81"/>
      <c r="BQ231" s="81"/>
      <c r="BR231" s="81"/>
      <c r="BS231">
        <v>1</v>
      </c>
      <c r="BT231" s="80" t="str">
        <f>REPLACE(INDEX(GroupVertices[Group],MATCH(Edges[[#This Row],[Vertex 1]],GroupVertices[Vertex],0)),1,1,"")</f>
        <v>3</v>
      </c>
      <c r="BU231" s="80" t="str">
        <f>REPLACE(INDEX(GroupVertices[Group],MATCH(Edges[[#This Row],[Vertex 2]],GroupVertices[Vertex],0)),1,1,"")</f>
        <v>3</v>
      </c>
      <c r="BV231" s="48"/>
      <c r="BW231" s="49"/>
      <c r="BX231" s="48"/>
      <c r="BY231" s="49"/>
      <c r="BZ231" s="48"/>
      <c r="CA231" s="49"/>
      <c r="CB231" s="48"/>
      <c r="CC231" s="49"/>
      <c r="CD231" s="48"/>
    </row>
    <row r="232" spans="1:82" ht="15">
      <c r="A232" s="66" t="s">
        <v>398</v>
      </c>
      <c r="B232" s="66" t="s">
        <v>628</v>
      </c>
      <c r="C232" s="67"/>
      <c r="D232" s="68"/>
      <c r="E232" s="69"/>
      <c r="F232" s="70"/>
      <c r="G232" s="67"/>
      <c r="H232" s="71"/>
      <c r="I232" s="72"/>
      <c r="J232" s="72"/>
      <c r="K232" s="34" t="s">
        <v>65</v>
      </c>
      <c r="L232" s="79">
        <v>232</v>
      </c>
      <c r="M232" s="79"/>
      <c r="N232" s="74"/>
      <c r="O232" s="81" t="s">
        <v>636</v>
      </c>
      <c r="P232" s="81" t="s">
        <v>636</v>
      </c>
      <c r="Q232" s="81"/>
      <c r="R232" s="82" t="s">
        <v>651</v>
      </c>
      <c r="S232" s="84">
        <v>43485.88505787037</v>
      </c>
      <c r="T232" s="81"/>
      <c r="U232" s="81"/>
      <c r="V232" s="81"/>
      <c r="W232" s="81"/>
      <c r="X232" s="81"/>
      <c r="Y232" s="81" t="s">
        <v>798</v>
      </c>
      <c r="Z232" s="81"/>
      <c r="AA232" s="81"/>
      <c r="AB232" s="81"/>
      <c r="AC232" s="81"/>
      <c r="AD232" s="81"/>
      <c r="AE232" s="82" t="s">
        <v>1226</v>
      </c>
      <c r="AF232" s="81">
        <v>0</v>
      </c>
      <c r="AG232" s="81">
        <v>0</v>
      </c>
      <c r="AH232" s="81" t="s">
        <v>641</v>
      </c>
      <c r="AI232" s="81" t="s">
        <v>1453</v>
      </c>
      <c r="AJ232" s="84">
        <v>43485.50460648148</v>
      </c>
      <c r="AK232" s="82" t="s">
        <v>1457</v>
      </c>
      <c r="AL232" s="81">
        <v>493</v>
      </c>
      <c r="AM232" s="81">
        <v>47</v>
      </c>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v>1</v>
      </c>
      <c r="BT232" s="80" t="str">
        <f>REPLACE(INDEX(GroupVertices[Group],MATCH(Edges[[#This Row],[Vertex 1]],GroupVertices[Vertex],0)),1,1,"")</f>
        <v>3</v>
      </c>
      <c r="BU232" s="80" t="str">
        <f>REPLACE(INDEX(GroupVertices[Group],MATCH(Edges[[#This Row],[Vertex 2]],GroupVertices[Vertex],0)),1,1,"")</f>
        <v>3</v>
      </c>
      <c r="BV232" s="48">
        <v>2</v>
      </c>
      <c r="BW232" s="49">
        <v>7.407407407407407</v>
      </c>
      <c r="BX232" s="48">
        <v>0</v>
      </c>
      <c r="BY232" s="49">
        <v>0</v>
      </c>
      <c r="BZ232" s="48">
        <v>0</v>
      </c>
      <c r="CA232" s="49">
        <v>0</v>
      </c>
      <c r="CB232" s="48">
        <v>25</v>
      </c>
      <c r="CC232" s="49">
        <v>92.5925925925926</v>
      </c>
      <c r="CD232" s="48">
        <v>27</v>
      </c>
    </row>
    <row r="233" spans="1:82" ht="15">
      <c r="A233" s="66" t="s">
        <v>399</v>
      </c>
      <c r="B233" s="66" t="s">
        <v>628</v>
      </c>
      <c r="C233" s="67"/>
      <c r="D233" s="68"/>
      <c r="E233" s="69"/>
      <c r="F233" s="70"/>
      <c r="G233" s="67"/>
      <c r="H233" s="71"/>
      <c r="I233" s="72"/>
      <c r="J233" s="72"/>
      <c r="K233" s="34" t="s">
        <v>65</v>
      </c>
      <c r="L233" s="79">
        <v>233</v>
      </c>
      <c r="M233" s="79"/>
      <c r="N233" s="74"/>
      <c r="O233" s="81" t="s">
        <v>636</v>
      </c>
      <c r="P233" s="81" t="s">
        <v>636</v>
      </c>
      <c r="Q233" s="81"/>
      <c r="R233" s="82" t="s">
        <v>651</v>
      </c>
      <c r="S233" s="84">
        <v>43485.85396990741</v>
      </c>
      <c r="T233" s="81"/>
      <c r="U233" s="81"/>
      <c r="V233" s="81"/>
      <c r="W233" s="81"/>
      <c r="X233" s="81"/>
      <c r="Y233" s="81" t="s">
        <v>799</v>
      </c>
      <c r="Z233" s="81"/>
      <c r="AA233" s="81"/>
      <c r="AB233" s="81"/>
      <c r="AC233" s="81"/>
      <c r="AD233" s="81"/>
      <c r="AE233" s="82" t="s">
        <v>1227</v>
      </c>
      <c r="AF233" s="81">
        <v>0</v>
      </c>
      <c r="AG233" s="81">
        <v>0</v>
      </c>
      <c r="AH233" s="81" t="s">
        <v>641</v>
      </c>
      <c r="AI233" s="81" t="s">
        <v>1453</v>
      </c>
      <c r="AJ233" s="84">
        <v>43485.50460648148</v>
      </c>
      <c r="AK233" s="82" t="s">
        <v>1457</v>
      </c>
      <c r="AL233" s="81">
        <v>493</v>
      </c>
      <c r="AM233" s="81">
        <v>47</v>
      </c>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v>1</v>
      </c>
      <c r="BT233" s="80" t="str">
        <f>REPLACE(INDEX(GroupVertices[Group],MATCH(Edges[[#This Row],[Vertex 1]],GroupVertices[Vertex],0)),1,1,"")</f>
        <v>3</v>
      </c>
      <c r="BU233" s="80" t="str">
        <f>REPLACE(INDEX(GroupVertices[Group],MATCH(Edges[[#This Row],[Vertex 2]],GroupVertices[Vertex],0)),1,1,"")</f>
        <v>3</v>
      </c>
      <c r="BV233" s="48">
        <v>0</v>
      </c>
      <c r="BW233" s="49">
        <v>0</v>
      </c>
      <c r="BX233" s="48">
        <v>0</v>
      </c>
      <c r="BY233" s="49">
        <v>0</v>
      </c>
      <c r="BZ233" s="48">
        <v>0</v>
      </c>
      <c r="CA233" s="49">
        <v>0</v>
      </c>
      <c r="CB233" s="48">
        <v>3</v>
      </c>
      <c r="CC233" s="49">
        <v>100</v>
      </c>
      <c r="CD233" s="48">
        <v>3</v>
      </c>
    </row>
    <row r="234" spans="1:82" ht="15">
      <c r="A234" s="66" t="s">
        <v>400</v>
      </c>
      <c r="B234" s="66" t="s">
        <v>628</v>
      </c>
      <c r="C234" s="67"/>
      <c r="D234" s="68"/>
      <c r="E234" s="69"/>
      <c r="F234" s="70"/>
      <c r="G234" s="67"/>
      <c r="H234" s="71"/>
      <c r="I234" s="72"/>
      <c r="J234" s="72"/>
      <c r="K234" s="34" t="s">
        <v>65</v>
      </c>
      <c r="L234" s="79">
        <v>234</v>
      </c>
      <c r="M234" s="79"/>
      <c r="N234" s="74"/>
      <c r="O234" s="81" t="s">
        <v>636</v>
      </c>
      <c r="P234" s="81" t="s">
        <v>636</v>
      </c>
      <c r="Q234" s="81"/>
      <c r="R234" s="82" t="s">
        <v>651</v>
      </c>
      <c r="S234" s="84">
        <v>43485.83332175926</v>
      </c>
      <c r="T234" s="81"/>
      <c r="U234" s="81"/>
      <c r="V234" s="81"/>
      <c r="W234" s="81"/>
      <c r="X234" s="81"/>
      <c r="Y234" s="81" t="s">
        <v>800</v>
      </c>
      <c r="Z234" s="81"/>
      <c r="AA234" s="81"/>
      <c r="AB234" s="81"/>
      <c r="AC234" s="81"/>
      <c r="AD234" s="81"/>
      <c r="AE234" s="82" t="s">
        <v>1228</v>
      </c>
      <c r="AF234" s="81">
        <v>0</v>
      </c>
      <c r="AG234" s="81">
        <v>0</v>
      </c>
      <c r="AH234" s="81" t="s">
        <v>641</v>
      </c>
      <c r="AI234" s="81" t="s">
        <v>1453</v>
      </c>
      <c r="AJ234" s="84">
        <v>43485.50460648148</v>
      </c>
      <c r="AK234" s="82" t="s">
        <v>1457</v>
      </c>
      <c r="AL234" s="81">
        <v>493</v>
      </c>
      <c r="AM234" s="81">
        <v>47</v>
      </c>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v>1</v>
      </c>
      <c r="BT234" s="80" t="str">
        <f>REPLACE(INDEX(GroupVertices[Group],MATCH(Edges[[#This Row],[Vertex 1]],GroupVertices[Vertex],0)),1,1,"")</f>
        <v>3</v>
      </c>
      <c r="BU234" s="80" t="str">
        <f>REPLACE(INDEX(GroupVertices[Group],MATCH(Edges[[#This Row],[Vertex 2]],GroupVertices[Vertex],0)),1,1,"")</f>
        <v>3</v>
      </c>
      <c r="BV234" s="48">
        <v>1</v>
      </c>
      <c r="BW234" s="49">
        <v>4.761904761904762</v>
      </c>
      <c r="BX234" s="48">
        <v>2</v>
      </c>
      <c r="BY234" s="49">
        <v>9.523809523809524</v>
      </c>
      <c r="BZ234" s="48">
        <v>0</v>
      </c>
      <c r="CA234" s="49">
        <v>0</v>
      </c>
      <c r="CB234" s="48">
        <v>18</v>
      </c>
      <c r="CC234" s="49">
        <v>85.71428571428571</v>
      </c>
      <c r="CD234" s="48">
        <v>21</v>
      </c>
    </row>
    <row r="235" spans="1:82" ht="15">
      <c r="A235" s="66" t="s">
        <v>401</v>
      </c>
      <c r="B235" s="66" t="s">
        <v>628</v>
      </c>
      <c r="C235" s="67"/>
      <c r="D235" s="68"/>
      <c r="E235" s="69"/>
      <c r="F235" s="70"/>
      <c r="G235" s="67"/>
      <c r="H235" s="71"/>
      <c r="I235" s="72"/>
      <c r="J235" s="72"/>
      <c r="K235" s="34" t="s">
        <v>65</v>
      </c>
      <c r="L235" s="79">
        <v>235</v>
      </c>
      <c r="M235" s="79"/>
      <c r="N235" s="74"/>
      <c r="O235" s="81" t="s">
        <v>636</v>
      </c>
      <c r="P235" s="81" t="s">
        <v>636</v>
      </c>
      <c r="Q235" s="81"/>
      <c r="R235" s="82" t="s">
        <v>651</v>
      </c>
      <c r="S235" s="84">
        <v>43485.757731481484</v>
      </c>
      <c r="T235" s="81"/>
      <c r="U235" s="81"/>
      <c r="V235" s="81"/>
      <c r="W235" s="81"/>
      <c r="X235" s="81"/>
      <c r="Y235" s="81" t="s">
        <v>801</v>
      </c>
      <c r="Z235" s="81"/>
      <c r="AA235" s="81"/>
      <c r="AB235" s="81"/>
      <c r="AC235" s="81"/>
      <c r="AD235" s="81"/>
      <c r="AE235" s="82" t="s">
        <v>1229</v>
      </c>
      <c r="AF235" s="81">
        <v>0</v>
      </c>
      <c r="AG235" s="81">
        <v>0</v>
      </c>
      <c r="AH235" s="81" t="s">
        <v>641</v>
      </c>
      <c r="AI235" s="81" t="s">
        <v>1453</v>
      </c>
      <c r="AJ235" s="84">
        <v>43485.50460648148</v>
      </c>
      <c r="AK235" s="82" t="s">
        <v>1457</v>
      </c>
      <c r="AL235" s="81">
        <v>493</v>
      </c>
      <c r="AM235" s="81">
        <v>47</v>
      </c>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v>1</v>
      </c>
      <c r="BT235" s="80" t="str">
        <f>REPLACE(INDEX(GroupVertices[Group],MATCH(Edges[[#This Row],[Vertex 1]],GroupVertices[Vertex],0)),1,1,"")</f>
        <v>3</v>
      </c>
      <c r="BU235" s="80" t="str">
        <f>REPLACE(INDEX(GroupVertices[Group],MATCH(Edges[[#This Row],[Vertex 2]],GroupVertices[Vertex],0)),1,1,"")</f>
        <v>3</v>
      </c>
      <c r="BV235" s="48">
        <v>5</v>
      </c>
      <c r="BW235" s="49">
        <v>1.8656716417910448</v>
      </c>
      <c r="BX235" s="48">
        <v>14</v>
      </c>
      <c r="BY235" s="49">
        <v>5.223880597014926</v>
      </c>
      <c r="BZ235" s="48">
        <v>0</v>
      </c>
      <c r="CA235" s="49">
        <v>0</v>
      </c>
      <c r="CB235" s="48">
        <v>249</v>
      </c>
      <c r="CC235" s="49">
        <v>92.91044776119404</v>
      </c>
      <c r="CD235" s="48">
        <v>268</v>
      </c>
    </row>
    <row r="236" spans="1:82" ht="15">
      <c r="A236" s="66" t="s">
        <v>402</v>
      </c>
      <c r="B236" s="66" t="s">
        <v>417</v>
      </c>
      <c r="C236" s="67" t="s">
        <v>3168</v>
      </c>
      <c r="D236" s="68"/>
      <c r="E236" s="69"/>
      <c r="F236" s="70"/>
      <c r="G236" s="67"/>
      <c r="H236" s="71"/>
      <c r="I236" s="72"/>
      <c r="J236" s="72"/>
      <c r="K236" s="34" t="s">
        <v>65</v>
      </c>
      <c r="L236" s="79">
        <v>236</v>
      </c>
      <c r="M236" s="79"/>
      <c r="N236" s="74"/>
      <c r="O236" s="81" t="s">
        <v>635</v>
      </c>
      <c r="P236" s="81" t="s">
        <v>637</v>
      </c>
      <c r="Q236" s="81"/>
      <c r="R236" s="81"/>
      <c r="S236" s="84">
        <v>43485.75549768518</v>
      </c>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t="s">
        <v>802</v>
      </c>
      <c r="AR236" s="81"/>
      <c r="AS236" s="81"/>
      <c r="AT236" s="81"/>
      <c r="AU236" s="81"/>
      <c r="AV236" s="81"/>
      <c r="AW236" s="81" t="s">
        <v>402</v>
      </c>
      <c r="AX236" s="81"/>
      <c r="AY236" s="82" t="s">
        <v>1230</v>
      </c>
      <c r="AZ236" s="81">
        <v>0</v>
      </c>
      <c r="BA236" s="81">
        <v>0</v>
      </c>
      <c r="BB236" s="81" t="s">
        <v>817</v>
      </c>
      <c r="BC236" s="81"/>
      <c r="BD236" s="81"/>
      <c r="BE236" s="81"/>
      <c r="BF236" s="81"/>
      <c r="BG236" s="84">
        <v>43485.538460648146</v>
      </c>
      <c r="BH236" s="81"/>
      <c r="BI236" s="81" t="s">
        <v>417</v>
      </c>
      <c r="BJ236" s="82" t="s">
        <v>1245</v>
      </c>
      <c r="BK236" s="81">
        <v>10</v>
      </c>
      <c r="BL236" s="81">
        <v>2</v>
      </c>
      <c r="BM236" s="81"/>
      <c r="BN236" s="81"/>
      <c r="BO236" s="81"/>
      <c r="BP236" s="81"/>
      <c r="BQ236" s="81"/>
      <c r="BR236" s="81"/>
      <c r="BS236">
        <v>1</v>
      </c>
      <c r="BT236" s="80" t="str">
        <f>REPLACE(INDEX(GroupVertices[Group],MATCH(Edges[[#This Row],[Vertex 1]],GroupVertices[Vertex],0)),1,1,"")</f>
        <v>3</v>
      </c>
      <c r="BU236" s="80" t="str">
        <f>REPLACE(INDEX(GroupVertices[Group],MATCH(Edges[[#This Row],[Vertex 2]],GroupVertices[Vertex],0)),1,1,"")</f>
        <v>3</v>
      </c>
      <c r="BV236" s="48"/>
      <c r="BW236" s="49"/>
      <c r="BX236" s="48"/>
      <c r="BY236" s="49"/>
      <c r="BZ236" s="48"/>
      <c r="CA236" s="49"/>
      <c r="CB236" s="48"/>
      <c r="CC236" s="49"/>
      <c r="CD236" s="48"/>
    </row>
    <row r="237" spans="1:82" ht="15">
      <c r="A237" s="66" t="s">
        <v>402</v>
      </c>
      <c r="B237" s="66" t="s">
        <v>628</v>
      </c>
      <c r="C237" s="67"/>
      <c r="D237" s="68"/>
      <c r="E237" s="69"/>
      <c r="F237" s="70"/>
      <c r="G237" s="67"/>
      <c r="H237" s="71"/>
      <c r="I237" s="72"/>
      <c r="J237" s="72"/>
      <c r="K237" s="34" t="s">
        <v>65</v>
      </c>
      <c r="L237" s="79">
        <v>237</v>
      </c>
      <c r="M237" s="79"/>
      <c r="N237" s="74"/>
      <c r="O237" s="81" t="s">
        <v>636</v>
      </c>
      <c r="P237" s="81" t="s">
        <v>636</v>
      </c>
      <c r="Q237" s="81"/>
      <c r="R237" s="82" t="s">
        <v>651</v>
      </c>
      <c r="S237" s="84">
        <v>43485.75549768518</v>
      </c>
      <c r="T237" s="81"/>
      <c r="U237" s="81"/>
      <c r="V237" s="81"/>
      <c r="W237" s="81"/>
      <c r="X237" s="81"/>
      <c r="Y237" s="81" t="s">
        <v>802</v>
      </c>
      <c r="Z237" s="81"/>
      <c r="AA237" s="81"/>
      <c r="AB237" s="81"/>
      <c r="AC237" s="81"/>
      <c r="AD237" s="81"/>
      <c r="AE237" s="82" t="s">
        <v>1230</v>
      </c>
      <c r="AF237" s="81">
        <v>0</v>
      </c>
      <c r="AG237" s="81">
        <v>0</v>
      </c>
      <c r="AH237" s="81" t="s">
        <v>641</v>
      </c>
      <c r="AI237" s="81" t="s">
        <v>1453</v>
      </c>
      <c r="AJ237" s="84">
        <v>43485.50460648148</v>
      </c>
      <c r="AK237" s="82" t="s">
        <v>1457</v>
      </c>
      <c r="AL237" s="81">
        <v>493</v>
      </c>
      <c r="AM237" s="81">
        <v>47</v>
      </c>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v>1</v>
      </c>
      <c r="BT237" s="80" t="str">
        <f>REPLACE(INDEX(GroupVertices[Group],MATCH(Edges[[#This Row],[Vertex 1]],GroupVertices[Vertex],0)),1,1,"")</f>
        <v>3</v>
      </c>
      <c r="BU237" s="80" t="str">
        <f>REPLACE(INDEX(GroupVertices[Group],MATCH(Edges[[#This Row],[Vertex 2]],GroupVertices[Vertex],0)),1,1,"")</f>
        <v>3</v>
      </c>
      <c r="BV237" s="48">
        <v>1</v>
      </c>
      <c r="BW237" s="49">
        <v>5.2631578947368425</v>
      </c>
      <c r="BX237" s="48">
        <v>1</v>
      </c>
      <c r="BY237" s="49">
        <v>5.2631578947368425</v>
      </c>
      <c r="BZ237" s="48">
        <v>0</v>
      </c>
      <c r="CA237" s="49">
        <v>0</v>
      </c>
      <c r="CB237" s="48">
        <v>17</v>
      </c>
      <c r="CC237" s="49">
        <v>89.47368421052632</v>
      </c>
      <c r="CD237" s="48">
        <v>19</v>
      </c>
    </row>
    <row r="238" spans="1:82" ht="15">
      <c r="A238" s="66" t="s">
        <v>403</v>
      </c>
      <c r="B238" s="66" t="s">
        <v>628</v>
      </c>
      <c r="C238" s="67"/>
      <c r="D238" s="68"/>
      <c r="E238" s="69"/>
      <c r="F238" s="70"/>
      <c r="G238" s="67"/>
      <c r="H238" s="71"/>
      <c r="I238" s="72"/>
      <c r="J238" s="72"/>
      <c r="K238" s="34" t="s">
        <v>65</v>
      </c>
      <c r="L238" s="79">
        <v>238</v>
      </c>
      <c r="M238" s="79"/>
      <c r="N238" s="74"/>
      <c r="O238" s="81" t="s">
        <v>636</v>
      </c>
      <c r="P238" s="81" t="s">
        <v>636</v>
      </c>
      <c r="Q238" s="81"/>
      <c r="R238" s="82" t="s">
        <v>651</v>
      </c>
      <c r="S238" s="84">
        <v>43485.75476851852</v>
      </c>
      <c r="T238" s="81"/>
      <c r="U238" s="81"/>
      <c r="V238" s="81"/>
      <c r="W238" s="81"/>
      <c r="X238" s="81"/>
      <c r="Y238" s="81" t="s">
        <v>803</v>
      </c>
      <c r="Z238" s="81"/>
      <c r="AA238" s="81"/>
      <c r="AB238" s="81"/>
      <c r="AC238" s="81"/>
      <c r="AD238" s="81"/>
      <c r="AE238" s="82" t="s">
        <v>1231</v>
      </c>
      <c r="AF238" s="81">
        <v>1</v>
      </c>
      <c r="AG238" s="81">
        <v>0</v>
      </c>
      <c r="AH238" s="81" t="s">
        <v>641</v>
      </c>
      <c r="AI238" s="81" t="s">
        <v>1453</v>
      </c>
      <c r="AJ238" s="84">
        <v>43485.50460648148</v>
      </c>
      <c r="AK238" s="82" t="s">
        <v>1457</v>
      </c>
      <c r="AL238" s="81">
        <v>493</v>
      </c>
      <c r="AM238" s="81">
        <v>47</v>
      </c>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v>1</v>
      </c>
      <c r="BT238" s="80" t="str">
        <f>REPLACE(INDEX(GroupVertices[Group],MATCH(Edges[[#This Row],[Vertex 1]],GroupVertices[Vertex],0)),1,1,"")</f>
        <v>3</v>
      </c>
      <c r="BU238" s="80" t="str">
        <f>REPLACE(INDEX(GroupVertices[Group],MATCH(Edges[[#This Row],[Vertex 2]],GroupVertices[Vertex],0)),1,1,"")</f>
        <v>3</v>
      </c>
      <c r="BV238" s="48">
        <v>0</v>
      </c>
      <c r="BW238" s="49">
        <v>0</v>
      </c>
      <c r="BX238" s="48">
        <v>2</v>
      </c>
      <c r="BY238" s="49">
        <v>11.11111111111111</v>
      </c>
      <c r="BZ238" s="48">
        <v>0</v>
      </c>
      <c r="CA238" s="49">
        <v>0</v>
      </c>
      <c r="CB238" s="48">
        <v>16</v>
      </c>
      <c r="CC238" s="49">
        <v>88.88888888888889</v>
      </c>
      <c r="CD238" s="48">
        <v>18</v>
      </c>
    </row>
    <row r="239" spans="1:82" ht="15">
      <c r="A239" s="66" t="s">
        <v>404</v>
      </c>
      <c r="B239" s="66" t="s">
        <v>417</v>
      </c>
      <c r="C239" s="67" t="s">
        <v>3168</v>
      </c>
      <c r="D239" s="68"/>
      <c r="E239" s="69"/>
      <c r="F239" s="70"/>
      <c r="G239" s="67"/>
      <c r="H239" s="71"/>
      <c r="I239" s="72"/>
      <c r="J239" s="72"/>
      <c r="K239" s="34" t="s">
        <v>65</v>
      </c>
      <c r="L239" s="79">
        <v>239</v>
      </c>
      <c r="M239" s="79"/>
      <c r="N239" s="74"/>
      <c r="O239" s="81" t="s">
        <v>635</v>
      </c>
      <c r="P239" s="81" t="s">
        <v>637</v>
      </c>
      <c r="Q239" s="81"/>
      <c r="R239" s="81"/>
      <c r="S239" s="84">
        <v>43485.712233796294</v>
      </c>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t="s">
        <v>804</v>
      </c>
      <c r="AR239" s="81"/>
      <c r="AS239" s="81"/>
      <c r="AT239" s="81"/>
      <c r="AU239" s="81"/>
      <c r="AV239" s="81"/>
      <c r="AW239" s="81" t="s">
        <v>404</v>
      </c>
      <c r="AX239" s="81"/>
      <c r="AY239" s="82" t="s">
        <v>1232</v>
      </c>
      <c r="AZ239" s="81">
        <v>0</v>
      </c>
      <c r="BA239" s="81">
        <v>0</v>
      </c>
      <c r="BB239" s="81" t="s">
        <v>817</v>
      </c>
      <c r="BC239" s="81"/>
      <c r="BD239" s="81"/>
      <c r="BE239" s="81"/>
      <c r="BF239" s="81"/>
      <c r="BG239" s="84">
        <v>43485.538460648146</v>
      </c>
      <c r="BH239" s="81"/>
      <c r="BI239" s="81" t="s">
        <v>417</v>
      </c>
      <c r="BJ239" s="82" t="s">
        <v>1245</v>
      </c>
      <c r="BK239" s="81">
        <v>10</v>
      </c>
      <c r="BL239" s="81">
        <v>2</v>
      </c>
      <c r="BM239" s="81"/>
      <c r="BN239" s="81"/>
      <c r="BO239" s="81"/>
      <c r="BP239" s="81"/>
      <c r="BQ239" s="81"/>
      <c r="BR239" s="81"/>
      <c r="BS239">
        <v>1</v>
      </c>
      <c r="BT239" s="80" t="str">
        <f>REPLACE(INDEX(GroupVertices[Group],MATCH(Edges[[#This Row],[Vertex 1]],GroupVertices[Vertex],0)),1,1,"")</f>
        <v>3</v>
      </c>
      <c r="BU239" s="80" t="str">
        <f>REPLACE(INDEX(GroupVertices[Group],MATCH(Edges[[#This Row],[Vertex 2]],GroupVertices[Vertex],0)),1,1,"")</f>
        <v>3</v>
      </c>
      <c r="BV239" s="48"/>
      <c r="BW239" s="49"/>
      <c r="BX239" s="48"/>
      <c r="BY239" s="49"/>
      <c r="BZ239" s="48"/>
      <c r="CA239" s="49"/>
      <c r="CB239" s="48"/>
      <c r="CC239" s="49"/>
      <c r="CD239" s="48"/>
    </row>
    <row r="240" spans="1:82" ht="15">
      <c r="A240" s="66" t="s">
        <v>404</v>
      </c>
      <c r="B240" s="66" t="s">
        <v>628</v>
      </c>
      <c r="C240" s="67"/>
      <c r="D240" s="68"/>
      <c r="E240" s="69"/>
      <c r="F240" s="70"/>
      <c r="G240" s="67"/>
      <c r="H240" s="71"/>
      <c r="I240" s="72"/>
      <c r="J240" s="72"/>
      <c r="K240" s="34" t="s">
        <v>65</v>
      </c>
      <c r="L240" s="79">
        <v>240</v>
      </c>
      <c r="M240" s="79"/>
      <c r="N240" s="74"/>
      <c r="O240" s="81" t="s">
        <v>636</v>
      </c>
      <c r="P240" s="81" t="s">
        <v>636</v>
      </c>
      <c r="Q240" s="81"/>
      <c r="R240" s="82" t="s">
        <v>651</v>
      </c>
      <c r="S240" s="84">
        <v>43485.712233796294</v>
      </c>
      <c r="T240" s="81"/>
      <c r="U240" s="81"/>
      <c r="V240" s="81"/>
      <c r="W240" s="81"/>
      <c r="X240" s="81"/>
      <c r="Y240" s="81" t="s">
        <v>804</v>
      </c>
      <c r="Z240" s="81"/>
      <c r="AA240" s="81"/>
      <c r="AB240" s="81"/>
      <c r="AC240" s="81"/>
      <c r="AD240" s="81"/>
      <c r="AE240" s="82" t="s">
        <v>1232</v>
      </c>
      <c r="AF240" s="81">
        <v>0</v>
      </c>
      <c r="AG240" s="81">
        <v>0</v>
      </c>
      <c r="AH240" s="81" t="s">
        <v>641</v>
      </c>
      <c r="AI240" s="81" t="s">
        <v>1453</v>
      </c>
      <c r="AJ240" s="84">
        <v>43485.50460648148</v>
      </c>
      <c r="AK240" s="82" t="s">
        <v>1457</v>
      </c>
      <c r="AL240" s="81">
        <v>493</v>
      </c>
      <c r="AM240" s="81">
        <v>47</v>
      </c>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v>1</v>
      </c>
      <c r="BT240" s="80" t="str">
        <f>REPLACE(INDEX(GroupVertices[Group],MATCH(Edges[[#This Row],[Vertex 1]],GroupVertices[Vertex],0)),1,1,"")</f>
        <v>3</v>
      </c>
      <c r="BU240" s="80" t="str">
        <f>REPLACE(INDEX(GroupVertices[Group],MATCH(Edges[[#This Row],[Vertex 2]],GroupVertices[Vertex],0)),1,1,"")</f>
        <v>3</v>
      </c>
      <c r="BV240" s="48">
        <v>3</v>
      </c>
      <c r="BW240" s="49">
        <v>8.571428571428571</v>
      </c>
      <c r="BX240" s="48">
        <v>2</v>
      </c>
      <c r="BY240" s="49">
        <v>5.714285714285714</v>
      </c>
      <c r="BZ240" s="48">
        <v>0</v>
      </c>
      <c r="CA240" s="49">
        <v>0</v>
      </c>
      <c r="CB240" s="48">
        <v>30</v>
      </c>
      <c r="CC240" s="49">
        <v>85.71428571428571</v>
      </c>
      <c r="CD240" s="48">
        <v>35</v>
      </c>
    </row>
    <row r="241" spans="1:82" ht="15">
      <c r="A241" s="66" t="s">
        <v>405</v>
      </c>
      <c r="B241" s="66" t="s">
        <v>628</v>
      </c>
      <c r="C241" s="67"/>
      <c r="D241" s="68"/>
      <c r="E241" s="69"/>
      <c r="F241" s="70"/>
      <c r="G241" s="67"/>
      <c r="H241" s="71"/>
      <c r="I241" s="72"/>
      <c r="J241" s="72"/>
      <c r="K241" s="34" t="s">
        <v>65</v>
      </c>
      <c r="L241" s="79">
        <v>241</v>
      </c>
      <c r="M241" s="79"/>
      <c r="N241" s="74"/>
      <c r="O241" s="81" t="s">
        <v>636</v>
      </c>
      <c r="P241" s="81" t="s">
        <v>636</v>
      </c>
      <c r="Q241" s="81"/>
      <c r="R241" s="82" t="s">
        <v>651</v>
      </c>
      <c r="S241" s="84">
        <v>43485.71020833333</v>
      </c>
      <c r="T241" s="81"/>
      <c r="U241" s="81"/>
      <c r="V241" s="81"/>
      <c r="W241" s="81"/>
      <c r="X241" s="81"/>
      <c r="Y241" s="81" t="s">
        <v>805</v>
      </c>
      <c r="Z241" s="81"/>
      <c r="AA241" s="81"/>
      <c r="AB241" s="81"/>
      <c r="AC241" s="81"/>
      <c r="AD241" s="81"/>
      <c r="AE241" s="82" t="s">
        <v>1233</v>
      </c>
      <c r="AF241" s="81">
        <v>0</v>
      </c>
      <c r="AG241" s="81">
        <v>0</v>
      </c>
      <c r="AH241" s="81" t="s">
        <v>641</v>
      </c>
      <c r="AI241" s="81" t="s">
        <v>1453</v>
      </c>
      <c r="AJ241" s="84">
        <v>43485.50460648148</v>
      </c>
      <c r="AK241" s="82" t="s">
        <v>1457</v>
      </c>
      <c r="AL241" s="81">
        <v>493</v>
      </c>
      <c r="AM241" s="81">
        <v>47</v>
      </c>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v>1</v>
      </c>
      <c r="BT241" s="80" t="str">
        <f>REPLACE(INDEX(GroupVertices[Group],MATCH(Edges[[#This Row],[Vertex 1]],GroupVertices[Vertex],0)),1,1,"")</f>
        <v>3</v>
      </c>
      <c r="BU241" s="80" t="str">
        <f>REPLACE(INDEX(GroupVertices[Group],MATCH(Edges[[#This Row],[Vertex 2]],GroupVertices[Vertex],0)),1,1,"")</f>
        <v>3</v>
      </c>
      <c r="BV241" s="48">
        <v>1</v>
      </c>
      <c r="BW241" s="49">
        <v>5.882352941176471</v>
      </c>
      <c r="BX241" s="48">
        <v>2</v>
      </c>
      <c r="BY241" s="49">
        <v>11.764705882352942</v>
      </c>
      <c r="BZ241" s="48">
        <v>0</v>
      </c>
      <c r="CA241" s="49">
        <v>0</v>
      </c>
      <c r="CB241" s="48">
        <v>14</v>
      </c>
      <c r="CC241" s="49">
        <v>82.3529411764706</v>
      </c>
      <c r="CD241" s="48">
        <v>17</v>
      </c>
    </row>
    <row r="242" spans="1:82" ht="15">
      <c r="A242" s="66" t="s">
        <v>406</v>
      </c>
      <c r="B242" s="66" t="s">
        <v>410</v>
      </c>
      <c r="C242" s="67" t="s">
        <v>3167</v>
      </c>
      <c r="D242" s="68">
        <v>8.5</v>
      </c>
      <c r="E242" s="69"/>
      <c r="F242" s="70"/>
      <c r="G242" s="67"/>
      <c r="H242" s="71"/>
      <c r="I242" s="72"/>
      <c r="J242" s="72"/>
      <c r="K242" s="34" t="s">
        <v>65</v>
      </c>
      <c r="L242" s="79">
        <v>242</v>
      </c>
      <c r="M242" s="79"/>
      <c r="N242" s="74"/>
      <c r="O242" s="81" t="s">
        <v>635</v>
      </c>
      <c r="P242" s="81" t="s">
        <v>637</v>
      </c>
      <c r="Q242" s="81"/>
      <c r="R242" s="81"/>
      <c r="S242" s="84">
        <v>43485.70832175926</v>
      </c>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t="s">
        <v>806</v>
      </c>
      <c r="AR242" s="81"/>
      <c r="AS242" s="81"/>
      <c r="AT242" s="81"/>
      <c r="AU242" s="81"/>
      <c r="AV242" s="81"/>
      <c r="AW242" s="81" t="s">
        <v>406</v>
      </c>
      <c r="AX242" s="81"/>
      <c r="AY242" s="82" t="s">
        <v>1234</v>
      </c>
      <c r="AZ242" s="81">
        <v>2</v>
      </c>
      <c r="BA242" s="81">
        <v>0</v>
      </c>
      <c r="BB242" s="81" t="s">
        <v>810</v>
      </c>
      <c r="BC242" s="81"/>
      <c r="BD242" s="81"/>
      <c r="BE242" s="81"/>
      <c r="BF242" s="81"/>
      <c r="BG242" s="84">
        <v>43485.652453703704</v>
      </c>
      <c r="BH242" s="81"/>
      <c r="BI242" s="81" t="s">
        <v>410</v>
      </c>
      <c r="BJ242" s="82" t="s">
        <v>1238</v>
      </c>
      <c r="BK242" s="81">
        <v>2</v>
      </c>
      <c r="BL242" s="81">
        <v>11</v>
      </c>
      <c r="BM242" s="81"/>
      <c r="BN242" s="81"/>
      <c r="BO242" s="81"/>
      <c r="BP242" s="81"/>
      <c r="BQ242" s="81"/>
      <c r="BR242" s="81"/>
      <c r="BS242">
        <v>1</v>
      </c>
      <c r="BT242" s="80" t="str">
        <f>REPLACE(INDEX(GroupVertices[Group],MATCH(Edges[[#This Row],[Vertex 1]],GroupVertices[Vertex],0)),1,1,"")</f>
        <v>3</v>
      </c>
      <c r="BU242" s="80" t="str">
        <f>REPLACE(INDEX(GroupVertices[Group],MATCH(Edges[[#This Row],[Vertex 2]],GroupVertices[Vertex],0)),1,1,"")</f>
        <v>3</v>
      </c>
      <c r="BV242" s="48"/>
      <c r="BW242" s="49"/>
      <c r="BX242" s="48"/>
      <c r="BY242" s="49"/>
      <c r="BZ242" s="48"/>
      <c r="CA242" s="49"/>
      <c r="CB242" s="48"/>
      <c r="CC242" s="49"/>
      <c r="CD242" s="48"/>
    </row>
    <row r="243" spans="1:82" ht="15">
      <c r="A243" s="66" t="s">
        <v>406</v>
      </c>
      <c r="B243" s="66" t="s">
        <v>628</v>
      </c>
      <c r="C243" s="67"/>
      <c r="D243" s="68"/>
      <c r="E243" s="69"/>
      <c r="F243" s="70"/>
      <c r="G243" s="67"/>
      <c r="H243" s="71"/>
      <c r="I243" s="72"/>
      <c r="J243" s="72"/>
      <c r="K243" s="34" t="s">
        <v>65</v>
      </c>
      <c r="L243" s="79">
        <v>243</v>
      </c>
      <c r="M243" s="79"/>
      <c r="N243" s="74"/>
      <c r="O243" s="81" t="s">
        <v>636</v>
      </c>
      <c r="P243" s="81" t="s">
        <v>636</v>
      </c>
      <c r="Q243" s="81"/>
      <c r="R243" s="82" t="s">
        <v>651</v>
      </c>
      <c r="S243" s="84">
        <v>43485.70832175926</v>
      </c>
      <c r="T243" s="81"/>
      <c r="U243" s="81"/>
      <c r="V243" s="81"/>
      <c r="W243" s="81"/>
      <c r="X243" s="81"/>
      <c r="Y243" s="81" t="s">
        <v>806</v>
      </c>
      <c r="Z243" s="81"/>
      <c r="AA243" s="81"/>
      <c r="AB243" s="81"/>
      <c r="AC243" s="81"/>
      <c r="AD243" s="81"/>
      <c r="AE243" s="82" t="s">
        <v>1234</v>
      </c>
      <c r="AF243" s="81">
        <v>2</v>
      </c>
      <c r="AG243" s="81">
        <v>0</v>
      </c>
      <c r="AH243" s="81" t="s">
        <v>641</v>
      </c>
      <c r="AI243" s="81" t="s">
        <v>1453</v>
      </c>
      <c r="AJ243" s="84">
        <v>43485.50460648148</v>
      </c>
      <c r="AK243" s="82" t="s">
        <v>1457</v>
      </c>
      <c r="AL243" s="81">
        <v>493</v>
      </c>
      <c r="AM243" s="81">
        <v>47</v>
      </c>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v>1</v>
      </c>
      <c r="BT243" s="80" t="str">
        <f>REPLACE(INDEX(GroupVertices[Group],MATCH(Edges[[#This Row],[Vertex 1]],GroupVertices[Vertex],0)),1,1,"")</f>
        <v>3</v>
      </c>
      <c r="BU243" s="80" t="str">
        <f>REPLACE(INDEX(GroupVertices[Group],MATCH(Edges[[#This Row],[Vertex 2]],GroupVertices[Vertex],0)),1,1,"")</f>
        <v>3</v>
      </c>
      <c r="BV243" s="48">
        <v>1</v>
      </c>
      <c r="BW243" s="49">
        <v>3.125</v>
      </c>
      <c r="BX243" s="48">
        <v>4</v>
      </c>
      <c r="BY243" s="49">
        <v>12.5</v>
      </c>
      <c r="BZ243" s="48">
        <v>0</v>
      </c>
      <c r="CA243" s="49">
        <v>0</v>
      </c>
      <c r="CB243" s="48">
        <v>27</v>
      </c>
      <c r="CC243" s="49">
        <v>84.375</v>
      </c>
      <c r="CD243" s="48">
        <v>32</v>
      </c>
    </row>
    <row r="244" spans="1:82" ht="15">
      <c r="A244" s="66" t="s">
        <v>407</v>
      </c>
      <c r="B244" s="66" t="s">
        <v>410</v>
      </c>
      <c r="C244" s="67" t="s">
        <v>3167</v>
      </c>
      <c r="D244" s="68">
        <v>8.5</v>
      </c>
      <c r="E244" s="69"/>
      <c r="F244" s="70"/>
      <c r="G244" s="67"/>
      <c r="H244" s="71"/>
      <c r="I244" s="72"/>
      <c r="J244" s="72"/>
      <c r="K244" s="34" t="s">
        <v>65</v>
      </c>
      <c r="L244" s="79">
        <v>244</v>
      </c>
      <c r="M244" s="79"/>
      <c r="N244" s="74"/>
      <c r="O244" s="81" t="s">
        <v>635</v>
      </c>
      <c r="P244" s="81" t="s">
        <v>637</v>
      </c>
      <c r="Q244" s="81"/>
      <c r="R244" s="81"/>
      <c r="S244" s="84">
        <v>43485.70684027778</v>
      </c>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t="s">
        <v>807</v>
      </c>
      <c r="AR244" s="81"/>
      <c r="AS244" s="81"/>
      <c r="AT244" s="81"/>
      <c r="AU244" s="81"/>
      <c r="AV244" s="81"/>
      <c r="AW244" s="81" t="s">
        <v>407</v>
      </c>
      <c r="AX244" s="81"/>
      <c r="AY244" s="82" t="s">
        <v>1235</v>
      </c>
      <c r="AZ244" s="81">
        <v>2</v>
      </c>
      <c r="BA244" s="81">
        <v>0</v>
      </c>
      <c r="BB244" s="81" t="s">
        <v>810</v>
      </c>
      <c r="BC244" s="81"/>
      <c r="BD244" s="81"/>
      <c r="BE244" s="81"/>
      <c r="BF244" s="81"/>
      <c r="BG244" s="84">
        <v>43485.652453703704</v>
      </c>
      <c r="BH244" s="81"/>
      <c r="BI244" s="81" t="s">
        <v>410</v>
      </c>
      <c r="BJ244" s="82" t="s">
        <v>1238</v>
      </c>
      <c r="BK244" s="81">
        <v>2</v>
      </c>
      <c r="BL244" s="81">
        <v>11</v>
      </c>
      <c r="BM244" s="81"/>
      <c r="BN244" s="81"/>
      <c r="BO244" s="81"/>
      <c r="BP244" s="81"/>
      <c r="BQ244" s="81"/>
      <c r="BR244" s="81"/>
      <c r="BS244">
        <v>1</v>
      </c>
      <c r="BT244" s="80" t="str">
        <f>REPLACE(INDEX(GroupVertices[Group],MATCH(Edges[[#This Row],[Vertex 1]],GroupVertices[Vertex],0)),1,1,"")</f>
        <v>3</v>
      </c>
      <c r="BU244" s="80" t="str">
        <f>REPLACE(INDEX(GroupVertices[Group],MATCH(Edges[[#This Row],[Vertex 2]],GroupVertices[Vertex],0)),1,1,"")</f>
        <v>3</v>
      </c>
      <c r="BV244" s="48"/>
      <c r="BW244" s="49"/>
      <c r="BX244" s="48"/>
      <c r="BY244" s="49"/>
      <c r="BZ244" s="48"/>
      <c r="CA244" s="49"/>
      <c r="CB244" s="48"/>
      <c r="CC244" s="49"/>
      <c r="CD244" s="48"/>
    </row>
    <row r="245" spans="1:82" ht="15">
      <c r="A245" s="66" t="s">
        <v>407</v>
      </c>
      <c r="B245" s="66" t="s">
        <v>628</v>
      </c>
      <c r="C245" s="67"/>
      <c r="D245" s="68"/>
      <c r="E245" s="69"/>
      <c r="F245" s="70"/>
      <c r="G245" s="67"/>
      <c r="H245" s="71"/>
      <c r="I245" s="72"/>
      <c r="J245" s="72"/>
      <c r="K245" s="34" t="s">
        <v>65</v>
      </c>
      <c r="L245" s="79">
        <v>245</v>
      </c>
      <c r="M245" s="79"/>
      <c r="N245" s="74"/>
      <c r="O245" s="81" t="s">
        <v>636</v>
      </c>
      <c r="P245" s="81" t="s">
        <v>636</v>
      </c>
      <c r="Q245" s="81"/>
      <c r="R245" s="82" t="s">
        <v>651</v>
      </c>
      <c r="S245" s="84">
        <v>43485.70684027778</v>
      </c>
      <c r="T245" s="81"/>
      <c r="U245" s="81"/>
      <c r="V245" s="81"/>
      <c r="W245" s="81"/>
      <c r="X245" s="81"/>
      <c r="Y245" s="81" t="s">
        <v>807</v>
      </c>
      <c r="Z245" s="81"/>
      <c r="AA245" s="81"/>
      <c r="AB245" s="81"/>
      <c r="AC245" s="81"/>
      <c r="AD245" s="81"/>
      <c r="AE245" s="82" t="s">
        <v>1235</v>
      </c>
      <c r="AF245" s="81">
        <v>2</v>
      </c>
      <c r="AG245" s="81">
        <v>0</v>
      </c>
      <c r="AH245" s="81" t="s">
        <v>641</v>
      </c>
      <c r="AI245" s="81" t="s">
        <v>1453</v>
      </c>
      <c r="AJ245" s="84">
        <v>43485.50460648148</v>
      </c>
      <c r="AK245" s="82" t="s">
        <v>1457</v>
      </c>
      <c r="AL245" s="81">
        <v>493</v>
      </c>
      <c r="AM245" s="81">
        <v>47</v>
      </c>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v>1</v>
      </c>
      <c r="BT245" s="80" t="str">
        <f>REPLACE(INDEX(GroupVertices[Group],MATCH(Edges[[#This Row],[Vertex 1]],GroupVertices[Vertex],0)),1,1,"")</f>
        <v>3</v>
      </c>
      <c r="BU245" s="80" t="str">
        <f>REPLACE(INDEX(GroupVertices[Group],MATCH(Edges[[#This Row],[Vertex 2]],GroupVertices[Vertex],0)),1,1,"")</f>
        <v>3</v>
      </c>
      <c r="BV245" s="48">
        <v>0</v>
      </c>
      <c r="BW245" s="49">
        <v>0</v>
      </c>
      <c r="BX245" s="48">
        <v>2</v>
      </c>
      <c r="BY245" s="49">
        <v>11.11111111111111</v>
      </c>
      <c r="BZ245" s="48">
        <v>0</v>
      </c>
      <c r="CA245" s="49">
        <v>0</v>
      </c>
      <c r="CB245" s="48">
        <v>16</v>
      </c>
      <c r="CC245" s="49">
        <v>88.88888888888889</v>
      </c>
      <c r="CD245" s="48">
        <v>18</v>
      </c>
    </row>
    <row r="246" spans="1:82" ht="15">
      <c r="A246" s="66" t="s">
        <v>408</v>
      </c>
      <c r="B246" s="66" t="s">
        <v>410</v>
      </c>
      <c r="C246" s="67" t="s">
        <v>3166</v>
      </c>
      <c r="D246" s="68">
        <v>7</v>
      </c>
      <c r="E246" s="69"/>
      <c r="F246" s="70"/>
      <c r="G246" s="67"/>
      <c r="H246" s="71"/>
      <c r="I246" s="72"/>
      <c r="J246" s="72"/>
      <c r="K246" s="34" t="s">
        <v>65</v>
      </c>
      <c r="L246" s="79">
        <v>246</v>
      </c>
      <c r="M246" s="79"/>
      <c r="N246" s="74"/>
      <c r="O246" s="81" t="s">
        <v>635</v>
      </c>
      <c r="P246" s="81" t="s">
        <v>637</v>
      </c>
      <c r="Q246" s="81"/>
      <c r="R246" s="81"/>
      <c r="S246" s="84">
        <v>43485.67555555556</v>
      </c>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t="s">
        <v>808</v>
      </c>
      <c r="AR246" s="81"/>
      <c r="AS246" s="81"/>
      <c r="AT246" s="81"/>
      <c r="AU246" s="81"/>
      <c r="AV246" s="81"/>
      <c r="AW246" s="81" t="s">
        <v>408</v>
      </c>
      <c r="AX246" s="81"/>
      <c r="AY246" s="82" t="s">
        <v>1236</v>
      </c>
      <c r="AZ246" s="81">
        <v>1</v>
      </c>
      <c r="BA246" s="81">
        <v>0</v>
      </c>
      <c r="BB246" s="81" t="s">
        <v>810</v>
      </c>
      <c r="BC246" s="81"/>
      <c r="BD246" s="81"/>
      <c r="BE246" s="81"/>
      <c r="BF246" s="81"/>
      <c r="BG246" s="84">
        <v>43485.652453703704</v>
      </c>
      <c r="BH246" s="81"/>
      <c r="BI246" s="81" t="s">
        <v>410</v>
      </c>
      <c r="BJ246" s="82" t="s">
        <v>1238</v>
      </c>
      <c r="BK246" s="81">
        <v>2</v>
      </c>
      <c r="BL246" s="81">
        <v>11</v>
      </c>
      <c r="BM246" s="81"/>
      <c r="BN246" s="81"/>
      <c r="BO246" s="81"/>
      <c r="BP246" s="81"/>
      <c r="BQ246" s="81"/>
      <c r="BR246" s="81"/>
      <c r="BS246">
        <v>1</v>
      </c>
      <c r="BT246" s="80" t="str">
        <f>REPLACE(INDEX(GroupVertices[Group],MATCH(Edges[[#This Row],[Vertex 1]],GroupVertices[Vertex],0)),1,1,"")</f>
        <v>3</v>
      </c>
      <c r="BU246" s="80" t="str">
        <f>REPLACE(INDEX(GroupVertices[Group],MATCH(Edges[[#This Row],[Vertex 2]],GroupVertices[Vertex],0)),1,1,"")</f>
        <v>3</v>
      </c>
      <c r="BV246" s="48"/>
      <c r="BW246" s="49"/>
      <c r="BX246" s="48"/>
      <c r="BY246" s="49"/>
      <c r="BZ246" s="48"/>
      <c r="CA246" s="49"/>
      <c r="CB246" s="48"/>
      <c r="CC246" s="49"/>
      <c r="CD246" s="48"/>
    </row>
    <row r="247" spans="1:82" ht="15">
      <c r="A247" s="66" t="s">
        <v>408</v>
      </c>
      <c r="B247" s="66" t="s">
        <v>628</v>
      </c>
      <c r="C247" s="67"/>
      <c r="D247" s="68"/>
      <c r="E247" s="69"/>
      <c r="F247" s="70"/>
      <c r="G247" s="67"/>
      <c r="H247" s="71"/>
      <c r="I247" s="72"/>
      <c r="J247" s="72"/>
      <c r="K247" s="34" t="s">
        <v>65</v>
      </c>
      <c r="L247" s="79">
        <v>247</v>
      </c>
      <c r="M247" s="79"/>
      <c r="N247" s="74"/>
      <c r="O247" s="81" t="s">
        <v>636</v>
      </c>
      <c r="P247" s="81" t="s">
        <v>636</v>
      </c>
      <c r="Q247" s="81"/>
      <c r="R247" s="82" t="s">
        <v>651</v>
      </c>
      <c r="S247" s="84">
        <v>43485.67555555556</v>
      </c>
      <c r="T247" s="81"/>
      <c r="U247" s="81"/>
      <c r="V247" s="81"/>
      <c r="W247" s="81"/>
      <c r="X247" s="81"/>
      <c r="Y247" s="81" t="s">
        <v>808</v>
      </c>
      <c r="Z247" s="81"/>
      <c r="AA247" s="81"/>
      <c r="AB247" s="81"/>
      <c r="AC247" s="81"/>
      <c r="AD247" s="81"/>
      <c r="AE247" s="82" t="s">
        <v>1236</v>
      </c>
      <c r="AF247" s="81">
        <v>1</v>
      </c>
      <c r="AG247" s="81">
        <v>0</v>
      </c>
      <c r="AH247" s="81" t="s">
        <v>641</v>
      </c>
      <c r="AI247" s="81" t="s">
        <v>1453</v>
      </c>
      <c r="AJ247" s="84">
        <v>43485.50460648148</v>
      </c>
      <c r="AK247" s="82" t="s">
        <v>1457</v>
      </c>
      <c r="AL247" s="81">
        <v>493</v>
      </c>
      <c r="AM247" s="81">
        <v>47</v>
      </c>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v>1</v>
      </c>
      <c r="BT247" s="80" t="str">
        <f>REPLACE(INDEX(GroupVertices[Group],MATCH(Edges[[#This Row],[Vertex 1]],GroupVertices[Vertex],0)),1,1,"")</f>
        <v>3</v>
      </c>
      <c r="BU247" s="80" t="str">
        <f>REPLACE(INDEX(GroupVertices[Group],MATCH(Edges[[#This Row],[Vertex 2]],GroupVertices[Vertex],0)),1,1,"")</f>
        <v>3</v>
      </c>
      <c r="BV247" s="48">
        <v>0</v>
      </c>
      <c r="BW247" s="49">
        <v>0</v>
      </c>
      <c r="BX247" s="48">
        <v>0</v>
      </c>
      <c r="BY247" s="49">
        <v>0</v>
      </c>
      <c r="BZ247" s="48">
        <v>0</v>
      </c>
      <c r="CA247" s="49">
        <v>0</v>
      </c>
      <c r="CB247" s="48">
        <v>3</v>
      </c>
      <c r="CC247" s="49">
        <v>100</v>
      </c>
      <c r="CD247" s="48">
        <v>3</v>
      </c>
    </row>
    <row r="248" spans="1:82" ht="15">
      <c r="A248" s="66" t="s">
        <v>409</v>
      </c>
      <c r="B248" s="66" t="s">
        <v>410</v>
      </c>
      <c r="C248" s="67" t="s">
        <v>3166</v>
      </c>
      <c r="D248" s="68">
        <v>7</v>
      </c>
      <c r="E248" s="69"/>
      <c r="F248" s="70"/>
      <c r="G248" s="67"/>
      <c r="H248" s="71"/>
      <c r="I248" s="72"/>
      <c r="J248" s="72"/>
      <c r="K248" s="34" t="s">
        <v>65</v>
      </c>
      <c r="L248" s="79">
        <v>248</v>
      </c>
      <c r="M248" s="79"/>
      <c r="N248" s="74"/>
      <c r="O248" s="81" t="s">
        <v>635</v>
      </c>
      <c r="P248" s="81" t="s">
        <v>637</v>
      </c>
      <c r="Q248" s="81"/>
      <c r="R248" s="81"/>
      <c r="S248" s="84">
        <v>43485.67418981482</v>
      </c>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t="s">
        <v>809</v>
      </c>
      <c r="AR248" s="81"/>
      <c r="AS248" s="81"/>
      <c r="AT248" s="81"/>
      <c r="AU248" s="81"/>
      <c r="AV248" s="81"/>
      <c r="AW248" s="81" t="s">
        <v>409</v>
      </c>
      <c r="AX248" s="81"/>
      <c r="AY248" s="82" t="s">
        <v>1237</v>
      </c>
      <c r="AZ248" s="81">
        <v>1</v>
      </c>
      <c r="BA248" s="81">
        <v>0</v>
      </c>
      <c r="BB248" s="81" t="s">
        <v>810</v>
      </c>
      <c r="BC248" s="81"/>
      <c r="BD248" s="81"/>
      <c r="BE248" s="81"/>
      <c r="BF248" s="81"/>
      <c r="BG248" s="84">
        <v>43485.652453703704</v>
      </c>
      <c r="BH248" s="81"/>
      <c r="BI248" s="81" t="s">
        <v>410</v>
      </c>
      <c r="BJ248" s="82" t="s">
        <v>1238</v>
      </c>
      <c r="BK248" s="81">
        <v>2</v>
      </c>
      <c r="BL248" s="81">
        <v>11</v>
      </c>
      <c r="BM248" s="81"/>
      <c r="BN248" s="81"/>
      <c r="BO248" s="81"/>
      <c r="BP248" s="81"/>
      <c r="BQ248" s="81"/>
      <c r="BR248" s="81"/>
      <c r="BS248">
        <v>1</v>
      </c>
      <c r="BT248" s="80" t="str">
        <f>REPLACE(INDEX(GroupVertices[Group],MATCH(Edges[[#This Row],[Vertex 1]],GroupVertices[Vertex],0)),1,1,"")</f>
        <v>3</v>
      </c>
      <c r="BU248" s="80" t="str">
        <f>REPLACE(INDEX(GroupVertices[Group],MATCH(Edges[[#This Row],[Vertex 2]],GroupVertices[Vertex],0)),1,1,"")</f>
        <v>3</v>
      </c>
      <c r="BV248" s="48"/>
      <c r="BW248" s="49"/>
      <c r="BX248" s="48"/>
      <c r="BY248" s="49"/>
      <c r="BZ248" s="48"/>
      <c r="CA248" s="49"/>
      <c r="CB248" s="48"/>
      <c r="CC248" s="49"/>
      <c r="CD248" s="48"/>
    </row>
    <row r="249" spans="1:82" ht="15">
      <c r="A249" s="66" t="s">
        <v>409</v>
      </c>
      <c r="B249" s="66" t="s">
        <v>628</v>
      </c>
      <c r="C249" s="67"/>
      <c r="D249" s="68"/>
      <c r="E249" s="69"/>
      <c r="F249" s="70"/>
      <c r="G249" s="67"/>
      <c r="H249" s="71"/>
      <c r="I249" s="72"/>
      <c r="J249" s="72"/>
      <c r="K249" s="34" t="s">
        <v>65</v>
      </c>
      <c r="L249" s="79">
        <v>249</v>
      </c>
      <c r="M249" s="79"/>
      <c r="N249" s="74"/>
      <c r="O249" s="81" t="s">
        <v>636</v>
      </c>
      <c r="P249" s="81" t="s">
        <v>636</v>
      </c>
      <c r="Q249" s="81"/>
      <c r="R249" s="82" t="s">
        <v>651</v>
      </c>
      <c r="S249" s="84">
        <v>43485.67418981482</v>
      </c>
      <c r="T249" s="81"/>
      <c r="U249" s="81"/>
      <c r="V249" s="81"/>
      <c r="W249" s="81"/>
      <c r="X249" s="81"/>
      <c r="Y249" s="81" t="s">
        <v>809</v>
      </c>
      <c r="Z249" s="81"/>
      <c r="AA249" s="81"/>
      <c r="AB249" s="81"/>
      <c r="AC249" s="81"/>
      <c r="AD249" s="81"/>
      <c r="AE249" s="82" t="s">
        <v>1237</v>
      </c>
      <c r="AF249" s="81">
        <v>1</v>
      </c>
      <c r="AG249" s="81">
        <v>0</v>
      </c>
      <c r="AH249" s="81" t="s">
        <v>641</v>
      </c>
      <c r="AI249" s="81" t="s">
        <v>1453</v>
      </c>
      <c r="AJ249" s="84">
        <v>43485.50460648148</v>
      </c>
      <c r="AK249" s="82" t="s">
        <v>1457</v>
      </c>
      <c r="AL249" s="81">
        <v>493</v>
      </c>
      <c r="AM249" s="81">
        <v>47</v>
      </c>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v>1</v>
      </c>
      <c r="BT249" s="80" t="str">
        <f>REPLACE(INDEX(GroupVertices[Group],MATCH(Edges[[#This Row],[Vertex 1]],GroupVertices[Vertex],0)),1,1,"")</f>
        <v>3</v>
      </c>
      <c r="BU249" s="80" t="str">
        <f>REPLACE(INDEX(GroupVertices[Group],MATCH(Edges[[#This Row],[Vertex 2]],GroupVertices[Vertex],0)),1,1,"")</f>
        <v>3</v>
      </c>
      <c r="BV249" s="48">
        <v>0</v>
      </c>
      <c r="BW249" s="49">
        <v>0</v>
      </c>
      <c r="BX249" s="48">
        <v>0</v>
      </c>
      <c r="BY249" s="49">
        <v>0</v>
      </c>
      <c r="BZ249" s="48">
        <v>0</v>
      </c>
      <c r="CA249" s="49">
        <v>0</v>
      </c>
      <c r="CB249" s="48">
        <v>2</v>
      </c>
      <c r="CC249" s="49">
        <v>100</v>
      </c>
      <c r="CD249" s="48">
        <v>2</v>
      </c>
    </row>
    <row r="250" spans="1:82" ht="15">
      <c r="A250" s="66" t="s">
        <v>410</v>
      </c>
      <c r="B250" s="66" t="s">
        <v>628</v>
      </c>
      <c r="C250" s="67"/>
      <c r="D250" s="68"/>
      <c r="E250" s="69"/>
      <c r="F250" s="70"/>
      <c r="G250" s="67"/>
      <c r="H250" s="71"/>
      <c r="I250" s="72"/>
      <c r="J250" s="72"/>
      <c r="K250" s="34" t="s">
        <v>65</v>
      </c>
      <c r="L250" s="79">
        <v>250</v>
      </c>
      <c r="M250" s="79"/>
      <c r="N250" s="74"/>
      <c r="O250" s="81" t="s">
        <v>636</v>
      </c>
      <c r="P250" s="81" t="s">
        <v>636</v>
      </c>
      <c r="Q250" s="81"/>
      <c r="R250" s="82" t="s">
        <v>651</v>
      </c>
      <c r="S250" s="84">
        <v>43485.652453703704</v>
      </c>
      <c r="T250" s="81"/>
      <c r="U250" s="81"/>
      <c r="V250" s="81"/>
      <c r="W250" s="81"/>
      <c r="X250" s="81"/>
      <c r="Y250" s="81" t="s">
        <v>810</v>
      </c>
      <c r="Z250" s="81"/>
      <c r="AA250" s="81"/>
      <c r="AB250" s="81"/>
      <c r="AC250" s="81"/>
      <c r="AD250" s="81"/>
      <c r="AE250" s="82" t="s">
        <v>1238</v>
      </c>
      <c r="AF250" s="81">
        <v>2</v>
      </c>
      <c r="AG250" s="81">
        <v>11</v>
      </c>
      <c r="AH250" s="81" t="s">
        <v>641</v>
      </c>
      <c r="AI250" s="81" t="s">
        <v>1453</v>
      </c>
      <c r="AJ250" s="84">
        <v>43485.50460648148</v>
      </c>
      <c r="AK250" s="82" t="s">
        <v>1457</v>
      </c>
      <c r="AL250" s="81">
        <v>493</v>
      </c>
      <c r="AM250" s="81">
        <v>47</v>
      </c>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v>1</v>
      </c>
      <c r="BT250" s="80" t="str">
        <f>REPLACE(INDEX(GroupVertices[Group],MATCH(Edges[[#This Row],[Vertex 1]],GroupVertices[Vertex],0)),1,1,"")</f>
        <v>3</v>
      </c>
      <c r="BU250" s="80" t="str">
        <f>REPLACE(INDEX(GroupVertices[Group],MATCH(Edges[[#This Row],[Vertex 2]],GroupVertices[Vertex],0)),1,1,"")</f>
        <v>3</v>
      </c>
      <c r="BV250" s="48">
        <v>0</v>
      </c>
      <c r="BW250" s="49">
        <v>0</v>
      </c>
      <c r="BX250" s="48">
        <v>1</v>
      </c>
      <c r="BY250" s="49">
        <v>3.4482758620689653</v>
      </c>
      <c r="BZ250" s="48">
        <v>0</v>
      </c>
      <c r="CA250" s="49">
        <v>0</v>
      </c>
      <c r="CB250" s="48">
        <v>28</v>
      </c>
      <c r="CC250" s="49">
        <v>96.55172413793103</v>
      </c>
      <c r="CD250" s="48">
        <v>29</v>
      </c>
    </row>
    <row r="251" spans="1:82" ht="15">
      <c r="A251" s="66" t="s">
        <v>411</v>
      </c>
      <c r="B251" s="66" t="s">
        <v>628</v>
      </c>
      <c r="C251" s="67"/>
      <c r="D251" s="68"/>
      <c r="E251" s="69"/>
      <c r="F251" s="70"/>
      <c r="G251" s="67"/>
      <c r="H251" s="71"/>
      <c r="I251" s="72"/>
      <c r="J251" s="72"/>
      <c r="K251" s="34" t="s">
        <v>65</v>
      </c>
      <c r="L251" s="79">
        <v>251</v>
      </c>
      <c r="M251" s="79"/>
      <c r="N251" s="74"/>
      <c r="O251" s="81" t="s">
        <v>636</v>
      </c>
      <c r="P251" s="81" t="s">
        <v>636</v>
      </c>
      <c r="Q251" s="81"/>
      <c r="R251" s="82" t="s">
        <v>651</v>
      </c>
      <c r="S251" s="84">
        <v>43485.631319444445</v>
      </c>
      <c r="T251" s="81"/>
      <c r="U251" s="81"/>
      <c r="V251" s="81"/>
      <c r="W251" s="81"/>
      <c r="X251" s="81"/>
      <c r="Y251" s="81" t="s">
        <v>811</v>
      </c>
      <c r="Z251" s="81"/>
      <c r="AA251" s="81"/>
      <c r="AB251" s="81"/>
      <c r="AC251" s="81"/>
      <c r="AD251" s="81"/>
      <c r="AE251" s="82" t="s">
        <v>1239</v>
      </c>
      <c r="AF251" s="81">
        <v>0</v>
      </c>
      <c r="AG251" s="81">
        <v>0</v>
      </c>
      <c r="AH251" s="81" t="s">
        <v>641</v>
      </c>
      <c r="AI251" s="81" t="s">
        <v>1453</v>
      </c>
      <c r="AJ251" s="84">
        <v>43485.50460648148</v>
      </c>
      <c r="AK251" s="82" t="s">
        <v>1457</v>
      </c>
      <c r="AL251" s="81">
        <v>493</v>
      </c>
      <c r="AM251" s="81">
        <v>47</v>
      </c>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v>1</v>
      </c>
      <c r="BT251" s="80" t="str">
        <f>REPLACE(INDEX(GroupVertices[Group],MATCH(Edges[[#This Row],[Vertex 1]],GroupVertices[Vertex],0)),1,1,"")</f>
        <v>3</v>
      </c>
      <c r="BU251" s="80" t="str">
        <f>REPLACE(INDEX(GroupVertices[Group],MATCH(Edges[[#This Row],[Vertex 2]],GroupVertices[Vertex],0)),1,1,"")</f>
        <v>3</v>
      </c>
      <c r="BV251" s="48">
        <v>1</v>
      </c>
      <c r="BW251" s="49">
        <v>2.857142857142857</v>
      </c>
      <c r="BX251" s="48">
        <v>0</v>
      </c>
      <c r="BY251" s="49">
        <v>0</v>
      </c>
      <c r="BZ251" s="48">
        <v>0</v>
      </c>
      <c r="CA251" s="49">
        <v>0</v>
      </c>
      <c r="CB251" s="48">
        <v>34</v>
      </c>
      <c r="CC251" s="49">
        <v>97.14285714285714</v>
      </c>
      <c r="CD251" s="48">
        <v>35</v>
      </c>
    </row>
    <row r="252" spans="1:82" ht="15">
      <c r="A252" s="66" t="s">
        <v>412</v>
      </c>
      <c r="B252" s="66" t="s">
        <v>628</v>
      </c>
      <c r="C252" s="67"/>
      <c r="D252" s="68"/>
      <c r="E252" s="69"/>
      <c r="F252" s="70"/>
      <c r="G252" s="67"/>
      <c r="H252" s="71"/>
      <c r="I252" s="72"/>
      <c r="J252" s="72"/>
      <c r="K252" s="34" t="s">
        <v>65</v>
      </c>
      <c r="L252" s="79">
        <v>252</v>
      </c>
      <c r="M252" s="79"/>
      <c r="N252" s="74"/>
      <c r="O252" s="81" t="s">
        <v>636</v>
      </c>
      <c r="P252" s="81" t="s">
        <v>636</v>
      </c>
      <c r="Q252" s="81"/>
      <c r="R252" s="82" t="s">
        <v>651</v>
      </c>
      <c r="S252" s="84">
        <v>43485.594988425924</v>
      </c>
      <c r="T252" s="81"/>
      <c r="U252" s="81"/>
      <c r="V252" s="81"/>
      <c r="W252" s="81"/>
      <c r="X252" s="81"/>
      <c r="Y252" s="81" t="s">
        <v>812</v>
      </c>
      <c r="Z252" s="81"/>
      <c r="AA252" s="81"/>
      <c r="AB252" s="81"/>
      <c r="AC252" s="81"/>
      <c r="AD252" s="81"/>
      <c r="AE252" s="82" t="s">
        <v>1240</v>
      </c>
      <c r="AF252" s="81">
        <v>0</v>
      </c>
      <c r="AG252" s="81">
        <v>0</v>
      </c>
      <c r="AH252" s="81" t="s">
        <v>641</v>
      </c>
      <c r="AI252" s="81" t="s">
        <v>1453</v>
      </c>
      <c r="AJ252" s="84">
        <v>43485.50460648148</v>
      </c>
      <c r="AK252" s="82" t="s">
        <v>1457</v>
      </c>
      <c r="AL252" s="81">
        <v>493</v>
      </c>
      <c r="AM252" s="81">
        <v>47</v>
      </c>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v>1</v>
      </c>
      <c r="BT252" s="80" t="str">
        <f>REPLACE(INDEX(GroupVertices[Group],MATCH(Edges[[#This Row],[Vertex 1]],GroupVertices[Vertex],0)),1,1,"")</f>
        <v>3</v>
      </c>
      <c r="BU252" s="80" t="str">
        <f>REPLACE(INDEX(GroupVertices[Group],MATCH(Edges[[#This Row],[Vertex 2]],GroupVertices[Vertex],0)),1,1,"")</f>
        <v>3</v>
      </c>
      <c r="BV252" s="48">
        <v>0</v>
      </c>
      <c r="BW252" s="49">
        <v>0</v>
      </c>
      <c r="BX252" s="48">
        <v>0</v>
      </c>
      <c r="BY252" s="49">
        <v>0</v>
      </c>
      <c r="BZ252" s="48">
        <v>0</v>
      </c>
      <c r="CA252" s="49">
        <v>0</v>
      </c>
      <c r="CB252" s="48">
        <v>1</v>
      </c>
      <c r="CC252" s="49">
        <v>100</v>
      </c>
      <c r="CD252" s="48">
        <v>1</v>
      </c>
    </row>
    <row r="253" spans="1:82" ht="15">
      <c r="A253" s="66" t="s">
        <v>413</v>
      </c>
      <c r="B253" s="66" t="s">
        <v>628</v>
      </c>
      <c r="C253" s="67"/>
      <c r="D253" s="68"/>
      <c r="E253" s="69"/>
      <c r="F253" s="70"/>
      <c r="G253" s="67"/>
      <c r="H253" s="71"/>
      <c r="I253" s="72"/>
      <c r="J253" s="72"/>
      <c r="K253" s="34" t="s">
        <v>65</v>
      </c>
      <c r="L253" s="79">
        <v>253</v>
      </c>
      <c r="M253" s="79"/>
      <c r="N253" s="74"/>
      <c r="O253" s="81" t="s">
        <v>636</v>
      </c>
      <c r="P253" s="81" t="s">
        <v>636</v>
      </c>
      <c r="Q253" s="81"/>
      <c r="R253" s="82" t="s">
        <v>651</v>
      </c>
      <c r="S253" s="84">
        <v>43485.560891203706</v>
      </c>
      <c r="T253" s="81"/>
      <c r="U253" s="81"/>
      <c r="V253" s="81"/>
      <c r="W253" s="81"/>
      <c r="X253" s="81"/>
      <c r="Y253" s="81" t="s">
        <v>813</v>
      </c>
      <c r="Z253" s="81"/>
      <c r="AA253" s="81"/>
      <c r="AB253" s="81"/>
      <c r="AC253" s="81"/>
      <c r="AD253" s="81"/>
      <c r="AE253" s="82" t="s">
        <v>1241</v>
      </c>
      <c r="AF253" s="81">
        <v>22</v>
      </c>
      <c r="AG253" s="81">
        <v>1</v>
      </c>
      <c r="AH253" s="81" t="s">
        <v>641</v>
      </c>
      <c r="AI253" s="81" t="s">
        <v>1453</v>
      </c>
      <c r="AJ253" s="84">
        <v>43485.50460648148</v>
      </c>
      <c r="AK253" s="82" t="s">
        <v>1457</v>
      </c>
      <c r="AL253" s="81">
        <v>493</v>
      </c>
      <c r="AM253" s="81">
        <v>47</v>
      </c>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v>1</v>
      </c>
      <c r="BT253" s="80" t="str">
        <f>REPLACE(INDEX(GroupVertices[Group],MATCH(Edges[[#This Row],[Vertex 1]],GroupVertices[Vertex],0)),1,1,"")</f>
        <v>3</v>
      </c>
      <c r="BU253" s="80" t="str">
        <f>REPLACE(INDEX(GroupVertices[Group],MATCH(Edges[[#This Row],[Vertex 2]],GroupVertices[Vertex],0)),1,1,"")</f>
        <v>3</v>
      </c>
      <c r="BV253" s="48">
        <v>1</v>
      </c>
      <c r="BW253" s="49">
        <v>1.5625</v>
      </c>
      <c r="BX253" s="48">
        <v>0</v>
      </c>
      <c r="BY253" s="49">
        <v>0</v>
      </c>
      <c r="BZ253" s="48">
        <v>0</v>
      </c>
      <c r="CA253" s="49">
        <v>0</v>
      </c>
      <c r="CB253" s="48">
        <v>63</v>
      </c>
      <c r="CC253" s="49">
        <v>98.4375</v>
      </c>
      <c r="CD253" s="48">
        <v>64</v>
      </c>
    </row>
    <row r="254" spans="1:82" ht="15">
      <c r="A254" s="66" t="s">
        <v>414</v>
      </c>
      <c r="B254" s="66" t="s">
        <v>628</v>
      </c>
      <c r="C254" s="67"/>
      <c r="D254" s="68"/>
      <c r="E254" s="69"/>
      <c r="F254" s="70"/>
      <c r="G254" s="67"/>
      <c r="H254" s="71"/>
      <c r="I254" s="72"/>
      <c r="J254" s="72"/>
      <c r="K254" s="34" t="s">
        <v>65</v>
      </c>
      <c r="L254" s="79">
        <v>254</v>
      </c>
      <c r="M254" s="79"/>
      <c r="N254" s="74"/>
      <c r="O254" s="81" t="s">
        <v>636</v>
      </c>
      <c r="P254" s="81" t="s">
        <v>636</v>
      </c>
      <c r="Q254" s="81"/>
      <c r="R254" s="82" t="s">
        <v>651</v>
      </c>
      <c r="S254" s="84">
        <v>43485.545960648145</v>
      </c>
      <c r="T254" s="81"/>
      <c r="U254" s="81"/>
      <c r="V254" s="81"/>
      <c r="W254" s="81"/>
      <c r="X254" s="81"/>
      <c r="Y254" s="81" t="s">
        <v>814</v>
      </c>
      <c r="Z254" s="81"/>
      <c r="AA254" s="81"/>
      <c r="AB254" s="81"/>
      <c r="AC254" s="81"/>
      <c r="AD254" s="81"/>
      <c r="AE254" s="82" t="s">
        <v>1242</v>
      </c>
      <c r="AF254" s="81">
        <v>0</v>
      </c>
      <c r="AG254" s="81">
        <v>0</v>
      </c>
      <c r="AH254" s="81" t="s">
        <v>641</v>
      </c>
      <c r="AI254" s="81" t="s">
        <v>1453</v>
      </c>
      <c r="AJ254" s="84">
        <v>43485.50460648148</v>
      </c>
      <c r="AK254" s="82" t="s">
        <v>1457</v>
      </c>
      <c r="AL254" s="81">
        <v>493</v>
      </c>
      <c r="AM254" s="81">
        <v>47</v>
      </c>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v>1</v>
      </c>
      <c r="BT254" s="80" t="str">
        <f>REPLACE(INDEX(GroupVertices[Group],MATCH(Edges[[#This Row],[Vertex 1]],GroupVertices[Vertex],0)),1,1,"")</f>
        <v>3</v>
      </c>
      <c r="BU254" s="80" t="str">
        <f>REPLACE(INDEX(GroupVertices[Group],MATCH(Edges[[#This Row],[Vertex 2]],GroupVertices[Vertex],0)),1,1,"")</f>
        <v>3</v>
      </c>
      <c r="BV254" s="48">
        <v>2</v>
      </c>
      <c r="BW254" s="49">
        <v>9.090909090909092</v>
      </c>
      <c r="BX254" s="48">
        <v>2</v>
      </c>
      <c r="BY254" s="49">
        <v>9.090909090909092</v>
      </c>
      <c r="BZ254" s="48">
        <v>0</v>
      </c>
      <c r="CA254" s="49">
        <v>0</v>
      </c>
      <c r="CB254" s="48">
        <v>18</v>
      </c>
      <c r="CC254" s="49">
        <v>81.81818181818181</v>
      </c>
      <c r="CD254" s="48">
        <v>22</v>
      </c>
    </row>
    <row r="255" spans="1:82" ht="15">
      <c r="A255" s="66" t="s">
        <v>415</v>
      </c>
      <c r="B255" s="66" t="s">
        <v>628</v>
      </c>
      <c r="C255" s="67"/>
      <c r="D255" s="68"/>
      <c r="E255" s="69"/>
      <c r="F255" s="70"/>
      <c r="G255" s="67"/>
      <c r="H255" s="71"/>
      <c r="I255" s="72"/>
      <c r="J255" s="72"/>
      <c r="K255" s="34" t="s">
        <v>65</v>
      </c>
      <c r="L255" s="79">
        <v>255</v>
      </c>
      <c r="M255" s="79"/>
      <c r="N255" s="74"/>
      <c r="O255" s="81" t="s">
        <v>636</v>
      </c>
      <c r="P255" s="81" t="s">
        <v>636</v>
      </c>
      <c r="Q255" s="81"/>
      <c r="R255" s="82" t="s">
        <v>651</v>
      </c>
      <c r="S255" s="84">
        <v>43485.54525462963</v>
      </c>
      <c r="T255" s="81"/>
      <c r="U255" s="81"/>
      <c r="V255" s="81"/>
      <c r="W255" s="81"/>
      <c r="X255" s="81"/>
      <c r="Y255" s="81" t="s">
        <v>815</v>
      </c>
      <c r="Z255" s="81"/>
      <c r="AA255" s="81"/>
      <c r="AB255" s="81"/>
      <c r="AC255" s="81"/>
      <c r="AD255" s="81"/>
      <c r="AE255" s="82" t="s">
        <v>1243</v>
      </c>
      <c r="AF255" s="81">
        <v>3</v>
      </c>
      <c r="AG255" s="81">
        <v>0</v>
      </c>
      <c r="AH255" s="81" t="s">
        <v>641</v>
      </c>
      <c r="AI255" s="81" t="s">
        <v>1453</v>
      </c>
      <c r="AJ255" s="84">
        <v>43485.50460648148</v>
      </c>
      <c r="AK255" s="82" t="s">
        <v>1457</v>
      </c>
      <c r="AL255" s="81">
        <v>493</v>
      </c>
      <c r="AM255" s="81">
        <v>47</v>
      </c>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v>1</v>
      </c>
      <c r="BT255" s="80" t="str">
        <f>REPLACE(INDEX(GroupVertices[Group],MATCH(Edges[[#This Row],[Vertex 1]],GroupVertices[Vertex],0)),1,1,"")</f>
        <v>3</v>
      </c>
      <c r="BU255" s="80" t="str">
        <f>REPLACE(INDEX(GroupVertices[Group],MATCH(Edges[[#This Row],[Vertex 2]],GroupVertices[Vertex],0)),1,1,"")</f>
        <v>3</v>
      </c>
      <c r="BV255" s="48">
        <v>2</v>
      </c>
      <c r="BW255" s="49">
        <v>100</v>
      </c>
      <c r="BX255" s="48">
        <v>0</v>
      </c>
      <c r="BY255" s="49">
        <v>0</v>
      </c>
      <c r="BZ255" s="48">
        <v>0</v>
      </c>
      <c r="CA255" s="49">
        <v>0</v>
      </c>
      <c r="CB255" s="48">
        <v>0</v>
      </c>
      <c r="CC255" s="49">
        <v>0</v>
      </c>
      <c r="CD255" s="48">
        <v>2</v>
      </c>
    </row>
    <row r="256" spans="1:82" ht="15">
      <c r="A256" s="66" t="s">
        <v>416</v>
      </c>
      <c r="B256" s="66" t="s">
        <v>628</v>
      </c>
      <c r="C256" s="67"/>
      <c r="D256" s="68"/>
      <c r="E256" s="69"/>
      <c r="F256" s="70"/>
      <c r="G256" s="67"/>
      <c r="H256" s="71"/>
      <c r="I256" s="72"/>
      <c r="J256" s="72"/>
      <c r="K256" s="34" t="s">
        <v>65</v>
      </c>
      <c r="L256" s="79">
        <v>256</v>
      </c>
      <c r="M256" s="79"/>
      <c r="N256" s="74"/>
      <c r="O256" s="81" t="s">
        <v>636</v>
      </c>
      <c r="P256" s="81" t="s">
        <v>636</v>
      </c>
      <c r="Q256" s="81"/>
      <c r="R256" s="82" t="s">
        <v>651</v>
      </c>
      <c r="S256" s="84">
        <v>43485.53900462963</v>
      </c>
      <c r="T256" s="81"/>
      <c r="U256" s="81"/>
      <c r="V256" s="81"/>
      <c r="W256" s="81"/>
      <c r="X256" s="81"/>
      <c r="Y256" s="81" t="s">
        <v>816</v>
      </c>
      <c r="Z256" s="81"/>
      <c r="AA256" s="81"/>
      <c r="AB256" s="81"/>
      <c r="AC256" s="81"/>
      <c r="AD256" s="81"/>
      <c r="AE256" s="82" t="s">
        <v>1244</v>
      </c>
      <c r="AF256" s="81">
        <v>4</v>
      </c>
      <c r="AG256" s="81">
        <v>0</v>
      </c>
      <c r="AH256" s="81" t="s">
        <v>641</v>
      </c>
      <c r="AI256" s="81" t="s">
        <v>1453</v>
      </c>
      <c r="AJ256" s="84">
        <v>43485.50460648148</v>
      </c>
      <c r="AK256" s="82" t="s">
        <v>1457</v>
      </c>
      <c r="AL256" s="81">
        <v>493</v>
      </c>
      <c r="AM256" s="81">
        <v>47</v>
      </c>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v>1</v>
      </c>
      <c r="BT256" s="80" t="str">
        <f>REPLACE(INDEX(GroupVertices[Group],MATCH(Edges[[#This Row],[Vertex 1]],GroupVertices[Vertex],0)),1,1,"")</f>
        <v>3</v>
      </c>
      <c r="BU256" s="80" t="str">
        <f>REPLACE(INDEX(GroupVertices[Group],MATCH(Edges[[#This Row],[Vertex 2]],GroupVertices[Vertex],0)),1,1,"")</f>
        <v>3</v>
      </c>
      <c r="BV256" s="48">
        <v>0</v>
      </c>
      <c r="BW256" s="49">
        <v>0</v>
      </c>
      <c r="BX256" s="48">
        <v>0</v>
      </c>
      <c r="BY256" s="49">
        <v>0</v>
      </c>
      <c r="BZ256" s="48">
        <v>0</v>
      </c>
      <c r="CA256" s="49">
        <v>0</v>
      </c>
      <c r="CB256" s="48">
        <v>22</v>
      </c>
      <c r="CC256" s="49">
        <v>100</v>
      </c>
      <c r="CD256" s="48">
        <v>22</v>
      </c>
    </row>
    <row r="257" spans="1:82" ht="15">
      <c r="A257" s="66" t="s">
        <v>417</v>
      </c>
      <c r="B257" s="66" t="s">
        <v>628</v>
      </c>
      <c r="C257" s="67"/>
      <c r="D257" s="68"/>
      <c r="E257" s="69"/>
      <c r="F257" s="70"/>
      <c r="G257" s="67"/>
      <c r="H257" s="71"/>
      <c r="I257" s="72"/>
      <c r="J257" s="72"/>
      <c r="K257" s="34" t="s">
        <v>65</v>
      </c>
      <c r="L257" s="79">
        <v>257</v>
      </c>
      <c r="M257" s="79"/>
      <c r="N257" s="74"/>
      <c r="O257" s="81" t="s">
        <v>636</v>
      </c>
      <c r="P257" s="81" t="s">
        <v>636</v>
      </c>
      <c r="Q257" s="81"/>
      <c r="R257" s="82" t="s">
        <v>651</v>
      </c>
      <c r="S257" s="84">
        <v>43485.538460648146</v>
      </c>
      <c r="T257" s="81"/>
      <c r="U257" s="81"/>
      <c r="V257" s="81"/>
      <c r="W257" s="81"/>
      <c r="X257" s="81"/>
      <c r="Y257" s="81" t="s">
        <v>817</v>
      </c>
      <c r="Z257" s="81"/>
      <c r="AA257" s="81"/>
      <c r="AB257" s="81"/>
      <c r="AC257" s="81"/>
      <c r="AD257" s="81"/>
      <c r="AE257" s="82" t="s">
        <v>1245</v>
      </c>
      <c r="AF257" s="81">
        <v>10</v>
      </c>
      <c r="AG257" s="81">
        <v>2</v>
      </c>
      <c r="AH257" s="81" t="s">
        <v>641</v>
      </c>
      <c r="AI257" s="81" t="s">
        <v>1453</v>
      </c>
      <c r="AJ257" s="84">
        <v>43485.50460648148</v>
      </c>
      <c r="AK257" s="82" t="s">
        <v>1457</v>
      </c>
      <c r="AL257" s="81">
        <v>493</v>
      </c>
      <c r="AM257" s="81">
        <v>47</v>
      </c>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v>1</v>
      </c>
      <c r="BT257" s="80" t="str">
        <f>REPLACE(INDEX(GroupVertices[Group],MATCH(Edges[[#This Row],[Vertex 1]],GroupVertices[Vertex],0)),1,1,"")</f>
        <v>3</v>
      </c>
      <c r="BU257" s="80" t="str">
        <f>REPLACE(INDEX(GroupVertices[Group],MATCH(Edges[[#This Row],[Vertex 2]],GroupVertices[Vertex],0)),1,1,"")</f>
        <v>3</v>
      </c>
      <c r="BV257" s="48">
        <v>1</v>
      </c>
      <c r="BW257" s="49">
        <v>2.7777777777777777</v>
      </c>
      <c r="BX257" s="48">
        <v>3</v>
      </c>
      <c r="BY257" s="49">
        <v>8.333333333333334</v>
      </c>
      <c r="BZ257" s="48">
        <v>0</v>
      </c>
      <c r="CA257" s="49">
        <v>0</v>
      </c>
      <c r="CB257" s="48">
        <v>32</v>
      </c>
      <c r="CC257" s="49">
        <v>88.88888888888889</v>
      </c>
      <c r="CD257" s="48">
        <v>36</v>
      </c>
    </row>
    <row r="258" spans="1:82" ht="15">
      <c r="A258" s="66" t="s">
        <v>418</v>
      </c>
      <c r="B258" s="66" t="s">
        <v>628</v>
      </c>
      <c r="C258" s="67"/>
      <c r="D258" s="68"/>
      <c r="E258" s="69"/>
      <c r="F258" s="70"/>
      <c r="G258" s="67"/>
      <c r="H258" s="71"/>
      <c r="I258" s="72"/>
      <c r="J258" s="72"/>
      <c r="K258" s="34" t="s">
        <v>65</v>
      </c>
      <c r="L258" s="79">
        <v>258</v>
      </c>
      <c r="M258" s="79"/>
      <c r="N258" s="74"/>
      <c r="O258" s="81" t="s">
        <v>636</v>
      </c>
      <c r="P258" s="81" t="s">
        <v>636</v>
      </c>
      <c r="Q258" s="81"/>
      <c r="R258" s="82" t="s">
        <v>651</v>
      </c>
      <c r="S258" s="84">
        <v>43485.51383101852</v>
      </c>
      <c r="T258" s="81"/>
      <c r="U258" s="81"/>
      <c r="V258" s="81"/>
      <c r="W258" s="81"/>
      <c r="X258" s="81"/>
      <c r="Y258" s="81" t="s">
        <v>818</v>
      </c>
      <c r="Z258" s="81"/>
      <c r="AA258" s="81"/>
      <c r="AB258" s="81"/>
      <c r="AC258" s="81"/>
      <c r="AD258" s="81"/>
      <c r="AE258" s="82" t="s">
        <v>1246</v>
      </c>
      <c r="AF258" s="81">
        <v>1</v>
      </c>
      <c r="AG258" s="81">
        <v>0</v>
      </c>
      <c r="AH258" s="81" t="s">
        <v>641</v>
      </c>
      <c r="AI258" s="81" t="s">
        <v>1453</v>
      </c>
      <c r="AJ258" s="84">
        <v>43485.50460648148</v>
      </c>
      <c r="AK258" s="82" t="s">
        <v>1457</v>
      </c>
      <c r="AL258" s="81">
        <v>493</v>
      </c>
      <c r="AM258" s="81">
        <v>47</v>
      </c>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v>1</v>
      </c>
      <c r="BT258" s="80" t="str">
        <f>REPLACE(INDEX(GroupVertices[Group],MATCH(Edges[[#This Row],[Vertex 1]],GroupVertices[Vertex],0)),1,1,"")</f>
        <v>3</v>
      </c>
      <c r="BU258" s="80" t="str">
        <f>REPLACE(INDEX(GroupVertices[Group],MATCH(Edges[[#This Row],[Vertex 2]],GroupVertices[Vertex],0)),1,1,"")</f>
        <v>3</v>
      </c>
      <c r="BV258" s="48">
        <v>1</v>
      </c>
      <c r="BW258" s="49">
        <v>1.5384615384615385</v>
      </c>
      <c r="BX258" s="48">
        <v>2</v>
      </c>
      <c r="BY258" s="49">
        <v>3.076923076923077</v>
      </c>
      <c r="BZ258" s="48">
        <v>0</v>
      </c>
      <c r="CA258" s="49">
        <v>0</v>
      </c>
      <c r="CB258" s="48">
        <v>62</v>
      </c>
      <c r="CC258" s="49">
        <v>95.38461538461539</v>
      </c>
      <c r="CD258" s="48">
        <v>65</v>
      </c>
    </row>
    <row r="259" spans="1:82" ht="15">
      <c r="A259" s="66" t="s">
        <v>419</v>
      </c>
      <c r="B259" s="66" t="s">
        <v>628</v>
      </c>
      <c r="C259" s="67"/>
      <c r="D259" s="68"/>
      <c r="E259" s="69"/>
      <c r="F259" s="70"/>
      <c r="G259" s="67"/>
      <c r="H259" s="71"/>
      <c r="I259" s="72"/>
      <c r="J259" s="72"/>
      <c r="K259" s="34" t="s">
        <v>65</v>
      </c>
      <c r="L259" s="79">
        <v>259</v>
      </c>
      <c r="M259" s="79"/>
      <c r="N259" s="74"/>
      <c r="O259" s="81" t="s">
        <v>636</v>
      </c>
      <c r="P259" s="81" t="s">
        <v>636</v>
      </c>
      <c r="Q259" s="81"/>
      <c r="R259" s="82" t="s">
        <v>651</v>
      </c>
      <c r="S259" s="84">
        <v>43485.505960648145</v>
      </c>
      <c r="T259" s="81"/>
      <c r="U259" s="81"/>
      <c r="V259" s="81"/>
      <c r="W259" s="81"/>
      <c r="X259" s="81"/>
      <c r="Y259" s="81" t="s">
        <v>819</v>
      </c>
      <c r="Z259" s="81"/>
      <c r="AA259" s="81"/>
      <c r="AB259" s="81"/>
      <c r="AC259" s="81"/>
      <c r="AD259" s="81"/>
      <c r="AE259" s="82" t="s">
        <v>1247</v>
      </c>
      <c r="AF259" s="81">
        <v>0</v>
      </c>
      <c r="AG259" s="81">
        <v>0</v>
      </c>
      <c r="AH259" s="81" t="s">
        <v>641</v>
      </c>
      <c r="AI259" s="81" t="s">
        <v>1453</v>
      </c>
      <c r="AJ259" s="84">
        <v>43485.50460648148</v>
      </c>
      <c r="AK259" s="82" t="s">
        <v>1457</v>
      </c>
      <c r="AL259" s="81">
        <v>493</v>
      </c>
      <c r="AM259" s="81">
        <v>47</v>
      </c>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v>1</v>
      </c>
      <c r="BT259" s="80" t="str">
        <f>REPLACE(INDEX(GroupVertices[Group],MATCH(Edges[[#This Row],[Vertex 1]],GroupVertices[Vertex],0)),1,1,"")</f>
        <v>3</v>
      </c>
      <c r="BU259" s="80" t="str">
        <f>REPLACE(INDEX(GroupVertices[Group],MATCH(Edges[[#This Row],[Vertex 2]],GroupVertices[Vertex],0)),1,1,"")</f>
        <v>3</v>
      </c>
      <c r="BV259" s="48">
        <v>0</v>
      </c>
      <c r="BW259" s="49">
        <v>0</v>
      </c>
      <c r="BX259" s="48">
        <v>0</v>
      </c>
      <c r="BY259" s="49">
        <v>0</v>
      </c>
      <c r="BZ259" s="48">
        <v>0</v>
      </c>
      <c r="CA259" s="49">
        <v>0</v>
      </c>
      <c r="CB259" s="48">
        <v>3</v>
      </c>
      <c r="CC259" s="49">
        <v>100</v>
      </c>
      <c r="CD259" s="48">
        <v>3</v>
      </c>
    </row>
    <row r="260" spans="1:82" ht="15">
      <c r="A260" s="66" t="s">
        <v>420</v>
      </c>
      <c r="B260" s="66" t="s">
        <v>629</v>
      </c>
      <c r="C260" s="67"/>
      <c r="D260" s="68"/>
      <c r="E260" s="69"/>
      <c r="F260" s="70"/>
      <c r="G260" s="67"/>
      <c r="H260" s="71"/>
      <c r="I260" s="72"/>
      <c r="J260" s="72"/>
      <c r="K260" s="34" t="s">
        <v>65</v>
      </c>
      <c r="L260" s="79">
        <v>260</v>
      </c>
      <c r="M260" s="79"/>
      <c r="N260" s="74"/>
      <c r="O260" s="81" t="s">
        <v>636</v>
      </c>
      <c r="P260" s="81" t="s">
        <v>636</v>
      </c>
      <c r="Q260" s="81"/>
      <c r="R260" s="82" t="s">
        <v>652</v>
      </c>
      <c r="S260" s="84">
        <v>43488.68664351852</v>
      </c>
      <c r="T260" s="81"/>
      <c r="U260" s="81"/>
      <c r="V260" s="81"/>
      <c r="W260" s="81"/>
      <c r="X260" s="81"/>
      <c r="Y260" s="81" t="s">
        <v>820</v>
      </c>
      <c r="Z260" s="81"/>
      <c r="AA260" s="81"/>
      <c r="AB260" s="81"/>
      <c r="AC260" s="81"/>
      <c r="AD260" s="81"/>
      <c r="AE260" s="82" t="s">
        <v>1248</v>
      </c>
      <c r="AF260" s="81">
        <v>1</v>
      </c>
      <c r="AG260" s="81">
        <v>0</v>
      </c>
      <c r="AH260" s="81" t="s">
        <v>642</v>
      </c>
      <c r="AI260" s="81" t="s">
        <v>1453</v>
      </c>
      <c r="AJ260" s="84">
        <v>43486.719305555554</v>
      </c>
      <c r="AK260" s="82" t="s">
        <v>1458</v>
      </c>
      <c r="AL260" s="81">
        <v>863</v>
      </c>
      <c r="AM260" s="81">
        <v>23</v>
      </c>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v>1</v>
      </c>
      <c r="BT260" s="80" t="str">
        <f>REPLACE(INDEX(GroupVertices[Group],MATCH(Edges[[#This Row],[Vertex 1]],GroupVertices[Vertex],0)),1,1,"")</f>
        <v>7</v>
      </c>
      <c r="BU260" s="80" t="str">
        <f>REPLACE(INDEX(GroupVertices[Group],MATCH(Edges[[#This Row],[Vertex 2]],GroupVertices[Vertex],0)),1,1,"")</f>
        <v>7</v>
      </c>
      <c r="BV260" s="48">
        <v>0</v>
      </c>
      <c r="BW260" s="49">
        <v>0</v>
      </c>
      <c r="BX260" s="48">
        <v>0</v>
      </c>
      <c r="BY260" s="49">
        <v>0</v>
      </c>
      <c r="BZ260" s="48">
        <v>0</v>
      </c>
      <c r="CA260" s="49">
        <v>0</v>
      </c>
      <c r="CB260" s="48">
        <v>0</v>
      </c>
      <c r="CC260" s="49">
        <v>0</v>
      </c>
      <c r="CD260" s="48">
        <v>0</v>
      </c>
    </row>
    <row r="261" spans="1:82" ht="15">
      <c r="A261" s="66" t="s">
        <v>421</v>
      </c>
      <c r="B261" s="66" t="s">
        <v>629</v>
      </c>
      <c r="C261" s="67"/>
      <c r="D261" s="68"/>
      <c r="E261" s="69"/>
      <c r="F261" s="70"/>
      <c r="G261" s="67"/>
      <c r="H261" s="71"/>
      <c r="I261" s="72"/>
      <c r="J261" s="72"/>
      <c r="K261" s="34" t="s">
        <v>65</v>
      </c>
      <c r="L261" s="79">
        <v>261</v>
      </c>
      <c r="M261" s="79"/>
      <c r="N261" s="74"/>
      <c r="O261" s="81" t="s">
        <v>636</v>
      </c>
      <c r="P261" s="81" t="s">
        <v>636</v>
      </c>
      <c r="Q261" s="81"/>
      <c r="R261" s="82" t="s">
        <v>652</v>
      </c>
      <c r="S261" s="84">
        <v>43488.6622337963</v>
      </c>
      <c r="T261" s="81"/>
      <c r="U261" s="81"/>
      <c r="V261" s="81"/>
      <c r="W261" s="81"/>
      <c r="X261" s="81"/>
      <c r="Y261" s="81" t="s">
        <v>821</v>
      </c>
      <c r="Z261" s="81"/>
      <c r="AA261" s="81"/>
      <c r="AB261" s="81"/>
      <c r="AC261" s="81"/>
      <c r="AD261" s="81"/>
      <c r="AE261" s="82" t="s">
        <v>1249</v>
      </c>
      <c r="AF261" s="81">
        <v>1</v>
      </c>
      <c r="AG261" s="81">
        <v>0</v>
      </c>
      <c r="AH261" s="81" t="s">
        <v>642</v>
      </c>
      <c r="AI261" s="81" t="s">
        <v>1453</v>
      </c>
      <c r="AJ261" s="84">
        <v>43486.719305555554</v>
      </c>
      <c r="AK261" s="82" t="s">
        <v>1458</v>
      </c>
      <c r="AL261" s="81">
        <v>863</v>
      </c>
      <c r="AM261" s="81">
        <v>23</v>
      </c>
      <c r="AN261" s="81"/>
      <c r="AO261" s="81"/>
      <c r="AP261" s="81" t="s">
        <v>1464</v>
      </c>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v>1</v>
      </c>
      <c r="BT261" s="80" t="str">
        <f>REPLACE(INDEX(GroupVertices[Group],MATCH(Edges[[#This Row],[Vertex 1]],GroupVertices[Vertex],0)),1,1,"")</f>
        <v>7</v>
      </c>
      <c r="BU261" s="80" t="str">
        <f>REPLACE(INDEX(GroupVertices[Group],MATCH(Edges[[#This Row],[Vertex 2]],GroupVertices[Vertex],0)),1,1,"")</f>
        <v>7</v>
      </c>
      <c r="BV261" s="48">
        <v>2</v>
      </c>
      <c r="BW261" s="49">
        <v>40</v>
      </c>
      <c r="BX261" s="48">
        <v>0</v>
      </c>
      <c r="BY261" s="49">
        <v>0</v>
      </c>
      <c r="BZ261" s="48">
        <v>0</v>
      </c>
      <c r="CA261" s="49">
        <v>0</v>
      </c>
      <c r="CB261" s="48">
        <v>3</v>
      </c>
      <c r="CC261" s="49">
        <v>60</v>
      </c>
      <c r="CD261" s="48">
        <v>5</v>
      </c>
    </row>
    <row r="262" spans="1:82" ht="15">
      <c r="A262" s="66" t="s">
        <v>422</v>
      </c>
      <c r="B262" s="66" t="s">
        <v>629</v>
      </c>
      <c r="C262" s="67"/>
      <c r="D262" s="68"/>
      <c r="E262" s="69"/>
      <c r="F262" s="70"/>
      <c r="G262" s="67"/>
      <c r="H262" s="71"/>
      <c r="I262" s="72"/>
      <c r="J262" s="72"/>
      <c r="K262" s="34" t="s">
        <v>65</v>
      </c>
      <c r="L262" s="79">
        <v>262</v>
      </c>
      <c r="M262" s="79"/>
      <c r="N262" s="74"/>
      <c r="O262" s="81" t="s">
        <v>636</v>
      </c>
      <c r="P262" s="81" t="s">
        <v>636</v>
      </c>
      <c r="Q262" s="81"/>
      <c r="R262" s="82" t="s">
        <v>652</v>
      </c>
      <c r="S262" s="84">
        <v>43488.61790509259</v>
      </c>
      <c r="T262" s="81"/>
      <c r="U262" s="81"/>
      <c r="V262" s="81"/>
      <c r="W262" s="81"/>
      <c r="X262" s="81"/>
      <c r="Y262" s="81" t="s">
        <v>822</v>
      </c>
      <c r="Z262" s="81"/>
      <c r="AA262" s="81"/>
      <c r="AB262" s="81"/>
      <c r="AC262" s="81"/>
      <c r="AD262" s="81"/>
      <c r="AE262" s="82" t="s">
        <v>1250</v>
      </c>
      <c r="AF262" s="81">
        <v>0</v>
      </c>
      <c r="AG262" s="81">
        <v>0</v>
      </c>
      <c r="AH262" s="81" t="s">
        <v>642</v>
      </c>
      <c r="AI262" s="81" t="s">
        <v>1453</v>
      </c>
      <c r="AJ262" s="84">
        <v>43486.719305555554</v>
      </c>
      <c r="AK262" s="82" t="s">
        <v>1458</v>
      </c>
      <c r="AL262" s="81">
        <v>863</v>
      </c>
      <c r="AM262" s="81">
        <v>23</v>
      </c>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v>1</v>
      </c>
      <c r="BT262" s="80" t="str">
        <f>REPLACE(INDEX(GroupVertices[Group],MATCH(Edges[[#This Row],[Vertex 1]],GroupVertices[Vertex],0)),1,1,"")</f>
        <v>7</v>
      </c>
      <c r="BU262" s="80" t="str">
        <f>REPLACE(INDEX(GroupVertices[Group],MATCH(Edges[[#This Row],[Vertex 2]],GroupVertices[Vertex],0)),1,1,"")</f>
        <v>7</v>
      </c>
      <c r="BV262" s="48">
        <v>1</v>
      </c>
      <c r="BW262" s="49">
        <v>6.666666666666667</v>
      </c>
      <c r="BX262" s="48">
        <v>1</v>
      </c>
      <c r="BY262" s="49">
        <v>6.666666666666667</v>
      </c>
      <c r="BZ262" s="48">
        <v>0</v>
      </c>
      <c r="CA262" s="49">
        <v>0</v>
      </c>
      <c r="CB262" s="48">
        <v>13</v>
      </c>
      <c r="CC262" s="49">
        <v>86.66666666666667</v>
      </c>
      <c r="CD262" s="48">
        <v>15</v>
      </c>
    </row>
    <row r="263" spans="1:82" ht="15">
      <c r="A263" s="66" t="s">
        <v>423</v>
      </c>
      <c r="B263" s="66" t="s">
        <v>629</v>
      </c>
      <c r="C263" s="67"/>
      <c r="D263" s="68"/>
      <c r="E263" s="69"/>
      <c r="F263" s="70"/>
      <c r="G263" s="67"/>
      <c r="H263" s="71"/>
      <c r="I263" s="72"/>
      <c r="J263" s="72"/>
      <c r="K263" s="34" t="s">
        <v>65</v>
      </c>
      <c r="L263" s="79">
        <v>263</v>
      </c>
      <c r="M263" s="79"/>
      <c r="N263" s="74"/>
      <c r="O263" s="81" t="s">
        <v>636</v>
      </c>
      <c r="P263" s="81" t="s">
        <v>636</v>
      </c>
      <c r="Q263" s="81"/>
      <c r="R263" s="82" t="s">
        <v>652</v>
      </c>
      <c r="S263" s="84">
        <v>43487.97149305556</v>
      </c>
      <c r="T263" s="81"/>
      <c r="U263" s="81"/>
      <c r="V263" s="81"/>
      <c r="W263" s="81"/>
      <c r="X263" s="81"/>
      <c r="Y263" s="81" t="s">
        <v>823</v>
      </c>
      <c r="Z263" s="81"/>
      <c r="AA263" s="81"/>
      <c r="AB263" s="81"/>
      <c r="AC263" s="81"/>
      <c r="AD263" s="81"/>
      <c r="AE263" s="82" t="s">
        <v>1251</v>
      </c>
      <c r="AF263" s="81">
        <v>0</v>
      </c>
      <c r="AG263" s="81">
        <v>0</v>
      </c>
      <c r="AH263" s="81" t="s">
        <v>642</v>
      </c>
      <c r="AI263" s="81" t="s">
        <v>1453</v>
      </c>
      <c r="AJ263" s="84">
        <v>43486.719305555554</v>
      </c>
      <c r="AK263" s="82" t="s">
        <v>1458</v>
      </c>
      <c r="AL263" s="81">
        <v>863</v>
      </c>
      <c r="AM263" s="81">
        <v>23</v>
      </c>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v>1</v>
      </c>
      <c r="BT263" s="80" t="str">
        <f>REPLACE(INDEX(GroupVertices[Group],MATCH(Edges[[#This Row],[Vertex 1]],GroupVertices[Vertex],0)),1,1,"")</f>
        <v>7</v>
      </c>
      <c r="BU263" s="80" t="str">
        <f>REPLACE(INDEX(GroupVertices[Group],MATCH(Edges[[#This Row],[Vertex 2]],GroupVertices[Vertex],0)),1,1,"")</f>
        <v>7</v>
      </c>
      <c r="BV263" s="48">
        <v>1</v>
      </c>
      <c r="BW263" s="49">
        <v>9.090909090909092</v>
      </c>
      <c r="BX263" s="48">
        <v>1</v>
      </c>
      <c r="BY263" s="49">
        <v>9.090909090909092</v>
      </c>
      <c r="BZ263" s="48">
        <v>0</v>
      </c>
      <c r="CA263" s="49">
        <v>0</v>
      </c>
      <c r="CB263" s="48">
        <v>9</v>
      </c>
      <c r="CC263" s="49">
        <v>81.81818181818181</v>
      </c>
      <c r="CD263" s="48">
        <v>11</v>
      </c>
    </row>
    <row r="264" spans="1:82" ht="15">
      <c r="A264" s="66" t="s">
        <v>424</v>
      </c>
      <c r="B264" s="66" t="s">
        <v>428</v>
      </c>
      <c r="C264" s="67" t="s">
        <v>3166</v>
      </c>
      <c r="D264" s="68">
        <v>7</v>
      </c>
      <c r="E264" s="69"/>
      <c r="F264" s="70"/>
      <c r="G264" s="67"/>
      <c r="H264" s="71"/>
      <c r="I264" s="72"/>
      <c r="J264" s="72"/>
      <c r="K264" s="34" t="s">
        <v>65</v>
      </c>
      <c r="L264" s="79">
        <v>264</v>
      </c>
      <c r="M264" s="79"/>
      <c r="N264" s="74"/>
      <c r="O264" s="81" t="s">
        <v>635</v>
      </c>
      <c r="P264" s="81" t="s">
        <v>637</v>
      </c>
      <c r="Q264" s="81"/>
      <c r="R264" s="81"/>
      <c r="S264" s="84">
        <v>43487.77415509259</v>
      </c>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t="s">
        <v>824</v>
      </c>
      <c r="AR264" s="81"/>
      <c r="AS264" s="81"/>
      <c r="AT264" s="81"/>
      <c r="AU264" s="81"/>
      <c r="AV264" s="81"/>
      <c r="AW264" s="81" t="s">
        <v>424</v>
      </c>
      <c r="AX264" s="81"/>
      <c r="AY264" s="82" t="s">
        <v>1252</v>
      </c>
      <c r="AZ264" s="81">
        <v>1</v>
      </c>
      <c r="BA264" s="81">
        <v>0</v>
      </c>
      <c r="BB264" s="81" t="s">
        <v>828</v>
      </c>
      <c r="BC264" s="81" t="s">
        <v>1022</v>
      </c>
      <c r="BD264" s="81" t="s">
        <v>1034</v>
      </c>
      <c r="BE264" s="81" t="s">
        <v>1045</v>
      </c>
      <c r="BF264" s="82" t="s">
        <v>1054</v>
      </c>
      <c r="BG264" s="84">
        <v>43487.64739583333</v>
      </c>
      <c r="BH264" s="82" t="s">
        <v>1073</v>
      </c>
      <c r="BI264" s="81" t="s">
        <v>428</v>
      </c>
      <c r="BJ264" s="82" t="s">
        <v>1256</v>
      </c>
      <c r="BK264" s="81">
        <v>0</v>
      </c>
      <c r="BL264" s="81">
        <v>2</v>
      </c>
      <c r="BM264" s="81"/>
      <c r="BN264" s="81"/>
      <c r="BO264" s="81"/>
      <c r="BP264" s="81"/>
      <c r="BQ264" s="81"/>
      <c r="BR264" s="81"/>
      <c r="BS264">
        <v>1</v>
      </c>
      <c r="BT264" s="80" t="str">
        <f>REPLACE(INDEX(GroupVertices[Group],MATCH(Edges[[#This Row],[Vertex 1]],GroupVertices[Vertex],0)),1,1,"")</f>
        <v>7</v>
      </c>
      <c r="BU264" s="80" t="str">
        <f>REPLACE(INDEX(GroupVertices[Group],MATCH(Edges[[#This Row],[Vertex 2]],GroupVertices[Vertex],0)),1,1,"")</f>
        <v>7</v>
      </c>
      <c r="BV264" s="48"/>
      <c r="BW264" s="49"/>
      <c r="BX264" s="48"/>
      <c r="BY264" s="49"/>
      <c r="BZ264" s="48"/>
      <c r="CA264" s="49"/>
      <c r="CB264" s="48"/>
      <c r="CC264" s="49"/>
      <c r="CD264" s="48"/>
    </row>
    <row r="265" spans="1:82" ht="15">
      <c r="A265" s="66" t="s">
        <v>424</v>
      </c>
      <c r="B265" s="66" t="s">
        <v>629</v>
      </c>
      <c r="C265" s="67"/>
      <c r="D265" s="68"/>
      <c r="E265" s="69"/>
      <c r="F265" s="70"/>
      <c r="G265" s="67"/>
      <c r="H265" s="71"/>
      <c r="I265" s="72"/>
      <c r="J265" s="72"/>
      <c r="K265" s="34" t="s">
        <v>65</v>
      </c>
      <c r="L265" s="79">
        <v>265</v>
      </c>
      <c r="M265" s="79"/>
      <c r="N265" s="74"/>
      <c r="O265" s="81" t="s">
        <v>636</v>
      </c>
      <c r="P265" s="81" t="s">
        <v>636</v>
      </c>
      <c r="Q265" s="81"/>
      <c r="R265" s="82" t="s">
        <v>652</v>
      </c>
      <c r="S265" s="84">
        <v>43487.77415509259</v>
      </c>
      <c r="T265" s="81"/>
      <c r="U265" s="81"/>
      <c r="V265" s="81"/>
      <c r="W265" s="81"/>
      <c r="X265" s="81"/>
      <c r="Y265" s="81" t="s">
        <v>824</v>
      </c>
      <c r="Z265" s="81"/>
      <c r="AA265" s="81"/>
      <c r="AB265" s="81"/>
      <c r="AC265" s="81"/>
      <c r="AD265" s="81"/>
      <c r="AE265" s="82" t="s">
        <v>1252</v>
      </c>
      <c r="AF265" s="81">
        <v>1</v>
      </c>
      <c r="AG265" s="81">
        <v>0</v>
      </c>
      <c r="AH265" s="81" t="s">
        <v>642</v>
      </c>
      <c r="AI265" s="81" t="s">
        <v>1453</v>
      </c>
      <c r="AJ265" s="84">
        <v>43486.719305555554</v>
      </c>
      <c r="AK265" s="82" t="s">
        <v>1458</v>
      </c>
      <c r="AL265" s="81">
        <v>863</v>
      </c>
      <c r="AM265" s="81">
        <v>23</v>
      </c>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v>1</v>
      </c>
      <c r="BT265" s="80" t="str">
        <f>REPLACE(INDEX(GroupVertices[Group],MATCH(Edges[[#This Row],[Vertex 1]],GroupVertices[Vertex],0)),1,1,"")</f>
        <v>7</v>
      </c>
      <c r="BU265" s="80" t="str">
        <f>REPLACE(INDEX(GroupVertices[Group],MATCH(Edges[[#This Row],[Vertex 2]],GroupVertices[Vertex],0)),1,1,"")</f>
        <v>7</v>
      </c>
      <c r="BV265" s="48">
        <v>0</v>
      </c>
      <c r="BW265" s="49">
        <v>0</v>
      </c>
      <c r="BX265" s="48">
        <v>0</v>
      </c>
      <c r="BY265" s="49">
        <v>0</v>
      </c>
      <c r="BZ265" s="48">
        <v>0</v>
      </c>
      <c r="CA265" s="49">
        <v>0</v>
      </c>
      <c r="CB265" s="48">
        <v>44</v>
      </c>
      <c r="CC265" s="49">
        <v>100</v>
      </c>
      <c r="CD265" s="48">
        <v>44</v>
      </c>
    </row>
    <row r="266" spans="1:82" ht="15">
      <c r="A266" s="66" t="s">
        <v>425</v>
      </c>
      <c r="B266" s="66" t="s">
        <v>428</v>
      </c>
      <c r="C266" s="67" t="s">
        <v>3168</v>
      </c>
      <c r="D266" s="68"/>
      <c r="E266" s="69"/>
      <c r="F266" s="70"/>
      <c r="G266" s="67"/>
      <c r="H266" s="71"/>
      <c r="I266" s="72"/>
      <c r="J266" s="72"/>
      <c r="K266" s="34" t="s">
        <v>65</v>
      </c>
      <c r="L266" s="79">
        <v>266</v>
      </c>
      <c r="M266" s="79"/>
      <c r="N266" s="74"/>
      <c r="O266" s="81" t="s">
        <v>635</v>
      </c>
      <c r="P266" s="81" t="s">
        <v>637</v>
      </c>
      <c r="Q266" s="81"/>
      <c r="R266" s="81"/>
      <c r="S266" s="84">
        <v>43487.76719907407</v>
      </c>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t="s">
        <v>825</v>
      </c>
      <c r="AR266" s="81"/>
      <c r="AS266" s="81"/>
      <c r="AT266" s="81"/>
      <c r="AU266" s="81"/>
      <c r="AV266" s="81"/>
      <c r="AW266" s="81" t="s">
        <v>425</v>
      </c>
      <c r="AX266" s="81"/>
      <c r="AY266" s="82" t="s">
        <v>1253</v>
      </c>
      <c r="AZ266" s="81">
        <v>0</v>
      </c>
      <c r="BA266" s="81">
        <v>0</v>
      </c>
      <c r="BB266" s="81" t="s">
        <v>828</v>
      </c>
      <c r="BC266" s="81" t="s">
        <v>1022</v>
      </c>
      <c r="BD266" s="81" t="s">
        <v>1034</v>
      </c>
      <c r="BE266" s="81" t="s">
        <v>1045</v>
      </c>
      <c r="BF266" s="82" t="s">
        <v>1054</v>
      </c>
      <c r="BG266" s="84">
        <v>43487.64739583333</v>
      </c>
      <c r="BH266" s="82" t="s">
        <v>1073</v>
      </c>
      <c r="BI266" s="81" t="s">
        <v>428</v>
      </c>
      <c r="BJ266" s="82" t="s">
        <v>1256</v>
      </c>
      <c r="BK266" s="81">
        <v>0</v>
      </c>
      <c r="BL266" s="81">
        <v>2</v>
      </c>
      <c r="BM266" s="81"/>
      <c r="BN266" s="81"/>
      <c r="BO266" s="81"/>
      <c r="BP266" s="81"/>
      <c r="BQ266" s="81"/>
      <c r="BR266" s="81"/>
      <c r="BS266">
        <v>1</v>
      </c>
      <c r="BT266" s="80" t="str">
        <f>REPLACE(INDEX(GroupVertices[Group],MATCH(Edges[[#This Row],[Vertex 1]],GroupVertices[Vertex],0)),1,1,"")</f>
        <v>7</v>
      </c>
      <c r="BU266" s="80" t="str">
        <f>REPLACE(INDEX(GroupVertices[Group],MATCH(Edges[[#This Row],[Vertex 2]],GroupVertices[Vertex],0)),1,1,"")</f>
        <v>7</v>
      </c>
      <c r="BV266" s="48"/>
      <c r="BW266" s="49"/>
      <c r="BX266" s="48"/>
      <c r="BY266" s="49"/>
      <c r="BZ266" s="48"/>
      <c r="CA266" s="49"/>
      <c r="CB266" s="48"/>
      <c r="CC266" s="49"/>
      <c r="CD266" s="48"/>
    </row>
    <row r="267" spans="1:82" ht="15">
      <c r="A267" s="66" t="s">
        <v>425</v>
      </c>
      <c r="B267" s="66" t="s">
        <v>629</v>
      </c>
      <c r="C267" s="67"/>
      <c r="D267" s="68"/>
      <c r="E267" s="69"/>
      <c r="F267" s="70"/>
      <c r="G267" s="67"/>
      <c r="H267" s="71"/>
      <c r="I267" s="72"/>
      <c r="J267" s="72"/>
      <c r="K267" s="34" t="s">
        <v>65</v>
      </c>
      <c r="L267" s="79">
        <v>267</v>
      </c>
      <c r="M267" s="79"/>
      <c r="N267" s="74"/>
      <c r="O267" s="81" t="s">
        <v>636</v>
      </c>
      <c r="P267" s="81" t="s">
        <v>636</v>
      </c>
      <c r="Q267" s="81"/>
      <c r="R267" s="82" t="s">
        <v>652</v>
      </c>
      <c r="S267" s="84">
        <v>43487.76719907407</v>
      </c>
      <c r="T267" s="81"/>
      <c r="U267" s="81"/>
      <c r="V267" s="81"/>
      <c r="W267" s="81"/>
      <c r="X267" s="81"/>
      <c r="Y267" s="81" t="s">
        <v>825</v>
      </c>
      <c r="Z267" s="81"/>
      <c r="AA267" s="81"/>
      <c r="AB267" s="81"/>
      <c r="AC267" s="81"/>
      <c r="AD267" s="81"/>
      <c r="AE267" s="82" t="s">
        <v>1253</v>
      </c>
      <c r="AF267" s="81">
        <v>0</v>
      </c>
      <c r="AG267" s="81">
        <v>0</v>
      </c>
      <c r="AH267" s="81" t="s">
        <v>642</v>
      </c>
      <c r="AI267" s="81" t="s">
        <v>1453</v>
      </c>
      <c r="AJ267" s="84">
        <v>43486.719305555554</v>
      </c>
      <c r="AK267" s="82" t="s">
        <v>1458</v>
      </c>
      <c r="AL267" s="81">
        <v>863</v>
      </c>
      <c r="AM267" s="81">
        <v>23</v>
      </c>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v>1</v>
      </c>
      <c r="BT267" s="80" t="str">
        <f>REPLACE(INDEX(GroupVertices[Group],MATCH(Edges[[#This Row],[Vertex 1]],GroupVertices[Vertex],0)),1,1,"")</f>
        <v>7</v>
      </c>
      <c r="BU267" s="80" t="str">
        <f>REPLACE(INDEX(GroupVertices[Group],MATCH(Edges[[#This Row],[Vertex 2]],GroupVertices[Vertex],0)),1,1,"")</f>
        <v>7</v>
      </c>
      <c r="BV267" s="48">
        <v>1</v>
      </c>
      <c r="BW267" s="49">
        <v>2.9411764705882355</v>
      </c>
      <c r="BX267" s="48">
        <v>1</v>
      </c>
      <c r="BY267" s="49">
        <v>2.9411764705882355</v>
      </c>
      <c r="BZ267" s="48">
        <v>0</v>
      </c>
      <c r="CA267" s="49">
        <v>0</v>
      </c>
      <c r="CB267" s="48">
        <v>32</v>
      </c>
      <c r="CC267" s="49">
        <v>94.11764705882354</v>
      </c>
      <c r="CD267" s="48">
        <v>34</v>
      </c>
    </row>
    <row r="268" spans="1:82" ht="15">
      <c r="A268" s="66" t="s">
        <v>426</v>
      </c>
      <c r="B268" s="66" t="s">
        <v>430</v>
      </c>
      <c r="C268" s="67" t="s">
        <v>3166</v>
      </c>
      <c r="D268" s="68">
        <v>7</v>
      </c>
      <c r="E268" s="69"/>
      <c r="F268" s="70"/>
      <c r="G268" s="67"/>
      <c r="H268" s="71"/>
      <c r="I268" s="72"/>
      <c r="J268" s="72"/>
      <c r="K268" s="34" t="s">
        <v>65</v>
      </c>
      <c r="L268" s="79">
        <v>268</v>
      </c>
      <c r="M268" s="79"/>
      <c r="N268" s="74"/>
      <c r="O268" s="81" t="s">
        <v>635</v>
      </c>
      <c r="P268" s="81" t="s">
        <v>637</v>
      </c>
      <c r="Q268" s="81"/>
      <c r="R268" s="81"/>
      <c r="S268" s="84">
        <v>43487.758125</v>
      </c>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t="s">
        <v>826</v>
      </c>
      <c r="AR268" s="81"/>
      <c r="AS268" s="81"/>
      <c r="AT268" s="81"/>
      <c r="AU268" s="81"/>
      <c r="AV268" s="81"/>
      <c r="AW268" s="81" t="s">
        <v>426</v>
      </c>
      <c r="AX268" s="81"/>
      <c r="AY268" s="82" t="s">
        <v>1254</v>
      </c>
      <c r="AZ268" s="81">
        <v>1</v>
      </c>
      <c r="BA268" s="81">
        <v>0</v>
      </c>
      <c r="BB268" s="81" t="s">
        <v>830</v>
      </c>
      <c r="BC268" s="81"/>
      <c r="BD268" s="81"/>
      <c r="BE268" s="81"/>
      <c r="BF268" s="81"/>
      <c r="BG268" s="84">
        <v>43487.56591435185</v>
      </c>
      <c r="BH268" s="81"/>
      <c r="BI268" s="81" t="s">
        <v>430</v>
      </c>
      <c r="BJ268" s="82" t="s">
        <v>1258</v>
      </c>
      <c r="BK268" s="81">
        <v>0</v>
      </c>
      <c r="BL268" s="81">
        <v>3</v>
      </c>
      <c r="BM268" s="81"/>
      <c r="BN268" s="81"/>
      <c r="BO268" s="81"/>
      <c r="BP268" s="81"/>
      <c r="BQ268" s="81"/>
      <c r="BR268" s="81"/>
      <c r="BS268">
        <v>1</v>
      </c>
      <c r="BT268" s="80" t="str">
        <f>REPLACE(INDEX(GroupVertices[Group],MATCH(Edges[[#This Row],[Vertex 1]],GroupVertices[Vertex],0)),1,1,"")</f>
        <v>7</v>
      </c>
      <c r="BU268" s="80" t="str">
        <f>REPLACE(INDEX(GroupVertices[Group],MATCH(Edges[[#This Row],[Vertex 2]],GroupVertices[Vertex],0)),1,1,"")</f>
        <v>7</v>
      </c>
      <c r="BV268" s="48"/>
      <c r="BW268" s="49"/>
      <c r="BX268" s="48"/>
      <c r="BY268" s="49"/>
      <c r="BZ268" s="48"/>
      <c r="CA268" s="49"/>
      <c r="CB268" s="48"/>
      <c r="CC268" s="49"/>
      <c r="CD268" s="48"/>
    </row>
    <row r="269" spans="1:82" ht="15">
      <c r="A269" s="66" t="s">
        <v>426</v>
      </c>
      <c r="B269" s="66" t="s">
        <v>629</v>
      </c>
      <c r="C269" s="67"/>
      <c r="D269" s="68"/>
      <c r="E269" s="69"/>
      <c r="F269" s="70"/>
      <c r="G269" s="67"/>
      <c r="H269" s="71"/>
      <c r="I269" s="72"/>
      <c r="J269" s="72"/>
      <c r="K269" s="34" t="s">
        <v>65</v>
      </c>
      <c r="L269" s="79">
        <v>269</v>
      </c>
      <c r="M269" s="79"/>
      <c r="N269" s="74"/>
      <c r="O269" s="81" t="s">
        <v>636</v>
      </c>
      <c r="P269" s="81" t="s">
        <v>636</v>
      </c>
      <c r="Q269" s="81"/>
      <c r="R269" s="82" t="s">
        <v>652</v>
      </c>
      <c r="S269" s="84">
        <v>43487.758125</v>
      </c>
      <c r="T269" s="81"/>
      <c r="U269" s="81"/>
      <c r="V269" s="81"/>
      <c r="W269" s="81"/>
      <c r="X269" s="81"/>
      <c r="Y269" s="81" t="s">
        <v>826</v>
      </c>
      <c r="Z269" s="81"/>
      <c r="AA269" s="81"/>
      <c r="AB269" s="81"/>
      <c r="AC269" s="81"/>
      <c r="AD269" s="81"/>
      <c r="AE269" s="82" t="s">
        <v>1254</v>
      </c>
      <c r="AF269" s="81">
        <v>1</v>
      </c>
      <c r="AG269" s="81">
        <v>0</v>
      </c>
      <c r="AH269" s="81" t="s">
        <v>642</v>
      </c>
      <c r="AI269" s="81" t="s">
        <v>1453</v>
      </c>
      <c r="AJ269" s="84">
        <v>43486.719305555554</v>
      </c>
      <c r="AK269" s="82" t="s">
        <v>1458</v>
      </c>
      <c r="AL269" s="81">
        <v>863</v>
      </c>
      <c r="AM269" s="81">
        <v>23</v>
      </c>
      <c r="AN269" s="81"/>
      <c r="AO269" s="81"/>
      <c r="AP269" s="81"/>
      <c r="AQ269" s="81"/>
      <c r="AR269" s="81"/>
      <c r="AS269" s="81"/>
      <c r="AT269" s="81"/>
      <c r="AU269" s="81"/>
      <c r="AV269" s="81"/>
      <c r="AW269" s="81"/>
      <c r="AX269" s="81"/>
      <c r="AY269" s="81"/>
      <c r="AZ269" s="81"/>
      <c r="BA269" s="81"/>
      <c r="BB269" s="81"/>
      <c r="BC269" s="81"/>
      <c r="BD269" s="81"/>
      <c r="BE269" s="81"/>
      <c r="BF269" s="81"/>
      <c r="BG269" s="81"/>
      <c r="BH269" s="81"/>
      <c r="BI269" s="81"/>
      <c r="BJ269" s="81"/>
      <c r="BK269" s="81"/>
      <c r="BL269" s="81"/>
      <c r="BM269" s="81"/>
      <c r="BN269" s="81"/>
      <c r="BO269" s="81"/>
      <c r="BP269" s="81"/>
      <c r="BQ269" s="81"/>
      <c r="BR269" s="81"/>
      <c r="BS269">
        <v>1</v>
      </c>
      <c r="BT269" s="80" t="str">
        <f>REPLACE(INDEX(GroupVertices[Group],MATCH(Edges[[#This Row],[Vertex 1]],GroupVertices[Vertex],0)),1,1,"")</f>
        <v>7</v>
      </c>
      <c r="BU269" s="80" t="str">
        <f>REPLACE(INDEX(GroupVertices[Group],MATCH(Edges[[#This Row],[Vertex 2]],GroupVertices[Vertex],0)),1,1,"")</f>
        <v>7</v>
      </c>
      <c r="BV269" s="48">
        <v>0</v>
      </c>
      <c r="BW269" s="49">
        <v>0</v>
      </c>
      <c r="BX269" s="48">
        <v>2</v>
      </c>
      <c r="BY269" s="49">
        <v>13.333333333333334</v>
      </c>
      <c r="BZ269" s="48">
        <v>0</v>
      </c>
      <c r="CA269" s="49">
        <v>0</v>
      </c>
      <c r="CB269" s="48">
        <v>13</v>
      </c>
      <c r="CC269" s="49">
        <v>86.66666666666667</v>
      </c>
      <c r="CD269" s="48">
        <v>15</v>
      </c>
    </row>
    <row r="270" spans="1:82" ht="15">
      <c r="A270" s="66" t="s">
        <v>427</v>
      </c>
      <c r="B270" s="66" t="s">
        <v>430</v>
      </c>
      <c r="C270" s="67" t="s">
        <v>3166</v>
      </c>
      <c r="D270" s="68">
        <v>7</v>
      </c>
      <c r="E270" s="69"/>
      <c r="F270" s="70"/>
      <c r="G270" s="67"/>
      <c r="H270" s="71"/>
      <c r="I270" s="72"/>
      <c r="J270" s="72"/>
      <c r="K270" s="34" t="s">
        <v>65</v>
      </c>
      <c r="L270" s="79">
        <v>270</v>
      </c>
      <c r="M270" s="79"/>
      <c r="N270" s="74"/>
      <c r="O270" s="81" t="s">
        <v>635</v>
      </c>
      <c r="P270" s="81" t="s">
        <v>637</v>
      </c>
      <c r="Q270" s="81"/>
      <c r="R270" s="81"/>
      <c r="S270" s="84">
        <v>43487.75670138889</v>
      </c>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t="s">
        <v>827</v>
      </c>
      <c r="AR270" s="81"/>
      <c r="AS270" s="81"/>
      <c r="AT270" s="81"/>
      <c r="AU270" s="81"/>
      <c r="AV270" s="81"/>
      <c r="AW270" s="81" t="s">
        <v>427</v>
      </c>
      <c r="AX270" s="81"/>
      <c r="AY270" s="82" t="s">
        <v>1255</v>
      </c>
      <c r="AZ270" s="81">
        <v>1</v>
      </c>
      <c r="BA270" s="81">
        <v>0</v>
      </c>
      <c r="BB270" s="81" t="s">
        <v>830</v>
      </c>
      <c r="BC270" s="81"/>
      <c r="BD270" s="81"/>
      <c r="BE270" s="81"/>
      <c r="BF270" s="81"/>
      <c r="BG270" s="84">
        <v>43487.56591435185</v>
      </c>
      <c r="BH270" s="81"/>
      <c r="BI270" s="81" t="s">
        <v>430</v>
      </c>
      <c r="BJ270" s="82" t="s">
        <v>1258</v>
      </c>
      <c r="BK270" s="81">
        <v>0</v>
      </c>
      <c r="BL270" s="81">
        <v>3</v>
      </c>
      <c r="BM270" s="81"/>
      <c r="BN270" s="81"/>
      <c r="BO270" s="81"/>
      <c r="BP270" s="81"/>
      <c r="BQ270" s="81"/>
      <c r="BR270" s="81"/>
      <c r="BS270">
        <v>1</v>
      </c>
      <c r="BT270" s="80" t="str">
        <f>REPLACE(INDEX(GroupVertices[Group],MATCH(Edges[[#This Row],[Vertex 1]],GroupVertices[Vertex],0)),1,1,"")</f>
        <v>7</v>
      </c>
      <c r="BU270" s="80" t="str">
        <f>REPLACE(INDEX(GroupVertices[Group],MATCH(Edges[[#This Row],[Vertex 2]],GroupVertices[Vertex],0)),1,1,"")</f>
        <v>7</v>
      </c>
      <c r="BV270" s="48"/>
      <c r="BW270" s="49"/>
      <c r="BX270" s="48"/>
      <c r="BY270" s="49"/>
      <c r="BZ270" s="48"/>
      <c r="CA270" s="49"/>
      <c r="CB270" s="48"/>
      <c r="CC270" s="49"/>
      <c r="CD270" s="48"/>
    </row>
    <row r="271" spans="1:82" ht="15">
      <c r="A271" s="66" t="s">
        <v>427</v>
      </c>
      <c r="B271" s="66" t="s">
        <v>629</v>
      </c>
      <c r="C271" s="67"/>
      <c r="D271" s="68"/>
      <c r="E271" s="69"/>
      <c r="F271" s="70"/>
      <c r="G271" s="67"/>
      <c r="H271" s="71"/>
      <c r="I271" s="72"/>
      <c r="J271" s="72"/>
      <c r="K271" s="34" t="s">
        <v>65</v>
      </c>
      <c r="L271" s="79">
        <v>271</v>
      </c>
      <c r="M271" s="79"/>
      <c r="N271" s="74"/>
      <c r="O271" s="81" t="s">
        <v>636</v>
      </c>
      <c r="P271" s="81" t="s">
        <v>636</v>
      </c>
      <c r="Q271" s="81"/>
      <c r="R271" s="82" t="s">
        <v>652</v>
      </c>
      <c r="S271" s="84">
        <v>43487.75670138889</v>
      </c>
      <c r="T271" s="81"/>
      <c r="U271" s="81"/>
      <c r="V271" s="81"/>
      <c r="W271" s="81"/>
      <c r="X271" s="81"/>
      <c r="Y271" s="81" t="s">
        <v>827</v>
      </c>
      <c r="Z271" s="81"/>
      <c r="AA271" s="81"/>
      <c r="AB271" s="81"/>
      <c r="AC271" s="81"/>
      <c r="AD271" s="81"/>
      <c r="AE271" s="82" t="s">
        <v>1255</v>
      </c>
      <c r="AF271" s="81">
        <v>1</v>
      </c>
      <c r="AG271" s="81">
        <v>0</v>
      </c>
      <c r="AH271" s="81" t="s">
        <v>642</v>
      </c>
      <c r="AI271" s="81" t="s">
        <v>1453</v>
      </c>
      <c r="AJ271" s="84">
        <v>43486.719305555554</v>
      </c>
      <c r="AK271" s="82" t="s">
        <v>1458</v>
      </c>
      <c r="AL271" s="81">
        <v>863</v>
      </c>
      <c r="AM271" s="81">
        <v>23</v>
      </c>
      <c r="AN271" s="81"/>
      <c r="AO271" s="81"/>
      <c r="AP271" s="81"/>
      <c r="AQ271" s="81"/>
      <c r="AR271" s="81"/>
      <c r="AS271" s="81"/>
      <c r="AT271" s="81"/>
      <c r="AU271" s="81"/>
      <c r="AV271" s="81"/>
      <c r="AW271" s="81"/>
      <c r="AX271" s="81"/>
      <c r="AY271" s="81"/>
      <c r="AZ271" s="81"/>
      <c r="BA271" s="81"/>
      <c r="BB271" s="81"/>
      <c r="BC271" s="81"/>
      <c r="BD271" s="81"/>
      <c r="BE271" s="81"/>
      <c r="BF271" s="81"/>
      <c r="BG271" s="81"/>
      <c r="BH271" s="81"/>
      <c r="BI271" s="81"/>
      <c r="BJ271" s="81"/>
      <c r="BK271" s="81"/>
      <c r="BL271" s="81"/>
      <c r="BM271" s="81"/>
      <c r="BN271" s="81"/>
      <c r="BO271" s="81"/>
      <c r="BP271" s="81"/>
      <c r="BQ271" s="81"/>
      <c r="BR271" s="81"/>
      <c r="BS271">
        <v>1</v>
      </c>
      <c r="BT271" s="80" t="str">
        <f>REPLACE(INDEX(GroupVertices[Group],MATCH(Edges[[#This Row],[Vertex 1]],GroupVertices[Vertex],0)),1,1,"")</f>
        <v>7</v>
      </c>
      <c r="BU271" s="80" t="str">
        <f>REPLACE(INDEX(GroupVertices[Group],MATCH(Edges[[#This Row],[Vertex 2]],GroupVertices[Vertex],0)),1,1,"")</f>
        <v>7</v>
      </c>
      <c r="BV271" s="48">
        <v>2</v>
      </c>
      <c r="BW271" s="49">
        <v>2.3529411764705883</v>
      </c>
      <c r="BX271" s="48">
        <v>3</v>
      </c>
      <c r="BY271" s="49">
        <v>3.5294117647058822</v>
      </c>
      <c r="BZ271" s="48">
        <v>0</v>
      </c>
      <c r="CA271" s="49">
        <v>0</v>
      </c>
      <c r="CB271" s="48">
        <v>80</v>
      </c>
      <c r="CC271" s="49">
        <v>94.11764705882354</v>
      </c>
      <c r="CD271" s="48">
        <v>85</v>
      </c>
    </row>
    <row r="272" spans="1:82" ht="15">
      <c r="A272" s="66" t="s">
        <v>428</v>
      </c>
      <c r="B272" s="66" t="s">
        <v>629</v>
      </c>
      <c r="C272" s="67"/>
      <c r="D272" s="68"/>
      <c r="E272" s="69"/>
      <c r="F272" s="70"/>
      <c r="G272" s="67"/>
      <c r="H272" s="71"/>
      <c r="I272" s="72"/>
      <c r="J272" s="72"/>
      <c r="K272" s="34" t="s">
        <v>65</v>
      </c>
      <c r="L272" s="79">
        <v>272</v>
      </c>
      <c r="M272" s="79"/>
      <c r="N272" s="74"/>
      <c r="O272" s="81" t="s">
        <v>636</v>
      </c>
      <c r="P272" s="81" t="s">
        <v>636</v>
      </c>
      <c r="Q272" s="81"/>
      <c r="R272" s="82" t="s">
        <v>652</v>
      </c>
      <c r="S272" s="84">
        <v>43487.64739583333</v>
      </c>
      <c r="T272" s="81"/>
      <c r="U272" s="81"/>
      <c r="V272" s="81"/>
      <c r="W272" s="81"/>
      <c r="X272" s="81"/>
      <c r="Y272" s="81" t="s">
        <v>828</v>
      </c>
      <c r="Z272" s="81" t="s">
        <v>1022</v>
      </c>
      <c r="AA272" s="81" t="s">
        <v>1034</v>
      </c>
      <c r="AB272" s="81" t="s">
        <v>1045</v>
      </c>
      <c r="AC272" s="82" t="s">
        <v>1054</v>
      </c>
      <c r="AD272" s="82" t="s">
        <v>1073</v>
      </c>
      <c r="AE272" s="82" t="s">
        <v>1256</v>
      </c>
      <c r="AF272" s="81">
        <v>0</v>
      </c>
      <c r="AG272" s="81">
        <v>2</v>
      </c>
      <c r="AH272" s="81" t="s">
        <v>642</v>
      </c>
      <c r="AI272" s="81" t="s">
        <v>1453</v>
      </c>
      <c r="AJ272" s="84">
        <v>43486.719305555554</v>
      </c>
      <c r="AK272" s="82" t="s">
        <v>1458</v>
      </c>
      <c r="AL272" s="81">
        <v>863</v>
      </c>
      <c r="AM272" s="81">
        <v>23</v>
      </c>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v>1</v>
      </c>
      <c r="BT272" s="80" t="str">
        <f>REPLACE(INDEX(GroupVertices[Group],MATCH(Edges[[#This Row],[Vertex 1]],GroupVertices[Vertex],0)),1,1,"")</f>
        <v>7</v>
      </c>
      <c r="BU272" s="80" t="str">
        <f>REPLACE(INDEX(GroupVertices[Group],MATCH(Edges[[#This Row],[Vertex 2]],GroupVertices[Vertex],0)),1,1,"")</f>
        <v>7</v>
      </c>
      <c r="BV272" s="48">
        <v>1</v>
      </c>
      <c r="BW272" s="49">
        <v>4</v>
      </c>
      <c r="BX272" s="48">
        <v>0</v>
      </c>
      <c r="BY272" s="49">
        <v>0</v>
      </c>
      <c r="BZ272" s="48">
        <v>0</v>
      </c>
      <c r="CA272" s="49">
        <v>0</v>
      </c>
      <c r="CB272" s="48">
        <v>24</v>
      </c>
      <c r="CC272" s="49">
        <v>96</v>
      </c>
      <c r="CD272" s="48">
        <v>25</v>
      </c>
    </row>
    <row r="273" spans="1:82" ht="15">
      <c r="A273" s="66" t="s">
        <v>429</v>
      </c>
      <c r="B273" s="66" t="s">
        <v>430</v>
      </c>
      <c r="C273" s="67" t="s">
        <v>3168</v>
      </c>
      <c r="D273" s="68"/>
      <c r="E273" s="69"/>
      <c r="F273" s="70"/>
      <c r="G273" s="67"/>
      <c r="H273" s="71"/>
      <c r="I273" s="72"/>
      <c r="J273" s="72"/>
      <c r="K273" s="34" t="s">
        <v>65</v>
      </c>
      <c r="L273" s="79">
        <v>273</v>
      </c>
      <c r="M273" s="79"/>
      <c r="N273" s="74"/>
      <c r="O273" s="81" t="s">
        <v>635</v>
      </c>
      <c r="P273" s="81" t="s">
        <v>637</v>
      </c>
      <c r="Q273" s="81"/>
      <c r="R273" s="81"/>
      <c r="S273" s="84">
        <v>43487.616793981484</v>
      </c>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t="s">
        <v>829</v>
      </c>
      <c r="AR273" s="81"/>
      <c r="AS273" s="81"/>
      <c r="AT273" s="81"/>
      <c r="AU273" s="81"/>
      <c r="AV273" s="81"/>
      <c r="AW273" s="81" t="s">
        <v>429</v>
      </c>
      <c r="AX273" s="81"/>
      <c r="AY273" s="82" t="s">
        <v>1257</v>
      </c>
      <c r="AZ273" s="81">
        <v>0</v>
      </c>
      <c r="BA273" s="81">
        <v>0</v>
      </c>
      <c r="BB273" s="81" t="s">
        <v>830</v>
      </c>
      <c r="BC273" s="81"/>
      <c r="BD273" s="81"/>
      <c r="BE273" s="81"/>
      <c r="BF273" s="81"/>
      <c r="BG273" s="84">
        <v>43487.56591435185</v>
      </c>
      <c r="BH273" s="81"/>
      <c r="BI273" s="81" t="s">
        <v>430</v>
      </c>
      <c r="BJ273" s="82" t="s">
        <v>1258</v>
      </c>
      <c r="BK273" s="81">
        <v>0</v>
      </c>
      <c r="BL273" s="81">
        <v>3</v>
      </c>
      <c r="BM273" s="81"/>
      <c r="BN273" s="81"/>
      <c r="BO273" s="81"/>
      <c r="BP273" s="81"/>
      <c r="BQ273" s="81"/>
      <c r="BR273" s="81"/>
      <c r="BS273">
        <v>1</v>
      </c>
      <c r="BT273" s="80" t="str">
        <f>REPLACE(INDEX(GroupVertices[Group],MATCH(Edges[[#This Row],[Vertex 1]],GroupVertices[Vertex],0)),1,1,"")</f>
        <v>7</v>
      </c>
      <c r="BU273" s="80" t="str">
        <f>REPLACE(INDEX(GroupVertices[Group],MATCH(Edges[[#This Row],[Vertex 2]],GroupVertices[Vertex],0)),1,1,"")</f>
        <v>7</v>
      </c>
      <c r="BV273" s="48"/>
      <c r="BW273" s="49"/>
      <c r="BX273" s="48"/>
      <c r="BY273" s="49"/>
      <c r="BZ273" s="48"/>
      <c r="CA273" s="49"/>
      <c r="CB273" s="48"/>
      <c r="CC273" s="49"/>
      <c r="CD273" s="48"/>
    </row>
    <row r="274" spans="1:82" ht="15">
      <c r="A274" s="66" t="s">
        <v>429</v>
      </c>
      <c r="B274" s="66" t="s">
        <v>629</v>
      </c>
      <c r="C274" s="67"/>
      <c r="D274" s="68"/>
      <c r="E274" s="69"/>
      <c r="F274" s="70"/>
      <c r="G274" s="67"/>
      <c r="H274" s="71"/>
      <c r="I274" s="72"/>
      <c r="J274" s="72"/>
      <c r="K274" s="34" t="s">
        <v>65</v>
      </c>
      <c r="L274" s="79">
        <v>274</v>
      </c>
      <c r="M274" s="79"/>
      <c r="N274" s="74"/>
      <c r="O274" s="81" t="s">
        <v>636</v>
      </c>
      <c r="P274" s="81" t="s">
        <v>636</v>
      </c>
      <c r="Q274" s="81"/>
      <c r="R274" s="82" t="s">
        <v>652</v>
      </c>
      <c r="S274" s="84">
        <v>43487.616793981484</v>
      </c>
      <c r="T274" s="81"/>
      <c r="U274" s="81"/>
      <c r="V274" s="81"/>
      <c r="W274" s="81"/>
      <c r="X274" s="81"/>
      <c r="Y274" s="81" t="s">
        <v>829</v>
      </c>
      <c r="Z274" s="81"/>
      <c r="AA274" s="81"/>
      <c r="AB274" s="81"/>
      <c r="AC274" s="81"/>
      <c r="AD274" s="81"/>
      <c r="AE274" s="82" t="s">
        <v>1257</v>
      </c>
      <c r="AF274" s="81">
        <v>0</v>
      </c>
      <c r="AG274" s="81">
        <v>0</v>
      </c>
      <c r="AH274" s="81" t="s">
        <v>642</v>
      </c>
      <c r="AI274" s="81" t="s">
        <v>1453</v>
      </c>
      <c r="AJ274" s="84">
        <v>43486.719305555554</v>
      </c>
      <c r="AK274" s="82" t="s">
        <v>1458</v>
      </c>
      <c r="AL274" s="81">
        <v>863</v>
      </c>
      <c r="AM274" s="81">
        <v>23</v>
      </c>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v>1</v>
      </c>
      <c r="BT274" s="80" t="str">
        <f>REPLACE(INDEX(GroupVertices[Group],MATCH(Edges[[#This Row],[Vertex 1]],GroupVertices[Vertex],0)),1,1,"")</f>
        <v>7</v>
      </c>
      <c r="BU274" s="80" t="str">
        <f>REPLACE(INDEX(GroupVertices[Group],MATCH(Edges[[#This Row],[Vertex 2]],GroupVertices[Vertex],0)),1,1,"")</f>
        <v>7</v>
      </c>
      <c r="BV274" s="48">
        <v>2</v>
      </c>
      <c r="BW274" s="49">
        <v>15.384615384615385</v>
      </c>
      <c r="BX274" s="48">
        <v>2</v>
      </c>
      <c r="BY274" s="49">
        <v>15.384615384615385</v>
      </c>
      <c r="BZ274" s="48">
        <v>0</v>
      </c>
      <c r="CA274" s="49">
        <v>0</v>
      </c>
      <c r="CB274" s="48">
        <v>9</v>
      </c>
      <c r="CC274" s="49">
        <v>69.23076923076923</v>
      </c>
      <c r="CD274" s="48">
        <v>13</v>
      </c>
    </row>
    <row r="275" spans="1:82" ht="15">
      <c r="A275" s="66" t="s">
        <v>430</v>
      </c>
      <c r="B275" s="66" t="s">
        <v>629</v>
      </c>
      <c r="C275" s="67"/>
      <c r="D275" s="68"/>
      <c r="E275" s="69"/>
      <c r="F275" s="70"/>
      <c r="G275" s="67"/>
      <c r="H275" s="71"/>
      <c r="I275" s="72"/>
      <c r="J275" s="72"/>
      <c r="K275" s="34" t="s">
        <v>65</v>
      </c>
      <c r="L275" s="79">
        <v>275</v>
      </c>
      <c r="M275" s="79"/>
      <c r="N275" s="74"/>
      <c r="O275" s="81" t="s">
        <v>636</v>
      </c>
      <c r="P275" s="81" t="s">
        <v>636</v>
      </c>
      <c r="Q275" s="81"/>
      <c r="R275" s="82" t="s">
        <v>652</v>
      </c>
      <c r="S275" s="84">
        <v>43487.56591435185</v>
      </c>
      <c r="T275" s="81"/>
      <c r="U275" s="81"/>
      <c r="V275" s="81"/>
      <c r="W275" s="81"/>
      <c r="X275" s="81"/>
      <c r="Y275" s="81" t="s">
        <v>830</v>
      </c>
      <c r="Z275" s="81"/>
      <c r="AA275" s="81"/>
      <c r="AB275" s="81"/>
      <c r="AC275" s="81"/>
      <c r="AD275" s="81"/>
      <c r="AE275" s="82" t="s">
        <v>1258</v>
      </c>
      <c r="AF275" s="81">
        <v>0</v>
      </c>
      <c r="AG275" s="81">
        <v>3</v>
      </c>
      <c r="AH275" s="81" t="s">
        <v>642</v>
      </c>
      <c r="AI275" s="81" t="s">
        <v>1453</v>
      </c>
      <c r="AJ275" s="84">
        <v>43486.719305555554</v>
      </c>
      <c r="AK275" s="82" t="s">
        <v>1458</v>
      </c>
      <c r="AL275" s="81">
        <v>863</v>
      </c>
      <c r="AM275" s="81">
        <v>23</v>
      </c>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v>1</v>
      </c>
      <c r="BT275" s="80" t="str">
        <f>REPLACE(INDEX(GroupVertices[Group],MATCH(Edges[[#This Row],[Vertex 1]],GroupVertices[Vertex],0)),1,1,"")</f>
        <v>7</v>
      </c>
      <c r="BU275" s="80" t="str">
        <f>REPLACE(INDEX(GroupVertices[Group],MATCH(Edges[[#This Row],[Vertex 2]],GroupVertices[Vertex],0)),1,1,"")</f>
        <v>7</v>
      </c>
      <c r="BV275" s="48">
        <v>0</v>
      </c>
      <c r="BW275" s="49">
        <v>0</v>
      </c>
      <c r="BX275" s="48">
        <v>0</v>
      </c>
      <c r="BY275" s="49">
        <v>0</v>
      </c>
      <c r="BZ275" s="48">
        <v>0</v>
      </c>
      <c r="CA275" s="49">
        <v>0</v>
      </c>
      <c r="CB275" s="48">
        <v>3</v>
      </c>
      <c r="CC275" s="49">
        <v>100</v>
      </c>
      <c r="CD275" s="48">
        <v>3</v>
      </c>
    </row>
    <row r="276" spans="1:82" ht="15">
      <c r="A276" s="66" t="s">
        <v>431</v>
      </c>
      <c r="B276" s="66" t="s">
        <v>629</v>
      </c>
      <c r="C276" s="67"/>
      <c r="D276" s="68"/>
      <c r="E276" s="69"/>
      <c r="F276" s="70"/>
      <c r="G276" s="67"/>
      <c r="H276" s="71"/>
      <c r="I276" s="72"/>
      <c r="J276" s="72"/>
      <c r="K276" s="34" t="s">
        <v>65</v>
      </c>
      <c r="L276" s="79">
        <v>276</v>
      </c>
      <c r="M276" s="79"/>
      <c r="N276" s="74"/>
      <c r="O276" s="81" t="s">
        <v>636</v>
      </c>
      <c r="P276" s="81" t="s">
        <v>636</v>
      </c>
      <c r="Q276" s="81"/>
      <c r="R276" s="82" t="s">
        <v>652</v>
      </c>
      <c r="S276" s="84">
        <v>43487.288298611114</v>
      </c>
      <c r="T276" s="81"/>
      <c r="U276" s="81"/>
      <c r="V276" s="81"/>
      <c r="W276" s="81"/>
      <c r="X276" s="81"/>
      <c r="Y276" s="81" t="s">
        <v>831</v>
      </c>
      <c r="Z276" s="81"/>
      <c r="AA276" s="81"/>
      <c r="AB276" s="81"/>
      <c r="AC276" s="81"/>
      <c r="AD276" s="81"/>
      <c r="AE276" s="82" t="s">
        <v>1259</v>
      </c>
      <c r="AF276" s="81">
        <v>0</v>
      </c>
      <c r="AG276" s="81">
        <v>0</v>
      </c>
      <c r="AH276" s="81" t="s">
        <v>642</v>
      </c>
      <c r="AI276" s="81" t="s">
        <v>1453</v>
      </c>
      <c r="AJ276" s="84">
        <v>43486.719305555554</v>
      </c>
      <c r="AK276" s="82" t="s">
        <v>1458</v>
      </c>
      <c r="AL276" s="81">
        <v>863</v>
      </c>
      <c r="AM276" s="81">
        <v>23</v>
      </c>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v>1</v>
      </c>
      <c r="BT276" s="80" t="str">
        <f>REPLACE(INDEX(GroupVertices[Group],MATCH(Edges[[#This Row],[Vertex 1]],GroupVertices[Vertex],0)),1,1,"")</f>
        <v>7</v>
      </c>
      <c r="BU276" s="80" t="str">
        <f>REPLACE(INDEX(GroupVertices[Group],MATCH(Edges[[#This Row],[Vertex 2]],GroupVertices[Vertex],0)),1,1,"")</f>
        <v>7</v>
      </c>
      <c r="BV276" s="48">
        <v>0</v>
      </c>
      <c r="BW276" s="49">
        <v>0</v>
      </c>
      <c r="BX276" s="48">
        <v>0</v>
      </c>
      <c r="BY276" s="49">
        <v>0</v>
      </c>
      <c r="BZ276" s="48">
        <v>0</v>
      </c>
      <c r="CA276" s="49">
        <v>0</v>
      </c>
      <c r="CB276" s="48">
        <v>3</v>
      </c>
      <c r="CC276" s="49">
        <v>100</v>
      </c>
      <c r="CD276" s="48">
        <v>3</v>
      </c>
    </row>
    <row r="277" spans="1:82" ht="15">
      <c r="A277" s="66" t="s">
        <v>432</v>
      </c>
      <c r="B277" s="66" t="s">
        <v>629</v>
      </c>
      <c r="C277" s="67"/>
      <c r="D277" s="68"/>
      <c r="E277" s="69"/>
      <c r="F277" s="70"/>
      <c r="G277" s="67"/>
      <c r="H277" s="71"/>
      <c r="I277" s="72"/>
      <c r="J277" s="72"/>
      <c r="K277" s="34" t="s">
        <v>65</v>
      </c>
      <c r="L277" s="79">
        <v>277</v>
      </c>
      <c r="M277" s="79"/>
      <c r="N277" s="74"/>
      <c r="O277" s="81" t="s">
        <v>636</v>
      </c>
      <c r="P277" s="81" t="s">
        <v>636</v>
      </c>
      <c r="Q277" s="81"/>
      <c r="R277" s="82" t="s">
        <v>652</v>
      </c>
      <c r="S277" s="84">
        <v>43487.27018518518</v>
      </c>
      <c r="T277" s="81"/>
      <c r="U277" s="81"/>
      <c r="V277" s="81"/>
      <c r="W277" s="81"/>
      <c r="X277" s="81"/>
      <c r="Y277" s="81" t="s">
        <v>832</v>
      </c>
      <c r="Z277" s="81"/>
      <c r="AA277" s="81"/>
      <c r="AB277" s="81"/>
      <c r="AC277" s="81"/>
      <c r="AD277" s="81"/>
      <c r="AE277" s="82" t="s">
        <v>1260</v>
      </c>
      <c r="AF277" s="81">
        <v>1</v>
      </c>
      <c r="AG277" s="81">
        <v>0</v>
      </c>
      <c r="AH277" s="81" t="s">
        <v>642</v>
      </c>
      <c r="AI277" s="81" t="s">
        <v>1453</v>
      </c>
      <c r="AJ277" s="84">
        <v>43486.719305555554</v>
      </c>
      <c r="AK277" s="82" t="s">
        <v>1458</v>
      </c>
      <c r="AL277" s="81">
        <v>863</v>
      </c>
      <c r="AM277" s="81">
        <v>23</v>
      </c>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v>1</v>
      </c>
      <c r="BT277" s="80" t="str">
        <f>REPLACE(INDEX(GroupVertices[Group],MATCH(Edges[[#This Row],[Vertex 1]],GroupVertices[Vertex],0)),1,1,"")</f>
        <v>7</v>
      </c>
      <c r="BU277" s="80" t="str">
        <f>REPLACE(INDEX(GroupVertices[Group],MATCH(Edges[[#This Row],[Vertex 2]],GroupVertices[Vertex],0)),1,1,"")</f>
        <v>7</v>
      </c>
      <c r="BV277" s="48">
        <v>3</v>
      </c>
      <c r="BW277" s="49">
        <v>13.043478260869565</v>
      </c>
      <c r="BX277" s="48">
        <v>3</v>
      </c>
      <c r="BY277" s="49">
        <v>13.043478260869565</v>
      </c>
      <c r="BZ277" s="48">
        <v>0</v>
      </c>
      <c r="CA277" s="49">
        <v>0</v>
      </c>
      <c r="CB277" s="48">
        <v>17</v>
      </c>
      <c r="CC277" s="49">
        <v>73.91304347826087</v>
      </c>
      <c r="CD277" s="48">
        <v>23</v>
      </c>
    </row>
    <row r="278" spans="1:82" ht="15">
      <c r="A278" s="66" t="s">
        <v>433</v>
      </c>
      <c r="B278" s="66" t="s">
        <v>629</v>
      </c>
      <c r="C278" s="67"/>
      <c r="D278" s="68"/>
      <c r="E278" s="69"/>
      <c r="F278" s="70"/>
      <c r="G278" s="67"/>
      <c r="H278" s="71"/>
      <c r="I278" s="72"/>
      <c r="J278" s="72"/>
      <c r="K278" s="34" t="s">
        <v>65</v>
      </c>
      <c r="L278" s="79">
        <v>278</v>
      </c>
      <c r="M278" s="79"/>
      <c r="N278" s="74"/>
      <c r="O278" s="81" t="s">
        <v>636</v>
      </c>
      <c r="P278" s="81" t="s">
        <v>636</v>
      </c>
      <c r="Q278" s="81"/>
      <c r="R278" s="82" t="s">
        <v>652</v>
      </c>
      <c r="S278" s="84">
        <v>43487.185532407406</v>
      </c>
      <c r="T278" s="81"/>
      <c r="U278" s="81"/>
      <c r="V278" s="81"/>
      <c r="W278" s="81"/>
      <c r="X278" s="81"/>
      <c r="Y278" s="81" t="s">
        <v>833</v>
      </c>
      <c r="Z278" s="81"/>
      <c r="AA278" s="81"/>
      <c r="AB278" s="81"/>
      <c r="AC278" s="81"/>
      <c r="AD278" s="81"/>
      <c r="AE278" s="82" t="s">
        <v>1261</v>
      </c>
      <c r="AF278" s="81">
        <v>0</v>
      </c>
      <c r="AG278" s="81">
        <v>0</v>
      </c>
      <c r="AH278" s="81" t="s">
        <v>642</v>
      </c>
      <c r="AI278" s="81" t="s">
        <v>1453</v>
      </c>
      <c r="AJ278" s="84">
        <v>43486.719305555554</v>
      </c>
      <c r="AK278" s="82" t="s">
        <v>1458</v>
      </c>
      <c r="AL278" s="81">
        <v>863</v>
      </c>
      <c r="AM278" s="81">
        <v>23</v>
      </c>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v>1</v>
      </c>
      <c r="BT278" s="80" t="str">
        <f>REPLACE(INDEX(GroupVertices[Group],MATCH(Edges[[#This Row],[Vertex 1]],GroupVertices[Vertex],0)),1,1,"")</f>
        <v>7</v>
      </c>
      <c r="BU278" s="80" t="str">
        <f>REPLACE(INDEX(GroupVertices[Group],MATCH(Edges[[#This Row],[Vertex 2]],GroupVertices[Vertex],0)),1,1,"")</f>
        <v>7</v>
      </c>
      <c r="BV278" s="48">
        <v>1</v>
      </c>
      <c r="BW278" s="49">
        <v>33.333333333333336</v>
      </c>
      <c r="BX278" s="48">
        <v>0</v>
      </c>
      <c r="BY278" s="49">
        <v>0</v>
      </c>
      <c r="BZ278" s="48">
        <v>0</v>
      </c>
      <c r="CA278" s="49">
        <v>0</v>
      </c>
      <c r="CB278" s="48">
        <v>2</v>
      </c>
      <c r="CC278" s="49">
        <v>66.66666666666667</v>
      </c>
      <c r="CD278" s="48">
        <v>3</v>
      </c>
    </row>
    <row r="279" spans="1:82" ht="15">
      <c r="A279" s="66" t="s">
        <v>434</v>
      </c>
      <c r="B279" s="66" t="s">
        <v>629</v>
      </c>
      <c r="C279" s="67"/>
      <c r="D279" s="68"/>
      <c r="E279" s="69"/>
      <c r="F279" s="70"/>
      <c r="G279" s="67"/>
      <c r="H279" s="71"/>
      <c r="I279" s="72"/>
      <c r="J279" s="72"/>
      <c r="K279" s="34" t="s">
        <v>65</v>
      </c>
      <c r="L279" s="79">
        <v>279</v>
      </c>
      <c r="M279" s="79"/>
      <c r="N279" s="74"/>
      <c r="O279" s="81" t="s">
        <v>636</v>
      </c>
      <c r="P279" s="81" t="s">
        <v>636</v>
      </c>
      <c r="Q279" s="81"/>
      <c r="R279" s="82" t="s">
        <v>652</v>
      </c>
      <c r="S279" s="84">
        <v>43487.13533564815</v>
      </c>
      <c r="T279" s="81"/>
      <c r="U279" s="81"/>
      <c r="V279" s="81"/>
      <c r="W279" s="81"/>
      <c r="X279" s="81"/>
      <c r="Y279" s="81" t="s">
        <v>834</v>
      </c>
      <c r="Z279" s="81"/>
      <c r="AA279" s="81"/>
      <c r="AB279" s="81"/>
      <c r="AC279" s="81"/>
      <c r="AD279" s="81"/>
      <c r="AE279" s="82" t="s">
        <v>1262</v>
      </c>
      <c r="AF279" s="81">
        <v>0</v>
      </c>
      <c r="AG279" s="81">
        <v>0</v>
      </c>
      <c r="AH279" s="81" t="s">
        <v>642</v>
      </c>
      <c r="AI279" s="81" t="s">
        <v>1453</v>
      </c>
      <c r="AJ279" s="84">
        <v>43486.719305555554</v>
      </c>
      <c r="AK279" s="82" t="s">
        <v>1458</v>
      </c>
      <c r="AL279" s="81">
        <v>863</v>
      </c>
      <c r="AM279" s="81">
        <v>23</v>
      </c>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v>1</v>
      </c>
      <c r="BT279" s="80" t="str">
        <f>REPLACE(INDEX(GroupVertices[Group],MATCH(Edges[[#This Row],[Vertex 1]],GroupVertices[Vertex],0)),1,1,"")</f>
        <v>7</v>
      </c>
      <c r="BU279" s="80" t="str">
        <f>REPLACE(INDEX(GroupVertices[Group],MATCH(Edges[[#This Row],[Vertex 2]],GroupVertices[Vertex],0)),1,1,"")</f>
        <v>7</v>
      </c>
      <c r="BV279" s="48">
        <v>4</v>
      </c>
      <c r="BW279" s="49">
        <v>8</v>
      </c>
      <c r="BX279" s="48">
        <v>3</v>
      </c>
      <c r="BY279" s="49">
        <v>6</v>
      </c>
      <c r="BZ279" s="48">
        <v>0</v>
      </c>
      <c r="CA279" s="49">
        <v>0</v>
      </c>
      <c r="CB279" s="48">
        <v>43</v>
      </c>
      <c r="CC279" s="49">
        <v>86</v>
      </c>
      <c r="CD279" s="48">
        <v>50</v>
      </c>
    </row>
    <row r="280" spans="1:82" ht="15">
      <c r="A280" s="66" t="s">
        <v>435</v>
      </c>
      <c r="B280" s="66" t="s">
        <v>629</v>
      </c>
      <c r="C280" s="67"/>
      <c r="D280" s="68"/>
      <c r="E280" s="69"/>
      <c r="F280" s="70"/>
      <c r="G280" s="67"/>
      <c r="H280" s="71"/>
      <c r="I280" s="72"/>
      <c r="J280" s="72"/>
      <c r="K280" s="34" t="s">
        <v>65</v>
      </c>
      <c r="L280" s="79">
        <v>280</v>
      </c>
      <c r="M280" s="79"/>
      <c r="N280" s="74"/>
      <c r="O280" s="81" t="s">
        <v>636</v>
      </c>
      <c r="P280" s="81" t="s">
        <v>636</v>
      </c>
      <c r="Q280" s="81"/>
      <c r="R280" s="82" t="s">
        <v>652</v>
      </c>
      <c r="S280" s="84">
        <v>43486.805497685185</v>
      </c>
      <c r="T280" s="81"/>
      <c r="U280" s="81"/>
      <c r="V280" s="81"/>
      <c r="W280" s="81"/>
      <c r="X280" s="81"/>
      <c r="Y280" s="81" t="s">
        <v>835</v>
      </c>
      <c r="Z280" s="81"/>
      <c r="AA280" s="81"/>
      <c r="AB280" s="81"/>
      <c r="AC280" s="81"/>
      <c r="AD280" s="81"/>
      <c r="AE280" s="82" t="s">
        <v>1263</v>
      </c>
      <c r="AF280" s="81">
        <v>1</v>
      </c>
      <c r="AG280" s="81">
        <v>0</v>
      </c>
      <c r="AH280" s="81" t="s">
        <v>642</v>
      </c>
      <c r="AI280" s="81" t="s">
        <v>1453</v>
      </c>
      <c r="AJ280" s="84">
        <v>43486.719305555554</v>
      </c>
      <c r="AK280" s="82" t="s">
        <v>1458</v>
      </c>
      <c r="AL280" s="81">
        <v>863</v>
      </c>
      <c r="AM280" s="81">
        <v>23</v>
      </c>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v>1</v>
      </c>
      <c r="BT280" s="80" t="str">
        <f>REPLACE(INDEX(GroupVertices[Group],MATCH(Edges[[#This Row],[Vertex 1]],GroupVertices[Vertex],0)),1,1,"")</f>
        <v>7</v>
      </c>
      <c r="BU280" s="80" t="str">
        <f>REPLACE(INDEX(GroupVertices[Group],MATCH(Edges[[#This Row],[Vertex 2]],GroupVertices[Vertex],0)),1,1,"")</f>
        <v>7</v>
      </c>
      <c r="BV280" s="48">
        <v>0</v>
      </c>
      <c r="BW280" s="49">
        <v>0</v>
      </c>
      <c r="BX280" s="48">
        <v>0</v>
      </c>
      <c r="BY280" s="49">
        <v>0</v>
      </c>
      <c r="BZ280" s="48">
        <v>0</v>
      </c>
      <c r="CA280" s="49">
        <v>0</v>
      </c>
      <c r="CB280" s="48">
        <v>0</v>
      </c>
      <c r="CC280" s="49">
        <v>0</v>
      </c>
      <c r="CD280" s="48">
        <v>0</v>
      </c>
    </row>
    <row r="281" spans="1:82" ht="15">
      <c r="A281" s="66" t="s">
        <v>436</v>
      </c>
      <c r="B281" s="66" t="s">
        <v>629</v>
      </c>
      <c r="C281" s="67"/>
      <c r="D281" s="68"/>
      <c r="E281" s="69"/>
      <c r="F281" s="70"/>
      <c r="G281" s="67"/>
      <c r="H281" s="71"/>
      <c r="I281" s="72"/>
      <c r="J281" s="72"/>
      <c r="K281" s="34" t="s">
        <v>65</v>
      </c>
      <c r="L281" s="79">
        <v>281</v>
      </c>
      <c r="M281" s="79"/>
      <c r="N281" s="74"/>
      <c r="O281" s="81" t="s">
        <v>636</v>
      </c>
      <c r="P281" s="81" t="s">
        <v>636</v>
      </c>
      <c r="Q281" s="81"/>
      <c r="R281" s="82" t="s">
        <v>652</v>
      </c>
      <c r="S281" s="84">
        <v>43486.79646990741</v>
      </c>
      <c r="T281" s="81"/>
      <c r="U281" s="81"/>
      <c r="V281" s="81"/>
      <c r="W281" s="81"/>
      <c r="X281" s="81"/>
      <c r="Y281" s="81" t="s">
        <v>836</v>
      </c>
      <c r="Z281" s="81"/>
      <c r="AA281" s="81"/>
      <c r="AB281" s="81"/>
      <c r="AC281" s="81"/>
      <c r="AD281" s="81"/>
      <c r="AE281" s="82" t="s">
        <v>1264</v>
      </c>
      <c r="AF281" s="81">
        <v>0</v>
      </c>
      <c r="AG281" s="81">
        <v>0</v>
      </c>
      <c r="AH281" s="81" t="s">
        <v>642</v>
      </c>
      <c r="AI281" s="81" t="s">
        <v>1453</v>
      </c>
      <c r="AJ281" s="84">
        <v>43486.719305555554</v>
      </c>
      <c r="AK281" s="82" t="s">
        <v>1458</v>
      </c>
      <c r="AL281" s="81">
        <v>863</v>
      </c>
      <c r="AM281" s="81">
        <v>23</v>
      </c>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v>1</v>
      </c>
      <c r="BT281" s="80" t="str">
        <f>REPLACE(INDEX(GroupVertices[Group],MATCH(Edges[[#This Row],[Vertex 1]],GroupVertices[Vertex],0)),1,1,"")</f>
        <v>7</v>
      </c>
      <c r="BU281" s="80" t="str">
        <f>REPLACE(INDEX(GroupVertices[Group],MATCH(Edges[[#This Row],[Vertex 2]],GroupVertices[Vertex],0)),1,1,"")</f>
        <v>7</v>
      </c>
      <c r="BV281" s="48">
        <v>1</v>
      </c>
      <c r="BW281" s="49">
        <v>6.25</v>
      </c>
      <c r="BX281" s="48">
        <v>0</v>
      </c>
      <c r="BY281" s="49">
        <v>0</v>
      </c>
      <c r="BZ281" s="48">
        <v>0</v>
      </c>
      <c r="CA281" s="49">
        <v>0</v>
      </c>
      <c r="CB281" s="48">
        <v>15</v>
      </c>
      <c r="CC281" s="49">
        <v>93.75</v>
      </c>
      <c r="CD281" s="48">
        <v>16</v>
      </c>
    </row>
    <row r="282" spans="1:82" ht="15">
      <c r="A282" s="66" t="s">
        <v>437</v>
      </c>
      <c r="B282" s="66" t="s">
        <v>629</v>
      </c>
      <c r="C282" s="67"/>
      <c r="D282" s="68"/>
      <c r="E282" s="69"/>
      <c r="F282" s="70"/>
      <c r="G282" s="67"/>
      <c r="H282" s="71"/>
      <c r="I282" s="72"/>
      <c r="J282" s="72"/>
      <c r="K282" s="34" t="s">
        <v>65</v>
      </c>
      <c r="L282" s="79">
        <v>282</v>
      </c>
      <c r="M282" s="79"/>
      <c r="N282" s="74"/>
      <c r="O282" s="81" t="s">
        <v>636</v>
      </c>
      <c r="P282" s="81" t="s">
        <v>636</v>
      </c>
      <c r="Q282" s="81"/>
      <c r="R282" s="82" t="s">
        <v>652</v>
      </c>
      <c r="S282" s="84">
        <v>43486.75199074074</v>
      </c>
      <c r="T282" s="81"/>
      <c r="U282" s="81"/>
      <c r="V282" s="81"/>
      <c r="W282" s="81"/>
      <c r="X282" s="81"/>
      <c r="Y282" s="81" t="s">
        <v>837</v>
      </c>
      <c r="Z282" s="81"/>
      <c r="AA282" s="81"/>
      <c r="AB282" s="81"/>
      <c r="AC282" s="81"/>
      <c r="AD282" s="81"/>
      <c r="AE282" s="82" t="s">
        <v>1265</v>
      </c>
      <c r="AF282" s="81">
        <v>3</v>
      </c>
      <c r="AG282" s="81">
        <v>0</v>
      </c>
      <c r="AH282" s="81" t="s">
        <v>642</v>
      </c>
      <c r="AI282" s="81" t="s">
        <v>1453</v>
      </c>
      <c r="AJ282" s="84">
        <v>43486.719305555554</v>
      </c>
      <c r="AK282" s="82" t="s">
        <v>1458</v>
      </c>
      <c r="AL282" s="81">
        <v>863</v>
      </c>
      <c r="AM282" s="81">
        <v>23</v>
      </c>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v>1</v>
      </c>
      <c r="BT282" s="80" t="str">
        <f>REPLACE(INDEX(GroupVertices[Group],MATCH(Edges[[#This Row],[Vertex 1]],GroupVertices[Vertex],0)),1,1,"")</f>
        <v>7</v>
      </c>
      <c r="BU282" s="80" t="str">
        <f>REPLACE(INDEX(GroupVertices[Group],MATCH(Edges[[#This Row],[Vertex 2]],GroupVertices[Vertex],0)),1,1,"")</f>
        <v>7</v>
      </c>
      <c r="BV282" s="48">
        <v>1</v>
      </c>
      <c r="BW282" s="49">
        <v>33.333333333333336</v>
      </c>
      <c r="BX282" s="48">
        <v>0</v>
      </c>
      <c r="BY282" s="49">
        <v>0</v>
      </c>
      <c r="BZ282" s="48">
        <v>0</v>
      </c>
      <c r="CA282" s="49">
        <v>0</v>
      </c>
      <c r="CB282" s="48">
        <v>2</v>
      </c>
      <c r="CC282" s="49">
        <v>66.66666666666667</v>
      </c>
      <c r="CD282" s="48">
        <v>3</v>
      </c>
    </row>
    <row r="283" spans="1:82" ht="15">
      <c r="A283" s="66" t="s">
        <v>438</v>
      </c>
      <c r="B283" s="66" t="s">
        <v>629</v>
      </c>
      <c r="C283" s="67"/>
      <c r="D283" s="68"/>
      <c r="E283" s="69"/>
      <c r="F283" s="70"/>
      <c r="G283" s="67"/>
      <c r="H283" s="71"/>
      <c r="I283" s="72"/>
      <c r="J283" s="72"/>
      <c r="K283" s="34" t="s">
        <v>65</v>
      </c>
      <c r="L283" s="79">
        <v>283</v>
      </c>
      <c r="M283" s="79"/>
      <c r="N283" s="74"/>
      <c r="O283" s="81" t="s">
        <v>636</v>
      </c>
      <c r="P283" s="81" t="s">
        <v>636</v>
      </c>
      <c r="Q283" s="81"/>
      <c r="R283" s="82" t="s">
        <v>652</v>
      </c>
      <c r="S283" s="84">
        <v>43486.723657407405</v>
      </c>
      <c r="T283" s="81"/>
      <c r="U283" s="81"/>
      <c r="V283" s="81"/>
      <c r="W283" s="81"/>
      <c r="X283" s="81"/>
      <c r="Y283" s="81" t="s">
        <v>838</v>
      </c>
      <c r="Z283" s="81"/>
      <c r="AA283" s="81"/>
      <c r="AB283" s="81"/>
      <c r="AC283" s="81"/>
      <c r="AD283" s="81"/>
      <c r="AE283" s="82" t="s">
        <v>1266</v>
      </c>
      <c r="AF283" s="81">
        <v>0</v>
      </c>
      <c r="AG283" s="81">
        <v>0</v>
      </c>
      <c r="AH283" s="81" t="s">
        <v>642</v>
      </c>
      <c r="AI283" s="81" t="s">
        <v>1453</v>
      </c>
      <c r="AJ283" s="84">
        <v>43486.719305555554</v>
      </c>
      <c r="AK283" s="82" t="s">
        <v>1458</v>
      </c>
      <c r="AL283" s="81">
        <v>863</v>
      </c>
      <c r="AM283" s="81">
        <v>23</v>
      </c>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v>1</v>
      </c>
      <c r="BT283" s="80" t="str">
        <f>REPLACE(INDEX(GroupVertices[Group],MATCH(Edges[[#This Row],[Vertex 1]],GroupVertices[Vertex],0)),1,1,"")</f>
        <v>7</v>
      </c>
      <c r="BU283" s="80" t="str">
        <f>REPLACE(INDEX(GroupVertices[Group],MATCH(Edges[[#This Row],[Vertex 2]],GroupVertices[Vertex],0)),1,1,"")</f>
        <v>7</v>
      </c>
      <c r="BV283" s="48">
        <v>0</v>
      </c>
      <c r="BW283" s="49">
        <v>0</v>
      </c>
      <c r="BX283" s="48">
        <v>0</v>
      </c>
      <c r="BY283" s="49">
        <v>0</v>
      </c>
      <c r="BZ283" s="48">
        <v>0</v>
      </c>
      <c r="CA283" s="49">
        <v>0</v>
      </c>
      <c r="CB283" s="48">
        <v>0</v>
      </c>
      <c r="CC283" s="49">
        <v>0</v>
      </c>
      <c r="CD283" s="48">
        <v>0</v>
      </c>
    </row>
    <row r="284" spans="1:82" ht="15">
      <c r="A284" s="66" t="s">
        <v>439</v>
      </c>
      <c r="B284" s="66" t="s">
        <v>629</v>
      </c>
      <c r="C284" s="67"/>
      <c r="D284" s="68"/>
      <c r="E284" s="69"/>
      <c r="F284" s="70"/>
      <c r="G284" s="67"/>
      <c r="H284" s="71"/>
      <c r="I284" s="72"/>
      <c r="J284" s="72"/>
      <c r="K284" s="34" t="s">
        <v>65</v>
      </c>
      <c r="L284" s="79">
        <v>284</v>
      </c>
      <c r="M284" s="79"/>
      <c r="N284" s="74"/>
      <c r="O284" s="81" t="s">
        <v>636</v>
      </c>
      <c r="P284" s="81" t="s">
        <v>636</v>
      </c>
      <c r="Q284" s="81"/>
      <c r="R284" s="82" t="s">
        <v>652</v>
      </c>
      <c r="S284" s="84">
        <v>43486.72175925926</v>
      </c>
      <c r="T284" s="81"/>
      <c r="U284" s="81"/>
      <c r="V284" s="81"/>
      <c r="W284" s="81"/>
      <c r="X284" s="81"/>
      <c r="Y284" s="81" t="s">
        <v>839</v>
      </c>
      <c r="Z284" s="81"/>
      <c r="AA284" s="81"/>
      <c r="AB284" s="81"/>
      <c r="AC284" s="81"/>
      <c r="AD284" s="81"/>
      <c r="AE284" s="82" t="s">
        <v>1267</v>
      </c>
      <c r="AF284" s="81">
        <v>1</v>
      </c>
      <c r="AG284" s="81">
        <v>0</v>
      </c>
      <c r="AH284" s="81" t="s">
        <v>642</v>
      </c>
      <c r="AI284" s="81" t="s">
        <v>1453</v>
      </c>
      <c r="AJ284" s="84">
        <v>43486.719305555554</v>
      </c>
      <c r="AK284" s="82" t="s">
        <v>1458</v>
      </c>
      <c r="AL284" s="81">
        <v>863</v>
      </c>
      <c r="AM284" s="81">
        <v>23</v>
      </c>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v>1</v>
      </c>
      <c r="BT284" s="80" t="str">
        <f>REPLACE(INDEX(GroupVertices[Group],MATCH(Edges[[#This Row],[Vertex 1]],GroupVertices[Vertex],0)),1,1,"")</f>
        <v>7</v>
      </c>
      <c r="BU284" s="80" t="str">
        <f>REPLACE(INDEX(GroupVertices[Group],MATCH(Edges[[#This Row],[Vertex 2]],GroupVertices[Vertex],0)),1,1,"")</f>
        <v>7</v>
      </c>
      <c r="BV284" s="48">
        <v>1</v>
      </c>
      <c r="BW284" s="49">
        <v>20</v>
      </c>
      <c r="BX284" s="48">
        <v>0</v>
      </c>
      <c r="BY284" s="49">
        <v>0</v>
      </c>
      <c r="BZ284" s="48">
        <v>0</v>
      </c>
      <c r="CA284" s="49">
        <v>0</v>
      </c>
      <c r="CB284" s="48">
        <v>4</v>
      </c>
      <c r="CC284" s="49">
        <v>80</v>
      </c>
      <c r="CD284" s="48">
        <v>5</v>
      </c>
    </row>
    <row r="285" spans="1:82" ht="15">
      <c r="A285" s="66" t="s">
        <v>440</v>
      </c>
      <c r="B285" s="66" t="s">
        <v>629</v>
      </c>
      <c r="C285" s="67"/>
      <c r="D285" s="68"/>
      <c r="E285" s="69"/>
      <c r="F285" s="70"/>
      <c r="G285" s="67"/>
      <c r="H285" s="71"/>
      <c r="I285" s="72"/>
      <c r="J285" s="72"/>
      <c r="K285" s="34" t="s">
        <v>65</v>
      </c>
      <c r="L285" s="79">
        <v>285</v>
      </c>
      <c r="M285" s="79"/>
      <c r="N285" s="74"/>
      <c r="O285" s="81" t="s">
        <v>636</v>
      </c>
      <c r="P285" s="81" t="s">
        <v>636</v>
      </c>
      <c r="Q285" s="81"/>
      <c r="R285" s="82" t="s">
        <v>652</v>
      </c>
      <c r="S285" s="84">
        <v>43486.72101851852</v>
      </c>
      <c r="T285" s="81"/>
      <c r="U285" s="81"/>
      <c r="V285" s="81"/>
      <c r="W285" s="81"/>
      <c r="X285" s="81"/>
      <c r="Y285" s="81" t="s">
        <v>840</v>
      </c>
      <c r="Z285" s="81"/>
      <c r="AA285" s="81"/>
      <c r="AB285" s="81"/>
      <c r="AC285" s="81"/>
      <c r="AD285" s="81"/>
      <c r="AE285" s="82" t="s">
        <v>1268</v>
      </c>
      <c r="AF285" s="81">
        <v>0</v>
      </c>
      <c r="AG285" s="81">
        <v>0</v>
      </c>
      <c r="AH285" s="81" t="s">
        <v>642</v>
      </c>
      <c r="AI285" s="81" t="s">
        <v>1453</v>
      </c>
      <c r="AJ285" s="84">
        <v>43486.719305555554</v>
      </c>
      <c r="AK285" s="82" t="s">
        <v>1458</v>
      </c>
      <c r="AL285" s="81">
        <v>863</v>
      </c>
      <c r="AM285" s="81">
        <v>23</v>
      </c>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v>1</v>
      </c>
      <c r="BT285" s="80" t="str">
        <f>REPLACE(INDEX(GroupVertices[Group],MATCH(Edges[[#This Row],[Vertex 1]],GroupVertices[Vertex],0)),1,1,"")</f>
        <v>7</v>
      </c>
      <c r="BU285" s="80" t="str">
        <f>REPLACE(INDEX(GroupVertices[Group],MATCH(Edges[[#This Row],[Vertex 2]],GroupVertices[Vertex],0)),1,1,"")</f>
        <v>7</v>
      </c>
      <c r="BV285" s="48">
        <v>0</v>
      </c>
      <c r="BW285" s="49">
        <v>0</v>
      </c>
      <c r="BX285" s="48">
        <v>0</v>
      </c>
      <c r="BY285" s="49">
        <v>0</v>
      </c>
      <c r="BZ285" s="48">
        <v>0</v>
      </c>
      <c r="CA285" s="49">
        <v>0</v>
      </c>
      <c r="CB285" s="48">
        <v>0</v>
      </c>
      <c r="CC285" s="49">
        <v>0</v>
      </c>
      <c r="CD285" s="48">
        <v>0</v>
      </c>
    </row>
    <row r="286" spans="1:82" ht="15">
      <c r="A286" s="66" t="s">
        <v>441</v>
      </c>
      <c r="B286" s="66" t="s">
        <v>630</v>
      </c>
      <c r="C286" s="67"/>
      <c r="D286" s="68"/>
      <c r="E286" s="69"/>
      <c r="F286" s="70"/>
      <c r="G286" s="67"/>
      <c r="H286" s="71"/>
      <c r="I286" s="72"/>
      <c r="J286" s="72"/>
      <c r="K286" s="34" t="s">
        <v>65</v>
      </c>
      <c r="L286" s="79">
        <v>286</v>
      </c>
      <c r="M286" s="79"/>
      <c r="N286" s="74"/>
      <c r="O286" s="81" t="s">
        <v>636</v>
      </c>
      <c r="P286" s="81" t="s">
        <v>636</v>
      </c>
      <c r="Q286" s="81"/>
      <c r="R286" s="82" t="s">
        <v>653</v>
      </c>
      <c r="S286" s="84">
        <v>43490.19731481482</v>
      </c>
      <c r="T286" s="81"/>
      <c r="U286" s="81"/>
      <c r="V286" s="81"/>
      <c r="W286" s="81"/>
      <c r="X286" s="81"/>
      <c r="Y286" s="81" t="s">
        <v>841</v>
      </c>
      <c r="Z286" s="81"/>
      <c r="AA286" s="81"/>
      <c r="AB286" s="81"/>
      <c r="AC286" s="81"/>
      <c r="AD286" s="81"/>
      <c r="AE286" s="82" t="s">
        <v>1269</v>
      </c>
      <c r="AF286" s="81">
        <v>0</v>
      </c>
      <c r="AG286" s="81">
        <v>0</v>
      </c>
      <c r="AH286" s="81" t="s">
        <v>643</v>
      </c>
      <c r="AI286" s="81" t="s">
        <v>1453</v>
      </c>
      <c r="AJ286" s="84">
        <v>43487.6087962963</v>
      </c>
      <c r="AK286" s="82" t="s">
        <v>1459</v>
      </c>
      <c r="AL286" s="81">
        <v>229</v>
      </c>
      <c r="AM286" s="81">
        <v>33</v>
      </c>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v>1</v>
      </c>
      <c r="BT286" s="80" t="str">
        <f>REPLACE(INDEX(GroupVertices[Group],MATCH(Edges[[#This Row],[Vertex 1]],GroupVertices[Vertex],0)),1,1,"")</f>
        <v>4</v>
      </c>
      <c r="BU286" s="80" t="str">
        <f>REPLACE(INDEX(GroupVertices[Group],MATCH(Edges[[#This Row],[Vertex 2]],GroupVertices[Vertex],0)),1,1,"")</f>
        <v>4</v>
      </c>
      <c r="BV286" s="48">
        <v>5</v>
      </c>
      <c r="BW286" s="49">
        <v>4.424778761061947</v>
      </c>
      <c r="BX286" s="48">
        <v>5</v>
      </c>
      <c r="BY286" s="49">
        <v>4.424778761061947</v>
      </c>
      <c r="BZ286" s="48">
        <v>0</v>
      </c>
      <c r="CA286" s="49">
        <v>0</v>
      </c>
      <c r="CB286" s="48">
        <v>103</v>
      </c>
      <c r="CC286" s="49">
        <v>91.15044247787611</v>
      </c>
      <c r="CD286" s="48">
        <v>113</v>
      </c>
    </row>
    <row r="287" spans="1:82" ht="15">
      <c r="A287" s="66" t="s">
        <v>442</v>
      </c>
      <c r="B287" s="66" t="s">
        <v>630</v>
      </c>
      <c r="C287" s="67"/>
      <c r="D287" s="68"/>
      <c r="E287" s="69"/>
      <c r="F287" s="70"/>
      <c r="G287" s="67"/>
      <c r="H287" s="71"/>
      <c r="I287" s="72"/>
      <c r="J287" s="72"/>
      <c r="K287" s="34" t="s">
        <v>65</v>
      </c>
      <c r="L287" s="79">
        <v>287</v>
      </c>
      <c r="M287" s="79"/>
      <c r="N287" s="74"/>
      <c r="O287" s="81" t="s">
        <v>636</v>
      </c>
      <c r="P287" s="81" t="s">
        <v>636</v>
      </c>
      <c r="Q287" s="81"/>
      <c r="R287" s="82" t="s">
        <v>653</v>
      </c>
      <c r="S287" s="84">
        <v>43489.57606481481</v>
      </c>
      <c r="T287" s="81"/>
      <c r="U287" s="81"/>
      <c r="V287" s="81"/>
      <c r="W287" s="81"/>
      <c r="X287" s="81"/>
      <c r="Y287" s="81" t="s">
        <v>842</v>
      </c>
      <c r="Z287" s="81"/>
      <c r="AA287" s="81"/>
      <c r="AB287" s="81"/>
      <c r="AC287" s="81"/>
      <c r="AD287" s="81"/>
      <c r="AE287" s="82" t="s">
        <v>1270</v>
      </c>
      <c r="AF287" s="81">
        <v>0</v>
      </c>
      <c r="AG287" s="81">
        <v>0</v>
      </c>
      <c r="AH287" s="81" t="s">
        <v>643</v>
      </c>
      <c r="AI287" s="81" t="s">
        <v>1453</v>
      </c>
      <c r="AJ287" s="84">
        <v>43487.6087962963</v>
      </c>
      <c r="AK287" s="82" t="s">
        <v>1459</v>
      </c>
      <c r="AL287" s="81">
        <v>229</v>
      </c>
      <c r="AM287" s="81">
        <v>33</v>
      </c>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v>1</v>
      </c>
      <c r="BT287" s="80" t="str">
        <f>REPLACE(INDEX(GroupVertices[Group],MATCH(Edges[[#This Row],[Vertex 1]],GroupVertices[Vertex],0)),1,1,"")</f>
        <v>4</v>
      </c>
      <c r="BU287" s="80" t="str">
        <f>REPLACE(INDEX(GroupVertices[Group],MATCH(Edges[[#This Row],[Vertex 2]],GroupVertices[Vertex],0)),1,1,"")</f>
        <v>4</v>
      </c>
      <c r="BV287" s="48">
        <v>0</v>
      </c>
      <c r="BW287" s="49">
        <v>0</v>
      </c>
      <c r="BX287" s="48">
        <v>2</v>
      </c>
      <c r="BY287" s="49">
        <v>18.181818181818183</v>
      </c>
      <c r="BZ287" s="48">
        <v>0</v>
      </c>
      <c r="CA287" s="49">
        <v>0</v>
      </c>
      <c r="CB287" s="48">
        <v>9</v>
      </c>
      <c r="CC287" s="49">
        <v>81.81818181818181</v>
      </c>
      <c r="CD287" s="48">
        <v>11</v>
      </c>
    </row>
    <row r="288" spans="1:82" ht="15">
      <c r="A288" s="66" t="s">
        <v>443</v>
      </c>
      <c r="B288" s="66" t="s">
        <v>630</v>
      </c>
      <c r="C288" s="67"/>
      <c r="D288" s="68"/>
      <c r="E288" s="69"/>
      <c r="F288" s="70"/>
      <c r="G288" s="67"/>
      <c r="H288" s="71"/>
      <c r="I288" s="72"/>
      <c r="J288" s="72"/>
      <c r="K288" s="34" t="s">
        <v>65</v>
      </c>
      <c r="L288" s="79">
        <v>288</v>
      </c>
      <c r="M288" s="79"/>
      <c r="N288" s="74"/>
      <c r="O288" s="81" t="s">
        <v>636</v>
      </c>
      <c r="P288" s="81" t="s">
        <v>636</v>
      </c>
      <c r="Q288" s="81"/>
      <c r="R288" s="82" t="s">
        <v>653</v>
      </c>
      <c r="S288" s="84">
        <v>43488.9750462963</v>
      </c>
      <c r="T288" s="81"/>
      <c r="U288" s="81"/>
      <c r="V288" s="81"/>
      <c r="W288" s="81"/>
      <c r="X288" s="81"/>
      <c r="Y288" s="81" t="s">
        <v>843</v>
      </c>
      <c r="Z288" s="81"/>
      <c r="AA288" s="81"/>
      <c r="AB288" s="81"/>
      <c r="AC288" s="81"/>
      <c r="AD288" s="81"/>
      <c r="AE288" s="82" t="s">
        <v>1271</v>
      </c>
      <c r="AF288" s="81">
        <v>0</v>
      </c>
      <c r="AG288" s="81">
        <v>0</v>
      </c>
      <c r="AH288" s="81" t="s">
        <v>643</v>
      </c>
      <c r="AI288" s="81" t="s">
        <v>1453</v>
      </c>
      <c r="AJ288" s="84">
        <v>43487.6087962963</v>
      </c>
      <c r="AK288" s="82" t="s">
        <v>1459</v>
      </c>
      <c r="AL288" s="81">
        <v>229</v>
      </c>
      <c r="AM288" s="81">
        <v>33</v>
      </c>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v>1</v>
      </c>
      <c r="BT288" s="80" t="str">
        <f>REPLACE(INDEX(GroupVertices[Group],MATCH(Edges[[#This Row],[Vertex 1]],GroupVertices[Vertex],0)),1,1,"")</f>
        <v>4</v>
      </c>
      <c r="BU288" s="80" t="str">
        <f>REPLACE(INDEX(GroupVertices[Group],MATCH(Edges[[#This Row],[Vertex 2]],GroupVertices[Vertex],0)),1,1,"")</f>
        <v>4</v>
      </c>
      <c r="BV288" s="48">
        <v>0</v>
      </c>
      <c r="BW288" s="49">
        <v>0</v>
      </c>
      <c r="BX288" s="48">
        <v>0</v>
      </c>
      <c r="BY288" s="49">
        <v>0</v>
      </c>
      <c r="BZ288" s="48">
        <v>0</v>
      </c>
      <c r="CA288" s="49">
        <v>0</v>
      </c>
      <c r="CB288" s="48">
        <v>12</v>
      </c>
      <c r="CC288" s="49">
        <v>100</v>
      </c>
      <c r="CD288" s="48">
        <v>12</v>
      </c>
    </row>
    <row r="289" spans="1:82" ht="15">
      <c r="A289" s="66" t="s">
        <v>444</v>
      </c>
      <c r="B289" s="66" t="s">
        <v>630</v>
      </c>
      <c r="C289" s="67"/>
      <c r="D289" s="68"/>
      <c r="E289" s="69"/>
      <c r="F289" s="70"/>
      <c r="G289" s="67"/>
      <c r="H289" s="71"/>
      <c r="I289" s="72"/>
      <c r="J289" s="72"/>
      <c r="K289" s="34" t="s">
        <v>65</v>
      </c>
      <c r="L289" s="79">
        <v>289</v>
      </c>
      <c r="M289" s="79"/>
      <c r="N289" s="74"/>
      <c r="O289" s="81" t="s">
        <v>636</v>
      </c>
      <c r="P289" s="81" t="s">
        <v>636</v>
      </c>
      <c r="Q289" s="81"/>
      <c r="R289" s="82" t="s">
        <v>653</v>
      </c>
      <c r="S289" s="84">
        <v>43488.973125</v>
      </c>
      <c r="T289" s="81"/>
      <c r="U289" s="81"/>
      <c r="V289" s="81"/>
      <c r="W289" s="81"/>
      <c r="X289" s="81"/>
      <c r="Y289" s="81" t="s">
        <v>844</v>
      </c>
      <c r="Z289" s="81"/>
      <c r="AA289" s="81"/>
      <c r="AB289" s="81"/>
      <c r="AC289" s="81"/>
      <c r="AD289" s="81"/>
      <c r="AE289" s="82" t="s">
        <v>1272</v>
      </c>
      <c r="AF289" s="81">
        <v>0</v>
      </c>
      <c r="AG289" s="81">
        <v>0</v>
      </c>
      <c r="AH289" s="81" t="s">
        <v>643</v>
      </c>
      <c r="AI289" s="81" t="s">
        <v>1453</v>
      </c>
      <c r="AJ289" s="84">
        <v>43487.6087962963</v>
      </c>
      <c r="AK289" s="82" t="s">
        <v>1459</v>
      </c>
      <c r="AL289" s="81">
        <v>229</v>
      </c>
      <c r="AM289" s="81">
        <v>33</v>
      </c>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v>1</v>
      </c>
      <c r="BT289" s="80" t="str">
        <f>REPLACE(INDEX(GroupVertices[Group],MATCH(Edges[[#This Row],[Vertex 1]],GroupVertices[Vertex],0)),1,1,"")</f>
        <v>4</v>
      </c>
      <c r="BU289" s="80" t="str">
        <f>REPLACE(INDEX(GroupVertices[Group],MATCH(Edges[[#This Row],[Vertex 2]],GroupVertices[Vertex],0)),1,1,"")</f>
        <v>4</v>
      </c>
      <c r="BV289" s="48">
        <v>0</v>
      </c>
      <c r="BW289" s="49">
        <v>0</v>
      </c>
      <c r="BX289" s="48">
        <v>0</v>
      </c>
      <c r="BY289" s="49">
        <v>0</v>
      </c>
      <c r="BZ289" s="48">
        <v>0</v>
      </c>
      <c r="CA289" s="49">
        <v>0</v>
      </c>
      <c r="CB289" s="48">
        <v>7</v>
      </c>
      <c r="CC289" s="49">
        <v>100</v>
      </c>
      <c r="CD289" s="48">
        <v>7</v>
      </c>
    </row>
    <row r="290" spans="1:82" ht="15">
      <c r="A290" s="66" t="s">
        <v>445</v>
      </c>
      <c r="B290" s="66" t="s">
        <v>462</v>
      </c>
      <c r="C290" s="67" t="s">
        <v>3168</v>
      </c>
      <c r="D290" s="68"/>
      <c r="E290" s="69"/>
      <c r="F290" s="70"/>
      <c r="G290" s="67"/>
      <c r="H290" s="71"/>
      <c r="I290" s="72"/>
      <c r="J290" s="72"/>
      <c r="K290" s="34" t="s">
        <v>65</v>
      </c>
      <c r="L290" s="79">
        <v>290</v>
      </c>
      <c r="M290" s="79"/>
      <c r="N290" s="74"/>
      <c r="O290" s="81" t="s">
        <v>635</v>
      </c>
      <c r="P290" s="81" t="s">
        <v>637</v>
      </c>
      <c r="Q290" s="81"/>
      <c r="R290" s="81"/>
      <c r="S290" s="84">
        <v>43488.91680555556</v>
      </c>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t="s">
        <v>845</v>
      </c>
      <c r="AR290" s="81"/>
      <c r="AS290" s="81"/>
      <c r="AT290" s="81"/>
      <c r="AU290" s="81"/>
      <c r="AV290" s="81"/>
      <c r="AW290" s="81" t="s">
        <v>445</v>
      </c>
      <c r="AX290" s="81"/>
      <c r="AY290" s="82" t="s">
        <v>1273</v>
      </c>
      <c r="AZ290" s="81">
        <v>0</v>
      </c>
      <c r="BA290" s="81">
        <v>0</v>
      </c>
      <c r="BB290" s="81" t="s">
        <v>862</v>
      </c>
      <c r="BC290" s="81"/>
      <c r="BD290" s="81"/>
      <c r="BE290" s="81"/>
      <c r="BF290" s="81"/>
      <c r="BG290" s="84">
        <v>43487.89778935185</v>
      </c>
      <c r="BH290" s="81"/>
      <c r="BI290" s="81" t="s">
        <v>462</v>
      </c>
      <c r="BJ290" s="82" t="s">
        <v>1290</v>
      </c>
      <c r="BK290" s="81">
        <v>0</v>
      </c>
      <c r="BL290" s="81">
        <v>7</v>
      </c>
      <c r="BM290" s="81"/>
      <c r="BN290" s="81"/>
      <c r="BO290" s="81"/>
      <c r="BP290" s="81"/>
      <c r="BQ290" s="81"/>
      <c r="BR290" s="81"/>
      <c r="BS290">
        <v>1</v>
      </c>
      <c r="BT290" s="80" t="str">
        <f>REPLACE(INDEX(GroupVertices[Group],MATCH(Edges[[#This Row],[Vertex 1]],GroupVertices[Vertex],0)),1,1,"")</f>
        <v>4</v>
      </c>
      <c r="BU290" s="80" t="str">
        <f>REPLACE(INDEX(GroupVertices[Group],MATCH(Edges[[#This Row],[Vertex 2]],GroupVertices[Vertex],0)),1,1,"")</f>
        <v>4</v>
      </c>
      <c r="BV290" s="48"/>
      <c r="BW290" s="49"/>
      <c r="BX290" s="48"/>
      <c r="BY290" s="49"/>
      <c r="BZ290" s="48"/>
      <c r="CA290" s="49"/>
      <c r="CB290" s="48"/>
      <c r="CC290" s="49"/>
      <c r="CD290" s="48"/>
    </row>
    <row r="291" spans="1:82" ht="15">
      <c r="A291" s="66" t="s">
        <v>445</v>
      </c>
      <c r="B291" s="66" t="s">
        <v>630</v>
      </c>
      <c r="C291" s="67"/>
      <c r="D291" s="68"/>
      <c r="E291" s="69"/>
      <c r="F291" s="70"/>
      <c r="G291" s="67"/>
      <c r="H291" s="71"/>
      <c r="I291" s="72"/>
      <c r="J291" s="72"/>
      <c r="K291" s="34" t="s">
        <v>65</v>
      </c>
      <c r="L291" s="79">
        <v>291</v>
      </c>
      <c r="M291" s="79"/>
      <c r="N291" s="74"/>
      <c r="O291" s="81" t="s">
        <v>636</v>
      </c>
      <c r="P291" s="81" t="s">
        <v>636</v>
      </c>
      <c r="Q291" s="81"/>
      <c r="R291" s="82" t="s">
        <v>653</v>
      </c>
      <c r="S291" s="84">
        <v>43488.91680555556</v>
      </c>
      <c r="T291" s="81"/>
      <c r="U291" s="81"/>
      <c r="V291" s="81"/>
      <c r="W291" s="81"/>
      <c r="X291" s="81"/>
      <c r="Y291" s="81" t="s">
        <v>845</v>
      </c>
      <c r="Z291" s="81"/>
      <c r="AA291" s="81"/>
      <c r="AB291" s="81"/>
      <c r="AC291" s="81"/>
      <c r="AD291" s="81"/>
      <c r="AE291" s="82" t="s">
        <v>1273</v>
      </c>
      <c r="AF291" s="81">
        <v>0</v>
      </c>
      <c r="AG291" s="81">
        <v>0</v>
      </c>
      <c r="AH291" s="81" t="s">
        <v>643</v>
      </c>
      <c r="AI291" s="81" t="s">
        <v>1453</v>
      </c>
      <c r="AJ291" s="84">
        <v>43487.6087962963</v>
      </c>
      <c r="AK291" s="82" t="s">
        <v>1459</v>
      </c>
      <c r="AL291" s="81">
        <v>229</v>
      </c>
      <c r="AM291" s="81">
        <v>33</v>
      </c>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v>1</v>
      </c>
      <c r="BT291" s="80" t="str">
        <f>REPLACE(INDEX(GroupVertices[Group],MATCH(Edges[[#This Row],[Vertex 1]],GroupVertices[Vertex],0)),1,1,"")</f>
        <v>4</v>
      </c>
      <c r="BU291" s="80" t="str">
        <f>REPLACE(INDEX(GroupVertices[Group],MATCH(Edges[[#This Row],[Vertex 2]],GroupVertices[Vertex],0)),1,1,"")</f>
        <v>4</v>
      </c>
      <c r="BV291" s="48">
        <v>0</v>
      </c>
      <c r="BW291" s="49">
        <v>0</v>
      </c>
      <c r="BX291" s="48">
        <v>0</v>
      </c>
      <c r="BY291" s="49">
        <v>0</v>
      </c>
      <c r="BZ291" s="48">
        <v>0</v>
      </c>
      <c r="CA291" s="49">
        <v>0</v>
      </c>
      <c r="CB291" s="48">
        <v>30</v>
      </c>
      <c r="CC291" s="49">
        <v>100</v>
      </c>
      <c r="CD291" s="48">
        <v>30</v>
      </c>
    </row>
    <row r="292" spans="1:82" ht="15">
      <c r="A292" s="66" t="s">
        <v>446</v>
      </c>
      <c r="B292" s="66" t="s">
        <v>451</v>
      </c>
      <c r="C292" s="67" t="s">
        <v>3168</v>
      </c>
      <c r="D292" s="68"/>
      <c r="E292" s="69"/>
      <c r="F292" s="70"/>
      <c r="G292" s="67"/>
      <c r="H292" s="71"/>
      <c r="I292" s="72"/>
      <c r="J292" s="72"/>
      <c r="K292" s="34" t="s">
        <v>65</v>
      </c>
      <c r="L292" s="79">
        <v>292</v>
      </c>
      <c r="M292" s="79"/>
      <c r="N292" s="74"/>
      <c r="O292" s="81" t="s">
        <v>635</v>
      </c>
      <c r="P292" s="81" t="s">
        <v>637</v>
      </c>
      <c r="Q292" s="81"/>
      <c r="R292" s="81"/>
      <c r="S292" s="84">
        <v>43488.77216435185</v>
      </c>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t="s">
        <v>846</v>
      </c>
      <c r="AR292" s="81"/>
      <c r="AS292" s="81"/>
      <c r="AT292" s="81"/>
      <c r="AU292" s="81"/>
      <c r="AV292" s="81"/>
      <c r="AW292" s="81" t="s">
        <v>446</v>
      </c>
      <c r="AX292" s="81"/>
      <c r="AY292" s="82" t="s">
        <v>1274</v>
      </c>
      <c r="AZ292" s="81">
        <v>0</v>
      </c>
      <c r="BA292" s="81">
        <v>0</v>
      </c>
      <c r="BB292" s="81" t="s">
        <v>851</v>
      </c>
      <c r="BC292" s="81"/>
      <c r="BD292" s="81"/>
      <c r="BE292" s="81"/>
      <c r="BF292" s="81"/>
      <c r="BG292" s="84">
        <v>43488.385416666664</v>
      </c>
      <c r="BH292" s="81"/>
      <c r="BI292" s="81" t="s">
        <v>451</v>
      </c>
      <c r="BJ292" s="82" t="s">
        <v>1279</v>
      </c>
      <c r="BK292" s="81">
        <v>1</v>
      </c>
      <c r="BL292" s="81">
        <v>1</v>
      </c>
      <c r="BM292" s="81"/>
      <c r="BN292" s="81"/>
      <c r="BO292" s="81"/>
      <c r="BP292" s="81"/>
      <c r="BQ292" s="81"/>
      <c r="BR292" s="81"/>
      <c r="BS292">
        <v>1</v>
      </c>
      <c r="BT292" s="80" t="str">
        <f>REPLACE(INDEX(GroupVertices[Group],MATCH(Edges[[#This Row],[Vertex 1]],GroupVertices[Vertex],0)),1,1,"")</f>
        <v>4</v>
      </c>
      <c r="BU292" s="80" t="str">
        <f>REPLACE(INDEX(GroupVertices[Group],MATCH(Edges[[#This Row],[Vertex 2]],GroupVertices[Vertex],0)),1,1,"")</f>
        <v>4</v>
      </c>
      <c r="BV292" s="48"/>
      <c r="BW292" s="49"/>
      <c r="BX292" s="48"/>
      <c r="BY292" s="49"/>
      <c r="BZ292" s="48"/>
      <c r="CA292" s="49"/>
      <c r="CB292" s="48"/>
      <c r="CC292" s="49"/>
      <c r="CD292" s="48"/>
    </row>
    <row r="293" spans="1:82" ht="15">
      <c r="A293" s="66" t="s">
        <v>446</v>
      </c>
      <c r="B293" s="66" t="s">
        <v>630</v>
      </c>
      <c r="C293" s="67"/>
      <c r="D293" s="68"/>
      <c r="E293" s="69"/>
      <c r="F293" s="70"/>
      <c r="G293" s="67"/>
      <c r="H293" s="71"/>
      <c r="I293" s="72"/>
      <c r="J293" s="72"/>
      <c r="K293" s="34" t="s">
        <v>65</v>
      </c>
      <c r="L293" s="79">
        <v>293</v>
      </c>
      <c r="M293" s="79"/>
      <c r="N293" s="74"/>
      <c r="O293" s="81" t="s">
        <v>636</v>
      </c>
      <c r="P293" s="81" t="s">
        <v>636</v>
      </c>
      <c r="Q293" s="81"/>
      <c r="R293" s="82" t="s">
        <v>653</v>
      </c>
      <c r="S293" s="84">
        <v>43488.77216435185</v>
      </c>
      <c r="T293" s="81"/>
      <c r="U293" s="81"/>
      <c r="V293" s="81"/>
      <c r="W293" s="81"/>
      <c r="X293" s="81"/>
      <c r="Y293" s="81" t="s">
        <v>846</v>
      </c>
      <c r="Z293" s="81"/>
      <c r="AA293" s="81"/>
      <c r="AB293" s="81"/>
      <c r="AC293" s="81"/>
      <c r="AD293" s="81"/>
      <c r="AE293" s="82" t="s">
        <v>1274</v>
      </c>
      <c r="AF293" s="81">
        <v>0</v>
      </c>
      <c r="AG293" s="81">
        <v>0</v>
      </c>
      <c r="AH293" s="81" t="s">
        <v>643</v>
      </c>
      <c r="AI293" s="81" t="s">
        <v>1453</v>
      </c>
      <c r="AJ293" s="84">
        <v>43487.6087962963</v>
      </c>
      <c r="AK293" s="82" t="s">
        <v>1459</v>
      </c>
      <c r="AL293" s="81">
        <v>229</v>
      </c>
      <c r="AM293" s="81">
        <v>33</v>
      </c>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v>1</v>
      </c>
      <c r="BT293" s="80" t="str">
        <f>REPLACE(INDEX(GroupVertices[Group],MATCH(Edges[[#This Row],[Vertex 1]],GroupVertices[Vertex],0)),1,1,"")</f>
        <v>4</v>
      </c>
      <c r="BU293" s="80" t="str">
        <f>REPLACE(INDEX(GroupVertices[Group],MATCH(Edges[[#This Row],[Vertex 2]],GroupVertices[Vertex],0)),1,1,"")</f>
        <v>4</v>
      </c>
      <c r="BV293" s="48">
        <v>1</v>
      </c>
      <c r="BW293" s="49">
        <v>50</v>
      </c>
      <c r="BX293" s="48">
        <v>0</v>
      </c>
      <c r="BY293" s="49">
        <v>0</v>
      </c>
      <c r="BZ293" s="48">
        <v>0</v>
      </c>
      <c r="CA293" s="49">
        <v>0</v>
      </c>
      <c r="CB293" s="48">
        <v>1</v>
      </c>
      <c r="CC293" s="49">
        <v>50</v>
      </c>
      <c r="CD293" s="48">
        <v>2</v>
      </c>
    </row>
    <row r="294" spans="1:82" ht="15">
      <c r="A294" s="66" t="s">
        <v>447</v>
      </c>
      <c r="B294" s="66" t="s">
        <v>462</v>
      </c>
      <c r="C294" s="67" t="s">
        <v>3168</v>
      </c>
      <c r="D294" s="68"/>
      <c r="E294" s="69"/>
      <c r="F294" s="70"/>
      <c r="G294" s="67"/>
      <c r="H294" s="71"/>
      <c r="I294" s="72"/>
      <c r="J294" s="72"/>
      <c r="K294" s="34" t="s">
        <v>65</v>
      </c>
      <c r="L294" s="79">
        <v>294</v>
      </c>
      <c r="M294" s="79"/>
      <c r="N294" s="74"/>
      <c r="O294" s="81" t="s">
        <v>635</v>
      </c>
      <c r="P294" s="81" t="s">
        <v>637</v>
      </c>
      <c r="Q294" s="81"/>
      <c r="R294" s="81"/>
      <c r="S294" s="84">
        <v>43488.66237268518</v>
      </c>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t="s">
        <v>847</v>
      </c>
      <c r="AR294" s="81"/>
      <c r="AS294" s="81"/>
      <c r="AT294" s="81"/>
      <c r="AU294" s="81"/>
      <c r="AV294" s="81"/>
      <c r="AW294" s="81" t="s">
        <v>447</v>
      </c>
      <c r="AX294" s="81"/>
      <c r="AY294" s="82" t="s">
        <v>1275</v>
      </c>
      <c r="AZ294" s="81">
        <v>0</v>
      </c>
      <c r="BA294" s="81">
        <v>0</v>
      </c>
      <c r="BB294" s="81" t="s">
        <v>862</v>
      </c>
      <c r="BC294" s="81"/>
      <c r="BD294" s="81"/>
      <c r="BE294" s="81"/>
      <c r="BF294" s="81"/>
      <c r="BG294" s="84">
        <v>43487.89778935185</v>
      </c>
      <c r="BH294" s="81"/>
      <c r="BI294" s="81" t="s">
        <v>462</v>
      </c>
      <c r="BJ294" s="82" t="s">
        <v>1290</v>
      </c>
      <c r="BK294" s="81">
        <v>0</v>
      </c>
      <c r="BL294" s="81">
        <v>7</v>
      </c>
      <c r="BM294" s="81"/>
      <c r="BN294" s="81"/>
      <c r="BO294" s="81"/>
      <c r="BP294" s="81"/>
      <c r="BQ294" s="81"/>
      <c r="BR294" s="81"/>
      <c r="BS294">
        <v>1</v>
      </c>
      <c r="BT294" s="80" t="str">
        <f>REPLACE(INDEX(GroupVertices[Group],MATCH(Edges[[#This Row],[Vertex 1]],GroupVertices[Vertex],0)),1,1,"")</f>
        <v>4</v>
      </c>
      <c r="BU294" s="80" t="str">
        <f>REPLACE(INDEX(GroupVertices[Group],MATCH(Edges[[#This Row],[Vertex 2]],GroupVertices[Vertex],0)),1,1,"")</f>
        <v>4</v>
      </c>
      <c r="BV294" s="48"/>
      <c r="BW294" s="49"/>
      <c r="BX294" s="48"/>
      <c r="BY294" s="49"/>
      <c r="BZ294" s="48"/>
      <c r="CA294" s="49"/>
      <c r="CB294" s="48"/>
      <c r="CC294" s="49"/>
      <c r="CD294" s="48"/>
    </row>
    <row r="295" spans="1:82" ht="15">
      <c r="A295" s="66" t="s">
        <v>447</v>
      </c>
      <c r="B295" s="66" t="s">
        <v>630</v>
      </c>
      <c r="C295" s="67"/>
      <c r="D295" s="68"/>
      <c r="E295" s="69"/>
      <c r="F295" s="70"/>
      <c r="G295" s="67"/>
      <c r="H295" s="71"/>
      <c r="I295" s="72"/>
      <c r="J295" s="72"/>
      <c r="K295" s="34" t="s">
        <v>65</v>
      </c>
      <c r="L295" s="79">
        <v>295</v>
      </c>
      <c r="M295" s="79"/>
      <c r="N295" s="74"/>
      <c r="O295" s="81" t="s">
        <v>636</v>
      </c>
      <c r="P295" s="81" t="s">
        <v>636</v>
      </c>
      <c r="Q295" s="81"/>
      <c r="R295" s="82" t="s">
        <v>653</v>
      </c>
      <c r="S295" s="84">
        <v>43488.66237268518</v>
      </c>
      <c r="T295" s="81"/>
      <c r="U295" s="81"/>
      <c r="V295" s="81"/>
      <c r="W295" s="81"/>
      <c r="X295" s="81"/>
      <c r="Y295" s="81" t="s">
        <v>847</v>
      </c>
      <c r="Z295" s="81"/>
      <c r="AA295" s="81"/>
      <c r="AB295" s="81"/>
      <c r="AC295" s="81"/>
      <c r="AD295" s="81"/>
      <c r="AE295" s="82" t="s">
        <v>1275</v>
      </c>
      <c r="AF295" s="81">
        <v>0</v>
      </c>
      <c r="AG295" s="81">
        <v>0</v>
      </c>
      <c r="AH295" s="81" t="s">
        <v>643</v>
      </c>
      <c r="AI295" s="81" t="s">
        <v>1453</v>
      </c>
      <c r="AJ295" s="84">
        <v>43487.6087962963</v>
      </c>
      <c r="AK295" s="82" t="s">
        <v>1459</v>
      </c>
      <c r="AL295" s="81">
        <v>229</v>
      </c>
      <c r="AM295" s="81">
        <v>33</v>
      </c>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v>1</v>
      </c>
      <c r="BT295" s="80" t="str">
        <f>REPLACE(INDEX(GroupVertices[Group],MATCH(Edges[[#This Row],[Vertex 1]],GroupVertices[Vertex],0)),1,1,"")</f>
        <v>4</v>
      </c>
      <c r="BU295" s="80" t="str">
        <f>REPLACE(INDEX(GroupVertices[Group],MATCH(Edges[[#This Row],[Vertex 2]],GroupVertices[Vertex],0)),1,1,"")</f>
        <v>4</v>
      </c>
      <c r="BV295" s="48">
        <v>4</v>
      </c>
      <c r="BW295" s="49">
        <v>4.49438202247191</v>
      </c>
      <c r="BX295" s="48">
        <v>0</v>
      </c>
      <c r="BY295" s="49">
        <v>0</v>
      </c>
      <c r="BZ295" s="48">
        <v>0</v>
      </c>
      <c r="CA295" s="49">
        <v>0</v>
      </c>
      <c r="CB295" s="48">
        <v>85</v>
      </c>
      <c r="CC295" s="49">
        <v>95.50561797752809</v>
      </c>
      <c r="CD295" s="48">
        <v>89</v>
      </c>
    </row>
    <row r="296" spans="1:82" ht="15">
      <c r="A296" s="66" t="s">
        <v>448</v>
      </c>
      <c r="B296" s="66" t="s">
        <v>630</v>
      </c>
      <c r="C296" s="67"/>
      <c r="D296" s="68"/>
      <c r="E296" s="69"/>
      <c r="F296" s="70"/>
      <c r="G296" s="67"/>
      <c r="H296" s="71"/>
      <c r="I296" s="72"/>
      <c r="J296" s="72"/>
      <c r="K296" s="34" t="s">
        <v>65</v>
      </c>
      <c r="L296" s="79">
        <v>296</v>
      </c>
      <c r="M296" s="79"/>
      <c r="N296" s="74"/>
      <c r="O296" s="81" t="s">
        <v>636</v>
      </c>
      <c r="P296" s="81" t="s">
        <v>636</v>
      </c>
      <c r="Q296" s="81"/>
      <c r="R296" s="82" t="s">
        <v>653</v>
      </c>
      <c r="S296" s="84">
        <v>43488.620891203704</v>
      </c>
      <c r="T296" s="81"/>
      <c r="U296" s="81"/>
      <c r="V296" s="81"/>
      <c r="W296" s="81"/>
      <c r="X296" s="81"/>
      <c r="Y296" s="81" t="s">
        <v>848</v>
      </c>
      <c r="Z296" s="81"/>
      <c r="AA296" s="81"/>
      <c r="AB296" s="81"/>
      <c r="AC296" s="81"/>
      <c r="AD296" s="81"/>
      <c r="AE296" s="82" t="s">
        <v>1276</v>
      </c>
      <c r="AF296" s="81">
        <v>0</v>
      </c>
      <c r="AG296" s="81">
        <v>0</v>
      </c>
      <c r="AH296" s="81" t="s">
        <v>643</v>
      </c>
      <c r="AI296" s="81" t="s">
        <v>1453</v>
      </c>
      <c r="AJ296" s="84">
        <v>43487.6087962963</v>
      </c>
      <c r="AK296" s="82" t="s">
        <v>1459</v>
      </c>
      <c r="AL296" s="81">
        <v>229</v>
      </c>
      <c r="AM296" s="81">
        <v>33</v>
      </c>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v>1</v>
      </c>
      <c r="BT296" s="80" t="str">
        <f>REPLACE(INDEX(GroupVertices[Group],MATCH(Edges[[#This Row],[Vertex 1]],GroupVertices[Vertex],0)),1,1,"")</f>
        <v>4</v>
      </c>
      <c r="BU296" s="80" t="str">
        <f>REPLACE(INDEX(GroupVertices[Group],MATCH(Edges[[#This Row],[Vertex 2]],GroupVertices[Vertex],0)),1,1,"")</f>
        <v>4</v>
      </c>
      <c r="BV296" s="48">
        <v>0</v>
      </c>
      <c r="BW296" s="49">
        <v>0</v>
      </c>
      <c r="BX296" s="48">
        <v>1</v>
      </c>
      <c r="BY296" s="49">
        <v>14.285714285714286</v>
      </c>
      <c r="BZ296" s="48">
        <v>0</v>
      </c>
      <c r="CA296" s="49">
        <v>0</v>
      </c>
      <c r="CB296" s="48">
        <v>6</v>
      </c>
      <c r="CC296" s="49">
        <v>85.71428571428571</v>
      </c>
      <c r="CD296" s="48">
        <v>7</v>
      </c>
    </row>
    <row r="297" spans="1:82" ht="15">
      <c r="A297" s="66" t="s">
        <v>449</v>
      </c>
      <c r="B297" s="66" t="s">
        <v>462</v>
      </c>
      <c r="C297" s="67" t="s">
        <v>3168</v>
      </c>
      <c r="D297" s="68"/>
      <c r="E297" s="69"/>
      <c r="F297" s="70"/>
      <c r="G297" s="67"/>
      <c r="H297" s="71"/>
      <c r="I297" s="72"/>
      <c r="J297" s="72"/>
      <c r="K297" s="34" t="s">
        <v>65</v>
      </c>
      <c r="L297" s="79">
        <v>297</v>
      </c>
      <c r="M297" s="79"/>
      <c r="N297" s="74"/>
      <c r="O297" s="81" t="s">
        <v>635</v>
      </c>
      <c r="P297" s="81" t="s">
        <v>637</v>
      </c>
      <c r="Q297" s="81"/>
      <c r="R297" s="81"/>
      <c r="S297" s="84">
        <v>43488.57109953704</v>
      </c>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t="s">
        <v>849</v>
      </c>
      <c r="AR297" s="81"/>
      <c r="AS297" s="81"/>
      <c r="AT297" s="81"/>
      <c r="AU297" s="81"/>
      <c r="AV297" s="81"/>
      <c r="AW297" s="81" t="s">
        <v>449</v>
      </c>
      <c r="AX297" s="81"/>
      <c r="AY297" s="82" t="s">
        <v>1277</v>
      </c>
      <c r="AZ297" s="81">
        <v>0</v>
      </c>
      <c r="BA297" s="81">
        <v>0</v>
      </c>
      <c r="BB297" s="81" t="s">
        <v>862</v>
      </c>
      <c r="BC297" s="81"/>
      <c r="BD297" s="81"/>
      <c r="BE297" s="81"/>
      <c r="BF297" s="81"/>
      <c r="BG297" s="84">
        <v>43487.89778935185</v>
      </c>
      <c r="BH297" s="81"/>
      <c r="BI297" s="81" t="s">
        <v>462</v>
      </c>
      <c r="BJ297" s="82" t="s">
        <v>1290</v>
      </c>
      <c r="BK297" s="81">
        <v>0</v>
      </c>
      <c r="BL297" s="81">
        <v>7</v>
      </c>
      <c r="BM297" s="81"/>
      <c r="BN297" s="81"/>
      <c r="BO297" s="81"/>
      <c r="BP297" s="81"/>
      <c r="BQ297" s="81"/>
      <c r="BR297" s="81"/>
      <c r="BS297">
        <v>1</v>
      </c>
      <c r="BT297" s="80" t="str">
        <f>REPLACE(INDEX(GroupVertices[Group],MATCH(Edges[[#This Row],[Vertex 1]],GroupVertices[Vertex],0)),1,1,"")</f>
        <v>4</v>
      </c>
      <c r="BU297" s="80" t="str">
        <f>REPLACE(INDEX(GroupVertices[Group],MATCH(Edges[[#This Row],[Vertex 2]],GroupVertices[Vertex],0)),1,1,"")</f>
        <v>4</v>
      </c>
      <c r="BV297" s="48"/>
      <c r="BW297" s="49"/>
      <c r="BX297" s="48"/>
      <c r="BY297" s="49"/>
      <c r="BZ297" s="48"/>
      <c r="CA297" s="49"/>
      <c r="CB297" s="48"/>
      <c r="CC297" s="49"/>
      <c r="CD297" s="48"/>
    </row>
    <row r="298" spans="1:82" ht="15">
      <c r="A298" s="66" t="s">
        <v>449</v>
      </c>
      <c r="B298" s="66" t="s">
        <v>630</v>
      </c>
      <c r="C298" s="67"/>
      <c r="D298" s="68"/>
      <c r="E298" s="69"/>
      <c r="F298" s="70"/>
      <c r="G298" s="67"/>
      <c r="H298" s="71"/>
      <c r="I298" s="72"/>
      <c r="J298" s="72"/>
      <c r="K298" s="34" t="s">
        <v>65</v>
      </c>
      <c r="L298" s="79">
        <v>298</v>
      </c>
      <c r="M298" s="79"/>
      <c r="N298" s="74"/>
      <c r="O298" s="81" t="s">
        <v>636</v>
      </c>
      <c r="P298" s="81" t="s">
        <v>636</v>
      </c>
      <c r="Q298" s="81"/>
      <c r="R298" s="82" t="s">
        <v>653</v>
      </c>
      <c r="S298" s="84">
        <v>43488.57109953704</v>
      </c>
      <c r="T298" s="81"/>
      <c r="U298" s="81"/>
      <c r="V298" s="81"/>
      <c r="W298" s="81"/>
      <c r="X298" s="81"/>
      <c r="Y298" s="81" t="s">
        <v>849</v>
      </c>
      <c r="Z298" s="81"/>
      <c r="AA298" s="81"/>
      <c r="AB298" s="81"/>
      <c r="AC298" s="81"/>
      <c r="AD298" s="81"/>
      <c r="AE298" s="82" t="s">
        <v>1277</v>
      </c>
      <c r="AF298" s="81">
        <v>0</v>
      </c>
      <c r="AG298" s="81">
        <v>0</v>
      </c>
      <c r="AH298" s="81" t="s">
        <v>643</v>
      </c>
      <c r="AI298" s="81" t="s">
        <v>1453</v>
      </c>
      <c r="AJ298" s="84">
        <v>43487.6087962963</v>
      </c>
      <c r="AK298" s="82" t="s">
        <v>1459</v>
      </c>
      <c r="AL298" s="81">
        <v>229</v>
      </c>
      <c r="AM298" s="81">
        <v>33</v>
      </c>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v>1</v>
      </c>
      <c r="BT298" s="80" t="str">
        <f>REPLACE(INDEX(GroupVertices[Group],MATCH(Edges[[#This Row],[Vertex 1]],GroupVertices[Vertex],0)),1,1,"")</f>
        <v>4</v>
      </c>
      <c r="BU298" s="80" t="str">
        <f>REPLACE(INDEX(GroupVertices[Group],MATCH(Edges[[#This Row],[Vertex 2]],GroupVertices[Vertex],0)),1,1,"")</f>
        <v>4</v>
      </c>
      <c r="BV298" s="48">
        <v>1</v>
      </c>
      <c r="BW298" s="49">
        <v>1.075268817204301</v>
      </c>
      <c r="BX298" s="48">
        <v>3</v>
      </c>
      <c r="BY298" s="49">
        <v>3.225806451612903</v>
      </c>
      <c r="BZ298" s="48">
        <v>0</v>
      </c>
      <c r="CA298" s="49">
        <v>0</v>
      </c>
      <c r="CB298" s="48">
        <v>89</v>
      </c>
      <c r="CC298" s="49">
        <v>95.6989247311828</v>
      </c>
      <c r="CD298" s="48">
        <v>93</v>
      </c>
    </row>
    <row r="299" spans="1:82" ht="15">
      <c r="A299" s="66" t="s">
        <v>450</v>
      </c>
      <c r="B299" s="66" t="s">
        <v>467</v>
      </c>
      <c r="C299" s="67" t="s">
        <v>3168</v>
      </c>
      <c r="D299" s="68"/>
      <c r="E299" s="69"/>
      <c r="F299" s="70"/>
      <c r="G299" s="67"/>
      <c r="H299" s="71"/>
      <c r="I299" s="72"/>
      <c r="J299" s="72"/>
      <c r="K299" s="34" t="s">
        <v>65</v>
      </c>
      <c r="L299" s="79">
        <v>299</v>
      </c>
      <c r="M299" s="79"/>
      <c r="N299" s="74"/>
      <c r="O299" s="81" t="s">
        <v>635</v>
      </c>
      <c r="P299" s="81" t="s">
        <v>637</v>
      </c>
      <c r="Q299" s="81"/>
      <c r="R299" s="81"/>
      <c r="S299" s="84">
        <v>43488.532164351855</v>
      </c>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t="s">
        <v>850</v>
      </c>
      <c r="AR299" s="81"/>
      <c r="AS299" s="81"/>
      <c r="AT299" s="81"/>
      <c r="AU299" s="81"/>
      <c r="AV299" s="81"/>
      <c r="AW299" s="81" t="s">
        <v>450</v>
      </c>
      <c r="AX299" s="81"/>
      <c r="AY299" s="82" t="s">
        <v>1278</v>
      </c>
      <c r="AZ299" s="81">
        <v>0</v>
      </c>
      <c r="BA299" s="81">
        <v>0</v>
      </c>
      <c r="BB299" s="81" t="s">
        <v>866</v>
      </c>
      <c r="BC299" s="81"/>
      <c r="BD299" s="81"/>
      <c r="BE299" s="81"/>
      <c r="BF299" s="81"/>
      <c r="BG299" s="84">
        <v>43487.75013888889</v>
      </c>
      <c r="BH299" s="81"/>
      <c r="BI299" s="81" t="s">
        <v>467</v>
      </c>
      <c r="BJ299" s="82" t="s">
        <v>1295</v>
      </c>
      <c r="BK299" s="81">
        <v>0</v>
      </c>
      <c r="BL299" s="81">
        <v>1</v>
      </c>
      <c r="BM299" s="81"/>
      <c r="BN299" s="81"/>
      <c r="BO299" s="81"/>
      <c r="BP299" s="81"/>
      <c r="BQ299" s="81"/>
      <c r="BR299" s="81"/>
      <c r="BS299">
        <v>1</v>
      </c>
      <c r="BT299" s="80" t="str">
        <f>REPLACE(INDEX(GroupVertices[Group],MATCH(Edges[[#This Row],[Vertex 1]],GroupVertices[Vertex],0)),1,1,"")</f>
        <v>4</v>
      </c>
      <c r="BU299" s="80" t="str">
        <f>REPLACE(INDEX(GroupVertices[Group],MATCH(Edges[[#This Row],[Vertex 2]],GroupVertices[Vertex],0)),1,1,"")</f>
        <v>4</v>
      </c>
      <c r="BV299" s="48"/>
      <c r="BW299" s="49"/>
      <c r="BX299" s="48"/>
      <c r="BY299" s="49"/>
      <c r="BZ299" s="48"/>
      <c r="CA299" s="49"/>
      <c r="CB299" s="48"/>
      <c r="CC299" s="49"/>
      <c r="CD299" s="48"/>
    </row>
    <row r="300" spans="1:82" ht="15">
      <c r="A300" s="66" t="s">
        <v>450</v>
      </c>
      <c r="B300" s="66" t="s">
        <v>630</v>
      </c>
      <c r="C300" s="67"/>
      <c r="D300" s="68"/>
      <c r="E300" s="69"/>
      <c r="F300" s="70"/>
      <c r="G300" s="67"/>
      <c r="H300" s="71"/>
      <c r="I300" s="72"/>
      <c r="J300" s="72"/>
      <c r="K300" s="34" t="s">
        <v>65</v>
      </c>
      <c r="L300" s="79">
        <v>300</v>
      </c>
      <c r="M300" s="79"/>
      <c r="N300" s="74"/>
      <c r="O300" s="81" t="s">
        <v>636</v>
      </c>
      <c r="P300" s="81" t="s">
        <v>636</v>
      </c>
      <c r="Q300" s="81"/>
      <c r="R300" s="82" t="s">
        <v>653</v>
      </c>
      <c r="S300" s="84">
        <v>43488.532164351855</v>
      </c>
      <c r="T300" s="81"/>
      <c r="U300" s="81"/>
      <c r="V300" s="81"/>
      <c r="W300" s="81"/>
      <c r="X300" s="81"/>
      <c r="Y300" s="81" t="s">
        <v>850</v>
      </c>
      <c r="Z300" s="81"/>
      <c r="AA300" s="81"/>
      <c r="AB300" s="81"/>
      <c r="AC300" s="81"/>
      <c r="AD300" s="81"/>
      <c r="AE300" s="82" t="s">
        <v>1278</v>
      </c>
      <c r="AF300" s="81">
        <v>0</v>
      </c>
      <c r="AG300" s="81">
        <v>0</v>
      </c>
      <c r="AH300" s="81" t="s">
        <v>643</v>
      </c>
      <c r="AI300" s="81" t="s">
        <v>1453</v>
      </c>
      <c r="AJ300" s="84">
        <v>43487.6087962963</v>
      </c>
      <c r="AK300" s="82" t="s">
        <v>1459</v>
      </c>
      <c r="AL300" s="81">
        <v>229</v>
      </c>
      <c r="AM300" s="81">
        <v>33</v>
      </c>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v>1</v>
      </c>
      <c r="BT300" s="80" t="str">
        <f>REPLACE(INDEX(GroupVertices[Group],MATCH(Edges[[#This Row],[Vertex 1]],GroupVertices[Vertex],0)),1,1,"")</f>
        <v>4</v>
      </c>
      <c r="BU300" s="80" t="str">
        <f>REPLACE(INDEX(GroupVertices[Group],MATCH(Edges[[#This Row],[Vertex 2]],GroupVertices[Vertex],0)),1,1,"")</f>
        <v>4</v>
      </c>
      <c r="BV300" s="48">
        <v>1</v>
      </c>
      <c r="BW300" s="49">
        <v>10</v>
      </c>
      <c r="BX300" s="48">
        <v>1</v>
      </c>
      <c r="BY300" s="49">
        <v>10</v>
      </c>
      <c r="BZ300" s="48">
        <v>0</v>
      </c>
      <c r="CA300" s="49">
        <v>0</v>
      </c>
      <c r="CB300" s="48">
        <v>8</v>
      </c>
      <c r="CC300" s="49">
        <v>80</v>
      </c>
      <c r="CD300" s="48">
        <v>10</v>
      </c>
    </row>
    <row r="301" spans="1:82" ht="15">
      <c r="A301" s="66" t="s">
        <v>451</v>
      </c>
      <c r="B301" s="66" t="s">
        <v>630</v>
      </c>
      <c r="C301" s="67"/>
      <c r="D301" s="68"/>
      <c r="E301" s="69"/>
      <c r="F301" s="70"/>
      <c r="G301" s="67"/>
      <c r="H301" s="71"/>
      <c r="I301" s="72"/>
      <c r="J301" s="72"/>
      <c r="K301" s="34" t="s">
        <v>65</v>
      </c>
      <c r="L301" s="79">
        <v>301</v>
      </c>
      <c r="M301" s="79"/>
      <c r="N301" s="74"/>
      <c r="O301" s="81" t="s">
        <v>636</v>
      </c>
      <c r="P301" s="81" t="s">
        <v>636</v>
      </c>
      <c r="Q301" s="81"/>
      <c r="R301" s="82" t="s">
        <v>653</v>
      </c>
      <c r="S301" s="84">
        <v>43488.385416666664</v>
      </c>
      <c r="T301" s="81"/>
      <c r="U301" s="81"/>
      <c r="V301" s="81"/>
      <c r="W301" s="81"/>
      <c r="X301" s="81"/>
      <c r="Y301" s="81" t="s">
        <v>851</v>
      </c>
      <c r="Z301" s="81"/>
      <c r="AA301" s="81"/>
      <c r="AB301" s="81"/>
      <c r="AC301" s="81"/>
      <c r="AD301" s="81"/>
      <c r="AE301" s="82" t="s">
        <v>1279</v>
      </c>
      <c r="AF301" s="81">
        <v>1</v>
      </c>
      <c r="AG301" s="81">
        <v>1</v>
      </c>
      <c r="AH301" s="81" t="s">
        <v>643</v>
      </c>
      <c r="AI301" s="81" t="s">
        <v>1453</v>
      </c>
      <c r="AJ301" s="84">
        <v>43487.6087962963</v>
      </c>
      <c r="AK301" s="82" t="s">
        <v>1459</v>
      </c>
      <c r="AL301" s="81">
        <v>229</v>
      </c>
      <c r="AM301" s="81">
        <v>33</v>
      </c>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v>1</v>
      </c>
      <c r="BT301" s="80" t="str">
        <f>REPLACE(INDEX(GroupVertices[Group],MATCH(Edges[[#This Row],[Vertex 1]],GroupVertices[Vertex],0)),1,1,"")</f>
        <v>4</v>
      </c>
      <c r="BU301" s="80" t="str">
        <f>REPLACE(INDEX(GroupVertices[Group],MATCH(Edges[[#This Row],[Vertex 2]],GroupVertices[Vertex],0)),1,1,"")</f>
        <v>4</v>
      </c>
      <c r="BV301" s="48">
        <v>0</v>
      </c>
      <c r="BW301" s="49">
        <v>0</v>
      </c>
      <c r="BX301" s="48">
        <v>0</v>
      </c>
      <c r="BY301" s="49">
        <v>0</v>
      </c>
      <c r="BZ301" s="48">
        <v>0</v>
      </c>
      <c r="CA301" s="49">
        <v>0</v>
      </c>
      <c r="CB301" s="48">
        <v>1</v>
      </c>
      <c r="CC301" s="49">
        <v>100</v>
      </c>
      <c r="CD301" s="48">
        <v>1</v>
      </c>
    </row>
    <row r="302" spans="1:82" ht="15">
      <c r="A302" s="66" t="s">
        <v>452</v>
      </c>
      <c r="B302" s="66" t="s">
        <v>462</v>
      </c>
      <c r="C302" s="67" t="s">
        <v>3169</v>
      </c>
      <c r="D302" s="68">
        <v>10</v>
      </c>
      <c r="E302" s="69"/>
      <c r="F302" s="70"/>
      <c r="G302" s="67"/>
      <c r="H302" s="71"/>
      <c r="I302" s="72"/>
      <c r="J302" s="72"/>
      <c r="K302" s="34" t="s">
        <v>65</v>
      </c>
      <c r="L302" s="79">
        <v>302</v>
      </c>
      <c r="M302" s="79"/>
      <c r="N302" s="74"/>
      <c r="O302" s="81" t="s">
        <v>635</v>
      </c>
      <c r="P302" s="81" t="s">
        <v>637</v>
      </c>
      <c r="Q302" s="81"/>
      <c r="R302" s="81"/>
      <c r="S302" s="84">
        <v>43488.37868055556</v>
      </c>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t="s">
        <v>852</v>
      </c>
      <c r="AR302" s="81"/>
      <c r="AS302" s="81"/>
      <c r="AT302" s="81"/>
      <c r="AU302" s="81"/>
      <c r="AV302" s="81"/>
      <c r="AW302" s="81" t="s">
        <v>452</v>
      </c>
      <c r="AX302" s="81"/>
      <c r="AY302" s="82" t="s">
        <v>1280</v>
      </c>
      <c r="AZ302" s="81">
        <v>4</v>
      </c>
      <c r="BA302" s="81">
        <v>0</v>
      </c>
      <c r="BB302" s="81" t="s">
        <v>862</v>
      </c>
      <c r="BC302" s="81"/>
      <c r="BD302" s="81"/>
      <c r="BE302" s="81"/>
      <c r="BF302" s="81"/>
      <c r="BG302" s="84">
        <v>43487.89778935185</v>
      </c>
      <c r="BH302" s="81"/>
      <c r="BI302" s="81" t="s">
        <v>462</v>
      </c>
      <c r="BJ302" s="82" t="s">
        <v>1290</v>
      </c>
      <c r="BK302" s="81">
        <v>0</v>
      </c>
      <c r="BL302" s="81">
        <v>7</v>
      </c>
      <c r="BM302" s="81"/>
      <c r="BN302" s="81"/>
      <c r="BO302" s="81"/>
      <c r="BP302" s="81"/>
      <c r="BQ302" s="81"/>
      <c r="BR302" s="81"/>
      <c r="BS302">
        <v>1</v>
      </c>
      <c r="BT302" s="80" t="str">
        <f>REPLACE(INDEX(GroupVertices[Group],MATCH(Edges[[#This Row],[Vertex 1]],GroupVertices[Vertex],0)),1,1,"")</f>
        <v>4</v>
      </c>
      <c r="BU302" s="80" t="str">
        <f>REPLACE(INDEX(GroupVertices[Group],MATCH(Edges[[#This Row],[Vertex 2]],GroupVertices[Vertex],0)),1,1,"")</f>
        <v>4</v>
      </c>
      <c r="BV302" s="48"/>
      <c r="BW302" s="49"/>
      <c r="BX302" s="48"/>
      <c r="BY302" s="49"/>
      <c r="BZ302" s="48"/>
      <c r="CA302" s="49"/>
      <c r="CB302" s="48"/>
      <c r="CC302" s="49"/>
      <c r="CD302" s="48"/>
    </row>
    <row r="303" spans="1:82" ht="15">
      <c r="A303" s="66" t="s">
        <v>452</v>
      </c>
      <c r="B303" s="66" t="s">
        <v>630</v>
      </c>
      <c r="C303" s="67"/>
      <c r="D303" s="68"/>
      <c r="E303" s="69"/>
      <c r="F303" s="70"/>
      <c r="G303" s="67"/>
      <c r="H303" s="71"/>
      <c r="I303" s="72"/>
      <c r="J303" s="72"/>
      <c r="K303" s="34" t="s">
        <v>65</v>
      </c>
      <c r="L303" s="79">
        <v>303</v>
      </c>
      <c r="M303" s="79"/>
      <c r="N303" s="74"/>
      <c r="O303" s="81" t="s">
        <v>636</v>
      </c>
      <c r="P303" s="81" t="s">
        <v>636</v>
      </c>
      <c r="Q303" s="81"/>
      <c r="R303" s="82" t="s">
        <v>653</v>
      </c>
      <c r="S303" s="84">
        <v>43488.37868055556</v>
      </c>
      <c r="T303" s="81"/>
      <c r="U303" s="81"/>
      <c r="V303" s="81"/>
      <c r="W303" s="81"/>
      <c r="X303" s="81"/>
      <c r="Y303" s="81" t="s">
        <v>852</v>
      </c>
      <c r="Z303" s="81"/>
      <c r="AA303" s="81"/>
      <c r="AB303" s="81"/>
      <c r="AC303" s="81"/>
      <c r="AD303" s="81"/>
      <c r="AE303" s="82" t="s">
        <v>1280</v>
      </c>
      <c r="AF303" s="81">
        <v>4</v>
      </c>
      <c r="AG303" s="81">
        <v>0</v>
      </c>
      <c r="AH303" s="81" t="s">
        <v>643</v>
      </c>
      <c r="AI303" s="81" t="s">
        <v>1453</v>
      </c>
      <c r="AJ303" s="84">
        <v>43487.6087962963</v>
      </c>
      <c r="AK303" s="82" t="s">
        <v>1459</v>
      </c>
      <c r="AL303" s="81">
        <v>229</v>
      </c>
      <c r="AM303" s="81">
        <v>33</v>
      </c>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v>1</v>
      </c>
      <c r="BT303" s="80" t="str">
        <f>REPLACE(INDEX(GroupVertices[Group],MATCH(Edges[[#This Row],[Vertex 1]],GroupVertices[Vertex],0)),1,1,"")</f>
        <v>4</v>
      </c>
      <c r="BU303" s="80" t="str">
        <f>REPLACE(INDEX(GroupVertices[Group],MATCH(Edges[[#This Row],[Vertex 2]],GroupVertices[Vertex],0)),1,1,"")</f>
        <v>4</v>
      </c>
      <c r="BV303" s="48">
        <v>1</v>
      </c>
      <c r="BW303" s="49">
        <v>2.272727272727273</v>
      </c>
      <c r="BX303" s="48">
        <v>0</v>
      </c>
      <c r="BY303" s="49">
        <v>0</v>
      </c>
      <c r="BZ303" s="48">
        <v>0</v>
      </c>
      <c r="CA303" s="49">
        <v>0</v>
      </c>
      <c r="CB303" s="48">
        <v>43</v>
      </c>
      <c r="CC303" s="49">
        <v>97.72727272727273</v>
      </c>
      <c r="CD303" s="48">
        <v>44</v>
      </c>
    </row>
    <row r="304" spans="1:82" ht="15">
      <c r="A304" s="66" t="s">
        <v>453</v>
      </c>
      <c r="B304" s="66" t="s">
        <v>462</v>
      </c>
      <c r="C304" s="67" t="s">
        <v>3169</v>
      </c>
      <c r="D304" s="68">
        <v>10</v>
      </c>
      <c r="E304" s="69"/>
      <c r="F304" s="70"/>
      <c r="G304" s="67"/>
      <c r="H304" s="71"/>
      <c r="I304" s="72"/>
      <c r="J304" s="72"/>
      <c r="K304" s="34" t="s">
        <v>65</v>
      </c>
      <c r="L304" s="79">
        <v>304</v>
      </c>
      <c r="M304" s="79"/>
      <c r="N304" s="74"/>
      <c r="O304" s="81" t="s">
        <v>635</v>
      </c>
      <c r="P304" s="81" t="s">
        <v>637</v>
      </c>
      <c r="Q304" s="81"/>
      <c r="R304" s="81"/>
      <c r="S304" s="84">
        <v>43488.358252314814</v>
      </c>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t="s">
        <v>853</v>
      </c>
      <c r="AR304" s="81"/>
      <c r="AS304" s="81"/>
      <c r="AT304" s="81"/>
      <c r="AU304" s="81"/>
      <c r="AV304" s="81"/>
      <c r="AW304" s="81" t="s">
        <v>453</v>
      </c>
      <c r="AX304" s="81"/>
      <c r="AY304" s="82" t="s">
        <v>1281</v>
      </c>
      <c r="AZ304" s="81">
        <v>4</v>
      </c>
      <c r="BA304" s="81">
        <v>0</v>
      </c>
      <c r="BB304" s="81" t="s">
        <v>862</v>
      </c>
      <c r="BC304" s="81"/>
      <c r="BD304" s="81"/>
      <c r="BE304" s="81"/>
      <c r="BF304" s="81"/>
      <c r="BG304" s="84">
        <v>43487.89778935185</v>
      </c>
      <c r="BH304" s="81"/>
      <c r="BI304" s="81" t="s">
        <v>462</v>
      </c>
      <c r="BJ304" s="82" t="s">
        <v>1290</v>
      </c>
      <c r="BK304" s="81">
        <v>0</v>
      </c>
      <c r="BL304" s="81">
        <v>7</v>
      </c>
      <c r="BM304" s="81"/>
      <c r="BN304" s="81"/>
      <c r="BO304" s="81"/>
      <c r="BP304" s="81"/>
      <c r="BQ304" s="81"/>
      <c r="BR304" s="81"/>
      <c r="BS304">
        <v>1</v>
      </c>
      <c r="BT304" s="80" t="str">
        <f>REPLACE(INDEX(GroupVertices[Group],MATCH(Edges[[#This Row],[Vertex 1]],GroupVertices[Vertex],0)),1,1,"")</f>
        <v>4</v>
      </c>
      <c r="BU304" s="80" t="str">
        <f>REPLACE(INDEX(GroupVertices[Group],MATCH(Edges[[#This Row],[Vertex 2]],GroupVertices[Vertex],0)),1,1,"")</f>
        <v>4</v>
      </c>
      <c r="BV304" s="48"/>
      <c r="BW304" s="49"/>
      <c r="BX304" s="48"/>
      <c r="BY304" s="49"/>
      <c r="BZ304" s="48"/>
      <c r="CA304" s="49"/>
      <c r="CB304" s="48"/>
      <c r="CC304" s="49"/>
      <c r="CD304" s="48"/>
    </row>
    <row r="305" spans="1:82" ht="15">
      <c r="A305" s="66" t="s">
        <v>453</v>
      </c>
      <c r="B305" s="66" t="s">
        <v>630</v>
      </c>
      <c r="C305" s="67"/>
      <c r="D305" s="68"/>
      <c r="E305" s="69"/>
      <c r="F305" s="70"/>
      <c r="G305" s="67"/>
      <c r="H305" s="71"/>
      <c r="I305" s="72"/>
      <c r="J305" s="72"/>
      <c r="K305" s="34" t="s">
        <v>65</v>
      </c>
      <c r="L305" s="79">
        <v>305</v>
      </c>
      <c r="M305" s="79"/>
      <c r="N305" s="74"/>
      <c r="O305" s="81" t="s">
        <v>636</v>
      </c>
      <c r="P305" s="81" t="s">
        <v>636</v>
      </c>
      <c r="Q305" s="81"/>
      <c r="R305" s="82" t="s">
        <v>653</v>
      </c>
      <c r="S305" s="84">
        <v>43488.358252314814</v>
      </c>
      <c r="T305" s="81"/>
      <c r="U305" s="81"/>
      <c r="V305" s="81"/>
      <c r="W305" s="81"/>
      <c r="X305" s="81"/>
      <c r="Y305" s="81" t="s">
        <v>853</v>
      </c>
      <c r="Z305" s="81"/>
      <c r="AA305" s="81"/>
      <c r="AB305" s="81"/>
      <c r="AC305" s="81"/>
      <c r="AD305" s="81"/>
      <c r="AE305" s="82" t="s">
        <v>1281</v>
      </c>
      <c r="AF305" s="81">
        <v>4</v>
      </c>
      <c r="AG305" s="81">
        <v>0</v>
      </c>
      <c r="AH305" s="81" t="s">
        <v>643</v>
      </c>
      <c r="AI305" s="81" t="s">
        <v>1453</v>
      </c>
      <c r="AJ305" s="84">
        <v>43487.6087962963</v>
      </c>
      <c r="AK305" s="82" t="s">
        <v>1459</v>
      </c>
      <c r="AL305" s="81">
        <v>229</v>
      </c>
      <c r="AM305" s="81">
        <v>33</v>
      </c>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v>1</v>
      </c>
      <c r="BT305" s="80" t="str">
        <f>REPLACE(INDEX(GroupVertices[Group],MATCH(Edges[[#This Row],[Vertex 1]],GroupVertices[Vertex],0)),1,1,"")</f>
        <v>4</v>
      </c>
      <c r="BU305" s="80" t="str">
        <f>REPLACE(INDEX(GroupVertices[Group],MATCH(Edges[[#This Row],[Vertex 2]],GroupVertices[Vertex],0)),1,1,"")</f>
        <v>4</v>
      </c>
      <c r="BV305" s="48">
        <v>0</v>
      </c>
      <c r="BW305" s="49">
        <v>0</v>
      </c>
      <c r="BX305" s="48">
        <v>1</v>
      </c>
      <c r="BY305" s="49">
        <v>7.6923076923076925</v>
      </c>
      <c r="BZ305" s="48">
        <v>0</v>
      </c>
      <c r="CA305" s="49">
        <v>0</v>
      </c>
      <c r="CB305" s="48">
        <v>12</v>
      </c>
      <c r="CC305" s="49">
        <v>92.3076923076923</v>
      </c>
      <c r="CD305" s="48">
        <v>13</v>
      </c>
    </row>
    <row r="306" spans="1:82" ht="15">
      <c r="A306" s="66" t="s">
        <v>454</v>
      </c>
      <c r="B306" s="66" t="s">
        <v>470</v>
      </c>
      <c r="C306" s="67" t="s">
        <v>3168</v>
      </c>
      <c r="D306" s="68"/>
      <c r="E306" s="69"/>
      <c r="F306" s="70"/>
      <c r="G306" s="67"/>
      <c r="H306" s="71"/>
      <c r="I306" s="72"/>
      <c r="J306" s="72"/>
      <c r="K306" s="34" t="s">
        <v>65</v>
      </c>
      <c r="L306" s="79">
        <v>306</v>
      </c>
      <c r="M306" s="79"/>
      <c r="N306" s="74"/>
      <c r="O306" s="81" t="s">
        <v>635</v>
      </c>
      <c r="P306" s="81" t="s">
        <v>637</v>
      </c>
      <c r="Q306" s="81"/>
      <c r="R306" s="81"/>
      <c r="S306" s="84">
        <v>43488.354583333334</v>
      </c>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t="s">
        <v>854</v>
      </c>
      <c r="AR306" s="81"/>
      <c r="AS306" s="81"/>
      <c r="AT306" s="81"/>
      <c r="AU306" s="81"/>
      <c r="AV306" s="81"/>
      <c r="AW306" s="81" t="s">
        <v>454</v>
      </c>
      <c r="AX306" s="81"/>
      <c r="AY306" s="82" t="s">
        <v>1282</v>
      </c>
      <c r="AZ306" s="81">
        <v>0</v>
      </c>
      <c r="BA306" s="81">
        <v>0</v>
      </c>
      <c r="BB306" s="81" t="s">
        <v>869</v>
      </c>
      <c r="BC306" s="81"/>
      <c r="BD306" s="81"/>
      <c r="BE306" s="81"/>
      <c r="BF306" s="81"/>
      <c r="BG306" s="84">
        <v>43487.65096064815</v>
      </c>
      <c r="BH306" s="81"/>
      <c r="BI306" s="81" t="s">
        <v>470</v>
      </c>
      <c r="BJ306" s="82" t="s">
        <v>1298</v>
      </c>
      <c r="BK306" s="81">
        <v>1</v>
      </c>
      <c r="BL306" s="81">
        <v>1</v>
      </c>
      <c r="BM306" s="81"/>
      <c r="BN306" s="81"/>
      <c r="BO306" s="81"/>
      <c r="BP306" s="81"/>
      <c r="BQ306" s="81"/>
      <c r="BR306" s="81"/>
      <c r="BS306">
        <v>1</v>
      </c>
      <c r="BT306" s="80" t="str">
        <f>REPLACE(INDEX(GroupVertices[Group],MATCH(Edges[[#This Row],[Vertex 1]],GroupVertices[Vertex],0)),1,1,"")</f>
        <v>4</v>
      </c>
      <c r="BU306" s="80" t="str">
        <f>REPLACE(INDEX(GroupVertices[Group],MATCH(Edges[[#This Row],[Vertex 2]],GroupVertices[Vertex],0)),1,1,"")</f>
        <v>4</v>
      </c>
      <c r="BV306" s="48"/>
      <c r="BW306" s="49"/>
      <c r="BX306" s="48"/>
      <c r="BY306" s="49"/>
      <c r="BZ306" s="48"/>
      <c r="CA306" s="49"/>
      <c r="CB306" s="48"/>
      <c r="CC306" s="49"/>
      <c r="CD306" s="48"/>
    </row>
    <row r="307" spans="1:82" ht="15">
      <c r="A307" s="66" t="s">
        <v>454</v>
      </c>
      <c r="B307" s="66" t="s">
        <v>630</v>
      </c>
      <c r="C307" s="67"/>
      <c r="D307" s="68"/>
      <c r="E307" s="69"/>
      <c r="F307" s="70"/>
      <c r="G307" s="67"/>
      <c r="H307" s="71"/>
      <c r="I307" s="72"/>
      <c r="J307" s="72"/>
      <c r="K307" s="34" t="s">
        <v>65</v>
      </c>
      <c r="L307" s="79">
        <v>307</v>
      </c>
      <c r="M307" s="79"/>
      <c r="N307" s="74"/>
      <c r="O307" s="81" t="s">
        <v>636</v>
      </c>
      <c r="P307" s="81" t="s">
        <v>636</v>
      </c>
      <c r="Q307" s="81"/>
      <c r="R307" s="82" t="s">
        <v>653</v>
      </c>
      <c r="S307" s="84">
        <v>43488.354583333334</v>
      </c>
      <c r="T307" s="81"/>
      <c r="U307" s="81"/>
      <c r="V307" s="81"/>
      <c r="W307" s="81"/>
      <c r="X307" s="81"/>
      <c r="Y307" s="81" t="s">
        <v>854</v>
      </c>
      <c r="Z307" s="81"/>
      <c r="AA307" s="81"/>
      <c r="AB307" s="81"/>
      <c r="AC307" s="81"/>
      <c r="AD307" s="81"/>
      <c r="AE307" s="82" t="s">
        <v>1282</v>
      </c>
      <c r="AF307" s="81">
        <v>0</v>
      </c>
      <c r="AG307" s="81">
        <v>0</v>
      </c>
      <c r="AH307" s="81" t="s">
        <v>643</v>
      </c>
      <c r="AI307" s="81" t="s">
        <v>1453</v>
      </c>
      <c r="AJ307" s="84">
        <v>43487.6087962963</v>
      </c>
      <c r="AK307" s="82" t="s">
        <v>1459</v>
      </c>
      <c r="AL307" s="81">
        <v>229</v>
      </c>
      <c r="AM307" s="81">
        <v>33</v>
      </c>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v>1</v>
      </c>
      <c r="BT307" s="80" t="str">
        <f>REPLACE(INDEX(GroupVertices[Group],MATCH(Edges[[#This Row],[Vertex 1]],GroupVertices[Vertex],0)),1,1,"")</f>
        <v>4</v>
      </c>
      <c r="BU307" s="80" t="str">
        <f>REPLACE(INDEX(GroupVertices[Group],MATCH(Edges[[#This Row],[Vertex 2]],GroupVertices[Vertex],0)),1,1,"")</f>
        <v>4</v>
      </c>
      <c r="BV307" s="48">
        <v>0</v>
      </c>
      <c r="BW307" s="49">
        <v>0</v>
      </c>
      <c r="BX307" s="48">
        <v>0</v>
      </c>
      <c r="BY307" s="49">
        <v>0</v>
      </c>
      <c r="BZ307" s="48">
        <v>0</v>
      </c>
      <c r="CA307" s="49">
        <v>0</v>
      </c>
      <c r="CB307" s="48">
        <v>1</v>
      </c>
      <c r="CC307" s="49">
        <v>100</v>
      </c>
      <c r="CD307" s="48">
        <v>1</v>
      </c>
    </row>
    <row r="308" spans="1:82" ht="15">
      <c r="A308" s="66" t="s">
        <v>455</v>
      </c>
      <c r="B308" s="66" t="s">
        <v>630</v>
      </c>
      <c r="C308" s="67"/>
      <c r="D308" s="68"/>
      <c r="E308" s="69"/>
      <c r="F308" s="70"/>
      <c r="G308" s="67"/>
      <c r="H308" s="71"/>
      <c r="I308" s="72"/>
      <c r="J308" s="72"/>
      <c r="K308" s="34" t="s">
        <v>65</v>
      </c>
      <c r="L308" s="79">
        <v>308</v>
      </c>
      <c r="M308" s="79"/>
      <c r="N308" s="74"/>
      <c r="O308" s="81" t="s">
        <v>636</v>
      </c>
      <c r="P308" s="81" t="s">
        <v>636</v>
      </c>
      <c r="Q308" s="81"/>
      <c r="R308" s="82" t="s">
        <v>653</v>
      </c>
      <c r="S308" s="84">
        <v>43488.323379629626</v>
      </c>
      <c r="T308" s="81"/>
      <c r="U308" s="81"/>
      <c r="V308" s="81"/>
      <c r="W308" s="81"/>
      <c r="X308" s="81"/>
      <c r="Y308" s="81" t="s">
        <v>855</v>
      </c>
      <c r="Z308" s="81"/>
      <c r="AA308" s="81"/>
      <c r="AB308" s="81"/>
      <c r="AC308" s="81"/>
      <c r="AD308" s="81"/>
      <c r="AE308" s="82" t="s">
        <v>1283</v>
      </c>
      <c r="AF308" s="81">
        <v>1</v>
      </c>
      <c r="AG308" s="81">
        <v>0</v>
      </c>
      <c r="AH308" s="81" t="s">
        <v>643</v>
      </c>
      <c r="AI308" s="81" t="s">
        <v>1453</v>
      </c>
      <c r="AJ308" s="84">
        <v>43487.6087962963</v>
      </c>
      <c r="AK308" s="82" t="s">
        <v>1459</v>
      </c>
      <c r="AL308" s="81">
        <v>229</v>
      </c>
      <c r="AM308" s="81">
        <v>33</v>
      </c>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v>1</v>
      </c>
      <c r="BT308" s="80" t="str">
        <f>REPLACE(INDEX(GroupVertices[Group],MATCH(Edges[[#This Row],[Vertex 1]],GroupVertices[Vertex],0)),1,1,"")</f>
        <v>4</v>
      </c>
      <c r="BU308" s="80" t="str">
        <f>REPLACE(INDEX(GroupVertices[Group],MATCH(Edges[[#This Row],[Vertex 2]],GroupVertices[Vertex],0)),1,1,"")</f>
        <v>4</v>
      </c>
      <c r="BV308" s="48">
        <v>0</v>
      </c>
      <c r="BW308" s="49">
        <v>0</v>
      </c>
      <c r="BX308" s="48">
        <v>0</v>
      </c>
      <c r="BY308" s="49">
        <v>0</v>
      </c>
      <c r="BZ308" s="48">
        <v>0</v>
      </c>
      <c r="CA308" s="49">
        <v>0</v>
      </c>
      <c r="CB308" s="48">
        <v>10</v>
      </c>
      <c r="CC308" s="49">
        <v>100</v>
      </c>
      <c r="CD308" s="48">
        <v>10</v>
      </c>
    </row>
    <row r="309" spans="1:82" ht="15">
      <c r="A309" s="66" t="s">
        <v>456</v>
      </c>
      <c r="B309" s="66" t="s">
        <v>462</v>
      </c>
      <c r="C309" s="67" t="s">
        <v>3168</v>
      </c>
      <c r="D309" s="68"/>
      <c r="E309" s="69"/>
      <c r="F309" s="70"/>
      <c r="G309" s="67"/>
      <c r="H309" s="71"/>
      <c r="I309" s="72"/>
      <c r="J309" s="72"/>
      <c r="K309" s="34" t="s">
        <v>65</v>
      </c>
      <c r="L309" s="79">
        <v>309</v>
      </c>
      <c r="M309" s="79"/>
      <c r="N309" s="74"/>
      <c r="O309" s="81" t="s">
        <v>635</v>
      </c>
      <c r="P309" s="81" t="s">
        <v>637</v>
      </c>
      <c r="Q309" s="81"/>
      <c r="R309" s="81"/>
      <c r="S309" s="84">
        <v>43488.2865625</v>
      </c>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t="s">
        <v>856</v>
      </c>
      <c r="AR309" s="81"/>
      <c r="AS309" s="81"/>
      <c r="AT309" s="81"/>
      <c r="AU309" s="81"/>
      <c r="AV309" s="81"/>
      <c r="AW309" s="81" t="s">
        <v>456</v>
      </c>
      <c r="AX309" s="81"/>
      <c r="AY309" s="82" t="s">
        <v>1284</v>
      </c>
      <c r="AZ309" s="81">
        <v>0</v>
      </c>
      <c r="BA309" s="81">
        <v>0</v>
      </c>
      <c r="BB309" s="81" t="s">
        <v>862</v>
      </c>
      <c r="BC309" s="81"/>
      <c r="BD309" s="81"/>
      <c r="BE309" s="81"/>
      <c r="BF309" s="81"/>
      <c r="BG309" s="84">
        <v>43487.89778935185</v>
      </c>
      <c r="BH309" s="81"/>
      <c r="BI309" s="81" t="s">
        <v>462</v>
      </c>
      <c r="BJ309" s="82" t="s">
        <v>1290</v>
      </c>
      <c r="BK309" s="81">
        <v>0</v>
      </c>
      <c r="BL309" s="81">
        <v>7</v>
      </c>
      <c r="BM309" s="81"/>
      <c r="BN309" s="81"/>
      <c r="BO309" s="81"/>
      <c r="BP309" s="81"/>
      <c r="BQ309" s="81"/>
      <c r="BR309" s="81"/>
      <c r="BS309">
        <v>1</v>
      </c>
      <c r="BT309" s="80" t="str">
        <f>REPLACE(INDEX(GroupVertices[Group],MATCH(Edges[[#This Row],[Vertex 1]],GroupVertices[Vertex],0)),1,1,"")</f>
        <v>4</v>
      </c>
      <c r="BU309" s="80" t="str">
        <f>REPLACE(INDEX(GroupVertices[Group],MATCH(Edges[[#This Row],[Vertex 2]],GroupVertices[Vertex],0)),1,1,"")</f>
        <v>4</v>
      </c>
      <c r="BV309" s="48"/>
      <c r="BW309" s="49"/>
      <c r="BX309" s="48"/>
      <c r="BY309" s="49"/>
      <c r="BZ309" s="48"/>
      <c r="CA309" s="49"/>
      <c r="CB309" s="48"/>
      <c r="CC309" s="49"/>
      <c r="CD309" s="48"/>
    </row>
    <row r="310" spans="1:82" ht="15">
      <c r="A310" s="66" t="s">
        <v>456</v>
      </c>
      <c r="B310" s="66" t="s">
        <v>630</v>
      </c>
      <c r="C310" s="67"/>
      <c r="D310" s="68"/>
      <c r="E310" s="69"/>
      <c r="F310" s="70"/>
      <c r="G310" s="67"/>
      <c r="H310" s="71"/>
      <c r="I310" s="72"/>
      <c r="J310" s="72"/>
      <c r="K310" s="34" t="s">
        <v>65</v>
      </c>
      <c r="L310" s="79">
        <v>310</v>
      </c>
      <c r="M310" s="79"/>
      <c r="N310" s="74"/>
      <c r="O310" s="81" t="s">
        <v>636</v>
      </c>
      <c r="P310" s="81" t="s">
        <v>636</v>
      </c>
      <c r="Q310" s="81"/>
      <c r="R310" s="82" t="s">
        <v>653</v>
      </c>
      <c r="S310" s="84">
        <v>43488.2865625</v>
      </c>
      <c r="T310" s="81"/>
      <c r="U310" s="81"/>
      <c r="V310" s="81"/>
      <c r="W310" s="81"/>
      <c r="X310" s="81"/>
      <c r="Y310" s="81" t="s">
        <v>856</v>
      </c>
      <c r="Z310" s="81"/>
      <c r="AA310" s="81"/>
      <c r="AB310" s="81"/>
      <c r="AC310" s="81"/>
      <c r="AD310" s="81"/>
      <c r="AE310" s="82" t="s">
        <v>1284</v>
      </c>
      <c r="AF310" s="81">
        <v>0</v>
      </c>
      <c r="AG310" s="81">
        <v>0</v>
      </c>
      <c r="AH310" s="81" t="s">
        <v>643</v>
      </c>
      <c r="AI310" s="81" t="s">
        <v>1453</v>
      </c>
      <c r="AJ310" s="84">
        <v>43487.6087962963</v>
      </c>
      <c r="AK310" s="82" t="s">
        <v>1459</v>
      </c>
      <c r="AL310" s="81">
        <v>229</v>
      </c>
      <c r="AM310" s="81">
        <v>33</v>
      </c>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v>1</v>
      </c>
      <c r="BT310" s="80" t="str">
        <f>REPLACE(INDEX(GroupVertices[Group],MATCH(Edges[[#This Row],[Vertex 1]],GroupVertices[Vertex],0)),1,1,"")</f>
        <v>4</v>
      </c>
      <c r="BU310" s="80" t="str">
        <f>REPLACE(INDEX(GroupVertices[Group],MATCH(Edges[[#This Row],[Vertex 2]],GroupVertices[Vertex],0)),1,1,"")</f>
        <v>4</v>
      </c>
      <c r="BV310" s="48">
        <v>0</v>
      </c>
      <c r="BW310" s="49">
        <v>0</v>
      </c>
      <c r="BX310" s="48">
        <v>1</v>
      </c>
      <c r="BY310" s="49">
        <v>2.5</v>
      </c>
      <c r="BZ310" s="48">
        <v>0</v>
      </c>
      <c r="CA310" s="49">
        <v>0</v>
      </c>
      <c r="CB310" s="48">
        <v>39</v>
      </c>
      <c r="CC310" s="49">
        <v>97.5</v>
      </c>
      <c r="CD310" s="48">
        <v>40</v>
      </c>
    </row>
    <row r="311" spans="1:82" ht="15">
      <c r="A311" s="66" t="s">
        <v>457</v>
      </c>
      <c r="B311" s="66" t="s">
        <v>630</v>
      </c>
      <c r="C311" s="67"/>
      <c r="D311" s="68"/>
      <c r="E311" s="69"/>
      <c r="F311" s="70"/>
      <c r="G311" s="67"/>
      <c r="H311" s="71"/>
      <c r="I311" s="72"/>
      <c r="J311" s="72"/>
      <c r="K311" s="34" t="s">
        <v>65</v>
      </c>
      <c r="L311" s="79">
        <v>311</v>
      </c>
      <c r="M311" s="79"/>
      <c r="N311" s="74"/>
      <c r="O311" s="81" t="s">
        <v>636</v>
      </c>
      <c r="P311" s="81" t="s">
        <v>636</v>
      </c>
      <c r="Q311" s="81"/>
      <c r="R311" s="82" t="s">
        <v>653</v>
      </c>
      <c r="S311" s="84">
        <v>43488.02465277778</v>
      </c>
      <c r="T311" s="81"/>
      <c r="U311" s="81"/>
      <c r="V311" s="81"/>
      <c r="W311" s="81"/>
      <c r="X311" s="81"/>
      <c r="Y311" s="81" t="s">
        <v>857</v>
      </c>
      <c r="Z311" s="81"/>
      <c r="AA311" s="81"/>
      <c r="AB311" s="81"/>
      <c r="AC311" s="81"/>
      <c r="AD311" s="81"/>
      <c r="AE311" s="82" t="s">
        <v>1285</v>
      </c>
      <c r="AF311" s="81">
        <v>7</v>
      </c>
      <c r="AG311" s="81">
        <v>0</v>
      </c>
      <c r="AH311" s="81" t="s">
        <v>643</v>
      </c>
      <c r="AI311" s="81" t="s">
        <v>1453</v>
      </c>
      <c r="AJ311" s="84">
        <v>43487.6087962963</v>
      </c>
      <c r="AK311" s="82" t="s">
        <v>1459</v>
      </c>
      <c r="AL311" s="81">
        <v>229</v>
      </c>
      <c r="AM311" s="81">
        <v>33</v>
      </c>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v>1</v>
      </c>
      <c r="BT311" s="80" t="str">
        <f>REPLACE(INDEX(GroupVertices[Group],MATCH(Edges[[#This Row],[Vertex 1]],GroupVertices[Vertex],0)),1,1,"")</f>
        <v>4</v>
      </c>
      <c r="BU311" s="80" t="str">
        <f>REPLACE(INDEX(GroupVertices[Group],MATCH(Edges[[#This Row],[Vertex 2]],GroupVertices[Vertex],0)),1,1,"")</f>
        <v>4</v>
      </c>
      <c r="BV311" s="48">
        <v>1</v>
      </c>
      <c r="BW311" s="49">
        <v>8.333333333333334</v>
      </c>
      <c r="BX311" s="48">
        <v>1</v>
      </c>
      <c r="BY311" s="49">
        <v>8.333333333333334</v>
      </c>
      <c r="BZ311" s="48">
        <v>0</v>
      </c>
      <c r="CA311" s="49">
        <v>0</v>
      </c>
      <c r="CB311" s="48">
        <v>10</v>
      </c>
      <c r="CC311" s="49">
        <v>83.33333333333333</v>
      </c>
      <c r="CD311" s="48">
        <v>12</v>
      </c>
    </row>
    <row r="312" spans="1:82" ht="15">
      <c r="A312" s="66" t="s">
        <v>458</v>
      </c>
      <c r="B312" s="66" t="s">
        <v>630</v>
      </c>
      <c r="C312" s="67"/>
      <c r="D312" s="68"/>
      <c r="E312" s="69"/>
      <c r="F312" s="70"/>
      <c r="G312" s="67"/>
      <c r="H312" s="71"/>
      <c r="I312" s="72"/>
      <c r="J312" s="72"/>
      <c r="K312" s="34" t="s">
        <v>65</v>
      </c>
      <c r="L312" s="79">
        <v>312</v>
      </c>
      <c r="M312" s="79"/>
      <c r="N312" s="74"/>
      <c r="O312" s="81" t="s">
        <v>636</v>
      </c>
      <c r="P312" s="81" t="s">
        <v>636</v>
      </c>
      <c r="Q312" s="81"/>
      <c r="R312" s="82" t="s">
        <v>653</v>
      </c>
      <c r="S312" s="84">
        <v>43488.01336805556</v>
      </c>
      <c r="T312" s="81"/>
      <c r="U312" s="81"/>
      <c r="V312" s="81"/>
      <c r="W312" s="81"/>
      <c r="X312" s="81"/>
      <c r="Y312" s="81" t="s">
        <v>858</v>
      </c>
      <c r="Z312" s="81"/>
      <c r="AA312" s="81"/>
      <c r="AB312" s="81"/>
      <c r="AC312" s="81"/>
      <c r="AD312" s="81"/>
      <c r="AE312" s="82" t="s">
        <v>1286</v>
      </c>
      <c r="AF312" s="81">
        <v>0</v>
      </c>
      <c r="AG312" s="81">
        <v>0</v>
      </c>
      <c r="AH312" s="81" t="s">
        <v>643</v>
      </c>
      <c r="AI312" s="81" t="s">
        <v>1453</v>
      </c>
      <c r="AJ312" s="84">
        <v>43487.6087962963</v>
      </c>
      <c r="AK312" s="82" t="s">
        <v>1459</v>
      </c>
      <c r="AL312" s="81">
        <v>229</v>
      </c>
      <c r="AM312" s="81">
        <v>33</v>
      </c>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v>1</v>
      </c>
      <c r="BT312" s="80" t="str">
        <f>REPLACE(INDEX(GroupVertices[Group],MATCH(Edges[[#This Row],[Vertex 1]],GroupVertices[Vertex],0)),1,1,"")</f>
        <v>4</v>
      </c>
      <c r="BU312" s="80" t="str">
        <f>REPLACE(INDEX(GroupVertices[Group],MATCH(Edges[[#This Row],[Vertex 2]],GroupVertices[Vertex],0)),1,1,"")</f>
        <v>4</v>
      </c>
      <c r="BV312" s="48">
        <v>1</v>
      </c>
      <c r="BW312" s="49">
        <v>14.285714285714286</v>
      </c>
      <c r="BX312" s="48">
        <v>1</v>
      </c>
      <c r="BY312" s="49">
        <v>14.285714285714286</v>
      </c>
      <c r="BZ312" s="48">
        <v>0</v>
      </c>
      <c r="CA312" s="49">
        <v>0</v>
      </c>
      <c r="CB312" s="48">
        <v>5</v>
      </c>
      <c r="CC312" s="49">
        <v>71.42857142857143</v>
      </c>
      <c r="CD312" s="48">
        <v>7</v>
      </c>
    </row>
    <row r="313" spans="1:82" ht="15">
      <c r="A313" s="66" t="s">
        <v>459</v>
      </c>
      <c r="B313" s="66" t="s">
        <v>462</v>
      </c>
      <c r="C313" s="67" t="s">
        <v>3169</v>
      </c>
      <c r="D313" s="68">
        <v>10</v>
      </c>
      <c r="E313" s="69"/>
      <c r="F313" s="70"/>
      <c r="G313" s="67"/>
      <c r="H313" s="71"/>
      <c r="I313" s="72"/>
      <c r="J313" s="72"/>
      <c r="K313" s="34" t="s">
        <v>65</v>
      </c>
      <c r="L313" s="79">
        <v>313</v>
      </c>
      <c r="M313" s="79"/>
      <c r="N313" s="74"/>
      <c r="O313" s="81" t="s">
        <v>635</v>
      </c>
      <c r="P313" s="81" t="s">
        <v>637</v>
      </c>
      <c r="Q313" s="81"/>
      <c r="R313" s="81"/>
      <c r="S313" s="84">
        <v>43487.99376157407</v>
      </c>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t="s">
        <v>859</v>
      </c>
      <c r="AR313" s="81"/>
      <c r="AS313" s="81"/>
      <c r="AT313" s="81"/>
      <c r="AU313" s="81"/>
      <c r="AV313" s="81"/>
      <c r="AW313" s="81" t="s">
        <v>459</v>
      </c>
      <c r="AX313" s="81"/>
      <c r="AY313" s="82" t="s">
        <v>1287</v>
      </c>
      <c r="AZ313" s="81">
        <v>4</v>
      </c>
      <c r="BA313" s="81">
        <v>0</v>
      </c>
      <c r="BB313" s="81" t="s">
        <v>862</v>
      </c>
      <c r="BC313" s="81"/>
      <c r="BD313" s="81"/>
      <c r="BE313" s="81"/>
      <c r="BF313" s="81"/>
      <c r="BG313" s="84">
        <v>43487.89778935185</v>
      </c>
      <c r="BH313" s="81"/>
      <c r="BI313" s="81" t="s">
        <v>462</v>
      </c>
      <c r="BJ313" s="82" t="s">
        <v>1290</v>
      </c>
      <c r="BK313" s="81">
        <v>0</v>
      </c>
      <c r="BL313" s="81">
        <v>7</v>
      </c>
      <c r="BM313" s="81"/>
      <c r="BN313" s="81"/>
      <c r="BO313" s="81"/>
      <c r="BP313" s="81"/>
      <c r="BQ313" s="81"/>
      <c r="BR313" s="81"/>
      <c r="BS313">
        <v>1</v>
      </c>
      <c r="BT313" s="80" t="str">
        <f>REPLACE(INDEX(GroupVertices[Group],MATCH(Edges[[#This Row],[Vertex 1]],GroupVertices[Vertex],0)),1,1,"")</f>
        <v>4</v>
      </c>
      <c r="BU313" s="80" t="str">
        <f>REPLACE(INDEX(GroupVertices[Group],MATCH(Edges[[#This Row],[Vertex 2]],GroupVertices[Vertex],0)),1,1,"")</f>
        <v>4</v>
      </c>
      <c r="BV313" s="48"/>
      <c r="BW313" s="49"/>
      <c r="BX313" s="48"/>
      <c r="BY313" s="49"/>
      <c r="BZ313" s="48"/>
      <c r="CA313" s="49"/>
      <c r="CB313" s="48"/>
      <c r="CC313" s="49"/>
      <c r="CD313" s="48"/>
    </row>
    <row r="314" spans="1:82" ht="15">
      <c r="A314" s="66" t="s">
        <v>459</v>
      </c>
      <c r="B314" s="66" t="s">
        <v>630</v>
      </c>
      <c r="C314" s="67"/>
      <c r="D314" s="68"/>
      <c r="E314" s="69"/>
      <c r="F314" s="70"/>
      <c r="G314" s="67"/>
      <c r="H314" s="71"/>
      <c r="I314" s="72"/>
      <c r="J314" s="72"/>
      <c r="K314" s="34" t="s">
        <v>65</v>
      </c>
      <c r="L314" s="79">
        <v>314</v>
      </c>
      <c r="M314" s="79"/>
      <c r="N314" s="74"/>
      <c r="O314" s="81" t="s">
        <v>636</v>
      </c>
      <c r="P314" s="81" t="s">
        <v>636</v>
      </c>
      <c r="Q314" s="81"/>
      <c r="R314" s="82" t="s">
        <v>653</v>
      </c>
      <c r="S314" s="84">
        <v>43487.99376157407</v>
      </c>
      <c r="T314" s="81"/>
      <c r="U314" s="81"/>
      <c r="V314" s="81"/>
      <c r="W314" s="81"/>
      <c r="X314" s="81"/>
      <c r="Y314" s="81" t="s">
        <v>859</v>
      </c>
      <c r="Z314" s="81"/>
      <c r="AA314" s="81"/>
      <c r="AB314" s="81"/>
      <c r="AC314" s="81"/>
      <c r="AD314" s="81"/>
      <c r="AE314" s="82" t="s">
        <v>1287</v>
      </c>
      <c r="AF314" s="81">
        <v>4</v>
      </c>
      <c r="AG314" s="81">
        <v>0</v>
      </c>
      <c r="AH314" s="81" t="s">
        <v>643</v>
      </c>
      <c r="AI314" s="81" t="s">
        <v>1453</v>
      </c>
      <c r="AJ314" s="84">
        <v>43487.6087962963</v>
      </c>
      <c r="AK314" s="82" t="s">
        <v>1459</v>
      </c>
      <c r="AL314" s="81">
        <v>229</v>
      </c>
      <c r="AM314" s="81">
        <v>33</v>
      </c>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v>1</v>
      </c>
      <c r="BT314" s="80" t="str">
        <f>REPLACE(INDEX(GroupVertices[Group],MATCH(Edges[[#This Row],[Vertex 1]],GroupVertices[Vertex],0)),1,1,"")</f>
        <v>4</v>
      </c>
      <c r="BU314" s="80" t="str">
        <f>REPLACE(INDEX(GroupVertices[Group],MATCH(Edges[[#This Row],[Vertex 2]],GroupVertices[Vertex],0)),1,1,"")</f>
        <v>4</v>
      </c>
      <c r="BV314" s="48">
        <v>0</v>
      </c>
      <c r="BW314" s="49">
        <v>0</v>
      </c>
      <c r="BX314" s="48">
        <v>2</v>
      </c>
      <c r="BY314" s="49">
        <v>22.22222222222222</v>
      </c>
      <c r="BZ314" s="48">
        <v>0</v>
      </c>
      <c r="CA314" s="49">
        <v>0</v>
      </c>
      <c r="CB314" s="48">
        <v>7</v>
      </c>
      <c r="CC314" s="49">
        <v>77.77777777777777</v>
      </c>
      <c r="CD314" s="48">
        <v>9</v>
      </c>
    </row>
    <row r="315" spans="1:82" ht="15">
      <c r="A315" s="66" t="s">
        <v>460</v>
      </c>
      <c r="B315" s="66" t="s">
        <v>461</v>
      </c>
      <c r="C315" s="67" t="s">
        <v>3168</v>
      </c>
      <c r="D315" s="68"/>
      <c r="E315" s="69"/>
      <c r="F315" s="70"/>
      <c r="G315" s="67"/>
      <c r="H315" s="71"/>
      <c r="I315" s="72"/>
      <c r="J315" s="72"/>
      <c r="K315" s="34" t="s">
        <v>65</v>
      </c>
      <c r="L315" s="79">
        <v>315</v>
      </c>
      <c r="M315" s="79"/>
      <c r="N315" s="74"/>
      <c r="O315" s="81" t="s">
        <v>635</v>
      </c>
      <c r="P315" s="81" t="s">
        <v>637</v>
      </c>
      <c r="Q315" s="81"/>
      <c r="R315" s="81"/>
      <c r="S315" s="84">
        <v>43487.98574074074</v>
      </c>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t="s">
        <v>860</v>
      </c>
      <c r="AR315" s="81"/>
      <c r="AS315" s="81"/>
      <c r="AT315" s="81"/>
      <c r="AU315" s="81"/>
      <c r="AV315" s="81"/>
      <c r="AW315" s="81" t="s">
        <v>460</v>
      </c>
      <c r="AX315" s="81"/>
      <c r="AY315" s="82" t="s">
        <v>1288</v>
      </c>
      <c r="AZ315" s="81">
        <v>0</v>
      </c>
      <c r="BA315" s="81">
        <v>0</v>
      </c>
      <c r="BB315" s="81" t="s">
        <v>861</v>
      </c>
      <c r="BC315" s="81"/>
      <c r="BD315" s="81"/>
      <c r="BE315" s="81"/>
      <c r="BF315" s="81"/>
      <c r="BG315" s="84">
        <v>43487.97079861111</v>
      </c>
      <c r="BH315" s="81"/>
      <c r="BI315" s="81" t="s">
        <v>461</v>
      </c>
      <c r="BJ315" s="82" t="s">
        <v>1289</v>
      </c>
      <c r="BK315" s="81">
        <v>1</v>
      </c>
      <c r="BL315" s="81">
        <v>1</v>
      </c>
      <c r="BM315" s="81"/>
      <c r="BN315" s="81"/>
      <c r="BO315" s="81"/>
      <c r="BP315" s="81"/>
      <c r="BQ315" s="81"/>
      <c r="BR315" s="81"/>
      <c r="BS315">
        <v>1</v>
      </c>
      <c r="BT315" s="80" t="str">
        <f>REPLACE(INDEX(GroupVertices[Group],MATCH(Edges[[#This Row],[Vertex 1]],GroupVertices[Vertex],0)),1,1,"")</f>
        <v>4</v>
      </c>
      <c r="BU315" s="80" t="str">
        <f>REPLACE(INDEX(GroupVertices[Group],MATCH(Edges[[#This Row],[Vertex 2]],GroupVertices[Vertex],0)),1,1,"")</f>
        <v>4</v>
      </c>
      <c r="BV315" s="48"/>
      <c r="BW315" s="49"/>
      <c r="BX315" s="48"/>
      <c r="BY315" s="49"/>
      <c r="BZ315" s="48"/>
      <c r="CA315" s="49"/>
      <c r="CB315" s="48"/>
      <c r="CC315" s="49"/>
      <c r="CD315" s="48"/>
    </row>
    <row r="316" spans="1:82" ht="15">
      <c r="A316" s="66" t="s">
        <v>460</v>
      </c>
      <c r="B316" s="66" t="s">
        <v>630</v>
      </c>
      <c r="C316" s="67"/>
      <c r="D316" s="68"/>
      <c r="E316" s="69"/>
      <c r="F316" s="70"/>
      <c r="G316" s="67"/>
      <c r="H316" s="71"/>
      <c r="I316" s="72"/>
      <c r="J316" s="72"/>
      <c r="K316" s="34" t="s">
        <v>65</v>
      </c>
      <c r="L316" s="79">
        <v>316</v>
      </c>
      <c r="M316" s="79"/>
      <c r="N316" s="74"/>
      <c r="O316" s="81" t="s">
        <v>636</v>
      </c>
      <c r="P316" s="81" t="s">
        <v>636</v>
      </c>
      <c r="Q316" s="81"/>
      <c r="R316" s="82" t="s">
        <v>653</v>
      </c>
      <c r="S316" s="84">
        <v>43487.98574074074</v>
      </c>
      <c r="T316" s="81"/>
      <c r="U316" s="81"/>
      <c r="V316" s="81"/>
      <c r="W316" s="81"/>
      <c r="X316" s="81"/>
      <c r="Y316" s="81" t="s">
        <v>860</v>
      </c>
      <c r="Z316" s="81"/>
      <c r="AA316" s="81"/>
      <c r="AB316" s="81"/>
      <c r="AC316" s="81"/>
      <c r="AD316" s="81"/>
      <c r="AE316" s="82" t="s">
        <v>1288</v>
      </c>
      <c r="AF316" s="81">
        <v>0</v>
      </c>
      <c r="AG316" s="81">
        <v>0</v>
      </c>
      <c r="AH316" s="81" t="s">
        <v>643</v>
      </c>
      <c r="AI316" s="81" t="s">
        <v>1453</v>
      </c>
      <c r="AJ316" s="84">
        <v>43487.6087962963</v>
      </c>
      <c r="AK316" s="82" t="s">
        <v>1459</v>
      </c>
      <c r="AL316" s="81">
        <v>229</v>
      </c>
      <c r="AM316" s="81">
        <v>33</v>
      </c>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v>1</v>
      </c>
      <c r="BT316" s="80" t="str">
        <f>REPLACE(INDEX(GroupVertices[Group],MATCH(Edges[[#This Row],[Vertex 1]],GroupVertices[Vertex],0)),1,1,"")</f>
        <v>4</v>
      </c>
      <c r="BU316" s="80" t="str">
        <f>REPLACE(INDEX(GroupVertices[Group],MATCH(Edges[[#This Row],[Vertex 2]],GroupVertices[Vertex],0)),1,1,"")</f>
        <v>4</v>
      </c>
      <c r="BV316" s="48">
        <v>0</v>
      </c>
      <c r="BW316" s="49">
        <v>0</v>
      </c>
      <c r="BX316" s="48">
        <v>0</v>
      </c>
      <c r="BY316" s="49">
        <v>0</v>
      </c>
      <c r="BZ316" s="48">
        <v>0</v>
      </c>
      <c r="CA316" s="49">
        <v>0</v>
      </c>
      <c r="CB316" s="48">
        <v>3</v>
      </c>
      <c r="CC316" s="49">
        <v>100</v>
      </c>
      <c r="CD316" s="48">
        <v>3</v>
      </c>
    </row>
    <row r="317" spans="1:82" ht="15">
      <c r="A317" s="66" t="s">
        <v>461</v>
      </c>
      <c r="B317" s="66" t="s">
        <v>630</v>
      </c>
      <c r="C317" s="67"/>
      <c r="D317" s="68"/>
      <c r="E317" s="69"/>
      <c r="F317" s="70"/>
      <c r="G317" s="67"/>
      <c r="H317" s="71"/>
      <c r="I317" s="72"/>
      <c r="J317" s="72"/>
      <c r="K317" s="34" t="s">
        <v>65</v>
      </c>
      <c r="L317" s="79">
        <v>317</v>
      </c>
      <c r="M317" s="79"/>
      <c r="N317" s="74"/>
      <c r="O317" s="81" t="s">
        <v>636</v>
      </c>
      <c r="P317" s="81" t="s">
        <v>636</v>
      </c>
      <c r="Q317" s="81"/>
      <c r="R317" s="82" t="s">
        <v>653</v>
      </c>
      <c r="S317" s="84">
        <v>43487.97079861111</v>
      </c>
      <c r="T317" s="81"/>
      <c r="U317" s="81"/>
      <c r="V317" s="81"/>
      <c r="W317" s="81"/>
      <c r="X317" s="81"/>
      <c r="Y317" s="81" t="s">
        <v>861</v>
      </c>
      <c r="Z317" s="81"/>
      <c r="AA317" s="81"/>
      <c r="AB317" s="81"/>
      <c r="AC317" s="81"/>
      <c r="AD317" s="81"/>
      <c r="AE317" s="82" t="s">
        <v>1289</v>
      </c>
      <c r="AF317" s="81">
        <v>1</v>
      </c>
      <c r="AG317" s="81">
        <v>1</v>
      </c>
      <c r="AH317" s="81" t="s">
        <v>643</v>
      </c>
      <c r="AI317" s="81" t="s">
        <v>1453</v>
      </c>
      <c r="AJ317" s="84">
        <v>43487.6087962963</v>
      </c>
      <c r="AK317" s="82" t="s">
        <v>1459</v>
      </c>
      <c r="AL317" s="81">
        <v>229</v>
      </c>
      <c r="AM317" s="81">
        <v>33</v>
      </c>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v>1</v>
      </c>
      <c r="BT317" s="80" t="str">
        <f>REPLACE(INDEX(GroupVertices[Group],MATCH(Edges[[#This Row],[Vertex 1]],GroupVertices[Vertex],0)),1,1,"")</f>
        <v>4</v>
      </c>
      <c r="BU317" s="80" t="str">
        <f>REPLACE(INDEX(GroupVertices[Group],MATCH(Edges[[#This Row],[Vertex 2]],GroupVertices[Vertex],0)),1,1,"")</f>
        <v>4</v>
      </c>
      <c r="BV317" s="48">
        <v>0</v>
      </c>
      <c r="BW317" s="49">
        <v>0</v>
      </c>
      <c r="BX317" s="48">
        <v>0</v>
      </c>
      <c r="BY317" s="49">
        <v>0</v>
      </c>
      <c r="BZ317" s="48">
        <v>0</v>
      </c>
      <c r="CA317" s="49">
        <v>0</v>
      </c>
      <c r="CB317" s="48">
        <v>7</v>
      </c>
      <c r="CC317" s="49">
        <v>100</v>
      </c>
      <c r="CD317" s="48">
        <v>7</v>
      </c>
    </row>
    <row r="318" spans="1:82" ht="15">
      <c r="A318" s="66" t="s">
        <v>462</v>
      </c>
      <c r="B318" s="66" t="s">
        <v>630</v>
      </c>
      <c r="C318" s="67"/>
      <c r="D318" s="68"/>
      <c r="E318" s="69"/>
      <c r="F318" s="70"/>
      <c r="G318" s="67"/>
      <c r="H318" s="71"/>
      <c r="I318" s="72"/>
      <c r="J318" s="72"/>
      <c r="K318" s="34" t="s">
        <v>65</v>
      </c>
      <c r="L318" s="79">
        <v>318</v>
      </c>
      <c r="M318" s="79"/>
      <c r="N318" s="74"/>
      <c r="O318" s="81" t="s">
        <v>636</v>
      </c>
      <c r="P318" s="81" t="s">
        <v>636</v>
      </c>
      <c r="Q318" s="81"/>
      <c r="R318" s="82" t="s">
        <v>653</v>
      </c>
      <c r="S318" s="84">
        <v>43487.89778935185</v>
      </c>
      <c r="T318" s="81"/>
      <c r="U318" s="81"/>
      <c r="V318" s="81"/>
      <c r="W318" s="81"/>
      <c r="X318" s="81"/>
      <c r="Y318" s="81" t="s">
        <v>862</v>
      </c>
      <c r="Z318" s="81"/>
      <c r="AA318" s="81"/>
      <c r="AB318" s="81"/>
      <c r="AC318" s="81"/>
      <c r="AD318" s="81"/>
      <c r="AE318" s="82" t="s">
        <v>1290</v>
      </c>
      <c r="AF318" s="81">
        <v>0</v>
      </c>
      <c r="AG318" s="81">
        <v>7</v>
      </c>
      <c r="AH318" s="81" t="s">
        <v>643</v>
      </c>
      <c r="AI318" s="81" t="s">
        <v>1453</v>
      </c>
      <c r="AJ318" s="84">
        <v>43487.6087962963</v>
      </c>
      <c r="AK318" s="82" t="s">
        <v>1459</v>
      </c>
      <c r="AL318" s="81">
        <v>229</v>
      </c>
      <c r="AM318" s="81">
        <v>33</v>
      </c>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v>1</v>
      </c>
      <c r="BT318" s="80" t="str">
        <f>REPLACE(INDEX(GroupVertices[Group],MATCH(Edges[[#This Row],[Vertex 1]],GroupVertices[Vertex],0)),1,1,"")</f>
        <v>4</v>
      </c>
      <c r="BU318" s="80" t="str">
        <f>REPLACE(INDEX(GroupVertices[Group],MATCH(Edges[[#This Row],[Vertex 2]],GroupVertices[Vertex],0)),1,1,"")</f>
        <v>4</v>
      </c>
      <c r="BV318" s="48">
        <v>0</v>
      </c>
      <c r="BW318" s="49">
        <v>0</v>
      </c>
      <c r="BX318" s="48">
        <v>0</v>
      </c>
      <c r="BY318" s="49">
        <v>0</v>
      </c>
      <c r="BZ318" s="48">
        <v>0</v>
      </c>
      <c r="CA318" s="49">
        <v>0</v>
      </c>
      <c r="CB318" s="48">
        <v>10</v>
      </c>
      <c r="CC318" s="49">
        <v>100</v>
      </c>
      <c r="CD318" s="48">
        <v>10</v>
      </c>
    </row>
    <row r="319" spans="1:82" ht="15">
      <c r="A319" s="66" t="s">
        <v>463</v>
      </c>
      <c r="B319" s="66" t="s">
        <v>630</v>
      </c>
      <c r="C319" s="67"/>
      <c r="D319" s="68"/>
      <c r="E319" s="69"/>
      <c r="F319" s="70"/>
      <c r="G319" s="67"/>
      <c r="H319" s="71"/>
      <c r="I319" s="72"/>
      <c r="J319" s="72"/>
      <c r="K319" s="34" t="s">
        <v>65</v>
      </c>
      <c r="L319" s="79">
        <v>319</v>
      </c>
      <c r="M319" s="79"/>
      <c r="N319" s="74"/>
      <c r="O319" s="81" t="s">
        <v>636</v>
      </c>
      <c r="P319" s="81" t="s">
        <v>636</v>
      </c>
      <c r="Q319" s="81"/>
      <c r="R319" s="82" t="s">
        <v>653</v>
      </c>
      <c r="S319" s="84">
        <v>43487.8669212963</v>
      </c>
      <c r="T319" s="81"/>
      <c r="U319" s="81"/>
      <c r="V319" s="81"/>
      <c r="W319" s="81"/>
      <c r="X319" s="81"/>
      <c r="Y319" s="81" t="s">
        <v>863</v>
      </c>
      <c r="Z319" s="81"/>
      <c r="AA319" s="81"/>
      <c r="AB319" s="81"/>
      <c r="AC319" s="81"/>
      <c r="AD319" s="81"/>
      <c r="AE319" s="82" t="s">
        <v>1291</v>
      </c>
      <c r="AF319" s="81">
        <v>0</v>
      </c>
      <c r="AG319" s="81">
        <v>0</v>
      </c>
      <c r="AH319" s="81" t="s">
        <v>643</v>
      </c>
      <c r="AI319" s="81" t="s">
        <v>1453</v>
      </c>
      <c r="AJ319" s="84">
        <v>43487.6087962963</v>
      </c>
      <c r="AK319" s="82" t="s">
        <v>1459</v>
      </c>
      <c r="AL319" s="81">
        <v>229</v>
      </c>
      <c r="AM319" s="81">
        <v>33</v>
      </c>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v>1</v>
      </c>
      <c r="BT319" s="80" t="str">
        <f>REPLACE(INDEX(GroupVertices[Group],MATCH(Edges[[#This Row],[Vertex 1]],GroupVertices[Vertex],0)),1,1,"")</f>
        <v>4</v>
      </c>
      <c r="BU319" s="80" t="str">
        <f>REPLACE(INDEX(GroupVertices[Group],MATCH(Edges[[#This Row],[Vertex 2]],GroupVertices[Vertex],0)),1,1,"")</f>
        <v>4</v>
      </c>
      <c r="BV319" s="48">
        <v>0</v>
      </c>
      <c r="BW319" s="49">
        <v>0</v>
      </c>
      <c r="BX319" s="48">
        <v>0</v>
      </c>
      <c r="BY319" s="49">
        <v>0</v>
      </c>
      <c r="BZ319" s="48">
        <v>0</v>
      </c>
      <c r="CA319" s="49">
        <v>0</v>
      </c>
      <c r="CB319" s="48">
        <v>6</v>
      </c>
      <c r="CC319" s="49">
        <v>100</v>
      </c>
      <c r="CD319" s="48">
        <v>6</v>
      </c>
    </row>
    <row r="320" spans="1:82" ht="15">
      <c r="A320" s="66" t="s">
        <v>464</v>
      </c>
      <c r="B320" s="66" t="s">
        <v>630</v>
      </c>
      <c r="C320" s="67"/>
      <c r="D320" s="68"/>
      <c r="E320" s="69"/>
      <c r="F320" s="70"/>
      <c r="G320" s="67"/>
      <c r="H320" s="71"/>
      <c r="I320" s="72"/>
      <c r="J320" s="72"/>
      <c r="K320" s="34" t="s">
        <v>65</v>
      </c>
      <c r="L320" s="79">
        <v>320</v>
      </c>
      <c r="M320" s="79"/>
      <c r="N320" s="74"/>
      <c r="O320" s="81" t="s">
        <v>636</v>
      </c>
      <c r="P320" s="81" t="s">
        <v>636</v>
      </c>
      <c r="Q320" s="81"/>
      <c r="R320" s="82" t="s">
        <v>653</v>
      </c>
      <c r="S320" s="84">
        <v>43487.80976851852</v>
      </c>
      <c r="T320" s="81"/>
      <c r="U320" s="81"/>
      <c r="V320" s="81"/>
      <c r="W320" s="81"/>
      <c r="X320" s="81"/>
      <c r="Y320" s="82" t="s">
        <v>659</v>
      </c>
      <c r="Z320" s="81"/>
      <c r="AA320" s="81"/>
      <c r="AB320" s="81"/>
      <c r="AC320" s="81"/>
      <c r="AD320" s="81"/>
      <c r="AE320" s="82" t="s">
        <v>1292</v>
      </c>
      <c r="AF320" s="81">
        <v>0</v>
      </c>
      <c r="AG320" s="81">
        <v>0</v>
      </c>
      <c r="AH320" s="81" t="s">
        <v>643</v>
      </c>
      <c r="AI320" s="81" t="s">
        <v>1453</v>
      </c>
      <c r="AJ320" s="84">
        <v>43487.6087962963</v>
      </c>
      <c r="AK320" s="82" t="s">
        <v>1459</v>
      </c>
      <c r="AL320" s="81">
        <v>229</v>
      </c>
      <c r="AM320" s="81">
        <v>33</v>
      </c>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v>1</v>
      </c>
      <c r="BT320" s="80" t="str">
        <f>REPLACE(INDEX(GroupVertices[Group],MATCH(Edges[[#This Row],[Vertex 1]],GroupVertices[Vertex],0)),1,1,"")</f>
        <v>4</v>
      </c>
      <c r="BU320" s="80" t="str">
        <f>REPLACE(INDEX(GroupVertices[Group],MATCH(Edges[[#This Row],[Vertex 2]],GroupVertices[Vertex],0)),1,1,"")</f>
        <v>4</v>
      </c>
      <c r="BV320" s="48">
        <v>0</v>
      </c>
      <c r="BW320" s="49">
        <v>0</v>
      </c>
      <c r="BX320" s="48">
        <v>0</v>
      </c>
      <c r="BY320" s="49">
        <v>0</v>
      </c>
      <c r="BZ320" s="48">
        <v>0</v>
      </c>
      <c r="CA320" s="49">
        <v>0</v>
      </c>
      <c r="CB320" s="48">
        <v>0</v>
      </c>
      <c r="CC320" s="49">
        <v>0</v>
      </c>
      <c r="CD320" s="48">
        <v>0</v>
      </c>
    </row>
    <row r="321" spans="1:82" ht="15">
      <c r="A321" s="66" t="s">
        <v>465</v>
      </c>
      <c r="B321" s="66" t="s">
        <v>630</v>
      </c>
      <c r="C321" s="67"/>
      <c r="D321" s="68"/>
      <c r="E321" s="69"/>
      <c r="F321" s="70"/>
      <c r="G321" s="67"/>
      <c r="H321" s="71"/>
      <c r="I321" s="72"/>
      <c r="J321" s="72"/>
      <c r="K321" s="34" t="s">
        <v>65</v>
      </c>
      <c r="L321" s="79">
        <v>321</v>
      </c>
      <c r="M321" s="79"/>
      <c r="N321" s="74"/>
      <c r="O321" s="81" t="s">
        <v>636</v>
      </c>
      <c r="P321" s="81" t="s">
        <v>636</v>
      </c>
      <c r="Q321" s="81"/>
      <c r="R321" s="82" t="s">
        <v>653</v>
      </c>
      <c r="S321" s="84">
        <v>43487.77119212963</v>
      </c>
      <c r="T321" s="81"/>
      <c r="U321" s="81"/>
      <c r="V321" s="81"/>
      <c r="W321" s="81"/>
      <c r="X321" s="81"/>
      <c r="Y321" s="81" t="s">
        <v>864</v>
      </c>
      <c r="Z321" s="81"/>
      <c r="AA321" s="81"/>
      <c r="AB321" s="81"/>
      <c r="AC321" s="81"/>
      <c r="AD321" s="81"/>
      <c r="AE321" s="82" t="s">
        <v>1293</v>
      </c>
      <c r="AF321" s="81">
        <v>0</v>
      </c>
      <c r="AG321" s="81">
        <v>0</v>
      </c>
      <c r="AH321" s="81" t="s">
        <v>643</v>
      </c>
      <c r="AI321" s="81" t="s">
        <v>1453</v>
      </c>
      <c r="AJ321" s="84">
        <v>43487.6087962963</v>
      </c>
      <c r="AK321" s="82" t="s">
        <v>1459</v>
      </c>
      <c r="AL321" s="81">
        <v>229</v>
      </c>
      <c r="AM321" s="81">
        <v>33</v>
      </c>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v>1</v>
      </c>
      <c r="BT321" s="80" t="str">
        <f>REPLACE(INDEX(GroupVertices[Group],MATCH(Edges[[#This Row],[Vertex 1]],GroupVertices[Vertex],0)),1,1,"")</f>
        <v>4</v>
      </c>
      <c r="BU321" s="80" t="str">
        <f>REPLACE(INDEX(GroupVertices[Group],MATCH(Edges[[#This Row],[Vertex 2]],GroupVertices[Vertex],0)),1,1,"")</f>
        <v>4</v>
      </c>
      <c r="BV321" s="48">
        <v>1</v>
      </c>
      <c r="BW321" s="49">
        <v>50</v>
      </c>
      <c r="BX321" s="48">
        <v>0</v>
      </c>
      <c r="BY321" s="49">
        <v>0</v>
      </c>
      <c r="BZ321" s="48">
        <v>0</v>
      </c>
      <c r="CA321" s="49">
        <v>0</v>
      </c>
      <c r="CB321" s="48">
        <v>1</v>
      </c>
      <c r="CC321" s="49">
        <v>50</v>
      </c>
      <c r="CD321" s="48">
        <v>2</v>
      </c>
    </row>
    <row r="322" spans="1:82" ht="15">
      <c r="A322" s="66" t="s">
        <v>466</v>
      </c>
      <c r="B322" s="66" t="s">
        <v>630</v>
      </c>
      <c r="C322" s="67"/>
      <c r="D322" s="68"/>
      <c r="E322" s="69"/>
      <c r="F322" s="70"/>
      <c r="G322" s="67"/>
      <c r="H322" s="71"/>
      <c r="I322" s="72"/>
      <c r="J322" s="72"/>
      <c r="K322" s="34" t="s">
        <v>65</v>
      </c>
      <c r="L322" s="79">
        <v>322</v>
      </c>
      <c r="M322" s="79"/>
      <c r="N322" s="74"/>
      <c r="O322" s="81" t="s">
        <v>636</v>
      </c>
      <c r="P322" s="81" t="s">
        <v>636</v>
      </c>
      <c r="Q322" s="81"/>
      <c r="R322" s="82" t="s">
        <v>653</v>
      </c>
      <c r="S322" s="84">
        <v>43487.76138888889</v>
      </c>
      <c r="T322" s="81"/>
      <c r="U322" s="81"/>
      <c r="V322" s="81"/>
      <c r="W322" s="81"/>
      <c r="X322" s="81"/>
      <c r="Y322" s="81" t="s">
        <v>865</v>
      </c>
      <c r="Z322" s="81"/>
      <c r="AA322" s="81"/>
      <c r="AB322" s="81"/>
      <c r="AC322" s="81"/>
      <c r="AD322" s="81"/>
      <c r="AE322" s="82" t="s">
        <v>1294</v>
      </c>
      <c r="AF322" s="81">
        <v>0</v>
      </c>
      <c r="AG322" s="81">
        <v>0</v>
      </c>
      <c r="AH322" s="81" t="s">
        <v>643</v>
      </c>
      <c r="AI322" s="81" t="s">
        <v>1453</v>
      </c>
      <c r="AJ322" s="84">
        <v>43487.6087962963</v>
      </c>
      <c r="AK322" s="82" t="s">
        <v>1459</v>
      </c>
      <c r="AL322" s="81">
        <v>229</v>
      </c>
      <c r="AM322" s="81">
        <v>33</v>
      </c>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v>1</v>
      </c>
      <c r="BT322" s="80" t="str">
        <f>REPLACE(INDEX(GroupVertices[Group],MATCH(Edges[[#This Row],[Vertex 1]],GroupVertices[Vertex],0)),1,1,"")</f>
        <v>4</v>
      </c>
      <c r="BU322" s="80" t="str">
        <f>REPLACE(INDEX(GroupVertices[Group],MATCH(Edges[[#This Row],[Vertex 2]],GroupVertices[Vertex],0)),1,1,"")</f>
        <v>4</v>
      </c>
      <c r="BV322" s="48">
        <v>1</v>
      </c>
      <c r="BW322" s="49">
        <v>33.333333333333336</v>
      </c>
      <c r="BX322" s="48">
        <v>0</v>
      </c>
      <c r="BY322" s="49">
        <v>0</v>
      </c>
      <c r="BZ322" s="48">
        <v>0</v>
      </c>
      <c r="CA322" s="49">
        <v>0</v>
      </c>
      <c r="CB322" s="48">
        <v>2</v>
      </c>
      <c r="CC322" s="49">
        <v>66.66666666666667</v>
      </c>
      <c r="CD322" s="48">
        <v>3</v>
      </c>
    </row>
    <row r="323" spans="1:82" ht="15">
      <c r="A323" s="66" t="s">
        <v>467</v>
      </c>
      <c r="B323" s="66" t="s">
        <v>630</v>
      </c>
      <c r="C323" s="67"/>
      <c r="D323" s="68"/>
      <c r="E323" s="69"/>
      <c r="F323" s="70"/>
      <c r="G323" s="67"/>
      <c r="H323" s="71"/>
      <c r="I323" s="72"/>
      <c r="J323" s="72"/>
      <c r="K323" s="34" t="s">
        <v>65</v>
      </c>
      <c r="L323" s="79">
        <v>323</v>
      </c>
      <c r="M323" s="79"/>
      <c r="N323" s="74"/>
      <c r="O323" s="81" t="s">
        <v>636</v>
      </c>
      <c r="P323" s="81" t="s">
        <v>636</v>
      </c>
      <c r="Q323" s="81"/>
      <c r="R323" s="82" t="s">
        <v>653</v>
      </c>
      <c r="S323" s="84">
        <v>43487.75013888889</v>
      </c>
      <c r="T323" s="81"/>
      <c r="U323" s="81"/>
      <c r="V323" s="81"/>
      <c r="W323" s="81"/>
      <c r="X323" s="81"/>
      <c r="Y323" s="81" t="s">
        <v>866</v>
      </c>
      <c r="Z323" s="81"/>
      <c r="AA323" s="81"/>
      <c r="AB323" s="81"/>
      <c r="AC323" s="81"/>
      <c r="AD323" s="81"/>
      <c r="AE323" s="82" t="s">
        <v>1295</v>
      </c>
      <c r="AF323" s="81">
        <v>0</v>
      </c>
      <c r="AG323" s="81">
        <v>1</v>
      </c>
      <c r="AH323" s="81" t="s">
        <v>643</v>
      </c>
      <c r="AI323" s="81" t="s">
        <v>1453</v>
      </c>
      <c r="AJ323" s="84">
        <v>43487.6087962963</v>
      </c>
      <c r="AK323" s="82" t="s">
        <v>1459</v>
      </c>
      <c r="AL323" s="81">
        <v>229</v>
      </c>
      <c r="AM323" s="81">
        <v>33</v>
      </c>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v>1</v>
      </c>
      <c r="BT323" s="80" t="str">
        <f>REPLACE(INDEX(GroupVertices[Group],MATCH(Edges[[#This Row],[Vertex 1]],GroupVertices[Vertex],0)),1,1,"")</f>
        <v>4</v>
      </c>
      <c r="BU323" s="80" t="str">
        <f>REPLACE(INDEX(GroupVertices[Group],MATCH(Edges[[#This Row],[Vertex 2]],GroupVertices[Vertex],0)),1,1,"")</f>
        <v>4</v>
      </c>
      <c r="BV323" s="48">
        <v>1</v>
      </c>
      <c r="BW323" s="49">
        <v>5</v>
      </c>
      <c r="BX323" s="48">
        <v>2</v>
      </c>
      <c r="BY323" s="49">
        <v>10</v>
      </c>
      <c r="BZ323" s="48">
        <v>0</v>
      </c>
      <c r="CA323" s="49">
        <v>0</v>
      </c>
      <c r="CB323" s="48">
        <v>17</v>
      </c>
      <c r="CC323" s="49">
        <v>85</v>
      </c>
      <c r="CD323" s="48">
        <v>20</v>
      </c>
    </row>
    <row r="324" spans="1:82" ht="15">
      <c r="A324" s="66" t="s">
        <v>468</v>
      </c>
      <c r="B324" s="66" t="s">
        <v>630</v>
      </c>
      <c r="C324" s="67"/>
      <c r="D324" s="68"/>
      <c r="E324" s="69"/>
      <c r="F324" s="70"/>
      <c r="G324" s="67"/>
      <c r="H324" s="71"/>
      <c r="I324" s="72"/>
      <c r="J324" s="72"/>
      <c r="K324" s="34" t="s">
        <v>65</v>
      </c>
      <c r="L324" s="79">
        <v>324</v>
      </c>
      <c r="M324" s="79"/>
      <c r="N324" s="74"/>
      <c r="O324" s="81" t="s">
        <v>636</v>
      </c>
      <c r="P324" s="81" t="s">
        <v>636</v>
      </c>
      <c r="Q324" s="81"/>
      <c r="R324" s="82" t="s">
        <v>653</v>
      </c>
      <c r="S324" s="84">
        <v>43487.67071759259</v>
      </c>
      <c r="T324" s="81"/>
      <c r="U324" s="81"/>
      <c r="V324" s="81"/>
      <c r="W324" s="81"/>
      <c r="X324" s="81"/>
      <c r="Y324" s="81" t="s">
        <v>867</v>
      </c>
      <c r="Z324" s="81"/>
      <c r="AA324" s="81"/>
      <c r="AB324" s="81"/>
      <c r="AC324" s="81"/>
      <c r="AD324" s="81"/>
      <c r="AE324" s="82" t="s">
        <v>1296</v>
      </c>
      <c r="AF324" s="81">
        <v>3</v>
      </c>
      <c r="AG324" s="81">
        <v>0</v>
      </c>
      <c r="AH324" s="81" t="s">
        <v>643</v>
      </c>
      <c r="AI324" s="81" t="s">
        <v>1453</v>
      </c>
      <c r="AJ324" s="84">
        <v>43487.6087962963</v>
      </c>
      <c r="AK324" s="82" t="s">
        <v>1459</v>
      </c>
      <c r="AL324" s="81">
        <v>229</v>
      </c>
      <c r="AM324" s="81">
        <v>33</v>
      </c>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v>1</v>
      </c>
      <c r="BT324" s="80" t="str">
        <f>REPLACE(INDEX(GroupVertices[Group],MATCH(Edges[[#This Row],[Vertex 1]],GroupVertices[Vertex],0)),1,1,"")</f>
        <v>4</v>
      </c>
      <c r="BU324" s="80" t="str">
        <f>REPLACE(INDEX(GroupVertices[Group],MATCH(Edges[[#This Row],[Vertex 2]],GroupVertices[Vertex],0)),1,1,"")</f>
        <v>4</v>
      </c>
      <c r="BV324" s="48">
        <v>0</v>
      </c>
      <c r="BW324" s="49">
        <v>0</v>
      </c>
      <c r="BX324" s="48">
        <v>1</v>
      </c>
      <c r="BY324" s="49">
        <v>33.333333333333336</v>
      </c>
      <c r="BZ324" s="48">
        <v>0</v>
      </c>
      <c r="CA324" s="49">
        <v>0</v>
      </c>
      <c r="CB324" s="48">
        <v>2</v>
      </c>
      <c r="CC324" s="49">
        <v>66.66666666666667</v>
      </c>
      <c r="CD324" s="48">
        <v>3</v>
      </c>
    </row>
    <row r="325" spans="1:82" ht="15">
      <c r="A325" s="66" t="s">
        <v>469</v>
      </c>
      <c r="B325" s="66" t="s">
        <v>630</v>
      </c>
      <c r="C325" s="67"/>
      <c r="D325" s="68"/>
      <c r="E325" s="69"/>
      <c r="F325" s="70"/>
      <c r="G325" s="67"/>
      <c r="H325" s="71"/>
      <c r="I325" s="72"/>
      <c r="J325" s="72"/>
      <c r="K325" s="34" t="s">
        <v>65</v>
      </c>
      <c r="L325" s="79">
        <v>325</v>
      </c>
      <c r="M325" s="79"/>
      <c r="N325" s="74"/>
      <c r="O325" s="81" t="s">
        <v>636</v>
      </c>
      <c r="P325" s="81" t="s">
        <v>636</v>
      </c>
      <c r="Q325" s="81"/>
      <c r="R325" s="82" t="s">
        <v>653</v>
      </c>
      <c r="S325" s="84">
        <v>43487.6684837963</v>
      </c>
      <c r="T325" s="81"/>
      <c r="U325" s="81"/>
      <c r="V325" s="81"/>
      <c r="W325" s="81"/>
      <c r="X325" s="81"/>
      <c r="Y325" s="81" t="s">
        <v>868</v>
      </c>
      <c r="Z325" s="81"/>
      <c r="AA325" s="81"/>
      <c r="AB325" s="81"/>
      <c r="AC325" s="81"/>
      <c r="AD325" s="81"/>
      <c r="AE325" s="82" t="s">
        <v>1297</v>
      </c>
      <c r="AF325" s="81">
        <v>0</v>
      </c>
      <c r="AG325" s="81">
        <v>0</v>
      </c>
      <c r="AH325" s="81" t="s">
        <v>643</v>
      </c>
      <c r="AI325" s="81" t="s">
        <v>1453</v>
      </c>
      <c r="AJ325" s="84">
        <v>43487.6087962963</v>
      </c>
      <c r="AK325" s="82" t="s">
        <v>1459</v>
      </c>
      <c r="AL325" s="81">
        <v>229</v>
      </c>
      <c r="AM325" s="81">
        <v>33</v>
      </c>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v>1</v>
      </c>
      <c r="BT325" s="80" t="str">
        <f>REPLACE(INDEX(GroupVertices[Group],MATCH(Edges[[#This Row],[Vertex 1]],GroupVertices[Vertex],0)),1,1,"")</f>
        <v>4</v>
      </c>
      <c r="BU325" s="80" t="str">
        <f>REPLACE(INDEX(GroupVertices[Group],MATCH(Edges[[#This Row],[Vertex 2]],GroupVertices[Vertex],0)),1,1,"")</f>
        <v>4</v>
      </c>
      <c r="BV325" s="48">
        <v>0</v>
      </c>
      <c r="BW325" s="49">
        <v>0</v>
      </c>
      <c r="BX325" s="48">
        <v>1</v>
      </c>
      <c r="BY325" s="49">
        <v>12.5</v>
      </c>
      <c r="BZ325" s="48">
        <v>0</v>
      </c>
      <c r="CA325" s="49">
        <v>0</v>
      </c>
      <c r="CB325" s="48">
        <v>7</v>
      </c>
      <c r="CC325" s="49">
        <v>87.5</v>
      </c>
      <c r="CD325" s="48">
        <v>8</v>
      </c>
    </row>
    <row r="326" spans="1:82" ht="15">
      <c r="A326" s="66" t="s">
        <v>470</v>
      </c>
      <c r="B326" s="66" t="s">
        <v>630</v>
      </c>
      <c r="C326" s="67"/>
      <c r="D326" s="68"/>
      <c r="E326" s="69"/>
      <c r="F326" s="70"/>
      <c r="G326" s="67"/>
      <c r="H326" s="71"/>
      <c r="I326" s="72"/>
      <c r="J326" s="72"/>
      <c r="K326" s="34" t="s">
        <v>65</v>
      </c>
      <c r="L326" s="79">
        <v>326</v>
      </c>
      <c r="M326" s="79"/>
      <c r="N326" s="74"/>
      <c r="O326" s="81" t="s">
        <v>636</v>
      </c>
      <c r="P326" s="81" t="s">
        <v>636</v>
      </c>
      <c r="Q326" s="81"/>
      <c r="R326" s="82" t="s">
        <v>653</v>
      </c>
      <c r="S326" s="84">
        <v>43487.65096064815</v>
      </c>
      <c r="T326" s="81"/>
      <c r="U326" s="81"/>
      <c r="V326" s="81"/>
      <c r="W326" s="81"/>
      <c r="X326" s="81"/>
      <c r="Y326" s="81" t="s">
        <v>869</v>
      </c>
      <c r="Z326" s="81"/>
      <c r="AA326" s="81"/>
      <c r="AB326" s="81"/>
      <c r="AC326" s="81"/>
      <c r="AD326" s="81"/>
      <c r="AE326" s="82" t="s">
        <v>1298</v>
      </c>
      <c r="AF326" s="81">
        <v>1</v>
      </c>
      <c r="AG326" s="81">
        <v>1</v>
      </c>
      <c r="AH326" s="81" t="s">
        <v>643</v>
      </c>
      <c r="AI326" s="81" t="s">
        <v>1453</v>
      </c>
      <c r="AJ326" s="84">
        <v>43487.6087962963</v>
      </c>
      <c r="AK326" s="82" t="s">
        <v>1459</v>
      </c>
      <c r="AL326" s="81">
        <v>229</v>
      </c>
      <c r="AM326" s="81">
        <v>33</v>
      </c>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v>1</v>
      </c>
      <c r="BT326" s="80" t="str">
        <f>REPLACE(INDEX(GroupVertices[Group],MATCH(Edges[[#This Row],[Vertex 1]],GroupVertices[Vertex],0)),1,1,"")</f>
        <v>4</v>
      </c>
      <c r="BU326" s="80" t="str">
        <f>REPLACE(INDEX(GroupVertices[Group],MATCH(Edges[[#This Row],[Vertex 2]],GroupVertices[Vertex],0)),1,1,"")</f>
        <v>4</v>
      </c>
      <c r="BV326" s="48">
        <v>0</v>
      </c>
      <c r="BW326" s="49">
        <v>0</v>
      </c>
      <c r="BX326" s="48">
        <v>0</v>
      </c>
      <c r="BY326" s="49">
        <v>0</v>
      </c>
      <c r="BZ326" s="48">
        <v>0</v>
      </c>
      <c r="CA326" s="49">
        <v>0</v>
      </c>
      <c r="CB326" s="48">
        <v>10</v>
      </c>
      <c r="CC326" s="49">
        <v>100</v>
      </c>
      <c r="CD326" s="48">
        <v>10</v>
      </c>
    </row>
    <row r="327" spans="1:82" ht="15">
      <c r="A327" s="66" t="s">
        <v>471</v>
      </c>
      <c r="B327" s="66" t="s">
        <v>630</v>
      </c>
      <c r="C327" s="67"/>
      <c r="D327" s="68"/>
      <c r="E327" s="69"/>
      <c r="F327" s="70"/>
      <c r="G327" s="67"/>
      <c r="H327" s="71"/>
      <c r="I327" s="72"/>
      <c r="J327" s="72"/>
      <c r="K327" s="34" t="s">
        <v>65</v>
      </c>
      <c r="L327" s="79">
        <v>327</v>
      </c>
      <c r="M327" s="79"/>
      <c r="N327" s="74"/>
      <c r="O327" s="81" t="s">
        <v>636</v>
      </c>
      <c r="P327" s="81" t="s">
        <v>636</v>
      </c>
      <c r="Q327" s="81"/>
      <c r="R327" s="82" t="s">
        <v>653</v>
      </c>
      <c r="S327" s="84">
        <v>43487.63625</v>
      </c>
      <c r="T327" s="81"/>
      <c r="U327" s="81"/>
      <c r="V327" s="81"/>
      <c r="W327" s="81"/>
      <c r="X327" s="81"/>
      <c r="Y327" s="81" t="s">
        <v>870</v>
      </c>
      <c r="Z327" s="81"/>
      <c r="AA327" s="81"/>
      <c r="AB327" s="81"/>
      <c r="AC327" s="81"/>
      <c r="AD327" s="81"/>
      <c r="AE327" s="82" t="s">
        <v>1299</v>
      </c>
      <c r="AF327" s="81">
        <v>1</v>
      </c>
      <c r="AG327" s="81">
        <v>0</v>
      </c>
      <c r="AH327" s="81" t="s">
        <v>643</v>
      </c>
      <c r="AI327" s="81" t="s">
        <v>1453</v>
      </c>
      <c r="AJ327" s="84">
        <v>43487.6087962963</v>
      </c>
      <c r="AK327" s="82" t="s">
        <v>1459</v>
      </c>
      <c r="AL327" s="81">
        <v>229</v>
      </c>
      <c r="AM327" s="81">
        <v>33</v>
      </c>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v>1</v>
      </c>
      <c r="BT327" s="80" t="str">
        <f>REPLACE(INDEX(GroupVertices[Group],MATCH(Edges[[#This Row],[Vertex 1]],GroupVertices[Vertex],0)),1,1,"")</f>
        <v>4</v>
      </c>
      <c r="BU327" s="80" t="str">
        <f>REPLACE(INDEX(GroupVertices[Group],MATCH(Edges[[#This Row],[Vertex 2]],GroupVertices[Vertex],0)),1,1,"")</f>
        <v>4</v>
      </c>
      <c r="BV327" s="48">
        <v>1</v>
      </c>
      <c r="BW327" s="49">
        <v>25</v>
      </c>
      <c r="BX327" s="48">
        <v>1</v>
      </c>
      <c r="BY327" s="49">
        <v>25</v>
      </c>
      <c r="BZ327" s="48">
        <v>0</v>
      </c>
      <c r="CA327" s="49">
        <v>0</v>
      </c>
      <c r="CB327" s="48">
        <v>2</v>
      </c>
      <c r="CC327" s="49">
        <v>50</v>
      </c>
      <c r="CD327" s="48">
        <v>4</v>
      </c>
    </row>
    <row r="328" spans="1:82" ht="15">
      <c r="A328" s="66" t="s">
        <v>472</v>
      </c>
      <c r="B328" s="66" t="s">
        <v>630</v>
      </c>
      <c r="C328" s="67"/>
      <c r="D328" s="68"/>
      <c r="E328" s="69"/>
      <c r="F328" s="70"/>
      <c r="G328" s="67"/>
      <c r="H328" s="71"/>
      <c r="I328" s="72"/>
      <c r="J328" s="72"/>
      <c r="K328" s="34" t="s">
        <v>65</v>
      </c>
      <c r="L328" s="79">
        <v>328</v>
      </c>
      <c r="M328" s="79"/>
      <c r="N328" s="74"/>
      <c r="O328" s="81" t="s">
        <v>636</v>
      </c>
      <c r="P328" s="81" t="s">
        <v>636</v>
      </c>
      <c r="Q328" s="81"/>
      <c r="R328" s="82" t="s">
        <v>653</v>
      </c>
      <c r="S328" s="84">
        <v>43487.632731481484</v>
      </c>
      <c r="T328" s="81"/>
      <c r="U328" s="81"/>
      <c r="V328" s="81"/>
      <c r="W328" s="81"/>
      <c r="X328" s="81"/>
      <c r="Y328" s="81" t="s">
        <v>871</v>
      </c>
      <c r="Z328" s="81"/>
      <c r="AA328" s="81"/>
      <c r="AB328" s="81"/>
      <c r="AC328" s="81"/>
      <c r="AD328" s="81"/>
      <c r="AE328" s="82" t="s">
        <v>1300</v>
      </c>
      <c r="AF328" s="81">
        <v>2</v>
      </c>
      <c r="AG328" s="81">
        <v>0</v>
      </c>
      <c r="AH328" s="81" t="s">
        <v>643</v>
      </c>
      <c r="AI328" s="81" t="s">
        <v>1453</v>
      </c>
      <c r="AJ328" s="84">
        <v>43487.6087962963</v>
      </c>
      <c r="AK328" s="82" t="s">
        <v>1459</v>
      </c>
      <c r="AL328" s="81">
        <v>229</v>
      </c>
      <c r="AM328" s="81">
        <v>33</v>
      </c>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v>1</v>
      </c>
      <c r="BT328" s="80" t="str">
        <f>REPLACE(INDEX(GroupVertices[Group],MATCH(Edges[[#This Row],[Vertex 1]],GroupVertices[Vertex],0)),1,1,"")</f>
        <v>4</v>
      </c>
      <c r="BU328" s="80" t="str">
        <f>REPLACE(INDEX(GroupVertices[Group],MATCH(Edges[[#This Row],[Vertex 2]],GroupVertices[Vertex],0)),1,1,"")</f>
        <v>4</v>
      </c>
      <c r="BV328" s="48">
        <v>0</v>
      </c>
      <c r="BW328" s="49">
        <v>0</v>
      </c>
      <c r="BX328" s="48">
        <v>1</v>
      </c>
      <c r="BY328" s="49">
        <v>25</v>
      </c>
      <c r="BZ328" s="48">
        <v>0</v>
      </c>
      <c r="CA328" s="49">
        <v>0</v>
      </c>
      <c r="CB328" s="48">
        <v>3</v>
      </c>
      <c r="CC328" s="49">
        <v>75</v>
      </c>
      <c r="CD328" s="48">
        <v>4</v>
      </c>
    </row>
    <row r="329" spans="1:82" ht="15">
      <c r="A329" s="66" t="s">
        <v>473</v>
      </c>
      <c r="B329" s="66" t="s">
        <v>631</v>
      </c>
      <c r="C329" s="67"/>
      <c r="D329" s="68"/>
      <c r="E329" s="69"/>
      <c r="F329" s="70"/>
      <c r="G329" s="67"/>
      <c r="H329" s="71"/>
      <c r="I329" s="72"/>
      <c r="J329" s="72"/>
      <c r="K329" s="34" t="s">
        <v>65</v>
      </c>
      <c r="L329" s="79">
        <v>329</v>
      </c>
      <c r="M329" s="79"/>
      <c r="N329" s="74"/>
      <c r="O329" s="81" t="s">
        <v>636</v>
      </c>
      <c r="P329" s="81" t="s">
        <v>636</v>
      </c>
      <c r="Q329" s="81"/>
      <c r="R329" s="82" t="s">
        <v>654</v>
      </c>
      <c r="S329" s="84">
        <v>43489.694247685184</v>
      </c>
      <c r="T329" s="81"/>
      <c r="U329" s="81"/>
      <c r="V329" s="81"/>
      <c r="W329" s="81"/>
      <c r="X329" s="81"/>
      <c r="Y329" s="81" t="s">
        <v>872</v>
      </c>
      <c r="Z329" s="81"/>
      <c r="AA329" s="81"/>
      <c r="AB329" s="81"/>
      <c r="AC329" s="81"/>
      <c r="AD329" s="81"/>
      <c r="AE329" s="82" t="s">
        <v>1301</v>
      </c>
      <c r="AF329" s="81">
        <v>0</v>
      </c>
      <c r="AG329" s="81">
        <v>0</v>
      </c>
      <c r="AH329" s="81" t="s">
        <v>644</v>
      </c>
      <c r="AI329" s="81" t="s">
        <v>1453</v>
      </c>
      <c r="AJ329" s="84">
        <v>43488.755324074074</v>
      </c>
      <c r="AK329" s="82" t="s">
        <v>1460</v>
      </c>
      <c r="AL329" s="81">
        <v>351</v>
      </c>
      <c r="AM329" s="81">
        <v>23</v>
      </c>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v>1</v>
      </c>
      <c r="BT329" s="80" t="str">
        <f>REPLACE(INDEX(GroupVertices[Group],MATCH(Edges[[#This Row],[Vertex 1]],GroupVertices[Vertex],0)),1,1,"")</f>
        <v>6</v>
      </c>
      <c r="BU329" s="80" t="str">
        <f>REPLACE(INDEX(GroupVertices[Group],MATCH(Edges[[#This Row],[Vertex 2]],GroupVertices[Vertex],0)),1,1,"")</f>
        <v>6</v>
      </c>
      <c r="BV329" s="48">
        <v>0</v>
      </c>
      <c r="BW329" s="49">
        <v>0</v>
      </c>
      <c r="BX329" s="48">
        <v>0</v>
      </c>
      <c r="BY329" s="49">
        <v>0</v>
      </c>
      <c r="BZ329" s="48">
        <v>0</v>
      </c>
      <c r="CA329" s="49">
        <v>0</v>
      </c>
      <c r="CB329" s="48">
        <v>2</v>
      </c>
      <c r="CC329" s="49">
        <v>100</v>
      </c>
      <c r="CD329" s="48">
        <v>2</v>
      </c>
    </row>
    <row r="330" spans="1:82" ht="15">
      <c r="A330" s="66" t="s">
        <v>474</v>
      </c>
      <c r="B330" s="66" t="s">
        <v>485</v>
      </c>
      <c r="C330" s="67" t="s">
        <v>3168</v>
      </c>
      <c r="D330" s="68"/>
      <c r="E330" s="69"/>
      <c r="F330" s="70"/>
      <c r="G330" s="67"/>
      <c r="H330" s="71"/>
      <c r="I330" s="72"/>
      <c r="J330" s="72"/>
      <c r="K330" s="34" t="s">
        <v>65</v>
      </c>
      <c r="L330" s="79">
        <v>330</v>
      </c>
      <c r="M330" s="79"/>
      <c r="N330" s="74"/>
      <c r="O330" s="81" t="s">
        <v>635</v>
      </c>
      <c r="P330" s="81" t="s">
        <v>637</v>
      </c>
      <c r="Q330" s="81"/>
      <c r="R330" s="81"/>
      <c r="S330" s="84">
        <v>43489.61002314815</v>
      </c>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t="s">
        <v>873</v>
      </c>
      <c r="AR330" s="81"/>
      <c r="AS330" s="81"/>
      <c r="AT330" s="81"/>
      <c r="AU330" s="81"/>
      <c r="AV330" s="81"/>
      <c r="AW330" s="81" t="s">
        <v>474</v>
      </c>
      <c r="AX330" s="81"/>
      <c r="AY330" s="82" t="s">
        <v>1302</v>
      </c>
      <c r="AZ330" s="81">
        <v>0</v>
      </c>
      <c r="BA330" s="81">
        <v>0</v>
      </c>
      <c r="BB330" s="81" t="s">
        <v>883</v>
      </c>
      <c r="BC330" s="81"/>
      <c r="BD330" s="81"/>
      <c r="BE330" s="81"/>
      <c r="BF330" s="81"/>
      <c r="BG330" s="84">
        <v>43489.352858796294</v>
      </c>
      <c r="BH330" s="81"/>
      <c r="BI330" s="81" t="s">
        <v>485</v>
      </c>
      <c r="BJ330" s="82" t="s">
        <v>1313</v>
      </c>
      <c r="BK330" s="81">
        <v>0</v>
      </c>
      <c r="BL330" s="81">
        <v>7</v>
      </c>
      <c r="BM330" s="81"/>
      <c r="BN330" s="81"/>
      <c r="BO330" s="81"/>
      <c r="BP330" s="81"/>
      <c r="BQ330" s="81"/>
      <c r="BR330" s="81"/>
      <c r="BS330">
        <v>1</v>
      </c>
      <c r="BT330" s="80" t="str">
        <f>REPLACE(INDEX(GroupVertices[Group],MATCH(Edges[[#This Row],[Vertex 1]],GroupVertices[Vertex],0)),1,1,"")</f>
        <v>6</v>
      </c>
      <c r="BU330" s="80" t="str">
        <f>REPLACE(INDEX(GroupVertices[Group],MATCH(Edges[[#This Row],[Vertex 2]],GroupVertices[Vertex],0)),1,1,"")</f>
        <v>6</v>
      </c>
      <c r="BV330" s="48"/>
      <c r="BW330" s="49"/>
      <c r="BX330" s="48"/>
      <c r="BY330" s="49"/>
      <c r="BZ330" s="48"/>
      <c r="CA330" s="49"/>
      <c r="CB330" s="48"/>
      <c r="CC330" s="49"/>
      <c r="CD330" s="48"/>
    </row>
    <row r="331" spans="1:82" ht="15">
      <c r="A331" s="66" t="s">
        <v>474</v>
      </c>
      <c r="B331" s="66" t="s">
        <v>631</v>
      </c>
      <c r="C331" s="67"/>
      <c r="D331" s="68"/>
      <c r="E331" s="69"/>
      <c r="F331" s="70"/>
      <c r="G331" s="67"/>
      <c r="H331" s="71"/>
      <c r="I331" s="72"/>
      <c r="J331" s="72"/>
      <c r="K331" s="34" t="s">
        <v>65</v>
      </c>
      <c r="L331" s="79">
        <v>331</v>
      </c>
      <c r="M331" s="79"/>
      <c r="N331" s="74"/>
      <c r="O331" s="81" t="s">
        <v>636</v>
      </c>
      <c r="P331" s="81" t="s">
        <v>636</v>
      </c>
      <c r="Q331" s="81"/>
      <c r="R331" s="82" t="s">
        <v>654</v>
      </c>
      <c r="S331" s="84">
        <v>43489.61002314815</v>
      </c>
      <c r="T331" s="81"/>
      <c r="U331" s="81"/>
      <c r="V331" s="81"/>
      <c r="W331" s="81"/>
      <c r="X331" s="81"/>
      <c r="Y331" s="81" t="s">
        <v>873</v>
      </c>
      <c r="Z331" s="81"/>
      <c r="AA331" s="81"/>
      <c r="AB331" s="81"/>
      <c r="AC331" s="81"/>
      <c r="AD331" s="81"/>
      <c r="AE331" s="82" t="s">
        <v>1302</v>
      </c>
      <c r="AF331" s="81">
        <v>0</v>
      </c>
      <c r="AG331" s="81">
        <v>0</v>
      </c>
      <c r="AH331" s="81" t="s">
        <v>644</v>
      </c>
      <c r="AI331" s="81" t="s">
        <v>1453</v>
      </c>
      <c r="AJ331" s="84">
        <v>43488.755324074074</v>
      </c>
      <c r="AK331" s="82" t="s">
        <v>1460</v>
      </c>
      <c r="AL331" s="81">
        <v>351</v>
      </c>
      <c r="AM331" s="81">
        <v>23</v>
      </c>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v>1</v>
      </c>
      <c r="BT331" s="80" t="str">
        <f>REPLACE(INDEX(GroupVertices[Group],MATCH(Edges[[#This Row],[Vertex 1]],GroupVertices[Vertex],0)),1,1,"")</f>
        <v>6</v>
      </c>
      <c r="BU331" s="80" t="str">
        <f>REPLACE(INDEX(GroupVertices[Group],MATCH(Edges[[#This Row],[Vertex 2]],GroupVertices[Vertex],0)),1,1,"")</f>
        <v>6</v>
      </c>
      <c r="BV331" s="48">
        <v>1</v>
      </c>
      <c r="BW331" s="49">
        <v>20</v>
      </c>
      <c r="BX331" s="48">
        <v>0</v>
      </c>
      <c r="BY331" s="49">
        <v>0</v>
      </c>
      <c r="BZ331" s="48">
        <v>0</v>
      </c>
      <c r="CA331" s="49">
        <v>0</v>
      </c>
      <c r="CB331" s="48">
        <v>4</v>
      </c>
      <c r="CC331" s="49">
        <v>80</v>
      </c>
      <c r="CD331" s="48">
        <v>5</v>
      </c>
    </row>
    <row r="332" spans="1:82" ht="15">
      <c r="A332" s="66" t="s">
        <v>475</v>
      </c>
      <c r="B332" s="66" t="s">
        <v>485</v>
      </c>
      <c r="C332" s="67" t="s">
        <v>3166</v>
      </c>
      <c r="D332" s="68">
        <v>7</v>
      </c>
      <c r="E332" s="69"/>
      <c r="F332" s="70"/>
      <c r="G332" s="67"/>
      <c r="H332" s="71"/>
      <c r="I332" s="72"/>
      <c r="J332" s="72"/>
      <c r="K332" s="34" t="s">
        <v>65</v>
      </c>
      <c r="L332" s="79">
        <v>332</v>
      </c>
      <c r="M332" s="79"/>
      <c r="N332" s="74"/>
      <c r="O332" s="81" t="s">
        <v>635</v>
      </c>
      <c r="P332" s="81" t="s">
        <v>637</v>
      </c>
      <c r="Q332" s="81"/>
      <c r="R332" s="81"/>
      <c r="S332" s="84">
        <v>43489.60907407408</v>
      </c>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t="s">
        <v>874</v>
      </c>
      <c r="AR332" s="81"/>
      <c r="AS332" s="81"/>
      <c r="AT332" s="81"/>
      <c r="AU332" s="81"/>
      <c r="AV332" s="81"/>
      <c r="AW332" s="81" t="s">
        <v>475</v>
      </c>
      <c r="AX332" s="81"/>
      <c r="AY332" s="82" t="s">
        <v>1303</v>
      </c>
      <c r="AZ332" s="81">
        <v>1</v>
      </c>
      <c r="BA332" s="81">
        <v>0</v>
      </c>
      <c r="BB332" s="81" t="s">
        <v>883</v>
      </c>
      <c r="BC332" s="81"/>
      <c r="BD332" s="81"/>
      <c r="BE332" s="81"/>
      <c r="BF332" s="81"/>
      <c r="BG332" s="84">
        <v>43489.352858796294</v>
      </c>
      <c r="BH332" s="81"/>
      <c r="BI332" s="81" t="s">
        <v>485</v>
      </c>
      <c r="BJ332" s="82" t="s">
        <v>1313</v>
      </c>
      <c r="BK332" s="81">
        <v>0</v>
      </c>
      <c r="BL332" s="81">
        <v>7</v>
      </c>
      <c r="BM332" s="81"/>
      <c r="BN332" s="81"/>
      <c r="BO332" s="81"/>
      <c r="BP332" s="81"/>
      <c r="BQ332" s="81"/>
      <c r="BR332" s="81"/>
      <c r="BS332">
        <v>1</v>
      </c>
      <c r="BT332" s="80" t="str">
        <f>REPLACE(INDEX(GroupVertices[Group],MATCH(Edges[[#This Row],[Vertex 1]],GroupVertices[Vertex],0)),1,1,"")</f>
        <v>6</v>
      </c>
      <c r="BU332" s="80" t="str">
        <f>REPLACE(INDEX(GroupVertices[Group],MATCH(Edges[[#This Row],[Vertex 2]],GroupVertices[Vertex],0)),1,1,"")</f>
        <v>6</v>
      </c>
      <c r="BV332" s="48"/>
      <c r="BW332" s="49"/>
      <c r="BX332" s="48"/>
      <c r="BY332" s="49"/>
      <c r="BZ332" s="48"/>
      <c r="CA332" s="49"/>
      <c r="CB332" s="48"/>
      <c r="CC332" s="49"/>
      <c r="CD332" s="48"/>
    </row>
    <row r="333" spans="1:82" ht="15">
      <c r="A333" s="66" t="s">
        <v>475</v>
      </c>
      <c r="B333" s="66" t="s">
        <v>631</v>
      </c>
      <c r="C333" s="67"/>
      <c r="D333" s="68"/>
      <c r="E333" s="69"/>
      <c r="F333" s="70"/>
      <c r="G333" s="67"/>
      <c r="H333" s="71"/>
      <c r="I333" s="72"/>
      <c r="J333" s="72"/>
      <c r="K333" s="34" t="s">
        <v>65</v>
      </c>
      <c r="L333" s="79">
        <v>333</v>
      </c>
      <c r="M333" s="79"/>
      <c r="N333" s="74"/>
      <c r="O333" s="81" t="s">
        <v>636</v>
      </c>
      <c r="P333" s="81" t="s">
        <v>636</v>
      </c>
      <c r="Q333" s="81"/>
      <c r="R333" s="82" t="s">
        <v>654</v>
      </c>
      <c r="S333" s="84">
        <v>43489.60907407408</v>
      </c>
      <c r="T333" s="81"/>
      <c r="U333" s="81"/>
      <c r="V333" s="81"/>
      <c r="W333" s="81"/>
      <c r="X333" s="81"/>
      <c r="Y333" s="81" t="s">
        <v>874</v>
      </c>
      <c r="Z333" s="81"/>
      <c r="AA333" s="81"/>
      <c r="AB333" s="81"/>
      <c r="AC333" s="81"/>
      <c r="AD333" s="81"/>
      <c r="AE333" s="82" t="s">
        <v>1303</v>
      </c>
      <c r="AF333" s="81">
        <v>1</v>
      </c>
      <c r="AG333" s="81">
        <v>0</v>
      </c>
      <c r="AH333" s="81" t="s">
        <v>644</v>
      </c>
      <c r="AI333" s="81" t="s">
        <v>1453</v>
      </c>
      <c r="AJ333" s="84">
        <v>43488.755324074074</v>
      </c>
      <c r="AK333" s="82" t="s">
        <v>1460</v>
      </c>
      <c r="AL333" s="81">
        <v>351</v>
      </c>
      <c r="AM333" s="81">
        <v>23</v>
      </c>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v>1</v>
      </c>
      <c r="BT333" s="80" t="str">
        <f>REPLACE(INDEX(GroupVertices[Group],MATCH(Edges[[#This Row],[Vertex 1]],GroupVertices[Vertex],0)),1,1,"")</f>
        <v>6</v>
      </c>
      <c r="BU333" s="80" t="str">
        <f>REPLACE(INDEX(GroupVertices[Group],MATCH(Edges[[#This Row],[Vertex 2]],GroupVertices[Vertex],0)),1,1,"")</f>
        <v>6</v>
      </c>
      <c r="BV333" s="48">
        <v>2</v>
      </c>
      <c r="BW333" s="49">
        <v>15.384615384615385</v>
      </c>
      <c r="BX333" s="48">
        <v>0</v>
      </c>
      <c r="BY333" s="49">
        <v>0</v>
      </c>
      <c r="BZ333" s="48">
        <v>0</v>
      </c>
      <c r="CA333" s="49">
        <v>0</v>
      </c>
      <c r="CB333" s="48">
        <v>11</v>
      </c>
      <c r="CC333" s="49">
        <v>84.61538461538461</v>
      </c>
      <c r="CD333" s="48">
        <v>13</v>
      </c>
    </row>
    <row r="334" spans="1:82" ht="15">
      <c r="A334" s="66" t="s">
        <v>476</v>
      </c>
      <c r="B334" s="66" t="s">
        <v>478</v>
      </c>
      <c r="C334" s="67" t="s">
        <v>3168</v>
      </c>
      <c r="D334" s="68"/>
      <c r="E334" s="69"/>
      <c r="F334" s="70"/>
      <c r="G334" s="67"/>
      <c r="H334" s="71"/>
      <c r="I334" s="72"/>
      <c r="J334" s="72"/>
      <c r="K334" s="34" t="s">
        <v>65</v>
      </c>
      <c r="L334" s="79">
        <v>334</v>
      </c>
      <c r="M334" s="79"/>
      <c r="N334" s="74"/>
      <c r="O334" s="81" t="s">
        <v>635</v>
      </c>
      <c r="P334" s="81" t="s">
        <v>637</v>
      </c>
      <c r="Q334" s="81"/>
      <c r="R334" s="81"/>
      <c r="S334" s="84">
        <v>43489.53532407407</v>
      </c>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t="s">
        <v>875</v>
      </c>
      <c r="AR334" s="81"/>
      <c r="AS334" s="81"/>
      <c r="AT334" s="81"/>
      <c r="AU334" s="81"/>
      <c r="AV334" s="81"/>
      <c r="AW334" s="81" t="s">
        <v>476</v>
      </c>
      <c r="AX334" s="81"/>
      <c r="AY334" s="82" t="s">
        <v>1304</v>
      </c>
      <c r="AZ334" s="81">
        <v>0</v>
      </c>
      <c r="BA334" s="81">
        <v>0</v>
      </c>
      <c r="BB334" s="81" t="s">
        <v>876</v>
      </c>
      <c r="BC334" s="81"/>
      <c r="BD334" s="81"/>
      <c r="BE334" s="81"/>
      <c r="BF334" s="81"/>
      <c r="BG334" s="84">
        <v>43489.51263888889</v>
      </c>
      <c r="BH334" s="81"/>
      <c r="BI334" s="81" t="s">
        <v>478</v>
      </c>
      <c r="BJ334" s="82" t="s">
        <v>1306</v>
      </c>
      <c r="BK334" s="81">
        <v>0</v>
      </c>
      <c r="BL334" s="81">
        <v>1</v>
      </c>
      <c r="BM334" s="81"/>
      <c r="BN334" s="81"/>
      <c r="BO334" s="81"/>
      <c r="BP334" s="81"/>
      <c r="BQ334" s="81"/>
      <c r="BR334" s="81"/>
      <c r="BS334">
        <v>1</v>
      </c>
      <c r="BT334" s="80" t="str">
        <f>REPLACE(INDEX(GroupVertices[Group],MATCH(Edges[[#This Row],[Vertex 1]],GroupVertices[Vertex],0)),1,1,"")</f>
        <v>6</v>
      </c>
      <c r="BU334" s="80" t="str">
        <f>REPLACE(INDEX(GroupVertices[Group],MATCH(Edges[[#This Row],[Vertex 2]],GroupVertices[Vertex],0)),1,1,"")</f>
        <v>6</v>
      </c>
      <c r="BV334" s="48"/>
      <c r="BW334" s="49"/>
      <c r="BX334" s="48"/>
      <c r="BY334" s="49"/>
      <c r="BZ334" s="48"/>
      <c r="CA334" s="49"/>
      <c r="CB334" s="48"/>
      <c r="CC334" s="49"/>
      <c r="CD334" s="48"/>
    </row>
    <row r="335" spans="1:82" ht="15">
      <c r="A335" s="66" t="s">
        <v>476</v>
      </c>
      <c r="B335" s="66" t="s">
        <v>631</v>
      </c>
      <c r="C335" s="67"/>
      <c r="D335" s="68"/>
      <c r="E335" s="69"/>
      <c r="F335" s="70"/>
      <c r="G335" s="67"/>
      <c r="H335" s="71"/>
      <c r="I335" s="72"/>
      <c r="J335" s="72"/>
      <c r="K335" s="34" t="s">
        <v>65</v>
      </c>
      <c r="L335" s="79">
        <v>335</v>
      </c>
      <c r="M335" s="79"/>
      <c r="N335" s="74"/>
      <c r="O335" s="81" t="s">
        <v>636</v>
      </c>
      <c r="P335" s="81" t="s">
        <v>636</v>
      </c>
      <c r="Q335" s="81"/>
      <c r="R335" s="82" t="s">
        <v>654</v>
      </c>
      <c r="S335" s="84">
        <v>43489.53532407407</v>
      </c>
      <c r="T335" s="81"/>
      <c r="U335" s="81"/>
      <c r="V335" s="81"/>
      <c r="W335" s="81"/>
      <c r="X335" s="81"/>
      <c r="Y335" s="81" t="s">
        <v>875</v>
      </c>
      <c r="Z335" s="81"/>
      <c r="AA335" s="81"/>
      <c r="AB335" s="81"/>
      <c r="AC335" s="81"/>
      <c r="AD335" s="81"/>
      <c r="AE335" s="82" t="s">
        <v>1304</v>
      </c>
      <c r="AF335" s="81">
        <v>0</v>
      </c>
      <c r="AG335" s="81">
        <v>0</v>
      </c>
      <c r="AH335" s="81" t="s">
        <v>644</v>
      </c>
      <c r="AI335" s="81" t="s">
        <v>1453</v>
      </c>
      <c r="AJ335" s="84">
        <v>43488.755324074074</v>
      </c>
      <c r="AK335" s="82" t="s">
        <v>1460</v>
      </c>
      <c r="AL335" s="81">
        <v>351</v>
      </c>
      <c r="AM335" s="81">
        <v>23</v>
      </c>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v>1</v>
      </c>
      <c r="BT335" s="80" t="str">
        <f>REPLACE(INDEX(GroupVertices[Group],MATCH(Edges[[#This Row],[Vertex 1]],GroupVertices[Vertex],0)),1,1,"")</f>
        <v>6</v>
      </c>
      <c r="BU335" s="80" t="str">
        <f>REPLACE(INDEX(GroupVertices[Group],MATCH(Edges[[#This Row],[Vertex 2]],GroupVertices[Vertex],0)),1,1,"")</f>
        <v>6</v>
      </c>
      <c r="BV335" s="48">
        <v>1</v>
      </c>
      <c r="BW335" s="49">
        <v>33.333333333333336</v>
      </c>
      <c r="BX335" s="48">
        <v>0</v>
      </c>
      <c r="BY335" s="49">
        <v>0</v>
      </c>
      <c r="BZ335" s="48">
        <v>0</v>
      </c>
      <c r="CA335" s="49">
        <v>0</v>
      </c>
      <c r="CB335" s="48">
        <v>2</v>
      </c>
      <c r="CC335" s="49">
        <v>66.66666666666667</v>
      </c>
      <c r="CD335" s="48">
        <v>3</v>
      </c>
    </row>
    <row r="336" spans="1:82" ht="15">
      <c r="A336" s="66" t="s">
        <v>477</v>
      </c>
      <c r="B336" s="66" t="s">
        <v>631</v>
      </c>
      <c r="C336" s="67"/>
      <c r="D336" s="68"/>
      <c r="E336" s="69"/>
      <c r="F336" s="70"/>
      <c r="G336" s="67"/>
      <c r="H336" s="71"/>
      <c r="I336" s="72"/>
      <c r="J336" s="72"/>
      <c r="K336" s="34" t="s">
        <v>65</v>
      </c>
      <c r="L336" s="79">
        <v>336</v>
      </c>
      <c r="M336" s="79"/>
      <c r="N336" s="74"/>
      <c r="O336" s="81" t="s">
        <v>636</v>
      </c>
      <c r="P336" s="81" t="s">
        <v>636</v>
      </c>
      <c r="Q336" s="81"/>
      <c r="R336" s="82" t="s">
        <v>654</v>
      </c>
      <c r="S336" s="84">
        <v>43489.51267361111</v>
      </c>
      <c r="T336" s="81"/>
      <c r="U336" s="81"/>
      <c r="V336" s="81"/>
      <c r="W336" s="81"/>
      <c r="X336" s="81"/>
      <c r="Y336" s="81" t="s">
        <v>876</v>
      </c>
      <c r="Z336" s="81"/>
      <c r="AA336" s="81"/>
      <c r="AB336" s="81"/>
      <c r="AC336" s="81"/>
      <c r="AD336" s="81"/>
      <c r="AE336" s="82" t="s">
        <v>1305</v>
      </c>
      <c r="AF336" s="81">
        <v>0</v>
      </c>
      <c r="AG336" s="81">
        <v>0</v>
      </c>
      <c r="AH336" s="81" t="s">
        <v>644</v>
      </c>
      <c r="AI336" s="81" t="s">
        <v>1453</v>
      </c>
      <c r="AJ336" s="84">
        <v>43488.755324074074</v>
      </c>
      <c r="AK336" s="82" t="s">
        <v>1460</v>
      </c>
      <c r="AL336" s="81">
        <v>351</v>
      </c>
      <c r="AM336" s="81">
        <v>23</v>
      </c>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v>1</v>
      </c>
      <c r="BT336" s="80" t="str">
        <f>REPLACE(INDEX(GroupVertices[Group],MATCH(Edges[[#This Row],[Vertex 1]],GroupVertices[Vertex],0)),1,1,"")</f>
        <v>6</v>
      </c>
      <c r="BU336" s="80" t="str">
        <f>REPLACE(INDEX(GroupVertices[Group],MATCH(Edges[[#This Row],[Vertex 2]],GroupVertices[Vertex],0)),1,1,"")</f>
        <v>6</v>
      </c>
      <c r="BV336" s="48">
        <v>0</v>
      </c>
      <c r="BW336" s="49">
        <v>0</v>
      </c>
      <c r="BX336" s="48">
        <v>0</v>
      </c>
      <c r="BY336" s="49">
        <v>0</v>
      </c>
      <c r="BZ336" s="48">
        <v>0</v>
      </c>
      <c r="CA336" s="49">
        <v>0</v>
      </c>
      <c r="CB336" s="48">
        <v>2</v>
      </c>
      <c r="CC336" s="49">
        <v>100</v>
      </c>
      <c r="CD336" s="48">
        <v>2</v>
      </c>
    </row>
    <row r="337" spans="1:82" ht="15">
      <c r="A337" s="66" t="s">
        <v>478</v>
      </c>
      <c r="B337" s="66" t="s">
        <v>631</v>
      </c>
      <c r="C337" s="67"/>
      <c r="D337" s="68"/>
      <c r="E337" s="69"/>
      <c r="F337" s="70"/>
      <c r="G337" s="67"/>
      <c r="H337" s="71"/>
      <c r="I337" s="72"/>
      <c r="J337" s="72"/>
      <c r="K337" s="34" t="s">
        <v>65</v>
      </c>
      <c r="L337" s="79">
        <v>337</v>
      </c>
      <c r="M337" s="79"/>
      <c r="N337" s="74"/>
      <c r="O337" s="81" t="s">
        <v>636</v>
      </c>
      <c r="P337" s="81" t="s">
        <v>636</v>
      </c>
      <c r="Q337" s="81"/>
      <c r="R337" s="82" t="s">
        <v>654</v>
      </c>
      <c r="S337" s="84">
        <v>43489.51263888889</v>
      </c>
      <c r="T337" s="81"/>
      <c r="U337" s="81"/>
      <c r="V337" s="81"/>
      <c r="W337" s="81"/>
      <c r="X337" s="81"/>
      <c r="Y337" s="81" t="s">
        <v>876</v>
      </c>
      <c r="Z337" s="81"/>
      <c r="AA337" s="81"/>
      <c r="AB337" s="81"/>
      <c r="AC337" s="81"/>
      <c r="AD337" s="81"/>
      <c r="AE337" s="82" t="s">
        <v>1306</v>
      </c>
      <c r="AF337" s="81">
        <v>0</v>
      </c>
      <c r="AG337" s="81">
        <v>1</v>
      </c>
      <c r="AH337" s="81" t="s">
        <v>644</v>
      </c>
      <c r="AI337" s="81" t="s">
        <v>1453</v>
      </c>
      <c r="AJ337" s="84">
        <v>43488.755324074074</v>
      </c>
      <c r="AK337" s="82" t="s">
        <v>1460</v>
      </c>
      <c r="AL337" s="81">
        <v>351</v>
      </c>
      <c r="AM337" s="81">
        <v>23</v>
      </c>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v>1</v>
      </c>
      <c r="BT337" s="80" t="str">
        <f>REPLACE(INDEX(GroupVertices[Group],MATCH(Edges[[#This Row],[Vertex 1]],GroupVertices[Vertex],0)),1,1,"")</f>
        <v>6</v>
      </c>
      <c r="BU337" s="80" t="str">
        <f>REPLACE(INDEX(GroupVertices[Group],MATCH(Edges[[#This Row],[Vertex 2]],GroupVertices[Vertex],0)),1,1,"")</f>
        <v>6</v>
      </c>
      <c r="BV337" s="48">
        <v>0</v>
      </c>
      <c r="BW337" s="49">
        <v>0</v>
      </c>
      <c r="BX337" s="48">
        <v>0</v>
      </c>
      <c r="BY337" s="49">
        <v>0</v>
      </c>
      <c r="BZ337" s="48">
        <v>0</v>
      </c>
      <c r="CA337" s="49">
        <v>0</v>
      </c>
      <c r="CB337" s="48">
        <v>2</v>
      </c>
      <c r="CC337" s="49">
        <v>100</v>
      </c>
      <c r="CD337" s="48">
        <v>2</v>
      </c>
    </row>
    <row r="338" spans="1:82" ht="15">
      <c r="A338" s="66" t="s">
        <v>479</v>
      </c>
      <c r="B338" s="66" t="s">
        <v>631</v>
      </c>
      <c r="C338" s="67"/>
      <c r="D338" s="68"/>
      <c r="E338" s="69"/>
      <c r="F338" s="70"/>
      <c r="G338" s="67"/>
      <c r="H338" s="71"/>
      <c r="I338" s="72"/>
      <c r="J338" s="72"/>
      <c r="K338" s="34" t="s">
        <v>65</v>
      </c>
      <c r="L338" s="79">
        <v>338</v>
      </c>
      <c r="M338" s="79"/>
      <c r="N338" s="74"/>
      <c r="O338" s="81" t="s">
        <v>636</v>
      </c>
      <c r="P338" s="81" t="s">
        <v>636</v>
      </c>
      <c r="Q338" s="81"/>
      <c r="R338" s="82" t="s">
        <v>654</v>
      </c>
      <c r="S338" s="84">
        <v>43489.46983796296</v>
      </c>
      <c r="T338" s="81"/>
      <c r="U338" s="81"/>
      <c r="V338" s="81"/>
      <c r="W338" s="81"/>
      <c r="X338" s="81"/>
      <c r="Y338" s="81" t="s">
        <v>877</v>
      </c>
      <c r="Z338" s="81"/>
      <c r="AA338" s="81"/>
      <c r="AB338" s="81"/>
      <c r="AC338" s="81"/>
      <c r="AD338" s="81"/>
      <c r="AE338" s="82" t="s">
        <v>1307</v>
      </c>
      <c r="AF338" s="81">
        <v>1</v>
      </c>
      <c r="AG338" s="81">
        <v>0</v>
      </c>
      <c r="AH338" s="81" t="s">
        <v>644</v>
      </c>
      <c r="AI338" s="81" t="s">
        <v>1453</v>
      </c>
      <c r="AJ338" s="84">
        <v>43488.755324074074</v>
      </c>
      <c r="AK338" s="82" t="s">
        <v>1460</v>
      </c>
      <c r="AL338" s="81">
        <v>351</v>
      </c>
      <c r="AM338" s="81">
        <v>23</v>
      </c>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v>1</v>
      </c>
      <c r="BT338" s="80" t="str">
        <f>REPLACE(INDEX(GroupVertices[Group],MATCH(Edges[[#This Row],[Vertex 1]],GroupVertices[Vertex],0)),1,1,"")</f>
        <v>6</v>
      </c>
      <c r="BU338" s="80" t="str">
        <f>REPLACE(INDEX(GroupVertices[Group],MATCH(Edges[[#This Row],[Vertex 2]],GroupVertices[Vertex],0)),1,1,"")</f>
        <v>6</v>
      </c>
      <c r="BV338" s="48">
        <v>1</v>
      </c>
      <c r="BW338" s="49">
        <v>8.333333333333334</v>
      </c>
      <c r="BX338" s="48">
        <v>0</v>
      </c>
      <c r="BY338" s="49">
        <v>0</v>
      </c>
      <c r="BZ338" s="48">
        <v>0</v>
      </c>
      <c r="CA338" s="49">
        <v>0</v>
      </c>
      <c r="CB338" s="48">
        <v>11</v>
      </c>
      <c r="CC338" s="49">
        <v>91.66666666666667</v>
      </c>
      <c r="CD338" s="48">
        <v>12</v>
      </c>
    </row>
    <row r="339" spans="1:82" ht="15">
      <c r="A339" s="66" t="s">
        <v>480</v>
      </c>
      <c r="B339" s="66" t="s">
        <v>485</v>
      </c>
      <c r="C339" s="67" t="s">
        <v>3168</v>
      </c>
      <c r="D339" s="68"/>
      <c r="E339" s="69"/>
      <c r="F339" s="70"/>
      <c r="G339" s="67"/>
      <c r="H339" s="71"/>
      <c r="I339" s="72"/>
      <c r="J339" s="72"/>
      <c r="K339" s="34" t="s">
        <v>65</v>
      </c>
      <c r="L339" s="79">
        <v>339</v>
      </c>
      <c r="M339" s="79"/>
      <c r="N339" s="74"/>
      <c r="O339" s="81" t="s">
        <v>635</v>
      </c>
      <c r="P339" s="81" t="s">
        <v>637</v>
      </c>
      <c r="Q339" s="81"/>
      <c r="R339" s="81"/>
      <c r="S339" s="84">
        <v>43489.44967592593</v>
      </c>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t="s">
        <v>878</v>
      </c>
      <c r="AR339" s="81"/>
      <c r="AS339" s="81"/>
      <c r="AT339" s="81"/>
      <c r="AU339" s="81"/>
      <c r="AV339" s="81"/>
      <c r="AW339" s="81" t="s">
        <v>480</v>
      </c>
      <c r="AX339" s="81"/>
      <c r="AY339" s="82" t="s">
        <v>1308</v>
      </c>
      <c r="AZ339" s="81">
        <v>0</v>
      </c>
      <c r="BA339" s="81">
        <v>0</v>
      </c>
      <c r="BB339" s="81" t="s">
        <v>883</v>
      </c>
      <c r="BC339" s="81"/>
      <c r="BD339" s="81"/>
      <c r="BE339" s="81"/>
      <c r="BF339" s="81"/>
      <c r="BG339" s="84">
        <v>43489.352858796294</v>
      </c>
      <c r="BH339" s="81"/>
      <c r="BI339" s="81" t="s">
        <v>485</v>
      </c>
      <c r="BJ339" s="82" t="s">
        <v>1313</v>
      </c>
      <c r="BK339" s="81">
        <v>0</v>
      </c>
      <c r="BL339" s="81">
        <v>7</v>
      </c>
      <c r="BM339" s="81"/>
      <c r="BN339" s="81"/>
      <c r="BO339" s="81"/>
      <c r="BP339" s="81"/>
      <c r="BQ339" s="81"/>
      <c r="BR339" s="81"/>
      <c r="BS339">
        <v>1</v>
      </c>
      <c r="BT339" s="80" t="str">
        <f>REPLACE(INDEX(GroupVertices[Group],MATCH(Edges[[#This Row],[Vertex 1]],GroupVertices[Vertex],0)),1,1,"")</f>
        <v>6</v>
      </c>
      <c r="BU339" s="80" t="str">
        <f>REPLACE(INDEX(GroupVertices[Group],MATCH(Edges[[#This Row],[Vertex 2]],GroupVertices[Vertex],0)),1,1,"")</f>
        <v>6</v>
      </c>
      <c r="BV339" s="48"/>
      <c r="BW339" s="49"/>
      <c r="BX339" s="48"/>
      <c r="BY339" s="49"/>
      <c r="BZ339" s="48"/>
      <c r="CA339" s="49"/>
      <c r="CB339" s="48"/>
      <c r="CC339" s="49"/>
      <c r="CD339" s="48"/>
    </row>
    <row r="340" spans="1:82" ht="15">
      <c r="A340" s="66" t="s">
        <v>480</v>
      </c>
      <c r="B340" s="66" t="s">
        <v>631</v>
      </c>
      <c r="C340" s="67"/>
      <c r="D340" s="68"/>
      <c r="E340" s="69"/>
      <c r="F340" s="70"/>
      <c r="G340" s="67"/>
      <c r="H340" s="71"/>
      <c r="I340" s="72"/>
      <c r="J340" s="72"/>
      <c r="K340" s="34" t="s">
        <v>65</v>
      </c>
      <c r="L340" s="79">
        <v>340</v>
      </c>
      <c r="M340" s="79"/>
      <c r="N340" s="74"/>
      <c r="O340" s="81" t="s">
        <v>636</v>
      </c>
      <c r="P340" s="81" t="s">
        <v>636</v>
      </c>
      <c r="Q340" s="81"/>
      <c r="R340" s="82" t="s">
        <v>654</v>
      </c>
      <c r="S340" s="84">
        <v>43489.44967592593</v>
      </c>
      <c r="T340" s="81"/>
      <c r="U340" s="81"/>
      <c r="V340" s="81"/>
      <c r="W340" s="81"/>
      <c r="X340" s="81"/>
      <c r="Y340" s="81" t="s">
        <v>878</v>
      </c>
      <c r="Z340" s="81"/>
      <c r="AA340" s="81"/>
      <c r="AB340" s="81"/>
      <c r="AC340" s="81"/>
      <c r="AD340" s="81"/>
      <c r="AE340" s="82" t="s">
        <v>1308</v>
      </c>
      <c r="AF340" s="81">
        <v>0</v>
      </c>
      <c r="AG340" s="81">
        <v>0</v>
      </c>
      <c r="AH340" s="81" t="s">
        <v>644</v>
      </c>
      <c r="AI340" s="81" t="s">
        <v>1453</v>
      </c>
      <c r="AJ340" s="84">
        <v>43488.755324074074</v>
      </c>
      <c r="AK340" s="82" t="s">
        <v>1460</v>
      </c>
      <c r="AL340" s="81">
        <v>351</v>
      </c>
      <c r="AM340" s="81">
        <v>23</v>
      </c>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v>1</v>
      </c>
      <c r="BT340" s="80" t="str">
        <f>REPLACE(INDEX(GroupVertices[Group],MATCH(Edges[[#This Row],[Vertex 1]],GroupVertices[Vertex],0)),1,1,"")</f>
        <v>6</v>
      </c>
      <c r="BU340" s="80" t="str">
        <f>REPLACE(INDEX(GroupVertices[Group],MATCH(Edges[[#This Row],[Vertex 2]],GroupVertices[Vertex],0)),1,1,"")</f>
        <v>6</v>
      </c>
      <c r="BV340" s="48">
        <v>2</v>
      </c>
      <c r="BW340" s="49">
        <v>9.523809523809524</v>
      </c>
      <c r="BX340" s="48">
        <v>0</v>
      </c>
      <c r="BY340" s="49">
        <v>0</v>
      </c>
      <c r="BZ340" s="48">
        <v>0</v>
      </c>
      <c r="CA340" s="49">
        <v>0</v>
      </c>
      <c r="CB340" s="48">
        <v>19</v>
      </c>
      <c r="CC340" s="49">
        <v>90.47619047619048</v>
      </c>
      <c r="CD340" s="48">
        <v>21</v>
      </c>
    </row>
    <row r="341" spans="1:82" ht="15">
      <c r="A341" s="66" t="s">
        <v>481</v>
      </c>
      <c r="B341" s="66" t="s">
        <v>485</v>
      </c>
      <c r="C341" s="67" t="s">
        <v>3166</v>
      </c>
      <c r="D341" s="68">
        <v>7</v>
      </c>
      <c r="E341" s="69"/>
      <c r="F341" s="70"/>
      <c r="G341" s="67"/>
      <c r="H341" s="71"/>
      <c r="I341" s="72"/>
      <c r="J341" s="72"/>
      <c r="K341" s="34" t="s">
        <v>65</v>
      </c>
      <c r="L341" s="79">
        <v>341</v>
      </c>
      <c r="M341" s="79"/>
      <c r="N341" s="74"/>
      <c r="O341" s="81" t="s">
        <v>635</v>
      </c>
      <c r="P341" s="81" t="s">
        <v>637</v>
      </c>
      <c r="Q341" s="81"/>
      <c r="R341" s="81"/>
      <c r="S341" s="84">
        <v>43489.42996527778</v>
      </c>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t="s">
        <v>879</v>
      </c>
      <c r="AR341" s="81"/>
      <c r="AS341" s="81"/>
      <c r="AT341" s="81"/>
      <c r="AU341" s="81"/>
      <c r="AV341" s="81"/>
      <c r="AW341" s="81" t="s">
        <v>481</v>
      </c>
      <c r="AX341" s="81"/>
      <c r="AY341" s="82" t="s">
        <v>1309</v>
      </c>
      <c r="AZ341" s="81">
        <v>1</v>
      </c>
      <c r="BA341" s="81">
        <v>0</v>
      </c>
      <c r="BB341" s="81" t="s">
        <v>883</v>
      </c>
      <c r="BC341" s="81"/>
      <c r="BD341" s="81"/>
      <c r="BE341" s="81"/>
      <c r="BF341" s="81"/>
      <c r="BG341" s="84">
        <v>43489.352858796294</v>
      </c>
      <c r="BH341" s="81"/>
      <c r="BI341" s="81" t="s">
        <v>485</v>
      </c>
      <c r="BJ341" s="82" t="s">
        <v>1313</v>
      </c>
      <c r="BK341" s="81">
        <v>0</v>
      </c>
      <c r="BL341" s="81">
        <v>7</v>
      </c>
      <c r="BM341" s="81"/>
      <c r="BN341" s="81"/>
      <c r="BO341" s="81"/>
      <c r="BP341" s="81"/>
      <c r="BQ341" s="81"/>
      <c r="BR341" s="81"/>
      <c r="BS341">
        <v>1</v>
      </c>
      <c r="BT341" s="80" t="str">
        <f>REPLACE(INDEX(GroupVertices[Group],MATCH(Edges[[#This Row],[Vertex 1]],GroupVertices[Vertex],0)),1,1,"")</f>
        <v>6</v>
      </c>
      <c r="BU341" s="80" t="str">
        <f>REPLACE(INDEX(GroupVertices[Group],MATCH(Edges[[#This Row],[Vertex 2]],GroupVertices[Vertex],0)),1,1,"")</f>
        <v>6</v>
      </c>
      <c r="BV341" s="48"/>
      <c r="BW341" s="49"/>
      <c r="BX341" s="48"/>
      <c r="BY341" s="49"/>
      <c r="BZ341" s="48"/>
      <c r="CA341" s="49"/>
      <c r="CB341" s="48"/>
      <c r="CC341" s="49"/>
      <c r="CD341" s="48"/>
    </row>
    <row r="342" spans="1:82" ht="15">
      <c r="A342" s="66" t="s">
        <v>481</v>
      </c>
      <c r="B342" s="66" t="s">
        <v>631</v>
      </c>
      <c r="C342" s="67"/>
      <c r="D342" s="68"/>
      <c r="E342" s="69"/>
      <c r="F342" s="70"/>
      <c r="G342" s="67"/>
      <c r="H342" s="71"/>
      <c r="I342" s="72"/>
      <c r="J342" s="72"/>
      <c r="K342" s="34" t="s">
        <v>65</v>
      </c>
      <c r="L342" s="79">
        <v>342</v>
      </c>
      <c r="M342" s="79"/>
      <c r="N342" s="74"/>
      <c r="O342" s="81" t="s">
        <v>636</v>
      </c>
      <c r="P342" s="81" t="s">
        <v>636</v>
      </c>
      <c r="Q342" s="81"/>
      <c r="R342" s="82" t="s">
        <v>654</v>
      </c>
      <c r="S342" s="84">
        <v>43489.42996527778</v>
      </c>
      <c r="T342" s="81"/>
      <c r="U342" s="81"/>
      <c r="V342" s="81"/>
      <c r="W342" s="81"/>
      <c r="X342" s="81"/>
      <c r="Y342" s="81" t="s">
        <v>879</v>
      </c>
      <c r="Z342" s="81"/>
      <c r="AA342" s="81"/>
      <c r="AB342" s="81"/>
      <c r="AC342" s="81"/>
      <c r="AD342" s="81"/>
      <c r="AE342" s="82" t="s">
        <v>1309</v>
      </c>
      <c r="AF342" s="81">
        <v>1</v>
      </c>
      <c r="AG342" s="81">
        <v>0</v>
      </c>
      <c r="AH342" s="81" t="s">
        <v>644</v>
      </c>
      <c r="AI342" s="81" t="s">
        <v>1453</v>
      </c>
      <c r="AJ342" s="84">
        <v>43488.755324074074</v>
      </c>
      <c r="AK342" s="82" t="s">
        <v>1460</v>
      </c>
      <c r="AL342" s="81">
        <v>351</v>
      </c>
      <c r="AM342" s="81">
        <v>23</v>
      </c>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v>1</v>
      </c>
      <c r="BT342" s="80" t="str">
        <f>REPLACE(INDEX(GroupVertices[Group],MATCH(Edges[[#This Row],[Vertex 1]],GroupVertices[Vertex],0)),1,1,"")</f>
        <v>6</v>
      </c>
      <c r="BU342" s="80" t="str">
        <f>REPLACE(INDEX(GroupVertices[Group],MATCH(Edges[[#This Row],[Vertex 2]],GroupVertices[Vertex],0)),1,1,"")</f>
        <v>6</v>
      </c>
      <c r="BV342" s="48">
        <v>3</v>
      </c>
      <c r="BW342" s="49">
        <v>13.043478260869565</v>
      </c>
      <c r="BX342" s="48">
        <v>0</v>
      </c>
      <c r="BY342" s="49">
        <v>0</v>
      </c>
      <c r="BZ342" s="48">
        <v>0</v>
      </c>
      <c r="CA342" s="49">
        <v>0</v>
      </c>
      <c r="CB342" s="48">
        <v>20</v>
      </c>
      <c r="CC342" s="49">
        <v>86.95652173913044</v>
      </c>
      <c r="CD342" s="48">
        <v>23</v>
      </c>
    </row>
    <row r="343" spans="1:82" ht="15">
      <c r="A343" s="66" t="s">
        <v>482</v>
      </c>
      <c r="B343" s="66" t="s">
        <v>485</v>
      </c>
      <c r="C343" s="67" t="s">
        <v>3166</v>
      </c>
      <c r="D343" s="68">
        <v>7</v>
      </c>
      <c r="E343" s="69"/>
      <c r="F343" s="70"/>
      <c r="G343" s="67"/>
      <c r="H343" s="71"/>
      <c r="I343" s="72"/>
      <c r="J343" s="72"/>
      <c r="K343" s="34" t="s">
        <v>65</v>
      </c>
      <c r="L343" s="79">
        <v>343</v>
      </c>
      <c r="M343" s="79"/>
      <c r="N343" s="74"/>
      <c r="O343" s="81" t="s">
        <v>635</v>
      </c>
      <c r="P343" s="81" t="s">
        <v>637</v>
      </c>
      <c r="Q343" s="81"/>
      <c r="R343" s="81"/>
      <c r="S343" s="84">
        <v>43489.42643518518</v>
      </c>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t="s">
        <v>880</v>
      </c>
      <c r="AR343" s="81"/>
      <c r="AS343" s="81"/>
      <c r="AT343" s="81"/>
      <c r="AU343" s="81"/>
      <c r="AV343" s="81"/>
      <c r="AW343" s="81" t="s">
        <v>482</v>
      </c>
      <c r="AX343" s="81"/>
      <c r="AY343" s="82" t="s">
        <v>1310</v>
      </c>
      <c r="AZ343" s="81">
        <v>1</v>
      </c>
      <c r="BA343" s="81">
        <v>0</v>
      </c>
      <c r="BB343" s="81" t="s">
        <v>883</v>
      </c>
      <c r="BC343" s="81"/>
      <c r="BD343" s="81"/>
      <c r="BE343" s="81"/>
      <c r="BF343" s="81"/>
      <c r="BG343" s="84">
        <v>43489.352858796294</v>
      </c>
      <c r="BH343" s="81"/>
      <c r="BI343" s="81" t="s">
        <v>485</v>
      </c>
      <c r="BJ343" s="82" t="s">
        <v>1313</v>
      </c>
      <c r="BK343" s="81">
        <v>0</v>
      </c>
      <c r="BL343" s="81">
        <v>7</v>
      </c>
      <c r="BM343" s="81"/>
      <c r="BN343" s="81"/>
      <c r="BO343" s="81"/>
      <c r="BP343" s="81"/>
      <c r="BQ343" s="81"/>
      <c r="BR343" s="81"/>
      <c r="BS343">
        <v>1</v>
      </c>
      <c r="BT343" s="80" t="str">
        <f>REPLACE(INDEX(GroupVertices[Group],MATCH(Edges[[#This Row],[Vertex 1]],GroupVertices[Vertex],0)),1,1,"")</f>
        <v>6</v>
      </c>
      <c r="BU343" s="80" t="str">
        <f>REPLACE(INDEX(GroupVertices[Group],MATCH(Edges[[#This Row],[Vertex 2]],GroupVertices[Vertex],0)),1,1,"")</f>
        <v>6</v>
      </c>
      <c r="BV343" s="48"/>
      <c r="BW343" s="49"/>
      <c r="BX343" s="48"/>
      <c r="BY343" s="49"/>
      <c r="BZ343" s="48"/>
      <c r="CA343" s="49"/>
      <c r="CB343" s="48"/>
      <c r="CC343" s="49"/>
      <c r="CD343" s="48"/>
    </row>
    <row r="344" spans="1:82" ht="15">
      <c r="A344" s="66" t="s">
        <v>482</v>
      </c>
      <c r="B344" s="66" t="s">
        <v>631</v>
      </c>
      <c r="C344" s="67"/>
      <c r="D344" s="68"/>
      <c r="E344" s="69"/>
      <c r="F344" s="70"/>
      <c r="G344" s="67"/>
      <c r="H344" s="71"/>
      <c r="I344" s="72"/>
      <c r="J344" s="72"/>
      <c r="K344" s="34" t="s">
        <v>65</v>
      </c>
      <c r="L344" s="79">
        <v>344</v>
      </c>
      <c r="M344" s="79"/>
      <c r="N344" s="74"/>
      <c r="O344" s="81" t="s">
        <v>636</v>
      </c>
      <c r="P344" s="81" t="s">
        <v>636</v>
      </c>
      <c r="Q344" s="81"/>
      <c r="R344" s="82" t="s">
        <v>654</v>
      </c>
      <c r="S344" s="84">
        <v>43489.42643518518</v>
      </c>
      <c r="T344" s="81"/>
      <c r="U344" s="81"/>
      <c r="V344" s="81"/>
      <c r="W344" s="81"/>
      <c r="X344" s="81"/>
      <c r="Y344" s="81" t="s">
        <v>880</v>
      </c>
      <c r="Z344" s="81"/>
      <c r="AA344" s="81"/>
      <c r="AB344" s="81"/>
      <c r="AC344" s="81"/>
      <c r="AD344" s="81"/>
      <c r="AE344" s="82" t="s">
        <v>1310</v>
      </c>
      <c r="AF344" s="81">
        <v>1</v>
      </c>
      <c r="AG344" s="81">
        <v>0</v>
      </c>
      <c r="AH344" s="81" t="s">
        <v>644</v>
      </c>
      <c r="AI344" s="81" t="s">
        <v>1453</v>
      </c>
      <c r="AJ344" s="84">
        <v>43488.755324074074</v>
      </c>
      <c r="AK344" s="82" t="s">
        <v>1460</v>
      </c>
      <c r="AL344" s="81">
        <v>351</v>
      </c>
      <c r="AM344" s="81">
        <v>23</v>
      </c>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v>1</v>
      </c>
      <c r="BT344" s="80" t="str">
        <f>REPLACE(INDEX(GroupVertices[Group],MATCH(Edges[[#This Row],[Vertex 1]],GroupVertices[Vertex],0)),1,1,"")</f>
        <v>6</v>
      </c>
      <c r="BU344" s="80" t="str">
        <f>REPLACE(INDEX(GroupVertices[Group],MATCH(Edges[[#This Row],[Vertex 2]],GroupVertices[Vertex],0)),1,1,"")</f>
        <v>6</v>
      </c>
      <c r="BV344" s="48">
        <v>0</v>
      </c>
      <c r="BW344" s="49">
        <v>0</v>
      </c>
      <c r="BX344" s="48">
        <v>0</v>
      </c>
      <c r="BY344" s="49">
        <v>0</v>
      </c>
      <c r="BZ344" s="48">
        <v>0</v>
      </c>
      <c r="CA344" s="49">
        <v>0</v>
      </c>
      <c r="CB344" s="48">
        <v>3</v>
      </c>
      <c r="CC344" s="49">
        <v>100</v>
      </c>
      <c r="CD344" s="48">
        <v>3</v>
      </c>
    </row>
    <row r="345" spans="1:82" ht="15">
      <c r="A345" s="66" t="s">
        <v>483</v>
      </c>
      <c r="B345" s="66" t="s">
        <v>485</v>
      </c>
      <c r="C345" s="67" t="s">
        <v>3167</v>
      </c>
      <c r="D345" s="68">
        <v>8.5</v>
      </c>
      <c r="E345" s="69"/>
      <c r="F345" s="70"/>
      <c r="G345" s="67"/>
      <c r="H345" s="71"/>
      <c r="I345" s="72"/>
      <c r="J345" s="72"/>
      <c r="K345" s="34" t="s">
        <v>65</v>
      </c>
      <c r="L345" s="79">
        <v>345</v>
      </c>
      <c r="M345" s="79"/>
      <c r="N345" s="74"/>
      <c r="O345" s="81" t="s">
        <v>635</v>
      </c>
      <c r="P345" s="81" t="s">
        <v>637</v>
      </c>
      <c r="Q345" s="81"/>
      <c r="R345" s="81"/>
      <c r="S345" s="84">
        <v>43489.42631944444</v>
      </c>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t="s">
        <v>881</v>
      </c>
      <c r="AR345" s="81"/>
      <c r="AS345" s="81"/>
      <c r="AT345" s="81"/>
      <c r="AU345" s="81"/>
      <c r="AV345" s="81"/>
      <c r="AW345" s="81" t="s">
        <v>483</v>
      </c>
      <c r="AX345" s="81"/>
      <c r="AY345" s="82" t="s">
        <v>1311</v>
      </c>
      <c r="AZ345" s="81">
        <v>2</v>
      </c>
      <c r="BA345" s="81">
        <v>0</v>
      </c>
      <c r="BB345" s="81" t="s">
        <v>883</v>
      </c>
      <c r="BC345" s="81"/>
      <c r="BD345" s="81"/>
      <c r="BE345" s="81"/>
      <c r="BF345" s="81"/>
      <c r="BG345" s="84">
        <v>43489.352858796294</v>
      </c>
      <c r="BH345" s="81"/>
      <c r="BI345" s="81" t="s">
        <v>485</v>
      </c>
      <c r="BJ345" s="82" t="s">
        <v>1313</v>
      </c>
      <c r="BK345" s="81">
        <v>0</v>
      </c>
      <c r="BL345" s="81">
        <v>7</v>
      </c>
      <c r="BM345" s="81"/>
      <c r="BN345" s="81"/>
      <c r="BO345" s="81"/>
      <c r="BP345" s="81"/>
      <c r="BQ345" s="81"/>
      <c r="BR345" s="81"/>
      <c r="BS345">
        <v>1</v>
      </c>
      <c r="BT345" s="80" t="str">
        <f>REPLACE(INDEX(GroupVertices[Group],MATCH(Edges[[#This Row],[Vertex 1]],GroupVertices[Vertex],0)),1,1,"")</f>
        <v>6</v>
      </c>
      <c r="BU345" s="80" t="str">
        <f>REPLACE(INDEX(GroupVertices[Group],MATCH(Edges[[#This Row],[Vertex 2]],GroupVertices[Vertex],0)),1,1,"")</f>
        <v>6</v>
      </c>
      <c r="BV345" s="48"/>
      <c r="BW345" s="49"/>
      <c r="BX345" s="48"/>
      <c r="BY345" s="49"/>
      <c r="BZ345" s="48"/>
      <c r="CA345" s="49"/>
      <c r="CB345" s="48"/>
      <c r="CC345" s="49"/>
      <c r="CD345" s="48"/>
    </row>
    <row r="346" spans="1:82" ht="15">
      <c r="A346" s="66" t="s">
        <v>483</v>
      </c>
      <c r="B346" s="66" t="s">
        <v>631</v>
      </c>
      <c r="C346" s="67"/>
      <c r="D346" s="68"/>
      <c r="E346" s="69"/>
      <c r="F346" s="70"/>
      <c r="G346" s="67"/>
      <c r="H346" s="71"/>
      <c r="I346" s="72"/>
      <c r="J346" s="72"/>
      <c r="K346" s="34" t="s">
        <v>65</v>
      </c>
      <c r="L346" s="79">
        <v>346</v>
      </c>
      <c r="M346" s="79"/>
      <c r="N346" s="74"/>
      <c r="O346" s="81" t="s">
        <v>636</v>
      </c>
      <c r="P346" s="81" t="s">
        <v>636</v>
      </c>
      <c r="Q346" s="81"/>
      <c r="R346" s="82" t="s">
        <v>654</v>
      </c>
      <c r="S346" s="84">
        <v>43489.42631944444</v>
      </c>
      <c r="T346" s="81"/>
      <c r="U346" s="81"/>
      <c r="V346" s="81"/>
      <c r="W346" s="81"/>
      <c r="X346" s="81"/>
      <c r="Y346" s="81" t="s">
        <v>881</v>
      </c>
      <c r="Z346" s="81"/>
      <c r="AA346" s="81"/>
      <c r="AB346" s="81"/>
      <c r="AC346" s="81"/>
      <c r="AD346" s="81"/>
      <c r="AE346" s="82" t="s">
        <v>1311</v>
      </c>
      <c r="AF346" s="81">
        <v>2</v>
      </c>
      <c r="AG346" s="81">
        <v>0</v>
      </c>
      <c r="AH346" s="81" t="s">
        <v>644</v>
      </c>
      <c r="AI346" s="81" t="s">
        <v>1453</v>
      </c>
      <c r="AJ346" s="84">
        <v>43488.755324074074</v>
      </c>
      <c r="AK346" s="82" t="s">
        <v>1460</v>
      </c>
      <c r="AL346" s="81">
        <v>351</v>
      </c>
      <c r="AM346" s="81">
        <v>23</v>
      </c>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v>1</v>
      </c>
      <c r="BT346" s="80" t="str">
        <f>REPLACE(INDEX(GroupVertices[Group],MATCH(Edges[[#This Row],[Vertex 1]],GroupVertices[Vertex],0)),1,1,"")</f>
        <v>6</v>
      </c>
      <c r="BU346" s="80" t="str">
        <f>REPLACE(INDEX(GroupVertices[Group],MATCH(Edges[[#This Row],[Vertex 2]],GroupVertices[Vertex],0)),1,1,"")</f>
        <v>6</v>
      </c>
      <c r="BV346" s="48">
        <v>1</v>
      </c>
      <c r="BW346" s="49">
        <v>20</v>
      </c>
      <c r="BX346" s="48">
        <v>0</v>
      </c>
      <c r="BY346" s="49">
        <v>0</v>
      </c>
      <c r="BZ346" s="48">
        <v>0</v>
      </c>
      <c r="CA346" s="49">
        <v>0</v>
      </c>
      <c r="CB346" s="48">
        <v>4</v>
      </c>
      <c r="CC346" s="49">
        <v>80</v>
      </c>
      <c r="CD346" s="48">
        <v>5</v>
      </c>
    </row>
    <row r="347" spans="1:82" ht="15">
      <c r="A347" s="66" t="s">
        <v>484</v>
      </c>
      <c r="B347" s="66" t="s">
        <v>485</v>
      </c>
      <c r="C347" s="67" t="s">
        <v>3167</v>
      </c>
      <c r="D347" s="68">
        <v>8.5</v>
      </c>
      <c r="E347" s="69"/>
      <c r="F347" s="70"/>
      <c r="G347" s="67"/>
      <c r="H347" s="71"/>
      <c r="I347" s="72"/>
      <c r="J347" s="72"/>
      <c r="K347" s="34" t="s">
        <v>65</v>
      </c>
      <c r="L347" s="79">
        <v>347</v>
      </c>
      <c r="M347" s="79"/>
      <c r="N347" s="74"/>
      <c r="O347" s="81" t="s">
        <v>635</v>
      </c>
      <c r="P347" s="81" t="s">
        <v>637</v>
      </c>
      <c r="Q347" s="81"/>
      <c r="R347" s="81"/>
      <c r="S347" s="84">
        <v>43489.363541666666</v>
      </c>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t="s">
        <v>882</v>
      </c>
      <c r="AR347" s="81"/>
      <c r="AS347" s="81"/>
      <c r="AT347" s="81"/>
      <c r="AU347" s="81"/>
      <c r="AV347" s="81"/>
      <c r="AW347" s="81" t="s">
        <v>484</v>
      </c>
      <c r="AX347" s="81"/>
      <c r="AY347" s="82" t="s">
        <v>1312</v>
      </c>
      <c r="AZ347" s="81">
        <v>2</v>
      </c>
      <c r="BA347" s="81">
        <v>0</v>
      </c>
      <c r="BB347" s="81" t="s">
        <v>883</v>
      </c>
      <c r="BC347" s="81"/>
      <c r="BD347" s="81"/>
      <c r="BE347" s="81"/>
      <c r="BF347" s="81"/>
      <c r="BG347" s="84">
        <v>43489.352858796294</v>
      </c>
      <c r="BH347" s="81"/>
      <c r="BI347" s="81" t="s">
        <v>485</v>
      </c>
      <c r="BJ347" s="82" t="s">
        <v>1313</v>
      </c>
      <c r="BK347" s="81">
        <v>0</v>
      </c>
      <c r="BL347" s="81">
        <v>7</v>
      </c>
      <c r="BM347" s="81"/>
      <c r="BN347" s="81"/>
      <c r="BO347" s="81"/>
      <c r="BP347" s="81"/>
      <c r="BQ347" s="81"/>
      <c r="BR347" s="81"/>
      <c r="BS347">
        <v>1</v>
      </c>
      <c r="BT347" s="80" t="str">
        <f>REPLACE(INDEX(GroupVertices[Group],MATCH(Edges[[#This Row],[Vertex 1]],GroupVertices[Vertex],0)),1,1,"")</f>
        <v>6</v>
      </c>
      <c r="BU347" s="80" t="str">
        <f>REPLACE(INDEX(GroupVertices[Group],MATCH(Edges[[#This Row],[Vertex 2]],GroupVertices[Vertex],0)),1,1,"")</f>
        <v>6</v>
      </c>
      <c r="BV347" s="48"/>
      <c r="BW347" s="49"/>
      <c r="BX347" s="48"/>
      <c r="BY347" s="49"/>
      <c r="BZ347" s="48"/>
      <c r="CA347" s="49"/>
      <c r="CB347" s="48"/>
      <c r="CC347" s="49"/>
      <c r="CD347" s="48"/>
    </row>
    <row r="348" spans="1:82" ht="15">
      <c r="A348" s="66" t="s">
        <v>484</v>
      </c>
      <c r="B348" s="66" t="s">
        <v>631</v>
      </c>
      <c r="C348" s="67"/>
      <c r="D348" s="68"/>
      <c r="E348" s="69"/>
      <c r="F348" s="70"/>
      <c r="G348" s="67"/>
      <c r="H348" s="71"/>
      <c r="I348" s="72"/>
      <c r="J348" s="72"/>
      <c r="K348" s="34" t="s">
        <v>65</v>
      </c>
      <c r="L348" s="79">
        <v>348</v>
      </c>
      <c r="M348" s="79"/>
      <c r="N348" s="74"/>
      <c r="O348" s="81" t="s">
        <v>636</v>
      </c>
      <c r="P348" s="81" t="s">
        <v>636</v>
      </c>
      <c r="Q348" s="81"/>
      <c r="R348" s="82" t="s">
        <v>654</v>
      </c>
      <c r="S348" s="84">
        <v>43489.363541666666</v>
      </c>
      <c r="T348" s="81"/>
      <c r="U348" s="81"/>
      <c r="V348" s="81"/>
      <c r="W348" s="81"/>
      <c r="X348" s="81"/>
      <c r="Y348" s="81" t="s">
        <v>882</v>
      </c>
      <c r="Z348" s="81"/>
      <c r="AA348" s="81"/>
      <c r="AB348" s="81"/>
      <c r="AC348" s="81"/>
      <c r="AD348" s="81"/>
      <c r="AE348" s="82" t="s">
        <v>1312</v>
      </c>
      <c r="AF348" s="81">
        <v>2</v>
      </c>
      <c r="AG348" s="81">
        <v>0</v>
      </c>
      <c r="AH348" s="81" t="s">
        <v>644</v>
      </c>
      <c r="AI348" s="81" t="s">
        <v>1453</v>
      </c>
      <c r="AJ348" s="84">
        <v>43488.755324074074</v>
      </c>
      <c r="AK348" s="82" t="s">
        <v>1460</v>
      </c>
      <c r="AL348" s="81">
        <v>351</v>
      </c>
      <c r="AM348" s="81">
        <v>23</v>
      </c>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v>1</v>
      </c>
      <c r="BT348" s="80" t="str">
        <f>REPLACE(INDEX(GroupVertices[Group],MATCH(Edges[[#This Row],[Vertex 1]],GroupVertices[Vertex],0)),1,1,"")</f>
        <v>6</v>
      </c>
      <c r="BU348" s="80" t="str">
        <f>REPLACE(INDEX(GroupVertices[Group],MATCH(Edges[[#This Row],[Vertex 2]],GroupVertices[Vertex],0)),1,1,"")</f>
        <v>6</v>
      </c>
      <c r="BV348" s="48">
        <v>4</v>
      </c>
      <c r="BW348" s="49">
        <v>17.391304347826086</v>
      </c>
      <c r="BX348" s="48">
        <v>0</v>
      </c>
      <c r="BY348" s="49">
        <v>0</v>
      </c>
      <c r="BZ348" s="48">
        <v>0</v>
      </c>
      <c r="CA348" s="49">
        <v>0</v>
      </c>
      <c r="CB348" s="48">
        <v>19</v>
      </c>
      <c r="CC348" s="49">
        <v>82.6086956521739</v>
      </c>
      <c r="CD348" s="48">
        <v>23</v>
      </c>
    </row>
    <row r="349" spans="1:82" ht="15">
      <c r="A349" s="66" t="s">
        <v>485</v>
      </c>
      <c r="B349" s="66" t="s">
        <v>631</v>
      </c>
      <c r="C349" s="67"/>
      <c r="D349" s="68"/>
      <c r="E349" s="69"/>
      <c r="F349" s="70"/>
      <c r="G349" s="67"/>
      <c r="H349" s="71"/>
      <c r="I349" s="72"/>
      <c r="J349" s="72"/>
      <c r="K349" s="34" t="s">
        <v>65</v>
      </c>
      <c r="L349" s="79">
        <v>349</v>
      </c>
      <c r="M349" s="79"/>
      <c r="N349" s="74"/>
      <c r="O349" s="81" t="s">
        <v>636</v>
      </c>
      <c r="P349" s="81" t="s">
        <v>636</v>
      </c>
      <c r="Q349" s="81"/>
      <c r="R349" s="82" t="s">
        <v>654</v>
      </c>
      <c r="S349" s="84">
        <v>43489.352858796294</v>
      </c>
      <c r="T349" s="81"/>
      <c r="U349" s="81"/>
      <c r="V349" s="81"/>
      <c r="W349" s="81"/>
      <c r="X349" s="81"/>
      <c r="Y349" s="81" t="s">
        <v>883</v>
      </c>
      <c r="Z349" s="81"/>
      <c r="AA349" s="81"/>
      <c r="AB349" s="81"/>
      <c r="AC349" s="81"/>
      <c r="AD349" s="81"/>
      <c r="AE349" s="82" t="s">
        <v>1313</v>
      </c>
      <c r="AF349" s="81">
        <v>0</v>
      </c>
      <c r="AG349" s="81">
        <v>7</v>
      </c>
      <c r="AH349" s="81" t="s">
        <v>644</v>
      </c>
      <c r="AI349" s="81" t="s">
        <v>1453</v>
      </c>
      <c r="AJ349" s="84">
        <v>43488.755324074074</v>
      </c>
      <c r="AK349" s="82" t="s">
        <v>1460</v>
      </c>
      <c r="AL349" s="81">
        <v>351</v>
      </c>
      <c r="AM349" s="81">
        <v>23</v>
      </c>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v>1</v>
      </c>
      <c r="BT349" s="80" t="str">
        <f>REPLACE(INDEX(GroupVertices[Group],MATCH(Edges[[#This Row],[Vertex 1]],GroupVertices[Vertex],0)),1,1,"")</f>
        <v>6</v>
      </c>
      <c r="BU349" s="80" t="str">
        <f>REPLACE(INDEX(GroupVertices[Group],MATCH(Edges[[#This Row],[Vertex 2]],GroupVertices[Vertex],0)),1,1,"")</f>
        <v>6</v>
      </c>
      <c r="BV349" s="48">
        <v>1</v>
      </c>
      <c r="BW349" s="49">
        <v>9.090909090909092</v>
      </c>
      <c r="BX349" s="48">
        <v>0</v>
      </c>
      <c r="BY349" s="49">
        <v>0</v>
      </c>
      <c r="BZ349" s="48">
        <v>0</v>
      </c>
      <c r="CA349" s="49">
        <v>0</v>
      </c>
      <c r="CB349" s="48">
        <v>10</v>
      </c>
      <c r="CC349" s="49">
        <v>90.9090909090909</v>
      </c>
      <c r="CD349" s="48">
        <v>11</v>
      </c>
    </row>
    <row r="350" spans="1:82" ht="15">
      <c r="A350" s="66" t="s">
        <v>486</v>
      </c>
      <c r="B350" s="66" t="s">
        <v>631</v>
      </c>
      <c r="C350" s="67"/>
      <c r="D350" s="68"/>
      <c r="E350" s="69"/>
      <c r="F350" s="70"/>
      <c r="G350" s="67"/>
      <c r="H350" s="71"/>
      <c r="I350" s="72"/>
      <c r="J350" s="72"/>
      <c r="K350" s="34" t="s">
        <v>65</v>
      </c>
      <c r="L350" s="79">
        <v>350</v>
      </c>
      <c r="M350" s="79"/>
      <c r="N350" s="74"/>
      <c r="O350" s="81" t="s">
        <v>636</v>
      </c>
      <c r="P350" s="81" t="s">
        <v>636</v>
      </c>
      <c r="Q350" s="81"/>
      <c r="R350" s="82" t="s">
        <v>654</v>
      </c>
      <c r="S350" s="84">
        <v>43489.04765046296</v>
      </c>
      <c r="T350" s="81"/>
      <c r="U350" s="81"/>
      <c r="V350" s="81"/>
      <c r="W350" s="81"/>
      <c r="X350" s="81"/>
      <c r="Y350" s="81" t="s">
        <v>884</v>
      </c>
      <c r="Z350" s="81"/>
      <c r="AA350" s="81" t="s">
        <v>1035</v>
      </c>
      <c r="AB350" s="81" t="s">
        <v>1045</v>
      </c>
      <c r="AC350" s="82" t="s">
        <v>1055</v>
      </c>
      <c r="AD350" s="81"/>
      <c r="AE350" s="82" t="s">
        <v>1314</v>
      </c>
      <c r="AF350" s="81">
        <v>0</v>
      </c>
      <c r="AG350" s="81">
        <v>0</v>
      </c>
      <c r="AH350" s="81" t="s">
        <v>644</v>
      </c>
      <c r="AI350" s="81" t="s">
        <v>1453</v>
      </c>
      <c r="AJ350" s="84">
        <v>43488.755324074074</v>
      </c>
      <c r="AK350" s="82" t="s">
        <v>1460</v>
      </c>
      <c r="AL350" s="81">
        <v>351</v>
      </c>
      <c r="AM350" s="81">
        <v>23</v>
      </c>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v>1</v>
      </c>
      <c r="BT350" s="80" t="str">
        <f>REPLACE(INDEX(GroupVertices[Group],MATCH(Edges[[#This Row],[Vertex 1]],GroupVertices[Vertex],0)),1,1,"")</f>
        <v>6</v>
      </c>
      <c r="BU350" s="80" t="str">
        <f>REPLACE(INDEX(GroupVertices[Group],MATCH(Edges[[#This Row],[Vertex 2]],GroupVertices[Vertex],0)),1,1,"")</f>
        <v>6</v>
      </c>
      <c r="BV350" s="48">
        <v>1</v>
      </c>
      <c r="BW350" s="49">
        <v>8.333333333333334</v>
      </c>
      <c r="BX350" s="48">
        <v>0</v>
      </c>
      <c r="BY350" s="49">
        <v>0</v>
      </c>
      <c r="BZ350" s="48">
        <v>0</v>
      </c>
      <c r="CA350" s="49">
        <v>0</v>
      </c>
      <c r="CB350" s="48">
        <v>11</v>
      </c>
      <c r="CC350" s="49">
        <v>91.66666666666667</v>
      </c>
      <c r="CD350" s="48">
        <v>12</v>
      </c>
    </row>
    <row r="351" spans="1:82" ht="15">
      <c r="A351" s="66" t="s">
        <v>487</v>
      </c>
      <c r="B351" s="66" t="s">
        <v>490</v>
      </c>
      <c r="C351" s="67" t="s">
        <v>3166</v>
      </c>
      <c r="D351" s="68">
        <v>7</v>
      </c>
      <c r="E351" s="69"/>
      <c r="F351" s="70"/>
      <c r="G351" s="67"/>
      <c r="H351" s="71"/>
      <c r="I351" s="72"/>
      <c r="J351" s="72"/>
      <c r="K351" s="34" t="s">
        <v>65</v>
      </c>
      <c r="L351" s="79">
        <v>351</v>
      </c>
      <c r="M351" s="79"/>
      <c r="N351" s="74"/>
      <c r="O351" s="81" t="s">
        <v>635</v>
      </c>
      <c r="P351" s="81" t="s">
        <v>637</v>
      </c>
      <c r="Q351" s="81"/>
      <c r="R351" s="81"/>
      <c r="S351" s="84">
        <v>43489.030694444446</v>
      </c>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t="s">
        <v>885</v>
      </c>
      <c r="AR351" s="81"/>
      <c r="AS351" s="81"/>
      <c r="AT351" s="81"/>
      <c r="AU351" s="81"/>
      <c r="AV351" s="81"/>
      <c r="AW351" s="81" t="s">
        <v>487</v>
      </c>
      <c r="AX351" s="81"/>
      <c r="AY351" s="82" t="s">
        <v>1315</v>
      </c>
      <c r="AZ351" s="81">
        <v>1</v>
      </c>
      <c r="BA351" s="81">
        <v>0</v>
      </c>
      <c r="BB351" s="81" t="s">
        <v>888</v>
      </c>
      <c r="BC351" s="81"/>
      <c r="BD351" s="81"/>
      <c r="BE351" s="81"/>
      <c r="BF351" s="81"/>
      <c r="BG351" s="84">
        <v>43488.95113425926</v>
      </c>
      <c r="BH351" s="81"/>
      <c r="BI351" s="81" t="s">
        <v>490</v>
      </c>
      <c r="BJ351" s="82" t="s">
        <v>1318</v>
      </c>
      <c r="BK351" s="81">
        <v>2</v>
      </c>
      <c r="BL351" s="81">
        <v>1</v>
      </c>
      <c r="BM351" s="81"/>
      <c r="BN351" s="81"/>
      <c r="BO351" s="81"/>
      <c r="BP351" s="81"/>
      <c r="BQ351" s="81"/>
      <c r="BR351" s="81"/>
      <c r="BS351">
        <v>1</v>
      </c>
      <c r="BT351" s="80" t="str">
        <f>REPLACE(INDEX(GroupVertices[Group],MATCH(Edges[[#This Row],[Vertex 1]],GroupVertices[Vertex],0)),1,1,"")</f>
        <v>6</v>
      </c>
      <c r="BU351" s="80" t="str">
        <f>REPLACE(INDEX(GroupVertices[Group],MATCH(Edges[[#This Row],[Vertex 2]],GroupVertices[Vertex],0)),1,1,"")</f>
        <v>6</v>
      </c>
      <c r="BV351" s="48"/>
      <c r="BW351" s="49"/>
      <c r="BX351" s="48"/>
      <c r="BY351" s="49"/>
      <c r="BZ351" s="48"/>
      <c r="CA351" s="49"/>
      <c r="CB351" s="48"/>
      <c r="CC351" s="49"/>
      <c r="CD351" s="48"/>
    </row>
    <row r="352" spans="1:82" ht="15">
      <c r="A352" s="66" t="s">
        <v>487</v>
      </c>
      <c r="B352" s="66" t="s">
        <v>631</v>
      </c>
      <c r="C352" s="67"/>
      <c r="D352" s="68"/>
      <c r="E352" s="69"/>
      <c r="F352" s="70"/>
      <c r="G352" s="67"/>
      <c r="H352" s="71"/>
      <c r="I352" s="72"/>
      <c r="J352" s="72"/>
      <c r="K352" s="34" t="s">
        <v>65</v>
      </c>
      <c r="L352" s="79">
        <v>352</v>
      </c>
      <c r="M352" s="79"/>
      <c r="N352" s="74"/>
      <c r="O352" s="81" t="s">
        <v>636</v>
      </c>
      <c r="P352" s="81" t="s">
        <v>636</v>
      </c>
      <c r="Q352" s="81"/>
      <c r="R352" s="82" t="s">
        <v>654</v>
      </c>
      <c r="S352" s="84">
        <v>43489.030694444446</v>
      </c>
      <c r="T352" s="81"/>
      <c r="U352" s="81"/>
      <c r="V352" s="81"/>
      <c r="W352" s="81"/>
      <c r="X352" s="81"/>
      <c r="Y352" s="81" t="s">
        <v>885</v>
      </c>
      <c r="Z352" s="81"/>
      <c r="AA352" s="81"/>
      <c r="AB352" s="81"/>
      <c r="AC352" s="81"/>
      <c r="AD352" s="81"/>
      <c r="AE352" s="82" t="s">
        <v>1315</v>
      </c>
      <c r="AF352" s="81">
        <v>1</v>
      </c>
      <c r="AG352" s="81">
        <v>0</v>
      </c>
      <c r="AH352" s="81" t="s">
        <v>644</v>
      </c>
      <c r="AI352" s="81" t="s">
        <v>1453</v>
      </c>
      <c r="AJ352" s="84">
        <v>43488.755324074074</v>
      </c>
      <c r="AK352" s="82" t="s">
        <v>1460</v>
      </c>
      <c r="AL352" s="81">
        <v>351</v>
      </c>
      <c r="AM352" s="81">
        <v>23</v>
      </c>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v>1</v>
      </c>
      <c r="BT352" s="80" t="str">
        <f>REPLACE(INDEX(GroupVertices[Group],MATCH(Edges[[#This Row],[Vertex 1]],GroupVertices[Vertex],0)),1,1,"")</f>
        <v>6</v>
      </c>
      <c r="BU352" s="80" t="str">
        <f>REPLACE(INDEX(GroupVertices[Group],MATCH(Edges[[#This Row],[Vertex 2]],GroupVertices[Vertex],0)),1,1,"")</f>
        <v>6</v>
      </c>
      <c r="BV352" s="48">
        <v>0</v>
      </c>
      <c r="BW352" s="49">
        <v>0</v>
      </c>
      <c r="BX352" s="48">
        <v>2</v>
      </c>
      <c r="BY352" s="49">
        <v>7.407407407407407</v>
      </c>
      <c r="BZ352" s="48">
        <v>0</v>
      </c>
      <c r="CA352" s="49">
        <v>0</v>
      </c>
      <c r="CB352" s="48">
        <v>25</v>
      </c>
      <c r="CC352" s="49">
        <v>92.5925925925926</v>
      </c>
      <c r="CD352" s="48">
        <v>27</v>
      </c>
    </row>
    <row r="353" spans="1:82" ht="15">
      <c r="A353" s="66" t="s">
        <v>488</v>
      </c>
      <c r="B353" s="66" t="s">
        <v>495</v>
      </c>
      <c r="C353" s="67" t="s">
        <v>3168</v>
      </c>
      <c r="D353" s="68"/>
      <c r="E353" s="69"/>
      <c r="F353" s="70"/>
      <c r="G353" s="67"/>
      <c r="H353" s="71"/>
      <c r="I353" s="72"/>
      <c r="J353" s="72"/>
      <c r="K353" s="34" t="s">
        <v>65</v>
      </c>
      <c r="L353" s="79">
        <v>353</v>
      </c>
      <c r="M353" s="79"/>
      <c r="N353" s="74"/>
      <c r="O353" s="81" t="s">
        <v>635</v>
      </c>
      <c r="P353" s="81" t="s">
        <v>637</v>
      </c>
      <c r="Q353" s="81"/>
      <c r="R353" s="81"/>
      <c r="S353" s="84">
        <v>43488.96791666667</v>
      </c>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t="s">
        <v>886</v>
      </c>
      <c r="AR353" s="81"/>
      <c r="AS353" s="81"/>
      <c r="AT353" s="81"/>
      <c r="AU353" s="81"/>
      <c r="AV353" s="81"/>
      <c r="AW353" s="81" t="s">
        <v>488</v>
      </c>
      <c r="AX353" s="81"/>
      <c r="AY353" s="82" t="s">
        <v>1316</v>
      </c>
      <c r="AZ353" s="81">
        <v>0</v>
      </c>
      <c r="BA353" s="81">
        <v>0</v>
      </c>
      <c r="BB353" s="81" t="s">
        <v>893</v>
      </c>
      <c r="BC353" s="81"/>
      <c r="BD353" s="81"/>
      <c r="BE353" s="81"/>
      <c r="BF353" s="81"/>
      <c r="BG353" s="84">
        <v>43488.79893518519</v>
      </c>
      <c r="BH353" s="81"/>
      <c r="BI353" s="81" t="s">
        <v>495</v>
      </c>
      <c r="BJ353" s="82" t="s">
        <v>1323</v>
      </c>
      <c r="BK353" s="81">
        <v>2</v>
      </c>
      <c r="BL353" s="81">
        <v>1</v>
      </c>
      <c r="BM353" s="81"/>
      <c r="BN353" s="81"/>
      <c r="BO353" s="81"/>
      <c r="BP353" s="81"/>
      <c r="BQ353" s="81"/>
      <c r="BR353" s="81"/>
      <c r="BS353">
        <v>1</v>
      </c>
      <c r="BT353" s="80" t="str">
        <f>REPLACE(INDEX(GroupVertices[Group],MATCH(Edges[[#This Row],[Vertex 1]],GroupVertices[Vertex],0)),1,1,"")</f>
        <v>6</v>
      </c>
      <c r="BU353" s="80" t="str">
        <f>REPLACE(INDEX(GroupVertices[Group],MATCH(Edges[[#This Row],[Vertex 2]],GroupVertices[Vertex],0)),1,1,"")</f>
        <v>6</v>
      </c>
      <c r="BV353" s="48"/>
      <c r="BW353" s="49"/>
      <c r="BX353" s="48"/>
      <c r="BY353" s="49"/>
      <c r="BZ353" s="48"/>
      <c r="CA353" s="49"/>
      <c r="CB353" s="48"/>
      <c r="CC353" s="49"/>
      <c r="CD353" s="48"/>
    </row>
    <row r="354" spans="1:82" ht="15">
      <c r="A354" s="66" t="s">
        <v>488</v>
      </c>
      <c r="B354" s="66" t="s">
        <v>631</v>
      </c>
      <c r="C354" s="67"/>
      <c r="D354" s="68"/>
      <c r="E354" s="69"/>
      <c r="F354" s="70"/>
      <c r="G354" s="67"/>
      <c r="H354" s="71"/>
      <c r="I354" s="72"/>
      <c r="J354" s="72"/>
      <c r="K354" s="34" t="s">
        <v>65</v>
      </c>
      <c r="L354" s="79">
        <v>354</v>
      </c>
      <c r="M354" s="79"/>
      <c r="N354" s="74"/>
      <c r="O354" s="81" t="s">
        <v>636</v>
      </c>
      <c r="P354" s="81" t="s">
        <v>636</v>
      </c>
      <c r="Q354" s="81"/>
      <c r="R354" s="82" t="s">
        <v>654</v>
      </c>
      <c r="S354" s="84">
        <v>43488.96791666667</v>
      </c>
      <c r="T354" s="81"/>
      <c r="U354" s="81"/>
      <c r="V354" s="81"/>
      <c r="W354" s="81"/>
      <c r="X354" s="81"/>
      <c r="Y354" s="81" t="s">
        <v>886</v>
      </c>
      <c r="Z354" s="81"/>
      <c r="AA354" s="81"/>
      <c r="AB354" s="81"/>
      <c r="AC354" s="81"/>
      <c r="AD354" s="81"/>
      <c r="AE354" s="82" t="s">
        <v>1316</v>
      </c>
      <c r="AF354" s="81">
        <v>0</v>
      </c>
      <c r="AG354" s="81">
        <v>0</v>
      </c>
      <c r="AH354" s="81" t="s">
        <v>644</v>
      </c>
      <c r="AI354" s="81" t="s">
        <v>1453</v>
      </c>
      <c r="AJ354" s="84">
        <v>43488.755324074074</v>
      </c>
      <c r="AK354" s="82" t="s">
        <v>1460</v>
      </c>
      <c r="AL354" s="81">
        <v>351</v>
      </c>
      <c r="AM354" s="81">
        <v>23</v>
      </c>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v>1</v>
      </c>
      <c r="BT354" s="80" t="str">
        <f>REPLACE(INDEX(GroupVertices[Group],MATCH(Edges[[#This Row],[Vertex 1]],GroupVertices[Vertex],0)),1,1,"")</f>
        <v>6</v>
      </c>
      <c r="BU354" s="80" t="str">
        <f>REPLACE(INDEX(GroupVertices[Group],MATCH(Edges[[#This Row],[Vertex 2]],GroupVertices[Vertex],0)),1,1,"")</f>
        <v>6</v>
      </c>
      <c r="BV354" s="48">
        <v>0</v>
      </c>
      <c r="BW354" s="49">
        <v>0</v>
      </c>
      <c r="BX354" s="48">
        <v>0</v>
      </c>
      <c r="BY354" s="49">
        <v>0</v>
      </c>
      <c r="BZ354" s="48">
        <v>0</v>
      </c>
      <c r="CA354" s="49">
        <v>0</v>
      </c>
      <c r="CB354" s="48">
        <v>5</v>
      </c>
      <c r="CC354" s="49">
        <v>100</v>
      </c>
      <c r="CD354" s="48">
        <v>5</v>
      </c>
    </row>
    <row r="355" spans="1:82" ht="15">
      <c r="A355" s="66" t="s">
        <v>489</v>
      </c>
      <c r="B355" s="66" t="s">
        <v>631</v>
      </c>
      <c r="C355" s="67"/>
      <c r="D355" s="68"/>
      <c r="E355" s="69"/>
      <c r="F355" s="70"/>
      <c r="G355" s="67"/>
      <c r="H355" s="71"/>
      <c r="I355" s="72"/>
      <c r="J355" s="72"/>
      <c r="K355" s="34" t="s">
        <v>65</v>
      </c>
      <c r="L355" s="79">
        <v>355</v>
      </c>
      <c r="M355" s="79"/>
      <c r="N355" s="74"/>
      <c r="O355" s="81" t="s">
        <v>636</v>
      </c>
      <c r="P355" s="81" t="s">
        <v>636</v>
      </c>
      <c r="Q355" s="81"/>
      <c r="R355" s="82" t="s">
        <v>654</v>
      </c>
      <c r="S355" s="84">
        <v>43488.967453703706</v>
      </c>
      <c r="T355" s="81"/>
      <c r="U355" s="81"/>
      <c r="V355" s="81"/>
      <c r="W355" s="81"/>
      <c r="X355" s="81"/>
      <c r="Y355" s="81" t="s">
        <v>887</v>
      </c>
      <c r="Z355" s="81" t="s">
        <v>1023</v>
      </c>
      <c r="AA355" s="81" t="s">
        <v>1036</v>
      </c>
      <c r="AB355" s="81" t="s">
        <v>1045</v>
      </c>
      <c r="AC355" s="82" t="s">
        <v>1056</v>
      </c>
      <c r="AD355" s="82" t="s">
        <v>1074</v>
      </c>
      <c r="AE355" s="82" t="s">
        <v>1317</v>
      </c>
      <c r="AF355" s="81">
        <v>0</v>
      </c>
      <c r="AG355" s="81">
        <v>0</v>
      </c>
      <c r="AH355" s="81" t="s">
        <v>644</v>
      </c>
      <c r="AI355" s="81" t="s">
        <v>1453</v>
      </c>
      <c r="AJ355" s="84">
        <v>43488.755324074074</v>
      </c>
      <c r="AK355" s="82" t="s">
        <v>1460</v>
      </c>
      <c r="AL355" s="81">
        <v>351</v>
      </c>
      <c r="AM355" s="81">
        <v>23</v>
      </c>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v>1</v>
      </c>
      <c r="BT355" s="80" t="str">
        <f>REPLACE(INDEX(GroupVertices[Group],MATCH(Edges[[#This Row],[Vertex 1]],GroupVertices[Vertex],0)),1,1,"")</f>
        <v>6</v>
      </c>
      <c r="BU355" s="80" t="str">
        <f>REPLACE(INDEX(GroupVertices[Group],MATCH(Edges[[#This Row],[Vertex 2]],GroupVertices[Vertex],0)),1,1,"")</f>
        <v>6</v>
      </c>
      <c r="BV355" s="48">
        <v>2</v>
      </c>
      <c r="BW355" s="49">
        <v>3.1746031746031744</v>
      </c>
      <c r="BX355" s="48">
        <v>1</v>
      </c>
      <c r="BY355" s="49">
        <v>1.5873015873015872</v>
      </c>
      <c r="BZ355" s="48">
        <v>0</v>
      </c>
      <c r="CA355" s="49">
        <v>0</v>
      </c>
      <c r="CB355" s="48">
        <v>60</v>
      </c>
      <c r="CC355" s="49">
        <v>95.23809523809524</v>
      </c>
      <c r="CD355" s="48">
        <v>63</v>
      </c>
    </row>
    <row r="356" spans="1:82" ht="15">
      <c r="A356" s="66" t="s">
        <v>490</v>
      </c>
      <c r="B356" s="66" t="s">
        <v>631</v>
      </c>
      <c r="C356" s="67"/>
      <c r="D356" s="68"/>
      <c r="E356" s="69"/>
      <c r="F356" s="70"/>
      <c r="G356" s="67"/>
      <c r="H356" s="71"/>
      <c r="I356" s="72"/>
      <c r="J356" s="72"/>
      <c r="K356" s="34" t="s">
        <v>65</v>
      </c>
      <c r="L356" s="79">
        <v>356</v>
      </c>
      <c r="M356" s="79"/>
      <c r="N356" s="74"/>
      <c r="O356" s="81" t="s">
        <v>636</v>
      </c>
      <c r="P356" s="81" t="s">
        <v>636</v>
      </c>
      <c r="Q356" s="81"/>
      <c r="R356" s="82" t="s">
        <v>654</v>
      </c>
      <c r="S356" s="84">
        <v>43488.95113425926</v>
      </c>
      <c r="T356" s="81"/>
      <c r="U356" s="81"/>
      <c r="V356" s="81"/>
      <c r="W356" s="81"/>
      <c r="X356" s="81"/>
      <c r="Y356" s="81" t="s">
        <v>888</v>
      </c>
      <c r="Z356" s="81"/>
      <c r="AA356" s="81"/>
      <c r="AB356" s="81"/>
      <c r="AC356" s="81"/>
      <c r="AD356" s="81"/>
      <c r="AE356" s="82" t="s">
        <v>1318</v>
      </c>
      <c r="AF356" s="81">
        <v>2</v>
      </c>
      <c r="AG356" s="81">
        <v>1</v>
      </c>
      <c r="AH356" s="81" t="s">
        <v>644</v>
      </c>
      <c r="AI356" s="81" t="s">
        <v>1453</v>
      </c>
      <c r="AJ356" s="84">
        <v>43488.755324074074</v>
      </c>
      <c r="AK356" s="82" t="s">
        <v>1460</v>
      </c>
      <c r="AL356" s="81">
        <v>351</v>
      </c>
      <c r="AM356" s="81">
        <v>23</v>
      </c>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v>1</v>
      </c>
      <c r="BT356" s="80" t="str">
        <f>REPLACE(INDEX(GroupVertices[Group],MATCH(Edges[[#This Row],[Vertex 1]],GroupVertices[Vertex],0)),1,1,"")</f>
        <v>6</v>
      </c>
      <c r="BU356" s="80" t="str">
        <f>REPLACE(INDEX(GroupVertices[Group],MATCH(Edges[[#This Row],[Vertex 2]],GroupVertices[Vertex],0)),1,1,"")</f>
        <v>6</v>
      </c>
      <c r="BV356" s="48">
        <v>0</v>
      </c>
      <c r="BW356" s="49">
        <v>0</v>
      </c>
      <c r="BX356" s="48">
        <v>0</v>
      </c>
      <c r="BY356" s="49">
        <v>0</v>
      </c>
      <c r="BZ356" s="48">
        <v>0</v>
      </c>
      <c r="CA356" s="49">
        <v>0</v>
      </c>
      <c r="CB356" s="48">
        <v>3</v>
      </c>
      <c r="CC356" s="49">
        <v>100</v>
      </c>
      <c r="CD356" s="48">
        <v>3</v>
      </c>
    </row>
    <row r="357" spans="1:82" ht="15">
      <c r="A357" s="66" t="s">
        <v>491</v>
      </c>
      <c r="B357" s="66" t="s">
        <v>631</v>
      </c>
      <c r="C357" s="67"/>
      <c r="D357" s="68"/>
      <c r="E357" s="69"/>
      <c r="F357" s="70"/>
      <c r="G357" s="67"/>
      <c r="H357" s="71"/>
      <c r="I357" s="72"/>
      <c r="J357" s="72"/>
      <c r="K357" s="34" t="s">
        <v>65</v>
      </c>
      <c r="L357" s="79">
        <v>357</v>
      </c>
      <c r="M357" s="79"/>
      <c r="N357" s="74"/>
      <c r="O357" s="81" t="s">
        <v>636</v>
      </c>
      <c r="P357" s="81" t="s">
        <v>636</v>
      </c>
      <c r="Q357" s="81"/>
      <c r="R357" s="82" t="s">
        <v>654</v>
      </c>
      <c r="S357" s="84">
        <v>43488.882789351854</v>
      </c>
      <c r="T357" s="81"/>
      <c r="U357" s="81"/>
      <c r="V357" s="81"/>
      <c r="W357" s="81"/>
      <c r="X357" s="81"/>
      <c r="Y357" s="81" t="s">
        <v>889</v>
      </c>
      <c r="Z357" s="81"/>
      <c r="AA357" s="81"/>
      <c r="AB357" s="81"/>
      <c r="AC357" s="81"/>
      <c r="AD357" s="81"/>
      <c r="AE357" s="82" t="s">
        <v>1319</v>
      </c>
      <c r="AF357" s="81">
        <v>0</v>
      </c>
      <c r="AG357" s="81">
        <v>0</v>
      </c>
      <c r="AH357" s="81" t="s">
        <v>644</v>
      </c>
      <c r="AI357" s="81" t="s">
        <v>1453</v>
      </c>
      <c r="AJ357" s="84">
        <v>43488.755324074074</v>
      </c>
      <c r="AK357" s="82" t="s">
        <v>1460</v>
      </c>
      <c r="AL357" s="81">
        <v>351</v>
      </c>
      <c r="AM357" s="81">
        <v>23</v>
      </c>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v>1</v>
      </c>
      <c r="BT357" s="80" t="str">
        <f>REPLACE(INDEX(GroupVertices[Group],MATCH(Edges[[#This Row],[Vertex 1]],GroupVertices[Vertex],0)),1,1,"")</f>
        <v>6</v>
      </c>
      <c r="BU357" s="80" t="str">
        <f>REPLACE(INDEX(GroupVertices[Group],MATCH(Edges[[#This Row],[Vertex 2]],GroupVertices[Vertex],0)),1,1,"")</f>
        <v>6</v>
      </c>
      <c r="BV357" s="48">
        <v>0</v>
      </c>
      <c r="BW357" s="49">
        <v>0</v>
      </c>
      <c r="BX357" s="48">
        <v>3</v>
      </c>
      <c r="BY357" s="49">
        <v>21.428571428571427</v>
      </c>
      <c r="BZ357" s="48">
        <v>0</v>
      </c>
      <c r="CA357" s="49">
        <v>0</v>
      </c>
      <c r="CB357" s="48">
        <v>11</v>
      </c>
      <c r="CC357" s="49">
        <v>78.57142857142857</v>
      </c>
      <c r="CD357" s="48">
        <v>14</v>
      </c>
    </row>
    <row r="358" spans="1:82" ht="15">
      <c r="A358" s="66" t="s">
        <v>492</v>
      </c>
      <c r="B358" s="66" t="s">
        <v>631</v>
      </c>
      <c r="C358" s="67"/>
      <c r="D358" s="68"/>
      <c r="E358" s="69"/>
      <c r="F358" s="70"/>
      <c r="G358" s="67"/>
      <c r="H358" s="71"/>
      <c r="I358" s="72"/>
      <c r="J358" s="72"/>
      <c r="K358" s="34" t="s">
        <v>65</v>
      </c>
      <c r="L358" s="79">
        <v>358</v>
      </c>
      <c r="M358" s="79"/>
      <c r="N358" s="74"/>
      <c r="O358" s="81" t="s">
        <v>636</v>
      </c>
      <c r="P358" s="81" t="s">
        <v>636</v>
      </c>
      <c r="Q358" s="81"/>
      <c r="R358" s="82" t="s">
        <v>654</v>
      </c>
      <c r="S358" s="84">
        <v>43488.88149305555</v>
      </c>
      <c r="T358" s="81"/>
      <c r="U358" s="81"/>
      <c r="V358" s="81"/>
      <c r="W358" s="81"/>
      <c r="X358" s="81"/>
      <c r="Y358" s="81" t="s">
        <v>890</v>
      </c>
      <c r="Z358" s="81"/>
      <c r="AA358" s="81"/>
      <c r="AB358" s="81"/>
      <c r="AC358" s="81"/>
      <c r="AD358" s="81"/>
      <c r="AE358" s="82" t="s">
        <v>1320</v>
      </c>
      <c r="AF358" s="81">
        <v>0</v>
      </c>
      <c r="AG358" s="81">
        <v>0</v>
      </c>
      <c r="AH358" s="81" t="s">
        <v>644</v>
      </c>
      <c r="AI358" s="81" t="s">
        <v>1453</v>
      </c>
      <c r="AJ358" s="84">
        <v>43488.755324074074</v>
      </c>
      <c r="AK358" s="82" t="s">
        <v>1460</v>
      </c>
      <c r="AL358" s="81">
        <v>351</v>
      </c>
      <c r="AM358" s="81">
        <v>23</v>
      </c>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v>1</v>
      </c>
      <c r="BT358" s="80" t="str">
        <f>REPLACE(INDEX(GroupVertices[Group],MATCH(Edges[[#This Row],[Vertex 1]],GroupVertices[Vertex],0)),1,1,"")</f>
        <v>6</v>
      </c>
      <c r="BU358" s="80" t="str">
        <f>REPLACE(INDEX(GroupVertices[Group],MATCH(Edges[[#This Row],[Vertex 2]],GroupVertices[Vertex],0)),1,1,"")</f>
        <v>6</v>
      </c>
      <c r="BV358" s="48">
        <v>0</v>
      </c>
      <c r="BW358" s="49">
        <v>0</v>
      </c>
      <c r="BX358" s="48">
        <v>1</v>
      </c>
      <c r="BY358" s="49">
        <v>4</v>
      </c>
      <c r="BZ358" s="48">
        <v>0</v>
      </c>
      <c r="CA358" s="49">
        <v>0</v>
      </c>
      <c r="CB358" s="48">
        <v>24</v>
      </c>
      <c r="CC358" s="49">
        <v>96</v>
      </c>
      <c r="CD358" s="48">
        <v>25</v>
      </c>
    </row>
    <row r="359" spans="1:82" ht="15">
      <c r="A359" s="66" t="s">
        <v>493</v>
      </c>
      <c r="B359" s="66" t="s">
        <v>631</v>
      </c>
      <c r="C359" s="67"/>
      <c r="D359" s="68"/>
      <c r="E359" s="69"/>
      <c r="F359" s="70"/>
      <c r="G359" s="67"/>
      <c r="H359" s="71"/>
      <c r="I359" s="72"/>
      <c r="J359" s="72"/>
      <c r="K359" s="34" t="s">
        <v>65</v>
      </c>
      <c r="L359" s="79">
        <v>359</v>
      </c>
      <c r="M359" s="79"/>
      <c r="N359" s="74"/>
      <c r="O359" s="81" t="s">
        <v>636</v>
      </c>
      <c r="P359" s="81" t="s">
        <v>636</v>
      </c>
      <c r="Q359" s="81"/>
      <c r="R359" s="82" t="s">
        <v>654</v>
      </c>
      <c r="S359" s="84">
        <v>43488.87459490741</v>
      </c>
      <c r="T359" s="81"/>
      <c r="U359" s="81"/>
      <c r="V359" s="81"/>
      <c r="W359" s="81"/>
      <c r="X359" s="81"/>
      <c r="Y359" s="81" t="s">
        <v>891</v>
      </c>
      <c r="Z359" s="81"/>
      <c r="AA359" s="81"/>
      <c r="AB359" s="81"/>
      <c r="AC359" s="81"/>
      <c r="AD359" s="81"/>
      <c r="AE359" s="82" t="s">
        <v>1321</v>
      </c>
      <c r="AF359" s="81">
        <v>2</v>
      </c>
      <c r="AG359" s="81">
        <v>0</v>
      </c>
      <c r="AH359" s="81" t="s">
        <v>644</v>
      </c>
      <c r="AI359" s="81" t="s">
        <v>1453</v>
      </c>
      <c r="AJ359" s="84">
        <v>43488.755324074074</v>
      </c>
      <c r="AK359" s="82" t="s">
        <v>1460</v>
      </c>
      <c r="AL359" s="81">
        <v>351</v>
      </c>
      <c r="AM359" s="81">
        <v>23</v>
      </c>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v>1</v>
      </c>
      <c r="BT359" s="80" t="str">
        <f>REPLACE(INDEX(GroupVertices[Group],MATCH(Edges[[#This Row],[Vertex 1]],GroupVertices[Vertex],0)),1,1,"")</f>
        <v>6</v>
      </c>
      <c r="BU359" s="80" t="str">
        <f>REPLACE(INDEX(GroupVertices[Group],MATCH(Edges[[#This Row],[Vertex 2]],GroupVertices[Vertex],0)),1,1,"")</f>
        <v>6</v>
      </c>
      <c r="BV359" s="48">
        <v>0</v>
      </c>
      <c r="BW359" s="49">
        <v>0</v>
      </c>
      <c r="BX359" s="48">
        <v>0</v>
      </c>
      <c r="BY359" s="49">
        <v>0</v>
      </c>
      <c r="BZ359" s="48">
        <v>0</v>
      </c>
      <c r="CA359" s="49">
        <v>0</v>
      </c>
      <c r="CB359" s="48">
        <v>3</v>
      </c>
      <c r="CC359" s="49">
        <v>100</v>
      </c>
      <c r="CD359" s="48">
        <v>3</v>
      </c>
    </row>
    <row r="360" spans="1:82" ht="15">
      <c r="A360" s="66" t="s">
        <v>494</v>
      </c>
      <c r="B360" s="66" t="s">
        <v>631</v>
      </c>
      <c r="C360" s="67"/>
      <c r="D360" s="68"/>
      <c r="E360" s="69"/>
      <c r="F360" s="70"/>
      <c r="G360" s="67"/>
      <c r="H360" s="71"/>
      <c r="I360" s="72"/>
      <c r="J360" s="72"/>
      <c r="K360" s="34" t="s">
        <v>65</v>
      </c>
      <c r="L360" s="79">
        <v>360</v>
      </c>
      <c r="M360" s="79"/>
      <c r="N360" s="74"/>
      <c r="O360" s="81" t="s">
        <v>636</v>
      </c>
      <c r="P360" s="81" t="s">
        <v>636</v>
      </c>
      <c r="Q360" s="81"/>
      <c r="R360" s="82" t="s">
        <v>654</v>
      </c>
      <c r="S360" s="84">
        <v>43488.83130787037</v>
      </c>
      <c r="T360" s="81"/>
      <c r="U360" s="81"/>
      <c r="V360" s="81"/>
      <c r="W360" s="81"/>
      <c r="X360" s="81"/>
      <c r="Y360" s="81" t="s">
        <v>892</v>
      </c>
      <c r="Z360" s="81"/>
      <c r="AA360" s="81"/>
      <c r="AB360" s="81"/>
      <c r="AC360" s="81"/>
      <c r="AD360" s="81"/>
      <c r="AE360" s="82" t="s">
        <v>1322</v>
      </c>
      <c r="AF360" s="81">
        <v>0</v>
      </c>
      <c r="AG360" s="81">
        <v>0</v>
      </c>
      <c r="AH360" s="81" t="s">
        <v>644</v>
      </c>
      <c r="AI360" s="81" t="s">
        <v>1453</v>
      </c>
      <c r="AJ360" s="84">
        <v>43488.755324074074</v>
      </c>
      <c r="AK360" s="82" t="s">
        <v>1460</v>
      </c>
      <c r="AL360" s="81">
        <v>351</v>
      </c>
      <c r="AM360" s="81">
        <v>23</v>
      </c>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v>1</v>
      </c>
      <c r="BT360" s="80" t="str">
        <f>REPLACE(INDEX(GroupVertices[Group],MATCH(Edges[[#This Row],[Vertex 1]],GroupVertices[Vertex],0)),1,1,"")</f>
        <v>6</v>
      </c>
      <c r="BU360" s="80" t="str">
        <f>REPLACE(INDEX(GroupVertices[Group],MATCH(Edges[[#This Row],[Vertex 2]],GroupVertices[Vertex],0)),1,1,"")</f>
        <v>6</v>
      </c>
      <c r="BV360" s="48">
        <v>0</v>
      </c>
      <c r="BW360" s="49">
        <v>0</v>
      </c>
      <c r="BX360" s="48">
        <v>0</v>
      </c>
      <c r="BY360" s="49">
        <v>0</v>
      </c>
      <c r="BZ360" s="48">
        <v>0</v>
      </c>
      <c r="CA360" s="49">
        <v>0</v>
      </c>
      <c r="CB360" s="48">
        <v>2</v>
      </c>
      <c r="CC360" s="49">
        <v>100</v>
      </c>
      <c r="CD360" s="48">
        <v>2</v>
      </c>
    </row>
    <row r="361" spans="1:82" ht="15">
      <c r="A361" s="66" t="s">
        <v>495</v>
      </c>
      <c r="B361" s="66" t="s">
        <v>631</v>
      </c>
      <c r="C361" s="67"/>
      <c r="D361" s="68"/>
      <c r="E361" s="69"/>
      <c r="F361" s="70"/>
      <c r="G361" s="67"/>
      <c r="H361" s="71"/>
      <c r="I361" s="72"/>
      <c r="J361" s="72"/>
      <c r="K361" s="34" t="s">
        <v>65</v>
      </c>
      <c r="L361" s="79">
        <v>361</v>
      </c>
      <c r="M361" s="79"/>
      <c r="N361" s="74"/>
      <c r="O361" s="81" t="s">
        <v>636</v>
      </c>
      <c r="P361" s="81" t="s">
        <v>636</v>
      </c>
      <c r="Q361" s="81"/>
      <c r="R361" s="82" t="s">
        <v>654</v>
      </c>
      <c r="S361" s="84">
        <v>43488.79893518519</v>
      </c>
      <c r="T361" s="81"/>
      <c r="U361" s="81"/>
      <c r="V361" s="81"/>
      <c r="W361" s="81"/>
      <c r="X361" s="81"/>
      <c r="Y361" s="81" t="s">
        <v>893</v>
      </c>
      <c r="Z361" s="81"/>
      <c r="AA361" s="81"/>
      <c r="AB361" s="81"/>
      <c r="AC361" s="81"/>
      <c r="AD361" s="81"/>
      <c r="AE361" s="82" t="s">
        <v>1323</v>
      </c>
      <c r="AF361" s="81">
        <v>2</v>
      </c>
      <c r="AG361" s="81">
        <v>1</v>
      </c>
      <c r="AH361" s="81" t="s">
        <v>644</v>
      </c>
      <c r="AI361" s="81" t="s">
        <v>1453</v>
      </c>
      <c r="AJ361" s="84">
        <v>43488.755324074074</v>
      </c>
      <c r="AK361" s="82" t="s">
        <v>1460</v>
      </c>
      <c r="AL361" s="81">
        <v>351</v>
      </c>
      <c r="AM361" s="81">
        <v>23</v>
      </c>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v>1</v>
      </c>
      <c r="BT361" s="80" t="str">
        <f>REPLACE(INDEX(GroupVertices[Group],MATCH(Edges[[#This Row],[Vertex 1]],GroupVertices[Vertex],0)),1,1,"")</f>
        <v>6</v>
      </c>
      <c r="BU361" s="80" t="str">
        <f>REPLACE(INDEX(GroupVertices[Group],MATCH(Edges[[#This Row],[Vertex 2]],GroupVertices[Vertex],0)),1,1,"")</f>
        <v>6</v>
      </c>
      <c r="BV361" s="48">
        <v>3</v>
      </c>
      <c r="BW361" s="49">
        <v>25</v>
      </c>
      <c r="BX361" s="48">
        <v>0</v>
      </c>
      <c r="BY361" s="49">
        <v>0</v>
      </c>
      <c r="BZ361" s="48">
        <v>0</v>
      </c>
      <c r="CA361" s="49">
        <v>0</v>
      </c>
      <c r="CB361" s="48">
        <v>9</v>
      </c>
      <c r="CC361" s="49">
        <v>75</v>
      </c>
      <c r="CD361" s="48">
        <v>12</v>
      </c>
    </row>
    <row r="362" spans="1:82" ht="15">
      <c r="A362" s="66" t="s">
        <v>496</v>
      </c>
      <c r="B362" s="66" t="s">
        <v>506</v>
      </c>
      <c r="C362" s="67" t="s">
        <v>3168</v>
      </c>
      <c r="D362" s="68"/>
      <c r="E362" s="69"/>
      <c r="F362" s="70"/>
      <c r="G362" s="67"/>
      <c r="H362" s="71"/>
      <c r="I362" s="72"/>
      <c r="J362" s="72"/>
      <c r="K362" s="34" t="s">
        <v>65</v>
      </c>
      <c r="L362" s="79">
        <v>362</v>
      </c>
      <c r="M362" s="79"/>
      <c r="N362" s="74"/>
      <c r="O362" s="81" t="s">
        <v>635</v>
      </c>
      <c r="P362" s="81" t="s">
        <v>637</v>
      </c>
      <c r="Q362" s="81"/>
      <c r="R362" s="81"/>
      <c r="S362" s="84">
        <v>43489.75641203704</v>
      </c>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t="s">
        <v>894</v>
      </c>
      <c r="AR362" s="81"/>
      <c r="AS362" s="81"/>
      <c r="AT362" s="81"/>
      <c r="AU362" s="81"/>
      <c r="AV362" s="81"/>
      <c r="AW362" s="81" t="s">
        <v>496</v>
      </c>
      <c r="AX362" s="81"/>
      <c r="AY362" s="82" t="s">
        <v>1324</v>
      </c>
      <c r="AZ362" s="81">
        <v>0</v>
      </c>
      <c r="BA362" s="81">
        <v>0</v>
      </c>
      <c r="BB362" s="81" t="s">
        <v>904</v>
      </c>
      <c r="BC362" s="81"/>
      <c r="BD362" s="81"/>
      <c r="BE362" s="81"/>
      <c r="BF362" s="81"/>
      <c r="BG362" s="84">
        <v>43489.694236111114</v>
      </c>
      <c r="BH362" s="81"/>
      <c r="BI362" s="81" t="s">
        <v>506</v>
      </c>
      <c r="BJ362" s="82" t="s">
        <v>1334</v>
      </c>
      <c r="BK362" s="81">
        <v>4</v>
      </c>
      <c r="BL362" s="81">
        <v>2</v>
      </c>
      <c r="BM362" s="81"/>
      <c r="BN362" s="81"/>
      <c r="BO362" s="81"/>
      <c r="BP362" s="81"/>
      <c r="BQ362" s="81"/>
      <c r="BR362" s="81"/>
      <c r="BS362">
        <v>1</v>
      </c>
      <c r="BT362" s="80" t="str">
        <f>REPLACE(INDEX(GroupVertices[Group],MATCH(Edges[[#This Row],[Vertex 1]],GroupVertices[Vertex],0)),1,1,"")</f>
        <v>1</v>
      </c>
      <c r="BU362" s="80" t="str">
        <f>REPLACE(INDEX(GroupVertices[Group],MATCH(Edges[[#This Row],[Vertex 2]],GroupVertices[Vertex],0)),1,1,"")</f>
        <v>1</v>
      </c>
      <c r="BV362" s="48"/>
      <c r="BW362" s="49"/>
      <c r="BX362" s="48"/>
      <c r="BY362" s="49"/>
      <c r="BZ362" s="48"/>
      <c r="CA362" s="49"/>
      <c r="CB362" s="48"/>
      <c r="CC362" s="49"/>
      <c r="CD362" s="48"/>
    </row>
    <row r="363" spans="1:82" ht="15">
      <c r="A363" s="66" t="s">
        <v>496</v>
      </c>
      <c r="B363" s="66" t="s">
        <v>632</v>
      </c>
      <c r="C363" s="67"/>
      <c r="D363" s="68"/>
      <c r="E363" s="69"/>
      <c r="F363" s="70"/>
      <c r="G363" s="67"/>
      <c r="H363" s="71"/>
      <c r="I363" s="72"/>
      <c r="J363" s="72"/>
      <c r="K363" s="34" t="s">
        <v>65</v>
      </c>
      <c r="L363" s="79">
        <v>363</v>
      </c>
      <c r="M363" s="79"/>
      <c r="N363" s="74"/>
      <c r="O363" s="81" t="s">
        <v>636</v>
      </c>
      <c r="P363" s="81" t="s">
        <v>636</v>
      </c>
      <c r="Q363" s="81"/>
      <c r="R363" s="82" t="s">
        <v>655</v>
      </c>
      <c r="S363" s="84">
        <v>43489.75641203704</v>
      </c>
      <c r="T363" s="81"/>
      <c r="U363" s="81"/>
      <c r="V363" s="81"/>
      <c r="W363" s="81"/>
      <c r="X363" s="81"/>
      <c r="Y363" s="81" t="s">
        <v>894</v>
      </c>
      <c r="Z363" s="81"/>
      <c r="AA363" s="81"/>
      <c r="AB363" s="81"/>
      <c r="AC363" s="81"/>
      <c r="AD363" s="81"/>
      <c r="AE363" s="82" t="s">
        <v>1324</v>
      </c>
      <c r="AF363" s="81">
        <v>0</v>
      </c>
      <c r="AG363" s="81">
        <v>0</v>
      </c>
      <c r="AH363" s="81" t="s">
        <v>645</v>
      </c>
      <c r="AI363" s="81" t="s">
        <v>1453</v>
      </c>
      <c r="AJ363" s="84">
        <v>43489.5084375</v>
      </c>
      <c r="AK363" s="82" t="s">
        <v>1461</v>
      </c>
      <c r="AL363" s="81">
        <v>434</v>
      </c>
      <c r="AM363" s="81">
        <v>128</v>
      </c>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v>1</v>
      </c>
      <c r="BT363" s="80" t="str">
        <f>REPLACE(INDEX(GroupVertices[Group],MATCH(Edges[[#This Row],[Vertex 1]],GroupVertices[Vertex],0)),1,1,"")</f>
        <v>1</v>
      </c>
      <c r="BU363" s="80" t="str">
        <f>REPLACE(INDEX(GroupVertices[Group],MATCH(Edges[[#This Row],[Vertex 2]],GroupVertices[Vertex],0)),1,1,"")</f>
        <v>1</v>
      </c>
      <c r="BV363" s="48">
        <v>0</v>
      </c>
      <c r="BW363" s="49">
        <v>0</v>
      </c>
      <c r="BX363" s="48">
        <v>0</v>
      </c>
      <c r="BY363" s="49">
        <v>0</v>
      </c>
      <c r="BZ363" s="48">
        <v>0</v>
      </c>
      <c r="CA363" s="49">
        <v>0</v>
      </c>
      <c r="CB363" s="48">
        <v>1</v>
      </c>
      <c r="CC363" s="49">
        <v>100</v>
      </c>
      <c r="CD363" s="48">
        <v>1</v>
      </c>
    </row>
    <row r="364" spans="1:82" ht="15">
      <c r="A364" s="66" t="s">
        <v>497</v>
      </c>
      <c r="B364" s="66" t="s">
        <v>632</v>
      </c>
      <c r="C364" s="67"/>
      <c r="D364" s="68"/>
      <c r="E364" s="69"/>
      <c r="F364" s="70"/>
      <c r="G364" s="67"/>
      <c r="H364" s="71"/>
      <c r="I364" s="72"/>
      <c r="J364" s="72"/>
      <c r="K364" s="34" t="s">
        <v>65</v>
      </c>
      <c r="L364" s="79">
        <v>364</v>
      </c>
      <c r="M364" s="79"/>
      <c r="N364" s="74"/>
      <c r="O364" s="81" t="s">
        <v>636</v>
      </c>
      <c r="P364" s="81" t="s">
        <v>636</v>
      </c>
      <c r="Q364" s="81"/>
      <c r="R364" s="82" t="s">
        <v>655</v>
      </c>
      <c r="S364" s="84">
        <v>43489.72387731481</v>
      </c>
      <c r="T364" s="81"/>
      <c r="U364" s="81"/>
      <c r="V364" s="81"/>
      <c r="W364" s="81"/>
      <c r="X364" s="81"/>
      <c r="Y364" s="81" t="s">
        <v>895</v>
      </c>
      <c r="Z364" s="81"/>
      <c r="AA364" s="81"/>
      <c r="AB364" s="81"/>
      <c r="AC364" s="81"/>
      <c r="AD364" s="81"/>
      <c r="AE364" s="82" t="s">
        <v>1325</v>
      </c>
      <c r="AF364" s="81">
        <v>0</v>
      </c>
      <c r="AG364" s="81">
        <v>0</v>
      </c>
      <c r="AH364" s="81" t="s">
        <v>645</v>
      </c>
      <c r="AI364" s="81" t="s">
        <v>1453</v>
      </c>
      <c r="AJ364" s="84">
        <v>43489.5084375</v>
      </c>
      <c r="AK364" s="82" t="s">
        <v>1461</v>
      </c>
      <c r="AL364" s="81">
        <v>434</v>
      </c>
      <c r="AM364" s="81">
        <v>128</v>
      </c>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v>1</v>
      </c>
      <c r="BT364" s="80" t="str">
        <f>REPLACE(INDEX(GroupVertices[Group],MATCH(Edges[[#This Row],[Vertex 1]],GroupVertices[Vertex],0)),1,1,"")</f>
        <v>1</v>
      </c>
      <c r="BU364" s="80" t="str">
        <f>REPLACE(INDEX(GroupVertices[Group],MATCH(Edges[[#This Row],[Vertex 2]],GroupVertices[Vertex],0)),1,1,"")</f>
        <v>1</v>
      </c>
      <c r="BV364" s="48">
        <v>0</v>
      </c>
      <c r="BW364" s="49">
        <v>0</v>
      </c>
      <c r="BX364" s="48">
        <v>0</v>
      </c>
      <c r="BY364" s="49">
        <v>0</v>
      </c>
      <c r="BZ364" s="48">
        <v>0</v>
      </c>
      <c r="CA364" s="49">
        <v>0</v>
      </c>
      <c r="CB364" s="48">
        <v>17</v>
      </c>
      <c r="CC364" s="49">
        <v>100</v>
      </c>
      <c r="CD364" s="48">
        <v>17</v>
      </c>
    </row>
    <row r="365" spans="1:82" ht="15">
      <c r="A365" s="66" t="s">
        <v>498</v>
      </c>
      <c r="B365" s="66" t="s">
        <v>556</v>
      </c>
      <c r="C365" s="67" t="s">
        <v>3168</v>
      </c>
      <c r="D365" s="68"/>
      <c r="E365" s="69"/>
      <c r="F365" s="70"/>
      <c r="G365" s="67"/>
      <c r="H365" s="71"/>
      <c r="I365" s="72"/>
      <c r="J365" s="72"/>
      <c r="K365" s="34" t="s">
        <v>65</v>
      </c>
      <c r="L365" s="79">
        <v>365</v>
      </c>
      <c r="M365" s="79"/>
      <c r="N365" s="74"/>
      <c r="O365" s="81" t="s">
        <v>635</v>
      </c>
      <c r="P365" s="81" t="s">
        <v>637</v>
      </c>
      <c r="Q365" s="81"/>
      <c r="R365" s="81"/>
      <c r="S365" s="84">
        <v>43489.723020833335</v>
      </c>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t="s">
        <v>896</v>
      </c>
      <c r="AR365" s="81"/>
      <c r="AS365" s="81"/>
      <c r="AT365" s="81"/>
      <c r="AU365" s="81"/>
      <c r="AV365" s="81"/>
      <c r="AW365" s="81" t="s">
        <v>498</v>
      </c>
      <c r="AX365" s="81"/>
      <c r="AY365" s="82" t="s">
        <v>1326</v>
      </c>
      <c r="AZ365" s="81">
        <v>0</v>
      </c>
      <c r="BA365" s="81">
        <v>0</v>
      </c>
      <c r="BB365" s="81" t="s">
        <v>950</v>
      </c>
      <c r="BC365" s="81"/>
      <c r="BD365" s="81"/>
      <c r="BE365" s="81"/>
      <c r="BF365" s="81"/>
      <c r="BG365" s="84">
        <v>43489.5553125</v>
      </c>
      <c r="BH365" s="81"/>
      <c r="BI365" s="81" t="s">
        <v>556</v>
      </c>
      <c r="BJ365" s="82" t="s">
        <v>1384</v>
      </c>
      <c r="BK365" s="81">
        <v>30</v>
      </c>
      <c r="BL365" s="81">
        <v>6</v>
      </c>
      <c r="BM365" s="81"/>
      <c r="BN365" s="81"/>
      <c r="BO365" s="81"/>
      <c r="BP365" s="81"/>
      <c r="BQ365" s="81"/>
      <c r="BR365" s="81"/>
      <c r="BS365">
        <v>1</v>
      </c>
      <c r="BT365" s="80" t="str">
        <f>REPLACE(INDEX(GroupVertices[Group],MATCH(Edges[[#This Row],[Vertex 1]],GroupVertices[Vertex],0)),1,1,"")</f>
        <v>1</v>
      </c>
      <c r="BU365" s="80" t="str">
        <f>REPLACE(INDEX(GroupVertices[Group],MATCH(Edges[[#This Row],[Vertex 2]],GroupVertices[Vertex],0)),1,1,"")</f>
        <v>1</v>
      </c>
      <c r="BV365" s="48"/>
      <c r="BW365" s="49"/>
      <c r="BX365" s="48"/>
      <c r="BY365" s="49"/>
      <c r="BZ365" s="48"/>
      <c r="CA365" s="49"/>
      <c r="CB365" s="48"/>
      <c r="CC365" s="49"/>
      <c r="CD365" s="48"/>
    </row>
    <row r="366" spans="1:82" ht="15">
      <c r="A366" s="66" t="s">
        <v>498</v>
      </c>
      <c r="B366" s="66" t="s">
        <v>632</v>
      </c>
      <c r="C366" s="67"/>
      <c r="D366" s="68"/>
      <c r="E366" s="69"/>
      <c r="F366" s="70"/>
      <c r="G366" s="67"/>
      <c r="H366" s="71"/>
      <c r="I366" s="72"/>
      <c r="J366" s="72"/>
      <c r="K366" s="34" t="s">
        <v>65</v>
      </c>
      <c r="L366" s="79">
        <v>366</v>
      </c>
      <c r="M366" s="79"/>
      <c r="N366" s="74"/>
      <c r="O366" s="81" t="s">
        <v>636</v>
      </c>
      <c r="P366" s="81" t="s">
        <v>636</v>
      </c>
      <c r="Q366" s="81"/>
      <c r="R366" s="82" t="s">
        <v>655</v>
      </c>
      <c r="S366" s="84">
        <v>43489.723020833335</v>
      </c>
      <c r="T366" s="81"/>
      <c r="U366" s="81"/>
      <c r="V366" s="81"/>
      <c r="W366" s="81"/>
      <c r="X366" s="81"/>
      <c r="Y366" s="81" t="s">
        <v>896</v>
      </c>
      <c r="Z366" s="81"/>
      <c r="AA366" s="81"/>
      <c r="AB366" s="81"/>
      <c r="AC366" s="81"/>
      <c r="AD366" s="81"/>
      <c r="AE366" s="82" t="s">
        <v>1326</v>
      </c>
      <c r="AF366" s="81">
        <v>0</v>
      </c>
      <c r="AG366" s="81">
        <v>0</v>
      </c>
      <c r="AH366" s="81" t="s">
        <v>645</v>
      </c>
      <c r="AI366" s="81" t="s">
        <v>1453</v>
      </c>
      <c r="AJ366" s="84">
        <v>43489.5084375</v>
      </c>
      <c r="AK366" s="82" t="s">
        <v>1461</v>
      </c>
      <c r="AL366" s="81">
        <v>434</v>
      </c>
      <c r="AM366" s="81">
        <v>128</v>
      </c>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v>1</v>
      </c>
      <c r="BT366" s="80" t="str">
        <f>REPLACE(INDEX(GroupVertices[Group],MATCH(Edges[[#This Row],[Vertex 1]],GroupVertices[Vertex],0)),1,1,"")</f>
        <v>1</v>
      </c>
      <c r="BU366" s="80" t="str">
        <f>REPLACE(INDEX(GroupVertices[Group],MATCH(Edges[[#This Row],[Vertex 2]],GroupVertices[Vertex],0)),1,1,"")</f>
        <v>1</v>
      </c>
      <c r="BV366" s="48">
        <v>0</v>
      </c>
      <c r="BW366" s="49">
        <v>0</v>
      </c>
      <c r="BX366" s="48">
        <v>0</v>
      </c>
      <c r="BY366" s="49">
        <v>0</v>
      </c>
      <c r="BZ366" s="48">
        <v>0</v>
      </c>
      <c r="CA366" s="49">
        <v>0</v>
      </c>
      <c r="CB366" s="48">
        <v>11</v>
      </c>
      <c r="CC366" s="49">
        <v>100</v>
      </c>
      <c r="CD366" s="48">
        <v>11</v>
      </c>
    </row>
    <row r="367" spans="1:82" ht="15">
      <c r="A367" s="66" t="s">
        <v>499</v>
      </c>
      <c r="B367" s="66" t="s">
        <v>632</v>
      </c>
      <c r="C367" s="67"/>
      <c r="D367" s="68"/>
      <c r="E367" s="69"/>
      <c r="F367" s="70"/>
      <c r="G367" s="67"/>
      <c r="H367" s="71"/>
      <c r="I367" s="72"/>
      <c r="J367" s="72"/>
      <c r="K367" s="34" t="s">
        <v>65</v>
      </c>
      <c r="L367" s="79">
        <v>367</v>
      </c>
      <c r="M367" s="79"/>
      <c r="N367" s="74"/>
      <c r="O367" s="81" t="s">
        <v>636</v>
      </c>
      <c r="P367" s="81" t="s">
        <v>636</v>
      </c>
      <c r="Q367" s="81"/>
      <c r="R367" s="82" t="s">
        <v>655</v>
      </c>
      <c r="S367" s="84">
        <v>43489.720821759256</v>
      </c>
      <c r="T367" s="81"/>
      <c r="U367" s="81"/>
      <c r="V367" s="81"/>
      <c r="W367" s="81"/>
      <c r="X367" s="81"/>
      <c r="Y367" s="81" t="s">
        <v>897</v>
      </c>
      <c r="Z367" s="81"/>
      <c r="AA367" s="81"/>
      <c r="AB367" s="81"/>
      <c r="AC367" s="81"/>
      <c r="AD367" s="81"/>
      <c r="AE367" s="82" t="s">
        <v>1327</v>
      </c>
      <c r="AF367" s="81">
        <v>0</v>
      </c>
      <c r="AG367" s="81">
        <v>0</v>
      </c>
      <c r="AH367" s="81" t="s">
        <v>645</v>
      </c>
      <c r="AI367" s="81" t="s">
        <v>1453</v>
      </c>
      <c r="AJ367" s="84">
        <v>43489.5084375</v>
      </c>
      <c r="AK367" s="82" t="s">
        <v>1461</v>
      </c>
      <c r="AL367" s="81">
        <v>434</v>
      </c>
      <c r="AM367" s="81">
        <v>128</v>
      </c>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v>1</v>
      </c>
      <c r="BT367" s="80" t="str">
        <f>REPLACE(INDEX(GroupVertices[Group],MATCH(Edges[[#This Row],[Vertex 1]],GroupVertices[Vertex],0)),1,1,"")</f>
        <v>1</v>
      </c>
      <c r="BU367" s="80" t="str">
        <f>REPLACE(INDEX(GroupVertices[Group],MATCH(Edges[[#This Row],[Vertex 2]],GroupVertices[Vertex],0)),1,1,"")</f>
        <v>1</v>
      </c>
      <c r="BV367" s="48">
        <v>2</v>
      </c>
      <c r="BW367" s="49">
        <v>6.0606060606060606</v>
      </c>
      <c r="BX367" s="48">
        <v>3</v>
      </c>
      <c r="BY367" s="49">
        <v>9.090909090909092</v>
      </c>
      <c r="BZ367" s="48">
        <v>0</v>
      </c>
      <c r="CA367" s="49">
        <v>0</v>
      </c>
      <c r="CB367" s="48">
        <v>28</v>
      </c>
      <c r="CC367" s="49">
        <v>84.84848484848484</v>
      </c>
      <c r="CD367" s="48">
        <v>33</v>
      </c>
    </row>
    <row r="368" spans="1:82" ht="15">
      <c r="A368" s="66" t="s">
        <v>500</v>
      </c>
      <c r="B368" s="66" t="s">
        <v>593</v>
      </c>
      <c r="C368" s="67" t="s">
        <v>3166</v>
      </c>
      <c r="D368" s="68">
        <v>7</v>
      </c>
      <c r="E368" s="69"/>
      <c r="F368" s="70"/>
      <c r="G368" s="67"/>
      <c r="H368" s="71"/>
      <c r="I368" s="72"/>
      <c r="J368" s="72"/>
      <c r="K368" s="34" t="s">
        <v>65</v>
      </c>
      <c r="L368" s="79">
        <v>368</v>
      </c>
      <c r="M368" s="79"/>
      <c r="N368" s="74"/>
      <c r="O368" s="81" t="s">
        <v>635</v>
      </c>
      <c r="P368" s="81" t="s">
        <v>637</v>
      </c>
      <c r="Q368" s="81"/>
      <c r="R368" s="81"/>
      <c r="S368" s="84">
        <v>43489.70761574074</v>
      </c>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2" t="s">
        <v>898</v>
      </c>
      <c r="AR368" s="81" t="s">
        <v>1024</v>
      </c>
      <c r="AS368" s="81" t="s">
        <v>1037</v>
      </c>
      <c r="AT368" s="81" t="s">
        <v>1045</v>
      </c>
      <c r="AU368" s="82" t="s">
        <v>1475</v>
      </c>
      <c r="AV368" s="82" t="s">
        <v>1075</v>
      </c>
      <c r="AW368" s="81" t="s">
        <v>500</v>
      </c>
      <c r="AX368" s="81"/>
      <c r="AY368" s="82" t="s">
        <v>1328</v>
      </c>
      <c r="AZ368" s="81">
        <v>1</v>
      </c>
      <c r="BA368" s="81">
        <v>0</v>
      </c>
      <c r="BB368" s="81" t="s">
        <v>987</v>
      </c>
      <c r="BC368" s="81"/>
      <c r="BD368" s="81"/>
      <c r="BE368" s="81"/>
      <c r="BF368" s="81"/>
      <c r="BG368" s="84">
        <v>43489.51665509259</v>
      </c>
      <c r="BH368" s="81"/>
      <c r="BI368" s="81" t="s">
        <v>593</v>
      </c>
      <c r="BJ368" s="82" t="s">
        <v>1421</v>
      </c>
      <c r="BK368" s="81">
        <v>49</v>
      </c>
      <c r="BL368" s="81">
        <v>9</v>
      </c>
      <c r="BM368" s="81"/>
      <c r="BN368" s="81"/>
      <c r="BO368" s="81"/>
      <c r="BP368" s="81"/>
      <c r="BQ368" s="81"/>
      <c r="BR368" s="81"/>
      <c r="BS368">
        <v>1</v>
      </c>
      <c r="BT368" s="80" t="str">
        <f>REPLACE(INDEX(GroupVertices[Group],MATCH(Edges[[#This Row],[Vertex 1]],GroupVertices[Vertex],0)),1,1,"")</f>
        <v>1</v>
      </c>
      <c r="BU368" s="80" t="str">
        <f>REPLACE(INDEX(GroupVertices[Group],MATCH(Edges[[#This Row],[Vertex 2]],GroupVertices[Vertex],0)),1,1,"")</f>
        <v>1</v>
      </c>
      <c r="BV368" s="48"/>
      <c r="BW368" s="49"/>
      <c r="BX368" s="48"/>
      <c r="BY368" s="49"/>
      <c r="BZ368" s="48"/>
      <c r="CA368" s="49"/>
      <c r="CB368" s="48"/>
      <c r="CC368" s="49"/>
      <c r="CD368" s="48"/>
    </row>
    <row r="369" spans="1:82" ht="15">
      <c r="A369" s="66" t="s">
        <v>500</v>
      </c>
      <c r="B369" s="66" t="s">
        <v>632</v>
      </c>
      <c r="C369" s="67"/>
      <c r="D369" s="68"/>
      <c r="E369" s="69"/>
      <c r="F369" s="70"/>
      <c r="G369" s="67"/>
      <c r="H369" s="71"/>
      <c r="I369" s="72"/>
      <c r="J369" s="72"/>
      <c r="K369" s="34" t="s">
        <v>65</v>
      </c>
      <c r="L369" s="79">
        <v>369</v>
      </c>
      <c r="M369" s="79"/>
      <c r="N369" s="74"/>
      <c r="O369" s="81" t="s">
        <v>636</v>
      </c>
      <c r="P369" s="81" t="s">
        <v>636</v>
      </c>
      <c r="Q369" s="81"/>
      <c r="R369" s="82" t="s">
        <v>655</v>
      </c>
      <c r="S369" s="84">
        <v>43489.70761574074</v>
      </c>
      <c r="T369" s="81"/>
      <c r="U369" s="81"/>
      <c r="V369" s="81"/>
      <c r="W369" s="81"/>
      <c r="X369" s="81"/>
      <c r="Y369" s="82" t="s">
        <v>898</v>
      </c>
      <c r="Z369" s="81" t="s">
        <v>1024</v>
      </c>
      <c r="AA369" s="81" t="s">
        <v>1037</v>
      </c>
      <c r="AB369" s="81" t="s">
        <v>1045</v>
      </c>
      <c r="AC369" s="82" t="s">
        <v>1057</v>
      </c>
      <c r="AD369" s="82" t="s">
        <v>1075</v>
      </c>
      <c r="AE369" s="82" t="s">
        <v>1328</v>
      </c>
      <c r="AF369" s="81">
        <v>1</v>
      </c>
      <c r="AG369" s="81">
        <v>0</v>
      </c>
      <c r="AH369" s="81" t="s">
        <v>645</v>
      </c>
      <c r="AI369" s="81" t="s">
        <v>1453</v>
      </c>
      <c r="AJ369" s="84">
        <v>43489.5084375</v>
      </c>
      <c r="AK369" s="82" t="s">
        <v>1461</v>
      </c>
      <c r="AL369" s="81">
        <v>434</v>
      </c>
      <c r="AM369" s="81">
        <v>128</v>
      </c>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v>1</v>
      </c>
      <c r="BT369" s="80" t="str">
        <f>REPLACE(INDEX(GroupVertices[Group],MATCH(Edges[[#This Row],[Vertex 1]],GroupVertices[Vertex],0)),1,1,"")</f>
        <v>1</v>
      </c>
      <c r="BU369" s="80" t="str">
        <f>REPLACE(INDEX(GroupVertices[Group],MATCH(Edges[[#This Row],[Vertex 2]],GroupVertices[Vertex],0)),1,1,"")</f>
        <v>1</v>
      </c>
      <c r="BV369" s="48">
        <v>0</v>
      </c>
      <c r="BW369" s="49">
        <v>0</v>
      </c>
      <c r="BX369" s="48">
        <v>0</v>
      </c>
      <c r="BY369" s="49">
        <v>0</v>
      </c>
      <c r="BZ369" s="48">
        <v>0</v>
      </c>
      <c r="CA369" s="49">
        <v>0</v>
      </c>
      <c r="CB369" s="48">
        <v>0</v>
      </c>
      <c r="CC369" s="49">
        <v>0</v>
      </c>
      <c r="CD369" s="48">
        <v>0</v>
      </c>
    </row>
    <row r="370" spans="1:82" ht="15">
      <c r="A370" s="66" t="s">
        <v>501</v>
      </c>
      <c r="B370" s="66" t="s">
        <v>632</v>
      </c>
      <c r="C370" s="67"/>
      <c r="D370" s="68"/>
      <c r="E370" s="69"/>
      <c r="F370" s="70"/>
      <c r="G370" s="67"/>
      <c r="H370" s="71"/>
      <c r="I370" s="72"/>
      <c r="J370" s="72"/>
      <c r="K370" s="34" t="s">
        <v>65</v>
      </c>
      <c r="L370" s="79">
        <v>370</v>
      </c>
      <c r="M370" s="79"/>
      <c r="N370" s="74"/>
      <c r="O370" s="81" t="s">
        <v>636</v>
      </c>
      <c r="P370" s="81" t="s">
        <v>636</v>
      </c>
      <c r="Q370" s="81"/>
      <c r="R370" s="82" t="s">
        <v>655</v>
      </c>
      <c r="S370" s="84">
        <v>43489.70670138889</v>
      </c>
      <c r="T370" s="81"/>
      <c r="U370" s="81"/>
      <c r="V370" s="81"/>
      <c r="W370" s="81"/>
      <c r="X370" s="81"/>
      <c r="Y370" s="81" t="s">
        <v>899</v>
      </c>
      <c r="Z370" s="81"/>
      <c r="AA370" s="81"/>
      <c r="AB370" s="81"/>
      <c r="AC370" s="81"/>
      <c r="AD370" s="81"/>
      <c r="AE370" s="82" t="s">
        <v>1329</v>
      </c>
      <c r="AF370" s="81">
        <v>2</v>
      </c>
      <c r="AG370" s="81">
        <v>0</v>
      </c>
      <c r="AH370" s="81" t="s">
        <v>645</v>
      </c>
      <c r="AI370" s="81" t="s">
        <v>1453</v>
      </c>
      <c r="AJ370" s="84">
        <v>43489.5084375</v>
      </c>
      <c r="AK370" s="82" t="s">
        <v>1461</v>
      </c>
      <c r="AL370" s="81">
        <v>434</v>
      </c>
      <c r="AM370" s="81">
        <v>128</v>
      </c>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v>1</v>
      </c>
      <c r="BT370" s="80" t="str">
        <f>REPLACE(INDEX(GroupVertices[Group],MATCH(Edges[[#This Row],[Vertex 1]],GroupVertices[Vertex],0)),1,1,"")</f>
        <v>1</v>
      </c>
      <c r="BU370" s="80" t="str">
        <f>REPLACE(INDEX(GroupVertices[Group],MATCH(Edges[[#This Row],[Vertex 2]],GroupVertices[Vertex],0)),1,1,"")</f>
        <v>1</v>
      </c>
      <c r="BV370" s="48">
        <v>1</v>
      </c>
      <c r="BW370" s="49">
        <v>16.666666666666668</v>
      </c>
      <c r="BX370" s="48">
        <v>0</v>
      </c>
      <c r="BY370" s="49">
        <v>0</v>
      </c>
      <c r="BZ370" s="48">
        <v>0</v>
      </c>
      <c r="CA370" s="49">
        <v>0</v>
      </c>
      <c r="CB370" s="48">
        <v>5</v>
      </c>
      <c r="CC370" s="49">
        <v>83.33333333333333</v>
      </c>
      <c r="CD370" s="48">
        <v>6</v>
      </c>
    </row>
    <row r="371" spans="1:82" ht="15">
      <c r="A371" s="66" t="s">
        <v>502</v>
      </c>
      <c r="B371" s="66" t="s">
        <v>632</v>
      </c>
      <c r="C371" s="67"/>
      <c r="D371" s="68"/>
      <c r="E371" s="69"/>
      <c r="F371" s="70"/>
      <c r="G371" s="67"/>
      <c r="H371" s="71"/>
      <c r="I371" s="72"/>
      <c r="J371" s="72"/>
      <c r="K371" s="34" t="s">
        <v>65</v>
      </c>
      <c r="L371" s="79">
        <v>371</v>
      </c>
      <c r="M371" s="79"/>
      <c r="N371" s="74"/>
      <c r="O371" s="81" t="s">
        <v>636</v>
      </c>
      <c r="P371" s="81" t="s">
        <v>636</v>
      </c>
      <c r="Q371" s="81"/>
      <c r="R371" s="82" t="s">
        <v>655</v>
      </c>
      <c r="S371" s="84">
        <v>43489.703576388885</v>
      </c>
      <c r="T371" s="81"/>
      <c r="U371" s="81"/>
      <c r="V371" s="81"/>
      <c r="W371" s="81"/>
      <c r="X371" s="81"/>
      <c r="Y371" s="81" t="s">
        <v>900</v>
      </c>
      <c r="Z371" s="81"/>
      <c r="AA371" s="81"/>
      <c r="AB371" s="81"/>
      <c r="AC371" s="81"/>
      <c r="AD371" s="81"/>
      <c r="AE371" s="82" t="s">
        <v>1330</v>
      </c>
      <c r="AF371" s="81">
        <v>0</v>
      </c>
      <c r="AG371" s="81">
        <v>0</v>
      </c>
      <c r="AH371" s="81" t="s">
        <v>645</v>
      </c>
      <c r="AI371" s="81" t="s">
        <v>1453</v>
      </c>
      <c r="AJ371" s="84">
        <v>43489.5084375</v>
      </c>
      <c r="AK371" s="82" t="s">
        <v>1461</v>
      </c>
      <c r="AL371" s="81">
        <v>434</v>
      </c>
      <c r="AM371" s="81">
        <v>128</v>
      </c>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v>1</v>
      </c>
      <c r="BT371" s="80" t="str">
        <f>REPLACE(INDEX(GroupVertices[Group],MATCH(Edges[[#This Row],[Vertex 1]],GroupVertices[Vertex],0)),1,1,"")</f>
        <v>1</v>
      </c>
      <c r="BU371" s="80" t="str">
        <f>REPLACE(INDEX(GroupVertices[Group],MATCH(Edges[[#This Row],[Vertex 2]],GroupVertices[Vertex],0)),1,1,"")</f>
        <v>1</v>
      </c>
      <c r="BV371" s="48">
        <v>0</v>
      </c>
      <c r="BW371" s="49">
        <v>0</v>
      </c>
      <c r="BX371" s="48">
        <v>2</v>
      </c>
      <c r="BY371" s="49">
        <v>13.333333333333334</v>
      </c>
      <c r="BZ371" s="48">
        <v>0</v>
      </c>
      <c r="CA371" s="49">
        <v>0</v>
      </c>
      <c r="CB371" s="48">
        <v>13</v>
      </c>
      <c r="CC371" s="49">
        <v>86.66666666666667</v>
      </c>
      <c r="CD371" s="48">
        <v>15</v>
      </c>
    </row>
    <row r="372" spans="1:82" ht="15">
      <c r="A372" s="66" t="s">
        <v>503</v>
      </c>
      <c r="B372" s="66" t="s">
        <v>632</v>
      </c>
      <c r="C372" s="67"/>
      <c r="D372" s="68"/>
      <c r="E372" s="69"/>
      <c r="F372" s="70"/>
      <c r="G372" s="67"/>
      <c r="H372" s="71"/>
      <c r="I372" s="72"/>
      <c r="J372" s="72"/>
      <c r="K372" s="34" t="s">
        <v>65</v>
      </c>
      <c r="L372" s="79">
        <v>372</v>
      </c>
      <c r="M372" s="79"/>
      <c r="N372" s="74"/>
      <c r="O372" s="81" t="s">
        <v>636</v>
      </c>
      <c r="P372" s="81" t="s">
        <v>636</v>
      </c>
      <c r="Q372" s="81"/>
      <c r="R372" s="82" t="s">
        <v>655</v>
      </c>
      <c r="S372" s="84">
        <v>43489.69893518519</v>
      </c>
      <c r="T372" s="81"/>
      <c r="U372" s="81"/>
      <c r="V372" s="81"/>
      <c r="W372" s="81"/>
      <c r="X372" s="81"/>
      <c r="Y372" s="81" t="s">
        <v>901</v>
      </c>
      <c r="Z372" s="81"/>
      <c r="AA372" s="81"/>
      <c r="AB372" s="81"/>
      <c r="AC372" s="81"/>
      <c r="AD372" s="81"/>
      <c r="AE372" s="82" t="s">
        <v>1331</v>
      </c>
      <c r="AF372" s="81">
        <v>2</v>
      </c>
      <c r="AG372" s="81">
        <v>1</v>
      </c>
      <c r="AH372" s="81" t="s">
        <v>645</v>
      </c>
      <c r="AI372" s="81" t="s">
        <v>1453</v>
      </c>
      <c r="AJ372" s="84">
        <v>43489.5084375</v>
      </c>
      <c r="AK372" s="82" t="s">
        <v>1461</v>
      </c>
      <c r="AL372" s="81">
        <v>434</v>
      </c>
      <c r="AM372" s="81">
        <v>128</v>
      </c>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v>1</v>
      </c>
      <c r="BT372" s="80" t="str">
        <f>REPLACE(INDEX(GroupVertices[Group],MATCH(Edges[[#This Row],[Vertex 1]],GroupVertices[Vertex],0)),1,1,"")</f>
        <v>1</v>
      </c>
      <c r="BU372" s="80" t="str">
        <f>REPLACE(INDEX(GroupVertices[Group],MATCH(Edges[[#This Row],[Vertex 2]],GroupVertices[Vertex],0)),1,1,"")</f>
        <v>1</v>
      </c>
      <c r="BV372" s="48">
        <v>2</v>
      </c>
      <c r="BW372" s="49">
        <v>10.526315789473685</v>
      </c>
      <c r="BX372" s="48">
        <v>1</v>
      </c>
      <c r="BY372" s="49">
        <v>5.2631578947368425</v>
      </c>
      <c r="BZ372" s="48">
        <v>0</v>
      </c>
      <c r="CA372" s="49">
        <v>0</v>
      </c>
      <c r="CB372" s="48">
        <v>16</v>
      </c>
      <c r="CC372" s="49">
        <v>84.21052631578948</v>
      </c>
      <c r="CD372" s="48">
        <v>19</v>
      </c>
    </row>
    <row r="373" spans="1:82" ht="15">
      <c r="A373" s="66" t="s">
        <v>504</v>
      </c>
      <c r="B373" s="66" t="s">
        <v>632</v>
      </c>
      <c r="C373" s="67"/>
      <c r="D373" s="68"/>
      <c r="E373" s="69"/>
      <c r="F373" s="70"/>
      <c r="G373" s="67"/>
      <c r="H373" s="71"/>
      <c r="I373" s="72"/>
      <c r="J373" s="72"/>
      <c r="K373" s="34" t="s">
        <v>65</v>
      </c>
      <c r="L373" s="79">
        <v>373</v>
      </c>
      <c r="M373" s="79"/>
      <c r="N373" s="74"/>
      <c r="O373" s="81" t="s">
        <v>636</v>
      </c>
      <c r="P373" s="81" t="s">
        <v>636</v>
      </c>
      <c r="Q373" s="81"/>
      <c r="R373" s="82" t="s">
        <v>655</v>
      </c>
      <c r="S373" s="84">
        <v>43489.69650462963</v>
      </c>
      <c r="T373" s="81"/>
      <c r="U373" s="81"/>
      <c r="V373" s="81"/>
      <c r="W373" s="81"/>
      <c r="X373" s="81"/>
      <c r="Y373" s="81" t="s">
        <v>902</v>
      </c>
      <c r="Z373" s="81"/>
      <c r="AA373" s="81"/>
      <c r="AB373" s="81"/>
      <c r="AC373" s="81"/>
      <c r="AD373" s="81"/>
      <c r="AE373" s="82" t="s">
        <v>1332</v>
      </c>
      <c r="AF373" s="81">
        <v>5</v>
      </c>
      <c r="AG373" s="81">
        <v>0</v>
      </c>
      <c r="AH373" s="81" t="s">
        <v>645</v>
      </c>
      <c r="AI373" s="81" t="s">
        <v>1453</v>
      </c>
      <c r="AJ373" s="84">
        <v>43489.5084375</v>
      </c>
      <c r="AK373" s="82" t="s">
        <v>1461</v>
      </c>
      <c r="AL373" s="81">
        <v>434</v>
      </c>
      <c r="AM373" s="81">
        <v>128</v>
      </c>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v>1</v>
      </c>
      <c r="BT373" s="80" t="str">
        <f>REPLACE(INDEX(GroupVertices[Group],MATCH(Edges[[#This Row],[Vertex 1]],GroupVertices[Vertex],0)),1,1,"")</f>
        <v>1</v>
      </c>
      <c r="BU373" s="80" t="str">
        <f>REPLACE(INDEX(GroupVertices[Group],MATCH(Edges[[#This Row],[Vertex 2]],GroupVertices[Vertex],0)),1,1,"")</f>
        <v>1</v>
      </c>
      <c r="BV373" s="48">
        <v>1</v>
      </c>
      <c r="BW373" s="49">
        <v>4.166666666666667</v>
      </c>
      <c r="BX373" s="48">
        <v>0</v>
      </c>
      <c r="BY373" s="49">
        <v>0</v>
      </c>
      <c r="BZ373" s="48">
        <v>0</v>
      </c>
      <c r="CA373" s="49">
        <v>0</v>
      </c>
      <c r="CB373" s="48">
        <v>23</v>
      </c>
      <c r="CC373" s="49">
        <v>95.83333333333333</v>
      </c>
      <c r="CD373" s="48">
        <v>24</v>
      </c>
    </row>
    <row r="374" spans="1:82" ht="15">
      <c r="A374" s="66" t="s">
        <v>505</v>
      </c>
      <c r="B374" s="66" t="s">
        <v>507</v>
      </c>
      <c r="C374" s="67" t="s">
        <v>3166</v>
      </c>
      <c r="D374" s="68">
        <v>7</v>
      </c>
      <c r="E374" s="69"/>
      <c r="F374" s="70"/>
      <c r="G374" s="67"/>
      <c r="H374" s="71"/>
      <c r="I374" s="72"/>
      <c r="J374" s="72"/>
      <c r="K374" s="34" t="s">
        <v>65</v>
      </c>
      <c r="L374" s="79">
        <v>374</v>
      </c>
      <c r="M374" s="79"/>
      <c r="N374" s="74"/>
      <c r="O374" s="81" t="s">
        <v>635</v>
      </c>
      <c r="P374" s="81" t="s">
        <v>637</v>
      </c>
      <c r="Q374" s="81"/>
      <c r="R374" s="81"/>
      <c r="S374" s="84">
        <v>43489.69553240741</v>
      </c>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t="s">
        <v>903</v>
      </c>
      <c r="AR374" s="81"/>
      <c r="AS374" s="81"/>
      <c r="AT374" s="81"/>
      <c r="AU374" s="81"/>
      <c r="AV374" s="81"/>
      <c r="AW374" s="81" t="s">
        <v>505</v>
      </c>
      <c r="AX374" s="81"/>
      <c r="AY374" s="82" t="s">
        <v>1333</v>
      </c>
      <c r="AZ374" s="81">
        <v>1</v>
      </c>
      <c r="BA374" s="81">
        <v>0</v>
      </c>
      <c r="BB374" s="82" t="s">
        <v>898</v>
      </c>
      <c r="BC374" s="81" t="s">
        <v>1024</v>
      </c>
      <c r="BD374" s="81" t="s">
        <v>1037</v>
      </c>
      <c r="BE374" s="81" t="s">
        <v>1045</v>
      </c>
      <c r="BF374" s="82" t="s">
        <v>1058</v>
      </c>
      <c r="BG374" s="84">
        <v>43489.69380787037</v>
      </c>
      <c r="BH374" s="82" t="s">
        <v>1075</v>
      </c>
      <c r="BI374" s="81" t="s">
        <v>507</v>
      </c>
      <c r="BJ374" s="82" t="s">
        <v>1335</v>
      </c>
      <c r="BK374" s="81">
        <v>0</v>
      </c>
      <c r="BL374" s="81">
        <v>1</v>
      </c>
      <c r="BM374" s="81"/>
      <c r="BN374" s="81"/>
      <c r="BO374" s="81"/>
      <c r="BP374" s="81"/>
      <c r="BQ374" s="81"/>
      <c r="BR374" s="81"/>
      <c r="BS374">
        <v>1</v>
      </c>
      <c r="BT374" s="80" t="str">
        <f>REPLACE(INDEX(GroupVertices[Group],MATCH(Edges[[#This Row],[Vertex 1]],GroupVertices[Vertex],0)),1,1,"")</f>
        <v>1</v>
      </c>
      <c r="BU374" s="80" t="str">
        <f>REPLACE(INDEX(GroupVertices[Group],MATCH(Edges[[#This Row],[Vertex 2]],GroupVertices[Vertex],0)),1,1,"")</f>
        <v>1</v>
      </c>
      <c r="BV374" s="48"/>
      <c r="BW374" s="49"/>
      <c r="BX374" s="48"/>
      <c r="BY374" s="49"/>
      <c r="BZ374" s="48"/>
      <c r="CA374" s="49"/>
      <c r="CB374" s="48"/>
      <c r="CC374" s="49"/>
      <c r="CD374" s="48"/>
    </row>
    <row r="375" spans="1:82" ht="15">
      <c r="A375" s="66" t="s">
        <v>505</v>
      </c>
      <c r="B375" s="66" t="s">
        <v>632</v>
      </c>
      <c r="C375" s="67"/>
      <c r="D375" s="68"/>
      <c r="E375" s="69"/>
      <c r="F375" s="70"/>
      <c r="G375" s="67"/>
      <c r="H375" s="71"/>
      <c r="I375" s="72"/>
      <c r="J375" s="72"/>
      <c r="K375" s="34" t="s">
        <v>65</v>
      </c>
      <c r="L375" s="79">
        <v>375</v>
      </c>
      <c r="M375" s="79"/>
      <c r="N375" s="74"/>
      <c r="O375" s="81" t="s">
        <v>636</v>
      </c>
      <c r="P375" s="81" t="s">
        <v>636</v>
      </c>
      <c r="Q375" s="81"/>
      <c r="R375" s="82" t="s">
        <v>655</v>
      </c>
      <c r="S375" s="84">
        <v>43489.69553240741</v>
      </c>
      <c r="T375" s="81"/>
      <c r="U375" s="81"/>
      <c r="V375" s="81"/>
      <c r="W375" s="81"/>
      <c r="X375" s="81"/>
      <c r="Y375" s="81" t="s">
        <v>903</v>
      </c>
      <c r="Z375" s="81"/>
      <c r="AA375" s="81"/>
      <c r="AB375" s="81"/>
      <c r="AC375" s="81"/>
      <c r="AD375" s="81"/>
      <c r="AE375" s="82" t="s">
        <v>1333</v>
      </c>
      <c r="AF375" s="81">
        <v>1</v>
      </c>
      <c r="AG375" s="81">
        <v>0</v>
      </c>
      <c r="AH375" s="81" t="s">
        <v>645</v>
      </c>
      <c r="AI375" s="81" t="s">
        <v>1453</v>
      </c>
      <c r="AJ375" s="84">
        <v>43489.5084375</v>
      </c>
      <c r="AK375" s="82" t="s">
        <v>1461</v>
      </c>
      <c r="AL375" s="81">
        <v>434</v>
      </c>
      <c r="AM375" s="81">
        <v>128</v>
      </c>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v>1</v>
      </c>
      <c r="BT375" s="80" t="str">
        <f>REPLACE(INDEX(GroupVertices[Group],MATCH(Edges[[#This Row],[Vertex 1]],GroupVertices[Vertex],0)),1,1,"")</f>
        <v>1</v>
      </c>
      <c r="BU375" s="80" t="str">
        <f>REPLACE(INDEX(GroupVertices[Group],MATCH(Edges[[#This Row],[Vertex 2]],GroupVertices[Vertex],0)),1,1,"")</f>
        <v>1</v>
      </c>
      <c r="BV375" s="48">
        <v>1</v>
      </c>
      <c r="BW375" s="49">
        <v>2.7777777777777777</v>
      </c>
      <c r="BX375" s="48">
        <v>2</v>
      </c>
      <c r="BY375" s="49">
        <v>5.555555555555555</v>
      </c>
      <c r="BZ375" s="48">
        <v>0</v>
      </c>
      <c r="CA375" s="49">
        <v>0</v>
      </c>
      <c r="CB375" s="48">
        <v>33</v>
      </c>
      <c r="CC375" s="49">
        <v>91.66666666666667</v>
      </c>
      <c r="CD375" s="48">
        <v>36</v>
      </c>
    </row>
    <row r="376" spans="1:82" ht="15">
      <c r="A376" s="66" t="s">
        <v>506</v>
      </c>
      <c r="B376" s="66" t="s">
        <v>632</v>
      </c>
      <c r="C376" s="67"/>
      <c r="D376" s="68"/>
      <c r="E376" s="69"/>
      <c r="F376" s="70"/>
      <c r="G376" s="67"/>
      <c r="H376" s="71"/>
      <c r="I376" s="72"/>
      <c r="J376" s="72"/>
      <c r="K376" s="34" t="s">
        <v>65</v>
      </c>
      <c r="L376" s="79">
        <v>376</v>
      </c>
      <c r="M376" s="79"/>
      <c r="N376" s="74"/>
      <c r="O376" s="81" t="s">
        <v>636</v>
      </c>
      <c r="P376" s="81" t="s">
        <v>636</v>
      </c>
      <c r="Q376" s="81"/>
      <c r="R376" s="82" t="s">
        <v>655</v>
      </c>
      <c r="S376" s="84">
        <v>43489.694236111114</v>
      </c>
      <c r="T376" s="81"/>
      <c r="U376" s="81"/>
      <c r="V376" s="81"/>
      <c r="W376" s="81"/>
      <c r="X376" s="81"/>
      <c r="Y376" s="81" t="s">
        <v>904</v>
      </c>
      <c r="Z376" s="81"/>
      <c r="AA376" s="81"/>
      <c r="AB376" s="81"/>
      <c r="AC376" s="81"/>
      <c r="AD376" s="81"/>
      <c r="AE376" s="82" t="s">
        <v>1334</v>
      </c>
      <c r="AF376" s="81">
        <v>4</v>
      </c>
      <c r="AG376" s="81">
        <v>2</v>
      </c>
      <c r="AH376" s="81" t="s">
        <v>645</v>
      </c>
      <c r="AI376" s="81" t="s">
        <v>1453</v>
      </c>
      <c r="AJ376" s="84">
        <v>43489.5084375</v>
      </c>
      <c r="AK376" s="82" t="s">
        <v>1461</v>
      </c>
      <c r="AL376" s="81">
        <v>434</v>
      </c>
      <c r="AM376" s="81">
        <v>128</v>
      </c>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v>1</v>
      </c>
      <c r="BT376" s="80" t="str">
        <f>REPLACE(INDEX(GroupVertices[Group],MATCH(Edges[[#This Row],[Vertex 1]],GroupVertices[Vertex],0)),1,1,"")</f>
        <v>1</v>
      </c>
      <c r="BU376" s="80" t="str">
        <f>REPLACE(INDEX(GroupVertices[Group],MATCH(Edges[[#This Row],[Vertex 2]],GroupVertices[Vertex],0)),1,1,"")</f>
        <v>1</v>
      </c>
      <c r="BV376" s="48">
        <v>0</v>
      </c>
      <c r="BW376" s="49">
        <v>0</v>
      </c>
      <c r="BX376" s="48">
        <v>1</v>
      </c>
      <c r="BY376" s="49">
        <v>25</v>
      </c>
      <c r="BZ376" s="48">
        <v>0</v>
      </c>
      <c r="CA376" s="49">
        <v>0</v>
      </c>
      <c r="CB376" s="48">
        <v>3</v>
      </c>
      <c r="CC376" s="49">
        <v>75</v>
      </c>
      <c r="CD376" s="48">
        <v>4</v>
      </c>
    </row>
    <row r="377" spans="1:82" ht="15">
      <c r="A377" s="66" t="s">
        <v>507</v>
      </c>
      <c r="B377" s="66" t="s">
        <v>632</v>
      </c>
      <c r="C377" s="67"/>
      <c r="D377" s="68"/>
      <c r="E377" s="69"/>
      <c r="F377" s="70"/>
      <c r="G377" s="67"/>
      <c r="H377" s="71"/>
      <c r="I377" s="72"/>
      <c r="J377" s="72"/>
      <c r="K377" s="34" t="s">
        <v>65</v>
      </c>
      <c r="L377" s="79">
        <v>377</v>
      </c>
      <c r="M377" s="79"/>
      <c r="N377" s="74"/>
      <c r="O377" s="81" t="s">
        <v>636</v>
      </c>
      <c r="P377" s="81" t="s">
        <v>636</v>
      </c>
      <c r="Q377" s="81"/>
      <c r="R377" s="82" t="s">
        <v>655</v>
      </c>
      <c r="S377" s="84">
        <v>43489.69380787037</v>
      </c>
      <c r="T377" s="81"/>
      <c r="U377" s="81"/>
      <c r="V377" s="81"/>
      <c r="W377" s="81"/>
      <c r="X377" s="81"/>
      <c r="Y377" s="82" t="s">
        <v>898</v>
      </c>
      <c r="Z377" s="81" t="s">
        <v>1024</v>
      </c>
      <c r="AA377" s="81" t="s">
        <v>1037</v>
      </c>
      <c r="AB377" s="81" t="s">
        <v>1045</v>
      </c>
      <c r="AC377" s="82" t="s">
        <v>1058</v>
      </c>
      <c r="AD377" s="82" t="s">
        <v>1075</v>
      </c>
      <c r="AE377" s="82" t="s">
        <v>1335</v>
      </c>
      <c r="AF377" s="81">
        <v>0</v>
      </c>
      <c r="AG377" s="81">
        <v>1</v>
      </c>
      <c r="AH377" s="81" t="s">
        <v>645</v>
      </c>
      <c r="AI377" s="81" t="s">
        <v>1453</v>
      </c>
      <c r="AJ377" s="84">
        <v>43489.5084375</v>
      </c>
      <c r="AK377" s="82" t="s">
        <v>1461</v>
      </c>
      <c r="AL377" s="81">
        <v>434</v>
      </c>
      <c r="AM377" s="81">
        <v>128</v>
      </c>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v>1</v>
      </c>
      <c r="BT377" s="80" t="str">
        <f>REPLACE(INDEX(GroupVertices[Group],MATCH(Edges[[#This Row],[Vertex 1]],GroupVertices[Vertex],0)),1,1,"")</f>
        <v>1</v>
      </c>
      <c r="BU377" s="80" t="str">
        <f>REPLACE(INDEX(GroupVertices[Group],MATCH(Edges[[#This Row],[Vertex 2]],GroupVertices[Vertex],0)),1,1,"")</f>
        <v>1</v>
      </c>
      <c r="BV377" s="48">
        <v>0</v>
      </c>
      <c r="BW377" s="49">
        <v>0</v>
      </c>
      <c r="BX377" s="48">
        <v>0</v>
      </c>
      <c r="BY377" s="49">
        <v>0</v>
      </c>
      <c r="BZ377" s="48">
        <v>0</v>
      </c>
      <c r="CA377" s="49">
        <v>0</v>
      </c>
      <c r="CB377" s="48">
        <v>0</v>
      </c>
      <c r="CC377" s="49">
        <v>0</v>
      </c>
      <c r="CD377" s="48">
        <v>0</v>
      </c>
    </row>
    <row r="378" spans="1:82" ht="15">
      <c r="A378" s="66" t="s">
        <v>508</v>
      </c>
      <c r="B378" s="66" t="s">
        <v>632</v>
      </c>
      <c r="C378" s="67"/>
      <c r="D378" s="68"/>
      <c r="E378" s="69"/>
      <c r="F378" s="70"/>
      <c r="G378" s="67"/>
      <c r="H378" s="71"/>
      <c r="I378" s="72"/>
      <c r="J378" s="72"/>
      <c r="K378" s="34" t="s">
        <v>65</v>
      </c>
      <c r="L378" s="79">
        <v>378</v>
      </c>
      <c r="M378" s="79"/>
      <c r="N378" s="74"/>
      <c r="O378" s="81" t="s">
        <v>636</v>
      </c>
      <c r="P378" s="81" t="s">
        <v>636</v>
      </c>
      <c r="Q378" s="81"/>
      <c r="R378" s="82" t="s">
        <v>655</v>
      </c>
      <c r="S378" s="84">
        <v>43489.6921875</v>
      </c>
      <c r="T378" s="81"/>
      <c r="U378" s="81"/>
      <c r="V378" s="81"/>
      <c r="W378" s="81"/>
      <c r="X378" s="81"/>
      <c r="Y378" s="81" t="s">
        <v>905</v>
      </c>
      <c r="Z378" s="81"/>
      <c r="AA378" s="81"/>
      <c r="AB378" s="81"/>
      <c r="AC378" s="81"/>
      <c r="AD378" s="81"/>
      <c r="AE378" s="82" t="s">
        <v>1336</v>
      </c>
      <c r="AF378" s="81">
        <v>1</v>
      </c>
      <c r="AG378" s="81">
        <v>0</v>
      </c>
      <c r="AH378" s="81" t="s">
        <v>645</v>
      </c>
      <c r="AI378" s="81" t="s">
        <v>1453</v>
      </c>
      <c r="AJ378" s="84">
        <v>43489.5084375</v>
      </c>
      <c r="AK378" s="82" t="s">
        <v>1461</v>
      </c>
      <c r="AL378" s="81">
        <v>434</v>
      </c>
      <c r="AM378" s="81">
        <v>128</v>
      </c>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v>1</v>
      </c>
      <c r="BT378" s="80" t="str">
        <f>REPLACE(INDEX(GroupVertices[Group],MATCH(Edges[[#This Row],[Vertex 1]],GroupVertices[Vertex],0)),1,1,"")</f>
        <v>1</v>
      </c>
      <c r="BU378" s="80" t="str">
        <f>REPLACE(INDEX(GroupVertices[Group],MATCH(Edges[[#This Row],[Vertex 2]],GroupVertices[Vertex],0)),1,1,"")</f>
        <v>1</v>
      </c>
      <c r="BV378" s="48">
        <v>2</v>
      </c>
      <c r="BW378" s="49">
        <v>13.333333333333334</v>
      </c>
      <c r="BX378" s="48">
        <v>0</v>
      </c>
      <c r="BY378" s="49">
        <v>0</v>
      </c>
      <c r="BZ378" s="48">
        <v>0</v>
      </c>
      <c r="CA378" s="49">
        <v>0</v>
      </c>
      <c r="CB378" s="48">
        <v>13</v>
      </c>
      <c r="CC378" s="49">
        <v>86.66666666666667</v>
      </c>
      <c r="CD378" s="48">
        <v>15</v>
      </c>
    </row>
    <row r="379" spans="1:82" ht="15">
      <c r="A379" s="66" t="s">
        <v>509</v>
      </c>
      <c r="B379" s="66" t="s">
        <v>556</v>
      </c>
      <c r="C379" s="67" t="s">
        <v>3167</v>
      </c>
      <c r="D379" s="68">
        <v>8.5</v>
      </c>
      <c r="E379" s="69"/>
      <c r="F379" s="70"/>
      <c r="G379" s="67"/>
      <c r="H379" s="71"/>
      <c r="I379" s="72"/>
      <c r="J379" s="72"/>
      <c r="K379" s="34" t="s">
        <v>65</v>
      </c>
      <c r="L379" s="79">
        <v>379</v>
      </c>
      <c r="M379" s="79"/>
      <c r="N379" s="74"/>
      <c r="O379" s="81" t="s">
        <v>635</v>
      </c>
      <c r="P379" s="81" t="s">
        <v>637</v>
      </c>
      <c r="Q379" s="81"/>
      <c r="R379" s="81"/>
      <c r="S379" s="84">
        <v>43489.68997685185</v>
      </c>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t="s">
        <v>906</v>
      </c>
      <c r="AR379" s="81"/>
      <c r="AS379" s="81"/>
      <c r="AT379" s="81"/>
      <c r="AU379" s="81"/>
      <c r="AV379" s="81"/>
      <c r="AW379" s="81" t="s">
        <v>509</v>
      </c>
      <c r="AX379" s="81"/>
      <c r="AY379" s="82" t="s">
        <v>1337</v>
      </c>
      <c r="AZ379" s="81">
        <v>2</v>
      </c>
      <c r="BA379" s="81">
        <v>0</v>
      </c>
      <c r="BB379" s="81" t="s">
        <v>950</v>
      </c>
      <c r="BC379" s="81"/>
      <c r="BD379" s="81"/>
      <c r="BE379" s="81"/>
      <c r="BF379" s="81"/>
      <c r="BG379" s="84">
        <v>43489.5553125</v>
      </c>
      <c r="BH379" s="81"/>
      <c r="BI379" s="81" t="s">
        <v>556</v>
      </c>
      <c r="BJ379" s="82" t="s">
        <v>1384</v>
      </c>
      <c r="BK379" s="81">
        <v>30</v>
      </c>
      <c r="BL379" s="81">
        <v>6</v>
      </c>
      <c r="BM379" s="81"/>
      <c r="BN379" s="81"/>
      <c r="BO379" s="81"/>
      <c r="BP379" s="81"/>
      <c r="BQ379" s="81"/>
      <c r="BR379" s="81"/>
      <c r="BS379">
        <v>1</v>
      </c>
      <c r="BT379" s="80" t="str">
        <f>REPLACE(INDEX(GroupVertices[Group],MATCH(Edges[[#This Row],[Vertex 1]],GroupVertices[Vertex],0)),1,1,"")</f>
        <v>1</v>
      </c>
      <c r="BU379" s="80" t="str">
        <f>REPLACE(INDEX(GroupVertices[Group],MATCH(Edges[[#This Row],[Vertex 2]],GroupVertices[Vertex],0)),1,1,"")</f>
        <v>1</v>
      </c>
      <c r="BV379" s="48"/>
      <c r="BW379" s="49"/>
      <c r="BX379" s="48"/>
      <c r="BY379" s="49"/>
      <c r="BZ379" s="48"/>
      <c r="CA379" s="49"/>
      <c r="CB379" s="48"/>
      <c r="CC379" s="49"/>
      <c r="CD379" s="48"/>
    </row>
    <row r="380" spans="1:82" ht="15">
      <c r="A380" s="66" t="s">
        <v>509</v>
      </c>
      <c r="B380" s="66" t="s">
        <v>632</v>
      </c>
      <c r="C380" s="67"/>
      <c r="D380" s="68"/>
      <c r="E380" s="69"/>
      <c r="F380" s="70"/>
      <c r="G380" s="67"/>
      <c r="H380" s="71"/>
      <c r="I380" s="72"/>
      <c r="J380" s="72"/>
      <c r="K380" s="34" t="s">
        <v>65</v>
      </c>
      <c r="L380" s="79">
        <v>380</v>
      </c>
      <c r="M380" s="79"/>
      <c r="N380" s="74"/>
      <c r="O380" s="81" t="s">
        <v>636</v>
      </c>
      <c r="P380" s="81" t="s">
        <v>636</v>
      </c>
      <c r="Q380" s="81"/>
      <c r="R380" s="82" t="s">
        <v>655</v>
      </c>
      <c r="S380" s="84">
        <v>43489.68997685185</v>
      </c>
      <c r="T380" s="81"/>
      <c r="U380" s="81"/>
      <c r="V380" s="81"/>
      <c r="W380" s="81"/>
      <c r="X380" s="81"/>
      <c r="Y380" s="81" t="s">
        <v>906</v>
      </c>
      <c r="Z380" s="81"/>
      <c r="AA380" s="81"/>
      <c r="AB380" s="81"/>
      <c r="AC380" s="81"/>
      <c r="AD380" s="81"/>
      <c r="AE380" s="82" t="s">
        <v>1337</v>
      </c>
      <c r="AF380" s="81">
        <v>2</v>
      </c>
      <c r="AG380" s="81">
        <v>0</v>
      </c>
      <c r="AH380" s="81" t="s">
        <v>645</v>
      </c>
      <c r="AI380" s="81" t="s">
        <v>1453</v>
      </c>
      <c r="AJ380" s="84">
        <v>43489.5084375</v>
      </c>
      <c r="AK380" s="82" t="s">
        <v>1461</v>
      </c>
      <c r="AL380" s="81">
        <v>434</v>
      </c>
      <c r="AM380" s="81">
        <v>128</v>
      </c>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v>1</v>
      </c>
      <c r="BT380" s="80" t="str">
        <f>REPLACE(INDEX(GroupVertices[Group],MATCH(Edges[[#This Row],[Vertex 1]],GroupVertices[Vertex],0)),1,1,"")</f>
        <v>1</v>
      </c>
      <c r="BU380" s="80" t="str">
        <f>REPLACE(INDEX(GroupVertices[Group],MATCH(Edges[[#This Row],[Vertex 2]],GroupVertices[Vertex],0)),1,1,"")</f>
        <v>1</v>
      </c>
      <c r="BV380" s="48">
        <v>9</v>
      </c>
      <c r="BW380" s="49">
        <v>8.653846153846153</v>
      </c>
      <c r="BX380" s="48">
        <v>4</v>
      </c>
      <c r="BY380" s="49">
        <v>3.8461538461538463</v>
      </c>
      <c r="BZ380" s="48">
        <v>0</v>
      </c>
      <c r="CA380" s="49">
        <v>0</v>
      </c>
      <c r="CB380" s="48">
        <v>91</v>
      </c>
      <c r="CC380" s="49">
        <v>87.5</v>
      </c>
      <c r="CD380" s="48">
        <v>104</v>
      </c>
    </row>
    <row r="381" spans="1:82" ht="15">
      <c r="A381" s="66" t="s">
        <v>510</v>
      </c>
      <c r="B381" s="66" t="s">
        <v>556</v>
      </c>
      <c r="C381" s="67" t="s">
        <v>3168</v>
      </c>
      <c r="D381" s="68"/>
      <c r="E381" s="69"/>
      <c r="F381" s="70"/>
      <c r="G381" s="67"/>
      <c r="H381" s="71"/>
      <c r="I381" s="72"/>
      <c r="J381" s="72"/>
      <c r="K381" s="34" t="s">
        <v>65</v>
      </c>
      <c r="L381" s="79">
        <v>381</v>
      </c>
      <c r="M381" s="79"/>
      <c r="N381" s="74"/>
      <c r="O381" s="81" t="s">
        <v>635</v>
      </c>
      <c r="P381" s="81" t="s">
        <v>637</v>
      </c>
      <c r="Q381" s="81"/>
      <c r="R381" s="81"/>
      <c r="S381" s="84">
        <v>43489.68806712963</v>
      </c>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t="s">
        <v>907</v>
      </c>
      <c r="AR381" s="81"/>
      <c r="AS381" s="81"/>
      <c r="AT381" s="81"/>
      <c r="AU381" s="81"/>
      <c r="AV381" s="81"/>
      <c r="AW381" s="81" t="s">
        <v>510</v>
      </c>
      <c r="AX381" s="81"/>
      <c r="AY381" s="82" t="s">
        <v>1338</v>
      </c>
      <c r="AZ381" s="81">
        <v>0</v>
      </c>
      <c r="BA381" s="81">
        <v>0</v>
      </c>
      <c r="BB381" s="81" t="s">
        <v>950</v>
      </c>
      <c r="BC381" s="81"/>
      <c r="BD381" s="81"/>
      <c r="BE381" s="81"/>
      <c r="BF381" s="81"/>
      <c r="BG381" s="84">
        <v>43489.5553125</v>
      </c>
      <c r="BH381" s="81"/>
      <c r="BI381" s="81" t="s">
        <v>556</v>
      </c>
      <c r="BJ381" s="82" t="s">
        <v>1384</v>
      </c>
      <c r="BK381" s="81">
        <v>30</v>
      </c>
      <c r="BL381" s="81">
        <v>6</v>
      </c>
      <c r="BM381" s="81"/>
      <c r="BN381" s="81"/>
      <c r="BO381" s="81"/>
      <c r="BP381" s="81"/>
      <c r="BQ381" s="81"/>
      <c r="BR381" s="81"/>
      <c r="BS381">
        <v>1</v>
      </c>
      <c r="BT381" s="80" t="str">
        <f>REPLACE(INDEX(GroupVertices[Group],MATCH(Edges[[#This Row],[Vertex 1]],GroupVertices[Vertex],0)),1,1,"")</f>
        <v>1</v>
      </c>
      <c r="BU381" s="80" t="str">
        <f>REPLACE(INDEX(GroupVertices[Group],MATCH(Edges[[#This Row],[Vertex 2]],GroupVertices[Vertex],0)),1,1,"")</f>
        <v>1</v>
      </c>
      <c r="BV381" s="48"/>
      <c r="BW381" s="49"/>
      <c r="BX381" s="48"/>
      <c r="BY381" s="49"/>
      <c r="BZ381" s="48"/>
      <c r="CA381" s="49"/>
      <c r="CB381" s="48"/>
      <c r="CC381" s="49"/>
      <c r="CD381" s="48"/>
    </row>
    <row r="382" spans="1:82" ht="15">
      <c r="A382" s="66" t="s">
        <v>510</v>
      </c>
      <c r="B382" s="66" t="s">
        <v>632</v>
      </c>
      <c r="C382" s="67"/>
      <c r="D382" s="68"/>
      <c r="E382" s="69"/>
      <c r="F382" s="70"/>
      <c r="G382" s="67"/>
      <c r="H382" s="71"/>
      <c r="I382" s="72"/>
      <c r="J382" s="72"/>
      <c r="K382" s="34" t="s">
        <v>65</v>
      </c>
      <c r="L382" s="79">
        <v>382</v>
      </c>
      <c r="M382" s="79"/>
      <c r="N382" s="74"/>
      <c r="O382" s="81" t="s">
        <v>636</v>
      </c>
      <c r="P382" s="81" t="s">
        <v>636</v>
      </c>
      <c r="Q382" s="81"/>
      <c r="R382" s="82" t="s">
        <v>655</v>
      </c>
      <c r="S382" s="84">
        <v>43489.68806712963</v>
      </c>
      <c r="T382" s="81"/>
      <c r="U382" s="81"/>
      <c r="V382" s="81"/>
      <c r="W382" s="81"/>
      <c r="X382" s="81"/>
      <c r="Y382" s="81" t="s">
        <v>907</v>
      </c>
      <c r="Z382" s="81"/>
      <c r="AA382" s="81"/>
      <c r="AB382" s="81"/>
      <c r="AC382" s="81"/>
      <c r="AD382" s="81"/>
      <c r="AE382" s="82" t="s">
        <v>1338</v>
      </c>
      <c r="AF382" s="81">
        <v>0</v>
      </c>
      <c r="AG382" s="81">
        <v>0</v>
      </c>
      <c r="AH382" s="81" t="s">
        <v>645</v>
      </c>
      <c r="AI382" s="81" t="s">
        <v>1453</v>
      </c>
      <c r="AJ382" s="84">
        <v>43489.5084375</v>
      </c>
      <c r="AK382" s="82" t="s">
        <v>1461</v>
      </c>
      <c r="AL382" s="81">
        <v>434</v>
      </c>
      <c r="AM382" s="81">
        <v>128</v>
      </c>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v>1</v>
      </c>
      <c r="BT382" s="80" t="str">
        <f>REPLACE(INDEX(GroupVertices[Group],MATCH(Edges[[#This Row],[Vertex 1]],GroupVertices[Vertex],0)),1,1,"")</f>
        <v>1</v>
      </c>
      <c r="BU382" s="80" t="str">
        <f>REPLACE(INDEX(GroupVertices[Group],MATCH(Edges[[#This Row],[Vertex 2]],GroupVertices[Vertex],0)),1,1,"")</f>
        <v>1</v>
      </c>
      <c r="BV382" s="48">
        <v>0</v>
      </c>
      <c r="BW382" s="49">
        <v>0</v>
      </c>
      <c r="BX382" s="48">
        <v>2</v>
      </c>
      <c r="BY382" s="49">
        <v>5.128205128205129</v>
      </c>
      <c r="BZ382" s="48">
        <v>0</v>
      </c>
      <c r="CA382" s="49">
        <v>0</v>
      </c>
      <c r="CB382" s="48">
        <v>37</v>
      </c>
      <c r="CC382" s="49">
        <v>94.87179487179488</v>
      </c>
      <c r="CD382" s="48">
        <v>39</v>
      </c>
    </row>
    <row r="383" spans="1:82" ht="15">
      <c r="A383" s="66" t="s">
        <v>511</v>
      </c>
      <c r="B383" s="66" t="s">
        <v>593</v>
      </c>
      <c r="C383" s="67" t="s">
        <v>3168</v>
      </c>
      <c r="D383" s="68"/>
      <c r="E383" s="69"/>
      <c r="F383" s="70"/>
      <c r="G383" s="67"/>
      <c r="H383" s="71"/>
      <c r="I383" s="72"/>
      <c r="J383" s="72"/>
      <c r="K383" s="34" t="s">
        <v>65</v>
      </c>
      <c r="L383" s="79">
        <v>383</v>
      </c>
      <c r="M383" s="79"/>
      <c r="N383" s="74"/>
      <c r="O383" s="81" t="s">
        <v>635</v>
      </c>
      <c r="P383" s="81" t="s">
        <v>637</v>
      </c>
      <c r="Q383" s="81"/>
      <c r="R383" s="81"/>
      <c r="S383" s="84">
        <v>43489.6862962963</v>
      </c>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t="s">
        <v>908</v>
      </c>
      <c r="AR383" s="81"/>
      <c r="AS383" s="81"/>
      <c r="AT383" s="81"/>
      <c r="AU383" s="81"/>
      <c r="AV383" s="81"/>
      <c r="AW383" s="81" t="s">
        <v>511</v>
      </c>
      <c r="AX383" s="81"/>
      <c r="AY383" s="82" t="s">
        <v>1339</v>
      </c>
      <c r="AZ383" s="81">
        <v>0</v>
      </c>
      <c r="BA383" s="81">
        <v>0</v>
      </c>
      <c r="BB383" s="81" t="s">
        <v>987</v>
      </c>
      <c r="BC383" s="81"/>
      <c r="BD383" s="81"/>
      <c r="BE383" s="81"/>
      <c r="BF383" s="81"/>
      <c r="BG383" s="84">
        <v>43489.51665509259</v>
      </c>
      <c r="BH383" s="81"/>
      <c r="BI383" s="81" t="s">
        <v>593</v>
      </c>
      <c r="BJ383" s="82" t="s">
        <v>1421</v>
      </c>
      <c r="BK383" s="81">
        <v>49</v>
      </c>
      <c r="BL383" s="81">
        <v>9</v>
      </c>
      <c r="BM383" s="81"/>
      <c r="BN383" s="81"/>
      <c r="BO383" s="81"/>
      <c r="BP383" s="81"/>
      <c r="BQ383" s="81"/>
      <c r="BR383" s="81"/>
      <c r="BS383">
        <v>1</v>
      </c>
      <c r="BT383" s="80" t="str">
        <f>REPLACE(INDEX(GroupVertices[Group],MATCH(Edges[[#This Row],[Vertex 1]],GroupVertices[Vertex],0)),1,1,"")</f>
        <v>1</v>
      </c>
      <c r="BU383" s="80" t="str">
        <f>REPLACE(INDEX(GroupVertices[Group],MATCH(Edges[[#This Row],[Vertex 2]],GroupVertices[Vertex],0)),1,1,"")</f>
        <v>1</v>
      </c>
      <c r="BV383" s="48"/>
      <c r="BW383" s="49"/>
      <c r="BX383" s="48"/>
      <c r="BY383" s="49"/>
      <c r="BZ383" s="48"/>
      <c r="CA383" s="49"/>
      <c r="CB383" s="48"/>
      <c r="CC383" s="49"/>
      <c r="CD383" s="48"/>
    </row>
    <row r="384" spans="1:82" ht="15">
      <c r="A384" s="66" t="s">
        <v>511</v>
      </c>
      <c r="B384" s="66" t="s">
        <v>632</v>
      </c>
      <c r="C384" s="67"/>
      <c r="D384" s="68"/>
      <c r="E384" s="69"/>
      <c r="F384" s="70"/>
      <c r="G384" s="67"/>
      <c r="H384" s="71"/>
      <c r="I384" s="72"/>
      <c r="J384" s="72"/>
      <c r="K384" s="34" t="s">
        <v>65</v>
      </c>
      <c r="L384" s="79">
        <v>384</v>
      </c>
      <c r="M384" s="79"/>
      <c r="N384" s="74"/>
      <c r="O384" s="81" t="s">
        <v>636</v>
      </c>
      <c r="P384" s="81" t="s">
        <v>636</v>
      </c>
      <c r="Q384" s="81"/>
      <c r="R384" s="82" t="s">
        <v>655</v>
      </c>
      <c r="S384" s="84">
        <v>43489.6862962963</v>
      </c>
      <c r="T384" s="81"/>
      <c r="U384" s="81"/>
      <c r="V384" s="81"/>
      <c r="W384" s="81"/>
      <c r="X384" s="81"/>
      <c r="Y384" s="81" t="s">
        <v>908</v>
      </c>
      <c r="Z384" s="81"/>
      <c r="AA384" s="81"/>
      <c r="AB384" s="81"/>
      <c r="AC384" s="81"/>
      <c r="AD384" s="81"/>
      <c r="AE384" s="82" t="s">
        <v>1339</v>
      </c>
      <c r="AF384" s="81">
        <v>0</v>
      </c>
      <c r="AG384" s="81">
        <v>0</v>
      </c>
      <c r="AH384" s="81" t="s">
        <v>645</v>
      </c>
      <c r="AI384" s="81" t="s">
        <v>1453</v>
      </c>
      <c r="AJ384" s="84">
        <v>43489.5084375</v>
      </c>
      <c r="AK384" s="82" t="s">
        <v>1461</v>
      </c>
      <c r="AL384" s="81">
        <v>434</v>
      </c>
      <c r="AM384" s="81">
        <v>128</v>
      </c>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v>1</v>
      </c>
      <c r="BT384" s="80" t="str">
        <f>REPLACE(INDEX(GroupVertices[Group],MATCH(Edges[[#This Row],[Vertex 1]],GroupVertices[Vertex],0)),1,1,"")</f>
        <v>1</v>
      </c>
      <c r="BU384" s="80" t="str">
        <f>REPLACE(INDEX(GroupVertices[Group],MATCH(Edges[[#This Row],[Vertex 2]],GroupVertices[Vertex],0)),1,1,"")</f>
        <v>1</v>
      </c>
      <c r="BV384" s="48">
        <v>4</v>
      </c>
      <c r="BW384" s="49">
        <v>8.16326530612245</v>
      </c>
      <c r="BX384" s="48">
        <v>3</v>
      </c>
      <c r="BY384" s="49">
        <v>6.122448979591836</v>
      </c>
      <c r="BZ384" s="48">
        <v>0</v>
      </c>
      <c r="CA384" s="49">
        <v>0</v>
      </c>
      <c r="CB384" s="48">
        <v>42</v>
      </c>
      <c r="CC384" s="49">
        <v>85.71428571428571</v>
      </c>
      <c r="CD384" s="48">
        <v>49</v>
      </c>
    </row>
    <row r="385" spans="1:82" ht="15">
      <c r="A385" s="66" t="s">
        <v>512</v>
      </c>
      <c r="B385" s="66" t="s">
        <v>593</v>
      </c>
      <c r="C385" s="67" t="s">
        <v>3168</v>
      </c>
      <c r="D385" s="68"/>
      <c r="E385" s="69"/>
      <c r="F385" s="70"/>
      <c r="G385" s="67"/>
      <c r="H385" s="71"/>
      <c r="I385" s="72"/>
      <c r="J385" s="72"/>
      <c r="K385" s="34" t="s">
        <v>65</v>
      </c>
      <c r="L385" s="79">
        <v>385</v>
      </c>
      <c r="M385" s="79"/>
      <c r="N385" s="74"/>
      <c r="O385" s="81" t="s">
        <v>635</v>
      </c>
      <c r="P385" s="81" t="s">
        <v>637</v>
      </c>
      <c r="Q385" s="81"/>
      <c r="R385" s="81"/>
      <c r="S385" s="84">
        <v>43489.68451388889</v>
      </c>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t="s">
        <v>909</v>
      </c>
      <c r="AR385" s="81"/>
      <c r="AS385" s="81"/>
      <c r="AT385" s="81"/>
      <c r="AU385" s="81"/>
      <c r="AV385" s="81"/>
      <c r="AW385" s="81" t="s">
        <v>512</v>
      </c>
      <c r="AX385" s="81"/>
      <c r="AY385" s="82" t="s">
        <v>1340</v>
      </c>
      <c r="AZ385" s="81">
        <v>0</v>
      </c>
      <c r="BA385" s="81">
        <v>0</v>
      </c>
      <c r="BB385" s="81" t="s">
        <v>987</v>
      </c>
      <c r="BC385" s="81"/>
      <c r="BD385" s="81"/>
      <c r="BE385" s="81"/>
      <c r="BF385" s="81"/>
      <c r="BG385" s="84">
        <v>43489.51665509259</v>
      </c>
      <c r="BH385" s="81"/>
      <c r="BI385" s="81" t="s">
        <v>593</v>
      </c>
      <c r="BJ385" s="82" t="s">
        <v>1421</v>
      </c>
      <c r="BK385" s="81">
        <v>49</v>
      </c>
      <c r="BL385" s="81">
        <v>9</v>
      </c>
      <c r="BM385" s="81"/>
      <c r="BN385" s="81"/>
      <c r="BO385" s="81"/>
      <c r="BP385" s="81"/>
      <c r="BQ385" s="81"/>
      <c r="BR385" s="81"/>
      <c r="BS385">
        <v>1</v>
      </c>
      <c r="BT385" s="80" t="str">
        <f>REPLACE(INDEX(GroupVertices[Group],MATCH(Edges[[#This Row],[Vertex 1]],GroupVertices[Vertex],0)),1,1,"")</f>
        <v>1</v>
      </c>
      <c r="BU385" s="80" t="str">
        <f>REPLACE(INDEX(GroupVertices[Group],MATCH(Edges[[#This Row],[Vertex 2]],GroupVertices[Vertex],0)),1,1,"")</f>
        <v>1</v>
      </c>
      <c r="BV385" s="48"/>
      <c r="BW385" s="49"/>
      <c r="BX385" s="48"/>
      <c r="BY385" s="49"/>
      <c r="BZ385" s="48"/>
      <c r="CA385" s="49"/>
      <c r="CB385" s="48"/>
      <c r="CC385" s="49"/>
      <c r="CD385" s="48"/>
    </row>
    <row r="386" spans="1:82" ht="15">
      <c r="A386" s="66" t="s">
        <v>512</v>
      </c>
      <c r="B386" s="66" t="s">
        <v>632</v>
      </c>
      <c r="C386" s="67"/>
      <c r="D386" s="68"/>
      <c r="E386" s="69"/>
      <c r="F386" s="70"/>
      <c r="G386" s="67"/>
      <c r="H386" s="71"/>
      <c r="I386" s="72"/>
      <c r="J386" s="72"/>
      <c r="K386" s="34" t="s">
        <v>65</v>
      </c>
      <c r="L386" s="79">
        <v>386</v>
      </c>
      <c r="M386" s="79"/>
      <c r="N386" s="74"/>
      <c r="O386" s="81" t="s">
        <v>636</v>
      </c>
      <c r="P386" s="81" t="s">
        <v>636</v>
      </c>
      <c r="Q386" s="81"/>
      <c r="R386" s="82" t="s">
        <v>655</v>
      </c>
      <c r="S386" s="84">
        <v>43489.68451388889</v>
      </c>
      <c r="T386" s="81"/>
      <c r="U386" s="81"/>
      <c r="V386" s="81"/>
      <c r="W386" s="81"/>
      <c r="X386" s="81"/>
      <c r="Y386" s="81" t="s">
        <v>909</v>
      </c>
      <c r="Z386" s="81"/>
      <c r="AA386" s="81"/>
      <c r="AB386" s="81"/>
      <c r="AC386" s="81"/>
      <c r="AD386" s="81"/>
      <c r="AE386" s="82" t="s">
        <v>1340</v>
      </c>
      <c r="AF386" s="81">
        <v>0</v>
      </c>
      <c r="AG386" s="81">
        <v>0</v>
      </c>
      <c r="AH386" s="81" t="s">
        <v>645</v>
      </c>
      <c r="AI386" s="81" t="s">
        <v>1453</v>
      </c>
      <c r="AJ386" s="84">
        <v>43489.5084375</v>
      </c>
      <c r="AK386" s="82" t="s">
        <v>1461</v>
      </c>
      <c r="AL386" s="81">
        <v>434</v>
      </c>
      <c r="AM386" s="81">
        <v>128</v>
      </c>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v>1</v>
      </c>
      <c r="BT386" s="80" t="str">
        <f>REPLACE(INDEX(GroupVertices[Group],MATCH(Edges[[#This Row],[Vertex 1]],GroupVertices[Vertex],0)),1,1,"")</f>
        <v>1</v>
      </c>
      <c r="BU386" s="80" t="str">
        <f>REPLACE(INDEX(GroupVertices[Group],MATCH(Edges[[#This Row],[Vertex 2]],GroupVertices[Vertex],0)),1,1,"")</f>
        <v>1</v>
      </c>
      <c r="BV386" s="48">
        <v>3</v>
      </c>
      <c r="BW386" s="49">
        <v>6.382978723404255</v>
      </c>
      <c r="BX386" s="48">
        <v>3</v>
      </c>
      <c r="BY386" s="49">
        <v>6.382978723404255</v>
      </c>
      <c r="BZ386" s="48">
        <v>0</v>
      </c>
      <c r="CA386" s="49">
        <v>0</v>
      </c>
      <c r="CB386" s="48">
        <v>41</v>
      </c>
      <c r="CC386" s="49">
        <v>87.23404255319149</v>
      </c>
      <c r="CD386" s="48">
        <v>47</v>
      </c>
    </row>
    <row r="387" spans="1:82" ht="15">
      <c r="A387" s="66" t="s">
        <v>513</v>
      </c>
      <c r="B387" s="66" t="s">
        <v>632</v>
      </c>
      <c r="C387" s="67"/>
      <c r="D387" s="68"/>
      <c r="E387" s="69"/>
      <c r="F387" s="70"/>
      <c r="G387" s="67"/>
      <c r="H387" s="71"/>
      <c r="I387" s="72"/>
      <c r="J387" s="72"/>
      <c r="K387" s="34" t="s">
        <v>65</v>
      </c>
      <c r="L387" s="79">
        <v>387</v>
      </c>
      <c r="M387" s="79"/>
      <c r="N387" s="74"/>
      <c r="O387" s="81" t="s">
        <v>636</v>
      </c>
      <c r="P387" s="81" t="s">
        <v>636</v>
      </c>
      <c r="Q387" s="81"/>
      <c r="R387" s="82" t="s">
        <v>655</v>
      </c>
      <c r="S387" s="84">
        <v>43489.6821875</v>
      </c>
      <c r="T387" s="81"/>
      <c r="U387" s="81"/>
      <c r="V387" s="81"/>
      <c r="W387" s="81"/>
      <c r="X387" s="81"/>
      <c r="Y387" s="81" t="s">
        <v>910</v>
      </c>
      <c r="Z387" s="81"/>
      <c r="AA387" s="81"/>
      <c r="AB387" s="81"/>
      <c r="AC387" s="81"/>
      <c r="AD387" s="81"/>
      <c r="AE387" s="82" t="s">
        <v>1341</v>
      </c>
      <c r="AF387" s="81">
        <v>1</v>
      </c>
      <c r="AG387" s="81">
        <v>0</v>
      </c>
      <c r="AH387" s="81" t="s">
        <v>645</v>
      </c>
      <c r="AI387" s="81" t="s">
        <v>1453</v>
      </c>
      <c r="AJ387" s="84">
        <v>43489.5084375</v>
      </c>
      <c r="AK387" s="82" t="s">
        <v>1461</v>
      </c>
      <c r="AL387" s="81">
        <v>434</v>
      </c>
      <c r="AM387" s="81">
        <v>128</v>
      </c>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v>1</v>
      </c>
      <c r="BT387" s="80" t="str">
        <f>REPLACE(INDEX(GroupVertices[Group],MATCH(Edges[[#This Row],[Vertex 1]],GroupVertices[Vertex],0)),1,1,"")</f>
        <v>1</v>
      </c>
      <c r="BU387" s="80" t="str">
        <f>REPLACE(INDEX(GroupVertices[Group],MATCH(Edges[[#This Row],[Vertex 2]],GroupVertices[Vertex],0)),1,1,"")</f>
        <v>1</v>
      </c>
      <c r="BV387" s="48">
        <v>0</v>
      </c>
      <c r="BW387" s="49">
        <v>0</v>
      </c>
      <c r="BX387" s="48">
        <v>0</v>
      </c>
      <c r="BY387" s="49">
        <v>0</v>
      </c>
      <c r="BZ387" s="48">
        <v>0</v>
      </c>
      <c r="CA387" s="49">
        <v>0</v>
      </c>
      <c r="CB387" s="48">
        <v>3</v>
      </c>
      <c r="CC387" s="49">
        <v>100</v>
      </c>
      <c r="CD387" s="48">
        <v>3</v>
      </c>
    </row>
    <row r="388" spans="1:82" ht="15">
      <c r="A388" s="66" t="s">
        <v>514</v>
      </c>
      <c r="B388" s="66" t="s">
        <v>574</v>
      </c>
      <c r="C388" s="67" t="s">
        <v>3168</v>
      </c>
      <c r="D388" s="68"/>
      <c r="E388" s="69"/>
      <c r="F388" s="70"/>
      <c r="G388" s="67"/>
      <c r="H388" s="71"/>
      <c r="I388" s="72"/>
      <c r="J388" s="72"/>
      <c r="K388" s="34" t="s">
        <v>65</v>
      </c>
      <c r="L388" s="79">
        <v>388</v>
      </c>
      <c r="M388" s="79"/>
      <c r="N388" s="74"/>
      <c r="O388" s="81" t="s">
        <v>635</v>
      </c>
      <c r="P388" s="81" t="s">
        <v>637</v>
      </c>
      <c r="Q388" s="81"/>
      <c r="R388" s="81"/>
      <c r="S388" s="84">
        <v>43489.67811342593</v>
      </c>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2" t="s">
        <v>911</v>
      </c>
      <c r="AR388" s="81"/>
      <c r="AS388" s="81"/>
      <c r="AT388" s="81"/>
      <c r="AU388" s="81"/>
      <c r="AV388" s="81"/>
      <c r="AW388" s="81" t="s">
        <v>514</v>
      </c>
      <c r="AX388" s="81"/>
      <c r="AY388" s="82" t="s">
        <v>1342</v>
      </c>
      <c r="AZ388" s="81">
        <v>0</v>
      </c>
      <c r="BA388" s="81">
        <v>0</v>
      </c>
      <c r="BB388" s="81" t="s">
        <v>968</v>
      </c>
      <c r="BC388" s="81"/>
      <c r="BD388" s="81"/>
      <c r="BE388" s="81"/>
      <c r="BF388" s="81"/>
      <c r="BG388" s="84">
        <v>43489.53141203704</v>
      </c>
      <c r="BH388" s="81"/>
      <c r="BI388" s="81" t="s">
        <v>574</v>
      </c>
      <c r="BJ388" s="82" t="s">
        <v>1402</v>
      </c>
      <c r="BK388" s="81">
        <v>2</v>
      </c>
      <c r="BL388" s="81">
        <v>8</v>
      </c>
      <c r="BM388" s="81"/>
      <c r="BN388" s="81"/>
      <c r="BO388" s="81"/>
      <c r="BP388" s="81"/>
      <c r="BQ388" s="81"/>
      <c r="BR388" s="81"/>
      <c r="BS388">
        <v>1</v>
      </c>
      <c r="BT388" s="80" t="str">
        <f>REPLACE(INDEX(GroupVertices[Group],MATCH(Edges[[#This Row],[Vertex 1]],GroupVertices[Vertex],0)),1,1,"")</f>
        <v>1</v>
      </c>
      <c r="BU388" s="80" t="str">
        <f>REPLACE(INDEX(GroupVertices[Group],MATCH(Edges[[#This Row],[Vertex 2]],GroupVertices[Vertex],0)),1,1,"")</f>
        <v>1</v>
      </c>
      <c r="BV388" s="48"/>
      <c r="BW388" s="49"/>
      <c r="BX388" s="48"/>
      <c r="BY388" s="49"/>
      <c r="BZ388" s="48"/>
      <c r="CA388" s="49"/>
      <c r="CB388" s="48"/>
      <c r="CC388" s="49"/>
      <c r="CD388" s="48"/>
    </row>
    <row r="389" spans="1:82" ht="15">
      <c r="A389" s="66" t="s">
        <v>514</v>
      </c>
      <c r="B389" s="66" t="s">
        <v>632</v>
      </c>
      <c r="C389" s="67"/>
      <c r="D389" s="68"/>
      <c r="E389" s="69"/>
      <c r="F389" s="70"/>
      <c r="G389" s="67"/>
      <c r="H389" s="71"/>
      <c r="I389" s="72"/>
      <c r="J389" s="72"/>
      <c r="K389" s="34" t="s">
        <v>65</v>
      </c>
      <c r="L389" s="79">
        <v>389</v>
      </c>
      <c r="M389" s="79"/>
      <c r="N389" s="74"/>
      <c r="O389" s="81" t="s">
        <v>636</v>
      </c>
      <c r="P389" s="81" t="s">
        <v>636</v>
      </c>
      <c r="Q389" s="81"/>
      <c r="R389" s="82" t="s">
        <v>655</v>
      </c>
      <c r="S389" s="84">
        <v>43489.67811342593</v>
      </c>
      <c r="T389" s="81"/>
      <c r="U389" s="81"/>
      <c r="V389" s="81"/>
      <c r="W389" s="81"/>
      <c r="X389" s="81"/>
      <c r="Y389" s="82" t="s">
        <v>911</v>
      </c>
      <c r="Z389" s="81"/>
      <c r="AA389" s="81"/>
      <c r="AB389" s="81"/>
      <c r="AC389" s="81"/>
      <c r="AD389" s="81"/>
      <c r="AE389" s="82" t="s">
        <v>1342</v>
      </c>
      <c r="AF389" s="81">
        <v>0</v>
      </c>
      <c r="AG389" s="81">
        <v>0</v>
      </c>
      <c r="AH389" s="81" t="s">
        <v>645</v>
      </c>
      <c r="AI389" s="81" t="s">
        <v>1453</v>
      </c>
      <c r="AJ389" s="84">
        <v>43489.5084375</v>
      </c>
      <c r="AK389" s="82" t="s">
        <v>1461</v>
      </c>
      <c r="AL389" s="81">
        <v>434</v>
      </c>
      <c r="AM389" s="81">
        <v>128</v>
      </c>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v>1</v>
      </c>
      <c r="BT389" s="80" t="str">
        <f>REPLACE(INDEX(GroupVertices[Group],MATCH(Edges[[#This Row],[Vertex 1]],GroupVertices[Vertex],0)),1,1,"")</f>
        <v>1</v>
      </c>
      <c r="BU389" s="80" t="str">
        <f>REPLACE(INDEX(GroupVertices[Group],MATCH(Edges[[#This Row],[Vertex 2]],GroupVertices[Vertex],0)),1,1,"")</f>
        <v>1</v>
      </c>
      <c r="BV389" s="48">
        <v>0</v>
      </c>
      <c r="BW389" s="49">
        <v>0</v>
      </c>
      <c r="BX389" s="48">
        <v>0</v>
      </c>
      <c r="BY389" s="49">
        <v>0</v>
      </c>
      <c r="BZ389" s="48">
        <v>0</v>
      </c>
      <c r="CA389" s="49">
        <v>0</v>
      </c>
      <c r="CB389" s="48">
        <v>0</v>
      </c>
      <c r="CC389" s="49">
        <v>0</v>
      </c>
      <c r="CD389" s="48">
        <v>0</v>
      </c>
    </row>
    <row r="390" spans="1:82" ht="15">
      <c r="A390" s="66" t="s">
        <v>515</v>
      </c>
      <c r="B390" s="66" t="s">
        <v>632</v>
      </c>
      <c r="C390" s="67"/>
      <c r="D390" s="68"/>
      <c r="E390" s="69"/>
      <c r="F390" s="70"/>
      <c r="G390" s="67"/>
      <c r="H390" s="71"/>
      <c r="I390" s="72"/>
      <c r="J390" s="72"/>
      <c r="K390" s="34" t="s">
        <v>65</v>
      </c>
      <c r="L390" s="79">
        <v>390</v>
      </c>
      <c r="M390" s="79"/>
      <c r="N390" s="74"/>
      <c r="O390" s="81" t="s">
        <v>636</v>
      </c>
      <c r="P390" s="81" t="s">
        <v>636</v>
      </c>
      <c r="Q390" s="81"/>
      <c r="R390" s="82" t="s">
        <v>655</v>
      </c>
      <c r="S390" s="84">
        <v>43489.665671296294</v>
      </c>
      <c r="T390" s="81"/>
      <c r="U390" s="81"/>
      <c r="V390" s="81"/>
      <c r="W390" s="81"/>
      <c r="X390" s="81"/>
      <c r="Y390" s="81" t="s">
        <v>912</v>
      </c>
      <c r="Z390" s="81"/>
      <c r="AA390" s="81"/>
      <c r="AB390" s="81"/>
      <c r="AC390" s="81"/>
      <c r="AD390" s="81"/>
      <c r="AE390" s="82" t="s">
        <v>1343</v>
      </c>
      <c r="AF390" s="81">
        <v>0</v>
      </c>
      <c r="AG390" s="81">
        <v>0</v>
      </c>
      <c r="AH390" s="81" t="s">
        <v>645</v>
      </c>
      <c r="AI390" s="81" t="s">
        <v>1453</v>
      </c>
      <c r="AJ390" s="84">
        <v>43489.5084375</v>
      </c>
      <c r="AK390" s="82" t="s">
        <v>1461</v>
      </c>
      <c r="AL390" s="81">
        <v>434</v>
      </c>
      <c r="AM390" s="81">
        <v>128</v>
      </c>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v>1</v>
      </c>
      <c r="BT390" s="80" t="str">
        <f>REPLACE(INDEX(GroupVertices[Group],MATCH(Edges[[#This Row],[Vertex 1]],GroupVertices[Vertex],0)),1,1,"")</f>
        <v>1</v>
      </c>
      <c r="BU390" s="80" t="str">
        <f>REPLACE(INDEX(GroupVertices[Group],MATCH(Edges[[#This Row],[Vertex 2]],GroupVertices[Vertex],0)),1,1,"")</f>
        <v>1</v>
      </c>
      <c r="BV390" s="48">
        <v>0</v>
      </c>
      <c r="BW390" s="49">
        <v>0</v>
      </c>
      <c r="BX390" s="48">
        <v>0</v>
      </c>
      <c r="BY390" s="49">
        <v>0</v>
      </c>
      <c r="BZ390" s="48">
        <v>0</v>
      </c>
      <c r="CA390" s="49">
        <v>0</v>
      </c>
      <c r="CB390" s="48">
        <v>20</v>
      </c>
      <c r="CC390" s="49">
        <v>100</v>
      </c>
      <c r="CD390" s="48">
        <v>20</v>
      </c>
    </row>
    <row r="391" spans="1:82" ht="15">
      <c r="A391" s="66" t="s">
        <v>516</v>
      </c>
      <c r="B391" s="66" t="s">
        <v>632</v>
      </c>
      <c r="C391" s="67"/>
      <c r="D391" s="68"/>
      <c r="E391" s="69"/>
      <c r="F391" s="70"/>
      <c r="G391" s="67"/>
      <c r="H391" s="71"/>
      <c r="I391" s="72"/>
      <c r="J391" s="72"/>
      <c r="K391" s="34" t="s">
        <v>65</v>
      </c>
      <c r="L391" s="79">
        <v>391</v>
      </c>
      <c r="M391" s="79"/>
      <c r="N391" s="74"/>
      <c r="O391" s="81" t="s">
        <v>636</v>
      </c>
      <c r="P391" s="81" t="s">
        <v>636</v>
      </c>
      <c r="Q391" s="81"/>
      <c r="R391" s="82" t="s">
        <v>655</v>
      </c>
      <c r="S391" s="84">
        <v>43489.662094907406</v>
      </c>
      <c r="T391" s="81"/>
      <c r="U391" s="81"/>
      <c r="V391" s="81"/>
      <c r="W391" s="81"/>
      <c r="X391" s="81"/>
      <c r="Y391" s="81" t="s">
        <v>913</v>
      </c>
      <c r="Z391" s="81"/>
      <c r="AA391" s="81"/>
      <c r="AB391" s="81"/>
      <c r="AC391" s="81"/>
      <c r="AD391" s="81"/>
      <c r="AE391" s="82" t="s">
        <v>1344</v>
      </c>
      <c r="AF391" s="81">
        <v>0</v>
      </c>
      <c r="AG391" s="81">
        <v>0</v>
      </c>
      <c r="AH391" s="81" t="s">
        <v>645</v>
      </c>
      <c r="AI391" s="81" t="s">
        <v>1453</v>
      </c>
      <c r="AJ391" s="84">
        <v>43489.5084375</v>
      </c>
      <c r="AK391" s="82" t="s">
        <v>1461</v>
      </c>
      <c r="AL391" s="81">
        <v>434</v>
      </c>
      <c r="AM391" s="81">
        <v>128</v>
      </c>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v>1</v>
      </c>
      <c r="BT391" s="80" t="str">
        <f>REPLACE(INDEX(GroupVertices[Group],MATCH(Edges[[#This Row],[Vertex 1]],GroupVertices[Vertex],0)),1,1,"")</f>
        <v>1</v>
      </c>
      <c r="BU391" s="80" t="str">
        <f>REPLACE(INDEX(GroupVertices[Group],MATCH(Edges[[#This Row],[Vertex 2]],GroupVertices[Vertex],0)),1,1,"")</f>
        <v>1</v>
      </c>
      <c r="BV391" s="48">
        <v>0</v>
      </c>
      <c r="BW391" s="49">
        <v>0</v>
      </c>
      <c r="BX391" s="48">
        <v>1</v>
      </c>
      <c r="BY391" s="49">
        <v>11.11111111111111</v>
      </c>
      <c r="BZ391" s="48">
        <v>0</v>
      </c>
      <c r="CA391" s="49">
        <v>0</v>
      </c>
      <c r="CB391" s="48">
        <v>8</v>
      </c>
      <c r="CC391" s="49">
        <v>88.88888888888889</v>
      </c>
      <c r="CD391" s="48">
        <v>9</v>
      </c>
    </row>
    <row r="392" spans="1:82" ht="15">
      <c r="A392" s="66" t="s">
        <v>517</v>
      </c>
      <c r="B392" s="66" t="s">
        <v>593</v>
      </c>
      <c r="C392" s="67" t="s">
        <v>3166</v>
      </c>
      <c r="D392" s="68">
        <v>7</v>
      </c>
      <c r="E392" s="69"/>
      <c r="F392" s="70"/>
      <c r="G392" s="67"/>
      <c r="H392" s="71"/>
      <c r="I392" s="72"/>
      <c r="J392" s="72"/>
      <c r="K392" s="34" t="s">
        <v>65</v>
      </c>
      <c r="L392" s="79">
        <v>392</v>
      </c>
      <c r="M392" s="79"/>
      <c r="N392" s="74"/>
      <c r="O392" s="81" t="s">
        <v>635</v>
      </c>
      <c r="P392" s="81" t="s">
        <v>637</v>
      </c>
      <c r="Q392" s="81"/>
      <c r="R392" s="81"/>
      <c r="S392" s="84">
        <v>43489.646099537036</v>
      </c>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t="s">
        <v>914</v>
      </c>
      <c r="AR392" s="81"/>
      <c r="AS392" s="81"/>
      <c r="AT392" s="81"/>
      <c r="AU392" s="81"/>
      <c r="AV392" s="81"/>
      <c r="AW392" s="81" t="s">
        <v>517</v>
      </c>
      <c r="AX392" s="81"/>
      <c r="AY392" s="82" t="s">
        <v>1345</v>
      </c>
      <c r="AZ392" s="81">
        <v>1</v>
      </c>
      <c r="BA392" s="81">
        <v>0</v>
      </c>
      <c r="BB392" s="81" t="s">
        <v>987</v>
      </c>
      <c r="BC392" s="81"/>
      <c r="BD392" s="81"/>
      <c r="BE392" s="81"/>
      <c r="BF392" s="81"/>
      <c r="BG392" s="84">
        <v>43489.51665509259</v>
      </c>
      <c r="BH392" s="81"/>
      <c r="BI392" s="81" t="s">
        <v>593</v>
      </c>
      <c r="BJ392" s="82" t="s">
        <v>1421</v>
      </c>
      <c r="BK392" s="81">
        <v>49</v>
      </c>
      <c r="BL392" s="81">
        <v>9</v>
      </c>
      <c r="BM392" s="81"/>
      <c r="BN392" s="81"/>
      <c r="BO392" s="81"/>
      <c r="BP392" s="81"/>
      <c r="BQ392" s="81"/>
      <c r="BR392" s="81"/>
      <c r="BS392">
        <v>1</v>
      </c>
      <c r="BT392" s="80" t="str">
        <f>REPLACE(INDEX(GroupVertices[Group],MATCH(Edges[[#This Row],[Vertex 1]],GroupVertices[Vertex],0)),1,1,"")</f>
        <v>1</v>
      </c>
      <c r="BU392" s="80" t="str">
        <f>REPLACE(INDEX(GroupVertices[Group],MATCH(Edges[[#This Row],[Vertex 2]],GroupVertices[Vertex],0)),1,1,"")</f>
        <v>1</v>
      </c>
      <c r="BV392" s="48"/>
      <c r="BW392" s="49"/>
      <c r="BX392" s="48"/>
      <c r="BY392" s="49"/>
      <c r="BZ392" s="48"/>
      <c r="CA392" s="49"/>
      <c r="CB392" s="48"/>
      <c r="CC392" s="49"/>
      <c r="CD392" s="48"/>
    </row>
    <row r="393" spans="1:82" ht="15">
      <c r="A393" s="66" t="s">
        <v>517</v>
      </c>
      <c r="B393" s="66" t="s">
        <v>632</v>
      </c>
      <c r="C393" s="67"/>
      <c r="D393" s="68"/>
      <c r="E393" s="69"/>
      <c r="F393" s="70"/>
      <c r="G393" s="67"/>
      <c r="H393" s="71"/>
      <c r="I393" s="72"/>
      <c r="J393" s="72"/>
      <c r="K393" s="34" t="s">
        <v>65</v>
      </c>
      <c r="L393" s="79">
        <v>393</v>
      </c>
      <c r="M393" s="79"/>
      <c r="N393" s="74"/>
      <c r="O393" s="81" t="s">
        <v>636</v>
      </c>
      <c r="P393" s="81" t="s">
        <v>636</v>
      </c>
      <c r="Q393" s="81"/>
      <c r="R393" s="82" t="s">
        <v>655</v>
      </c>
      <c r="S393" s="84">
        <v>43489.646099537036</v>
      </c>
      <c r="T393" s="81"/>
      <c r="U393" s="81"/>
      <c r="V393" s="81"/>
      <c r="W393" s="81"/>
      <c r="X393" s="81"/>
      <c r="Y393" s="81" t="s">
        <v>914</v>
      </c>
      <c r="Z393" s="81"/>
      <c r="AA393" s="81"/>
      <c r="AB393" s="81"/>
      <c r="AC393" s="81"/>
      <c r="AD393" s="81"/>
      <c r="AE393" s="82" t="s">
        <v>1345</v>
      </c>
      <c r="AF393" s="81">
        <v>1</v>
      </c>
      <c r="AG393" s="81">
        <v>0</v>
      </c>
      <c r="AH393" s="81" t="s">
        <v>645</v>
      </c>
      <c r="AI393" s="81" t="s">
        <v>1453</v>
      </c>
      <c r="AJ393" s="84">
        <v>43489.5084375</v>
      </c>
      <c r="AK393" s="82" t="s">
        <v>1461</v>
      </c>
      <c r="AL393" s="81">
        <v>434</v>
      </c>
      <c r="AM393" s="81">
        <v>128</v>
      </c>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v>1</v>
      </c>
      <c r="BT393" s="80" t="str">
        <f>REPLACE(INDEX(GroupVertices[Group],MATCH(Edges[[#This Row],[Vertex 1]],GroupVertices[Vertex],0)),1,1,"")</f>
        <v>1</v>
      </c>
      <c r="BU393" s="80" t="str">
        <f>REPLACE(INDEX(GroupVertices[Group],MATCH(Edges[[#This Row],[Vertex 2]],GroupVertices[Vertex],0)),1,1,"")</f>
        <v>1</v>
      </c>
      <c r="BV393" s="48">
        <v>0</v>
      </c>
      <c r="BW393" s="49">
        <v>0</v>
      </c>
      <c r="BX393" s="48">
        <v>5</v>
      </c>
      <c r="BY393" s="49">
        <v>25</v>
      </c>
      <c r="BZ393" s="48">
        <v>0</v>
      </c>
      <c r="CA393" s="49">
        <v>0</v>
      </c>
      <c r="CB393" s="48">
        <v>15</v>
      </c>
      <c r="CC393" s="49">
        <v>75</v>
      </c>
      <c r="CD393" s="48">
        <v>20</v>
      </c>
    </row>
    <row r="394" spans="1:82" ht="15">
      <c r="A394" s="66" t="s">
        <v>518</v>
      </c>
      <c r="B394" s="66" t="s">
        <v>632</v>
      </c>
      <c r="C394" s="67"/>
      <c r="D394" s="68"/>
      <c r="E394" s="69"/>
      <c r="F394" s="70"/>
      <c r="G394" s="67"/>
      <c r="H394" s="71"/>
      <c r="I394" s="72"/>
      <c r="J394" s="72"/>
      <c r="K394" s="34" t="s">
        <v>65</v>
      </c>
      <c r="L394" s="79">
        <v>394</v>
      </c>
      <c r="M394" s="79"/>
      <c r="N394" s="74"/>
      <c r="O394" s="81" t="s">
        <v>636</v>
      </c>
      <c r="P394" s="81" t="s">
        <v>636</v>
      </c>
      <c r="Q394" s="81"/>
      <c r="R394" s="82" t="s">
        <v>655</v>
      </c>
      <c r="S394" s="84">
        <v>43489.64399305556</v>
      </c>
      <c r="T394" s="81"/>
      <c r="U394" s="81"/>
      <c r="V394" s="81"/>
      <c r="W394" s="81"/>
      <c r="X394" s="81"/>
      <c r="Y394" s="81" t="s">
        <v>915</v>
      </c>
      <c r="Z394" s="81"/>
      <c r="AA394" s="81"/>
      <c r="AB394" s="81"/>
      <c r="AC394" s="81"/>
      <c r="AD394" s="81"/>
      <c r="AE394" s="82" t="s">
        <v>1346</v>
      </c>
      <c r="AF394" s="81">
        <v>11</v>
      </c>
      <c r="AG394" s="81">
        <v>0</v>
      </c>
      <c r="AH394" s="81" t="s">
        <v>645</v>
      </c>
      <c r="AI394" s="81" t="s">
        <v>1453</v>
      </c>
      <c r="AJ394" s="84">
        <v>43489.5084375</v>
      </c>
      <c r="AK394" s="82" t="s">
        <v>1461</v>
      </c>
      <c r="AL394" s="81">
        <v>434</v>
      </c>
      <c r="AM394" s="81">
        <v>128</v>
      </c>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v>1</v>
      </c>
      <c r="BT394" s="80" t="str">
        <f>REPLACE(INDEX(GroupVertices[Group],MATCH(Edges[[#This Row],[Vertex 1]],GroupVertices[Vertex],0)),1,1,"")</f>
        <v>1</v>
      </c>
      <c r="BU394" s="80" t="str">
        <f>REPLACE(INDEX(GroupVertices[Group],MATCH(Edges[[#This Row],[Vertex 2]],GroupVertices[Vertex],0)),1,1,"")</f>
        <v>1</v>
      </c>
      <c r="BV394" s="48">
        <v>2</v>
      </c>
      <c r="BW394" s="49">
        <v>6.25</v>
      </c>
      <c r="BX394" s="48">
        <v>1</v>
      </c>
      <c r="BY394" s="49">
        <v>3.125</v>
      </c>
      <c r="BZ394" s="48">
        <v>0</v>
      </c>
      <c r="CA394" s="49">
        <v>0</v>
      </c>
      <c r="CB394" s="48">
        <v>29</v>
      </c>
      <c r="CC394" s="49">
        <v>90.625</v>
      </c>
      <c r="CD394" s="48">
        <v>32</v>
      </c>
    </row>
    <row r="395" spans="1:82" ht="15">
      <c r="A395" s="66" t="s">
        <v>519</v>
      </c>
      <c r="B395" s="66" t="s">
        <v>632</v>
      </c>
      <c r="C395" s="67"/>
      <c r="D395" s="68"/>
      <c r="E395" s="69"/>
      <c r="F395" s="70"/>
      <c r="G395" s="67"/>
      <c r="H395" s="71"/>
      <c r="I395" s="72"/>
      <c r="J395" s="72"/>
      <c r="K395" s="34" t="s">
        <v>65</v>
      </c>
      <c r="L395" s="79">
        <v>395</v>
      </c>
      <c r="M395" s="79"/>
      <c r="N395" s="74"/>
      <c r="O395" s="81" t="s">
        <v>636</v>
      </c>
      <c r="P395" s="81" t="s">
        <v>636</v>
      </c>
      <c r="Q395" s="81"/>
      <c r="R395" s="82" t="s">
        <v>655</v>
      </c>
      <c r="S395" s="84">
        <v>43489.636469907404</v>
      </c>
      <c r="T395" s="81"/>
      <c r="U395" s="81"/>
      <c r="V395" s="81"/>
      <c r="W395" s="81"/>
      <c r="X395" s="81"/>
      <c r="Y395" s="81" t="s">
        <v>916</v>
      </c>
      <c r="Z395" s="81"/>
      <c r="AA395" s="81"/>
      <c r="AB395" s="81"/>
      <c r="AC395" s="81"/>
      <c r="AD395" s="81"/>
      <c r="AE395" s="82" t="s">
        <v>1347</v>
      </c>
      <c r="AF395" s="81">
        <v>1</v>
      </c>
      <c r="AG395" s="81">
        <v>0</v>
      </c>
      <c r="AH395" s="81" t="s">
        <v>645</v>
      </c>
      <c r="AI395" s="81" t="s">
        <v>1453</v>
      </c>
      <c r="AJ395" s="84">
        <v>43489.5084375</v>
      </c>
      <c r="AK395" s="82" t="s">
        <v>1461</v>
      </c>
      <c r="AL395" s="81">
        <v>434</v>
      </c>
      <c r="AM395" s="81">
        <v>128</v>
      </c>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v>1</v>
      </c>
      <c r="BT395" s="80" t="str">
        <f>REPLACE(INDEX(GroupVertices[Group],MATCH(Edges[[#This Row],[Vertex 1]],GroupVertices[Vertex],0)),1,1,"")</f>
        <v>1</v>
      </c>
      <c r="BU395" s="80" t="str">
        <f>REPLACE(INDEX(GroupVertices[Group],MATCH(Edges[[#This Row],[Vertex 2]],GroupVertices[Vertex],0)),1,1,"")</f>
        <v>1</v>
      </c>
      <c r="BV395" s="48">
        <v>0</v>
      </c>
      <c r="BW395" s="49">
        <v>0</v>
      </c>
      <c r="BX395" s="48">
        <v>0</v>
      </c>
      <c r="BY395" s="49">
        <v>0</v>
      </c>
      <c r="BZ395" s="48">
        <v>0</v>
      </c>
      <c r="CA395" s="49">
        <v>0</v>
      </c>
      <c r="CB395" s="48">
        <v>7</v>
      </c>
      <c r="CC395" s="49">
        <v>100</v>
      </c>
      <c r="CD395" s="48">
        <v>7</v>
      </c>
    </row>
    <row r="396" spans="1:82" ht="15">
      <c r="A396" s="66" t="s">
        <v>520</v>
      </c>
      <c r="B396" s="66" t="s">
        <v>632</v>
      </c>
      <c r="C396" s="67"/>
      <c r="D396" s="68"/>
      <c r="E396" s="69"/>
      <c r="F396" s="70"/>
      <c r="G396" s="67"/>
      <c r="H396" s="71"/>
      <c r="I396" s="72"/>
      <c r="J396" s="72"/>
      <c r="K396" s="34" t="s">
        <v>65</v>
      </c>
      <c r="L396" s="79">
        <v>396</v>
      </c>
      <c r="M396" s="79"/>
      <c r="N396" s="74"/>
      <c r="O396" s="81" t="s">
        <v>636</v>
      </c>
      <c r="P396" s="81" t="s">
        <v>636</v>
      </c>
      <c r="Q396" s="81"/>
      <c r="R396" s="82" t="s">
        <v>655</v>
      </c>
      <c r="S396" s="84">
        <v>43489.62976851852</v>
      </c>
      <c r="T396" s="81"/>
      <c r="U396" s="81"/>
      <c r="V396" s="81"/>
      <c r="W396" s="81"/>
      <c r="X396" s="81"/>
      <c r="Y396" s="81" t="s">
        <v>917</v>
      </c>
      <c r="Z396" s="81"/>
      <c r="AA396" s="81"/>
      <c r="AB396" s="81"/>
      <c r="AC396" s="81"/>
      <c r="AD396" s="81"/>
      <c r="AE396" s="82" t="s">
        <v>1348</v>
      </c>
      <c r="AF396" s="81">
        <v>0</v>
      </c>
      <c r="AG396" s="81">
        <v>0</v>
      </c>
      <c r="AH396" s="81" t="s">
        <v>645</v>
      </c>
      <c r="AI396" s="81" t="s">
        <v>1453</v>
      </c>
      <c r="AJ396" s="84">
        <v>43489.5084375</v>
      </c>
      <c r="AK396" s="82" t="s">
        <v>1461</v>
      </c>
      <c r="AL396" s="81">
        <v>434</v>
      </c>
      <c r="AM396" s="81">
        <v>128</v>
      </c>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v>1</v>
      </c>
      <c r="BT396" s="80" t="str">
        <f>REPLACE(INDEX(GroupVertices[Group],MATCH(Edges[[#This Row],[Vertex 1]],GroupVertices[Vertex],0)),1,1,"")</f>
        <v>1</v>
      </c>
      <c r="BU396" s="80" t="str">
        <f>REPLACE(INDEX(GroupVertices[Group],MATCH(Edges[[#This Row],[Vertex 2]],GroupVertices[Vertex],0)),1,1,"")</f>
        <v>1</v>
      </c>
      <c r="BV396" s="48">
        <v>0</v>
      </c>
      <c r="BW396" s="49">
        <v>0</v>
      </c>
      <c r="BX396" s="48">
        <v>3</v>
      </c>
      <c r="BY396" s="49">
        <v>9.67741935483871</v>
      </c>
      <c r="BZ396" s="48">
        <v>0</v>
      </c>
      <c r="CA396" s="49">
        <v>0</v>
      </c>
      <c r="CB396" s="48">
        <v>28</v>
      </c>
      <c r="CC396" s="49">
        <v>90.3225806451613</v>
      </c>
      <c r="CD396" s="48">
        <v>31</v>
      </c>
    </row>
    <row r="397" spans="1:82" ht="15">
      <c r="A397" s="66" t="s">
        <v>521</v>
      </c>
      <c r="B397" s="66" t="s">
        <v>632</v>
      </c>
      <c r="C397" s="67"/>
      <c r="D397" s="68"/>
      <c r="E397" s="69"/>
      <c r="F397" s="70"/>
      <c r="G397" s="67"/>
      <c r="H397" s="71"/>
      <c r="I397" s="72"/>
      <c r="J397" s="72"/>
      <c r="K397" s="34" t="s">
        <v>65</v>
      </c>
      <c r="L397" s="79">
        <v>397</v>
      </c>
      <c r="M397" s="79"/>
      <c r="N397" s="74"/>
      <c r="O397" s="81" t="s">
        <v>636</v>
      </c>
      <c r="P397" s="81" t="s">
        <v>636</v>
      </c>
      <c r="Q397" s="81"/>
      <c r="R397" s="82" t="s">
        <v>655</v>
      </c>
      <c r="S397" s="84">
        <v>43489.629745370374</v>
      </c>
      <c r="T397" s="81"/>
      <c r="U397" s="81"/>
      <c r="V397" s="81"/>
      <c r="W397" s="81"/>
      <c r="X397" s="81"/>
      <c r="Y397" s="81" t="s">
        <v>917</v>
      </c>
      <c r="Z397" s="81"/>
      <c r="AA397" s="81"/>
      <c r="AB397" s="81"/>
      <c r="AC397" s="81"/>
      <c r="AD397" s="81"/>
      <c r="AE397" s="82" t="s">
        <v>1349</v>
      </c>
      <c r="AF397" s="81">
        <v>0</v>
      </c>
      <c r="AG397" s="81">
        <v>0</v>
      </c>
      <c r="AH397" s="81" t="s">
        <v>645</v>
      </c>
      <c r="AI397" s="81" t="s">
        <v>1453</v>
      </c>
      <c r="AJ397" s="84">
        <v>43489.5084375</v>
      </c>
      <c r="AK397" s="82" t="s">
        <v>1461</v>
      </c>
      <c r="AL397" s="81">
        <v>434</v>
      </c>
      <c r="AM397" s="81">
        <v>128</v>
      </c>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v>1</v>
      </c>
      <c r="BT397" s="80" t="str">
        <f>REPLACE(INDEX(GroupVertices[Group],MATCH(Edges[[#This Row],[Vertex 1]],GroupVertices[Vertex],0)),1,1,"")</f>
        <v>1</v>
      </c>
      <c r="BU397" s="80" t="str">
        <f>REPLACE(INDEX(GroupVertices[Group],MATCH(Edges[[#This Row],[Vertex 2]],GroupVertices[Vertex],0)),1,1,"")</f>
        <v>1</v>
      </c>
      <c r="BV397" s="48">
        <v>0</v>
      </c>
      <c r="BW397" s="49">
        <v>0</v>
      </c>
      <c r="BX397" s="48">
        <v>3</v>
      </c>
      <c r="BY397" s="49">
        <v>9.67741935483871</v>
      </c>
      <c r="BZ397" s="48">
        <v>0</v>
      </c>
      <c r="CA397" s="49">
        <v>0</v>
      </c>
      <c r="CB397" s="48">
        <v>28</v>
      </c>
      <c r="CC397" s="49">
        <v>90.3225806451613</v>
      </c>
      <c r="CD397" s="48">
        <v>31</v>
      </c>
    </row>
    <row r="398" spans="1:82" ht="15">
      <c r="A398" s="66" t="s">
        <v>522</v>
      </c>
      <c r="B398" s="66" t="s">
        <v>632</v>
      </c>
      <c r="C398" s="67"/>
      <c r="D398" s="68"/>
      <c r="E398" s="69"/>
      <c r="F398" s="70"/>
      <c r="G398" s="67"/>
      <c r="H398" s="71"/>
      <c r="I398" s="72"/>
      <c r="J398" s="72"/>
      <c r="K398" s="34" t="s">
        <v>65</v>
      </c>
      <c r="L398" s="79">
        <v>398</v>
      </c>
      <c r="M398" s="79"/>
      <c r="N398" s="74"/>
      <c r="O398" s="81" t="s">
        <v>636</v>
      </c>
      <c r="P398" s="81" t="s">
        <v>636</v>
      </c>
      <c r="Q398" s="81"/>
      <c r="R398" s="82" t="s">
        <v>655</v>
      </c>
      <c r="S398" s="84">
        <v>43489.62809027778</v>
      </c>
      <c r="T398" s="81"/>
      <c r="U398" s="81"/>
      <c r="V398" s="81"/>
      <c r="W398" s="81"/>
      <c r="X398" s="81"/>
      <c r="Y398" s="81" t="s">
        <v>918</v>
      </c>
      <c r="Z398" s="81"/>
      <c r="AA398" s="81"/>
      <c r="AB398" s="81"/>
      <c r="AC398" s="81"/>
      <c r="AD398" s="81"/>
      <c r="AE398" s="82" t="s">
        <v>1350</v>
      </c>
      <c r="AF398" s="81">
        <v>0</v>
      </c>
      <c r="AG398" s="81">
        <v>0</v>
      </c>
      <c r="AH398" s="81" t="s">
        <v>645</v>
      </c>
      <c r="AI398" s="81" t="s">
        <v>1453</v>
      </c>
      <c r="AJ398" s="84">
        <v>43489.5084375</v>
      </c>
      <c r="AK398" s="82" t="s">
        <v>1461</v>
      </c>
      <c r="AL398" s="81">
        <v>434</v>
      </c>
      <c r="AM398" s="81">
        <v>128</v>
      </c>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v>1</v>
      </c>
      <c r="BT398" s="80" t="str">
        <f>REPLACE(INDEX(GroupVertices[Group],MATCH(Edges[[#This Row],[Vertex 1]],GroupVertices[Vertex],0)),1,1,"")</f>
        <v>1</v>
      </c>
      <c r="BU398" s="80" t="str">
        <f>REPLACE(INDEX(GroupVertices[Group],MATCH(Edges[[#This Row],[Vertex 2]],GroupVertices[Vertex],0)),1,1,"")</f>
        <v>1</v>
      </c>
      <c r="BV398" s="48">
        <v>1</v>
      </c>
      <c r="BW398" s="49">
        <v>4.761904761904762</v>
      </c>
      <c r="BX398" s="48">
        <v>3</v>
      </c>
      <c r="BY398" s="49">
        <v>14.285714285714286</v>
      </c>
      <c r="BZ398" s="48">
        <v>0</v>
      </c>
      <c r="CA398" s="49">
        <v>0</v>
      </c>
      <c r="CB398" s="48">
        <v>17</v>
      </c>
      <c r="CC398" s="49">
        <v>80.95238095238095</v>
      </c>
      <c r="CD398" s="48">
        <v>21</v>
      </c>
    </row>
    <row r="399" spans="1:82" ht="15">
      <c r="A399" s="66" t="s">
        <v>523</v>
      </c>
      <c r="B399" s="66" t="s">
        <v>632</v>
      </c>
      <c r="C399" s="67"/>
      <c r="D399" s="68"/>
      <c r="E399" s="69"/>
      <c r="F399" s="70"/>
      <c r="G399" s="67"/>
      <c r="H399" s="71"/>
      <c r="I399" s="72"/>
      <c r="J399" s="72"/>
      <c r="K399" s="34" t="s">
        <v>65</v>
      </c>
      <c r="L399" s="79">
        <v>399</v>
      </c>
      <c r="M399" s="79"/>
      <c r="N399" s="74"/>
      <c r="O399" s="81" t="s">
        <v>636</v>
      </c>
      <c r="P399" s="81" t="s">
        <v>636</v>
      </c>
      <c r="Q399" s="81"/>
      <c r="R399" s="82" t="s">
        <v>655</v>
      </c>
      <c r="S399" s="84">
        <v>43489.626608796294</v>
      </c>
      <c r="T399" s="81"/>
      <c r="U399" s="81"/>
      <c r="V399" s="81"/>
      <c r="W399" s="81"/>
      <c r="X399" s="81"/>
      <c r="Y399" s="81" t="s">
        <v>919</v>
      </c>
      <c r="Z399" s="81"/>
      <c r="AA399" s="81"/>
      <c r="AB399" s="81"/>
      <c r="AC399" s="81"/>
      <c r="AD399" s="81"/>
      <c r="AE399" s="82" t="s">
        <v>1351</v>
      </c>
      <c r="AF399" s="81">
        <v>0</v>
      </c>
      <c r="AG399" s="81">
        <v>0</v>
      </c>
      <c r="AH399" s="81" t="s">
        <v>645</v>
      </c>
      <c r="AI399" s="81" t="s">
        <v>1453</v>
      </c>
      <c r="AJ399" s="84">
        <v>43489.5084375</v>
      </c>
      <c r="AK399" s="82" t="s">
        <v>1461</v>
      </c>
      <c r="AL399" s="81">
        <v>434</v>
      </c>
      <c r="AM399" s="81">
        <v>128</v>
      </c>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v>1</v>
      </c>
      <c r="BT399" s="80" t="str">
        <f>REPLACE(INDEX(GroupVertices[Group],MATCH(Edges[[#This Row],[Vertex 1]],GroupVertices[Vertex],0)),1,1,"")</f>
        <v>1</v>
      </c>
      <c r="BU399" s="80" t="str">
        <f>REPLACE(INDEX(GroupVertices[Group],MATCH(Edges[[#This Row],[Vertex 2]],GroupVertices[Vertex],0)),1,1,"")</f>
        <v>1</v>
      </c>
      <c r="BV399" s="48">
        <v>0</v>
      </c>
      <c r="BW399" s="49">
        <v>0</v>
      </c>
      <c r="BX399" s="48">
        <v>2</v>
      </c>
      <c r="BY399" s="49">
        <v>7.407407407407407</v>
      </c>
      <c r="BZ399" s="48">
        <v>0</v>
      </c>
      <c r="CA399" s="49">
        <v>0</v>
      </c>
      <c r="CB399" s="48">
        <v>25</v>
      </c>
      <c r="CC399" s="49">
        <v>92.5925925925926</v>
      </c>
      <c r="CD399" s="48">
        <v>27</v>
      </c>
    </row>
    <row r="400" spans="1:82" ht="15">
      <c r="A400" s="66" t="s">
        <v>524</v>
      </c>
      <c r="B400" s="66" t="s">
        <v>590</v>
      </c>
      <c r="C400" s="67" t="s">
        <v>3167</v>
      </c>
      <c r="D400" s="68">
        <v>8.5</v>
      </c>
      <c r="E400" s="69"/>
      <c r="F400" s="70"/>
      <c r="G400" s="67"/>
      <c r="H400" s="71"/>
      <c r="I400" s="72"/>
      <c r="J400" s="72"/>
      <c r="K400" s="34" t="s">
        <v>65</v>
      </c>
      <c r="L400" s="79">
        <v>400</v>
      </c>
      <c r="M400" s="79"/>
      <c r="N400" s="74"/>
      <c r="O400" s="81" t="s">
        <v>635</v>
      </c>
      <c r="P400" s="81" t="s">
        <v>637</v>
      </c>
      <c r="Q400" s="81"/>
      <c r="R400" s="81"/>
      <c r="S400" s="84">
        <v>43489.62604166667</v>
      </c>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t="s">
        <v>920</v>
      </c>
      <c r="AR400" s="81"/>
      <c r="AS400" s="81"/>
      <c r="AT400" s="81"/>
      <c r="AU400" s="81"/>
      <c r="AV400" s="81"/>
      <c r="AW400" s="81" t="s">
        <v>524</v>
      </c>
      <c r="AX400" s="81"/>
      <c r="AY400" s="82" t="s">
        <v>1352</v>
      </c>
      <c r="AZ400" s="81">
        <v>2</v>
      </c>
      <c r="BA400" s="81">
        <v>0</v>
      </c>
      <c r="BB400" s="81" t="s">
        <v>984</v>
      </c>
      <c r="BC400" s="81"/>
      <c r="BD400" s="81"/>
      <c r="BE400" s="81"/>
      <c r="BF400" s="81"/>
      <c r="BG400" s="84">
        <v>43489.52408564815</v>
      </c>
      <c r="BH400" s="81"/>
      <c r="BI400" s="81" t="s">
        <v>590</v>
      </c>
      <c r="BJ400" s="82" t="s">
        <v>1418</v>
      </c>
      <c r="BK400" s="81">
        <v>5</v>
      </c>
      <c r="BL400" s="81">
        <v>11</v>
      </c>
      <c r="BM400" s="81"/>
      <c r="BN400" s="81"/>
      <c r="BO400" s="81"/>
      <c r="BP400" s="81"/>
      <c r="BQ400" s="81"/>
      <c r="BR400" s="81"/>
      <c r="BS400">
        <v>1</v>
      </c>
      <c r="BT400" s="80" t="str">
        <f>REPLACE(INDEX(GroupVertices[Group],MATCH(Edges[[#This Row],[Vertex 1]],GroupVertices[Vertex],0)),1,1,"")</f>
        <v>1</v>
      </c>
      <c r="BU400" s="80" t="str">
        <f>REPLACE(INDEX(GroupVertices[Group],MATCH(Edges[[#This Row],[Vertex 2]],GroupVertices[Vertex],0)),1,1,"")</f>
        <v>1</v>
      </c>
      <c r="BV400" s="48"/>
      <c r="BW400" s="49"/>
      <c r="BX400" s="48"/>
      <c r="BY400" s="49"/>
      <c r="BZ400" s="48"/>
      <c r="CA400" s="49"/>
      <c r="CB400" s="48"/>
      <c r="CC400" s="49"/>
      <c r="CD400" s="48"/>
    </row>
    <row r="401" spans="1:82" ht="15">
      <c r="A401" s="66" t="s">
        <v>524</v>
      </c>
      <c r="B401" s="66" t="s">
        <v>632</v>
      </c>
      <c r="C401" s="67"/>
      <c r="D401" s="68"/>
      <c r="E401" s="69"/>
      <c r="F401" s="70"/>
      <c r="G401" s="67"/>
      <c r="H401" s="71"/>
      <c r="I401" s="72"/>
      <c r="J401" s="72"/>
      <c r="K401" s="34" t="s">
        <v>65</v>
      </c>
      <c r="L401" s="79">
        <v>401</v>
      </c>
      <c r="M401" s="79"/>
      <c r="N401" s="74"/>
      <c r="O401" s="81" t="s">
        <v>636</v>
      </c>
      <c r="P401" s="81" t="s">
        <v>636</v>
      </c>
      <c r="Q401" s="81"/>
      <c r="R401" s="82" t="s">
        <v>655</v>
      </c>
      <c r="S401" s="84">
        <v>43489.62604166667</v>
      </c>
      <c r="T401" s="81"/>
      <c r="U401" s="81"/>
      <c r="V401" s="81"/>
      <c r="W401" s="81"/>
      <c r="X401" s="81"/>
      <c r="Y401" s="81" t="s">
        <v>920</v>
      </c>
      <c r="Z401" s="81"/>
      <c r="AA401" s="81"/>
      <c r="AB401" s="81"/>
      <c r="AC401" s="81"/>
      <c r="AD401" s="81"/>
      <c r="AE401" s="82" t="s">
        <v>1352</v>
      </c>
      <c r="AF401" s="81">
        <v>2</v>
      </c>
      <c r="AG401" s="81">
        <v>0</v>
      </c>
      <c r="AH401" s="81" t="s">
        <v>645</v>
      </c>
      <c r="AI401" s="81" t="s">
        <v>1453</v>
      </c>
      <c r="AJ401" s="84">
        <v>43489.5084375</v>
      </c>
      <c r="AK401" s="82" t="s">
        <v>1461</v>
      </c>
      <c r="AL401" s="81">
        <v>434</v>
      </c>
      <c r="AM401" s="81">
        <v>128</v>
      </c>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v>1</v>
      </c>
      <c r="BT401" s="80" t="str">
        <f>REPLACE(INDEX(GroupVertices[Group],MATCH(Edges[[#This Row],[Vertex 1]],GroupVertices[Vertex],0)),1,1,"")</f>
        <v>1</v>
      </c>
      <c r="BU401" s="80" t="str">
        <f>REPLACE(INDEX(GroupVertices[Group],MATCH(Edges[[#This Row],[Vertex 2]],GroupVertices[Vertex],0)),1,1,"")</f>
        <v>1</v>
      </c>
      <c r="BV401" s="48">
        <v>1</v>
      </c>
      <c r="BW401" s="49">
        <v>2.6315789473684212</v>
      </c>
      <c r="BX401" s="48">
        <v>3</v>
      </c>
      <c r="BY401" s="49">
        <v>7.894736842105263</v>
      </c>
      <c r="BZ401" s="48">
        <v>0</v>
      </c>
      <c r="CA401" s="49">
        <v>0</v>
      </c>
      <c r="CB401" s="48">
        <v>34</v>
      </c>
      <c r="CC401" s="49">
        <v>89.47368421052632</v>
      </c>
      <c r="CD401" s="48">
        <v>38</v>
      </c>
    </row>
    <row r="402" spans="1:82" ht="15">
      <c r="A402" s="66" t="s">
        <v>525</v>
      </c>
      <c r="B402" s="66" t="s">
        <v>632</v>
      </c>
      <c r="C402" s="67"/>
      <c r="D402" s="68"/>
      <c r="E402" s="69"/>
      <c r="F402" s="70"/>
      <c r="G402" s="67"/>
      <c r="H402" s="71"/>
      <c r="I402" s="72"/>
      <c r="J402" s="72"/>
      <c r="K402" s="34" t="s">
        <v>65</v>
      </c>
      <c r="L402" s="79">
        <v>402</v>
      </c>
      <c r="M402" s="79"/>
      <c r="N402" s="74"/>
      <c r="O402" s="81" t="s">
        <v>636</v>
      </c>
      <c r="P402" s="81" t="s">
        <v>636</v>
      </c>
      <c r="Q402" s="81"/>
      <c r="R402" s="82" t="s">
        <v>655</v>
      </c>
      <c r="S402" s="84">
        <v>43489.62210648148</v>
      </c>
      <c r="T402" s="81"/>
      <c r="U402" s="81"/>
      <c r="V402" s="81"/>
      <c r="W402" s="81"/>
      <c r="X402" s="81"/>
      <c r="Y402" s="81" t="s">
        <v>921</v>
      </c>
      <c r="Z402" s="81"/>
      <c r="AA402" s="81"/>
      <c r="AB402" s="81"/>
      <c r="AC402" s="81"/>
      <c r="AD402" s="81"/>
      <c r="AE402" s="82" t="s">
        <v>1353</v>
      </c>
      <c r="AF402" s="81">
        <v>9</v>
      </c>
      <c r="AG402" s="81">
        <v>0</v>
      </c>
      <c r="AH402" s="81" t="s">
        <v>645</v>
      </c>
      <c r="AI402" s="81" t="s">
        <v>1453</v>
      </c>
      <c r="AJ402" s="84">
        <v>43489.5084375</v>
      </c>
      <c r="AK402" s="82" t="s">
        <v>1461</v>
      </c>
      <c r="AL402" s="81">
        <v>434</v>
      </c>
      <c r="AM402" s="81">
        <v>128</v>
      </c>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v>1</v>
      </c>
      <c r="BT402" s="80" t="str">
        <f>REPLACE(INDEX(GroupVertices[Group],MATCH(Edges[[#This Row],[Vertex 1]],GroupVertices[Vertex],0)),1,1,"")</f>
        <v>1</v>
      </c>
      <c r="BU402" s="80" t="str">
        <f>REPLACE(INDEX(GroupVertices[Group],MATCH(Edges[[#This Row],[Vertex 2]],GroupVertices[Vertex],0)),1,1,"")</f>
        <v>1</v>
      </c>
      <c r="BV402" s="48">
        <v>0</v>
      </c>
      <c r="BW402" s="49">
        <v>0</v>
      </c>
      <c r="BX402" s="48">
        <v>1</v>
      </c>
      <c r="BY402" s="49">
        <v>16.666666666666668</v>
      </c>
      <c r="BZ402" s="48">
        <v>0</v>
      </c>
      <c r="CA402" s="49">
        <v>0</v>
      </c>
      <c r="CB402" s="48">
        <v>5</v>
      </c>
      <c r="CC402" s="49">
        <v>83.33333333333333</v>
      </c>
      <c r="CD402" s="48">
        <v>6</v>
      </c>
    </row>
    <row r="403" spans="1:82" ht="15">
      <c r="A403" s="66" t="s">
        <v>526</v>
      </c>
      <c r="B403" s="66" t="s">
        <v>632</v>
      </c>
      <c r="C403" s="67"/>
      <c r="D403" s="68"/>
      <c r="E403" s="69"/>
      <c r="F403" s="70"/>
      <c r="G403" s="67"/>
      <c r="H403" s="71"/>
      <c r="I403" s="72"/>
      <c r="J403" s="72"/>
      <c r="K403" s="34" t="s">
        <v>65</v>
      </c>
      <c r="L403" s="79">
        <v>403</v>
      </c>
      <c r="M403" s="79"/>
      <c r="N403" s="74"/>
      <c r="O403" s="81" t="s">
        <v>636</v>
      </c>
      <c r="P403" s="81" t="s">
        <v>636</v>
      </c>
      <c r="Q403" s="81"/>
      <c r="R403" s="82" t="s">
        <v>655</v>
      </c>
      <c r="S403" s="84">
        <v>43489.61944444444</v>
      </c>
      <c r="T403" s="81"/>
      <c r="U403" s="81"/>
      <c r="V403" s="81"/>
      <c r="W403" s="81"/>
      <c r="X403" s="81"/>
      <c r="Y403" s="81" t="s">
        <v>922</v>
      </c>
      <c r="Z403" s="81"/>
      <c r="AA403" s="81"/>
      <c r="AB403" s="81"/>
      <c r="AC403" s="81"/>
      <c r="AD403" s="81"/>
      <c r="AE403" s="82" t="s">
        <v>1354</v>
      </c>
      <c r="AF403" s="81">
        <v>1</v>
      </c>
      <c r="AG403" s="81">
        <v>0</v>
      </c>
      <c r="AH403" s="81" t="s">
        <v>645</v>
      </c>
      <c r="AI403" s="81" t="s">
        <v>1453</v>
      </c>
      <c r="AJ403" s="84">
        <v>43489.5084375</v>
      </c>
      <c r="AK403" s="82" t="s">
        <v>1461</v>
      </c>
      <c r="AL403" s="81">
        <v>434</v>
      </c>
      <c r="AM403" s="81">
        <v>128</v>
      </c>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v>1</v>
      </c>
      <c r="BT403" s="80" t="str">
        <f>REPLACE(INDEX(GroupVertices[Group],MATCH(Edges[[#This Row],[Vertex 1]],GroupVertices[Vertex],0)),1,1,"")</f>
        <v>1</v>
      </c>
      <c r="BU403" s="80" t="str">
        <f>REPLACE(INDEX(GroupVertices[Group],MATCH(Edges[[#This Row],[Vertex 2]],GroupVertices[Vertex],0)),1,1,"")</f>
        <v>1</v>
      </c>
      <c r="BV403" s="48">
        <v>1</v>
      </c>
      <c r="BW403" s="49">
        <v>11.11111111111111</v>
      </c>
      <c r="BX403" s="48">
        <v>0</v>
      </c>
      <c r="BY403" s="49">
        <v>0</v>
      </c>
      <c r="BZ403" s="48">
        <v>0</v>
      </c>
      <c r="CA403" s="49">
        <v>0</v>
      </c>
      <c r="CB403" s="48">
        <v>8</v>
      </c>
      <c r="CC403" s="49">
        <v>88.88888888888889</v>
      </c>
      <c r="CD403" s="48">
        <v>9</v>
      </c>
    </row>
    <row r="404" spans="1:82" ht="15">
      <c r="A404" s="66" t="s">
        <v>527</v>
      </c>
      <c r="B404" s="66" t="s">
        <v>556</v>
      </c>
      <c r="C404" s="67" t="s">
        <v>3177</v>
      </c>
      <c r="D404" s="68">
        <v>10</v>
      </c>
      <c r="E404" s="69"/>
      <c r="F404" s="70"/>
      <c r="G404" s="67"/>
      <c r="H404" s="71"/>
      <c r="I404" s="72"/>
      <c r="J404" s="72"/>
      <c r="K404" s="34" t="s">
        <v>65</v>
      </c>
      <c r="L404" s="79">
        <v>404</v>
      </c>
      <c r="M404" s="79"/>
      <c r="N404" s="74"/>
      <c r="O404" s="81" t="s">
        <v>635</v>
      </c>
      <c r="P404" s="81" t="s">
        <v>637</v>
      </c>
      <c r="Q404" s="81"/>
      <c r="R404" s="81"/>
      <c r="S404" s="84">
        <v>43489.617418981485</v>
      </c>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t="s">
        <v>923</v>
      </c>
      <c r="AR404" s="81"/>
      <c r="AS404" s="81"/>
      <c r="AT404" s="81"/>
      <c r="AU404" s="81"/>
      <c r="AV404" s="81"/>
      <c r="AW404" s="81" t="s">
        <v>527</v>
      </c>
      <c r="AX404" s="81"/>
      <c r="AY404" s="82" t="s">
        <v>1355</v>
      </c>
      <c r="AZ404" s="81">
        <v>8</v>
      </c>
      <c r="BA404" s="81">
        <v>0</v>
      </c>
      <c r="BB404" s="81" t="s">
        <v>950</v>
      </c>
      <c r="BC404" s="81"/>
      <c r="BD404" s="81"/>
      <c r="BE404" s="81"/>
      <c r="BF404" s="81"/>
      <c r="BG404" s="84">
        <v>43489.5553125</v>
      </c>
      <c r="BH404" s="81"/>
      <c r="BI404" s="81" t="s">
        <v>556</v>
      </c>
      <c r="BJ404" s="82" t="s">
        <v>1384</v>
      </c>
      <c r="BK404" s="81">
        <v>30</v>
      </c>
      <c r="BL404" s="81">
        <v>6</v>
      </c>
      <c r="BM404" s="81"/>
      <c r="BN404" s="81"/>
      <c r="BO404" s="81"/>
      <c r="BP404" s="81"/>
      <c r="BQ404" s="81"/>
      <c r="BR404" s="81"/>
      <c r="BS404">
        <v>1</v>
      </c>
      <c r="BT404" s="80" t="str">
        <f>REPLACE(INDEX(GroupVertices[Group],MATCH(Edges[[#This Row],[Vertex 1]],GroupVertices[Vertex],0)),1,1,"")</f>
        <v>1</v>
      </c>
      <c r="BU404" s="80" t="str">
        <f>REPLACE(INDEX(GroupVertices[Group],MATCH(Edges[[#This Row],[Vertex 2]],GroupVertices[Vertex],0)),1,1,"")</f>
        <v>1</v>
      </c>
      <c r="BV404" s="48"/>
      <c r="BW404" s="49"/>
      <c r="BX404" s="48"/>
      <c r="BY404" s="49"/>
      <c r="BZ404" s="48"/>
      <c r="CA404" s="49"/>
      <c r="CB404" s="48"/>
      <c r="CC404" s="49"/>
      <c r="CD404" s="48"/>
    </row>
    <row r="405" spans="1:82" ht="15">
      <c r="A405" s="66" t="s">
        <v>527</v>
      </c>
      <c r="B405" s="66" t="s">
        <v>632</v>
      </c>
      <c r="C405" s="67"/>
      <c r="D405" s="68"/>
      <c r="E405" s="69"/>
      <c r="F405" s="70"/>
      <c r="G405" s="67"/>
      <c r="H405" s="71"/>
      <c r="I405" s="72"/>
      <c r="J405" s="72"/>
      <c r="K405" s="34" t="s">
        <v>65</v>
      </c>
      <c r="L405" s="79">
        <v>405</v>
      </c>
      <c r="M405" s="79"/>
      <c r="N405" s="74"/>
      <c r="O405" s="81" t="s">
        <v>636</v>
      </c>
      <c r="P405" s="81" t="s">
        <v>636</v>
      </c>
      <c r="Q405" s="81"/>
      <c r="R405" s="82" t="s">
        <v>655</v>
      </c>
      <c r="S405" s="84">
        <v>43489.617418981485</v>
      </c>
      <c r="T405" s="81"/>
      <c r="U405" s="81"/>
      <c r="V405" s="81"/>
      <c r="W405" s="81"/>
      <c r="X405" s="81"/>
      <c r="Y405" s="81" t="s">
        <v>923</v>
      </c>
      <c r="Z405" s="81"/>
      <c r="AA405" s="81"/>
      <c r="AB405" s="81"/>
      <c r="AC405" s="81"/>
      <c r="AD405" s="81"/>
      <c r="AE405" s="82" t="s">
        <v>1355</v>
      </c>
      <c r="AF405" s="81">
        <v>8</v>
      </c>
      <c r="AG405" s="81">
        <v>0</v>
      </c>
      <c r="AH405" s="81" t="s">
        <v>645</v>
      </c>
      <c r="AI405" s="81" t="s">
        <v>1453</v>
      </c>
      <c r="AJ405" s="84">
        <v>43489.5084375</v>
      </c>
      <c r="AK405" s="82" t="s">
        <v>1461</v>
      </c>
      <c r="AL405" s="81">
        <v>434</v>
      </c>
      <c r="AM405" s="81">
        <v>128</v>
      </c>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v>1</v>
      </c>
      <c r="BT405" s="80" t="str">
        <f>REPLACE(INDEX(GroupVertices[Group],MATCH(Edges[[#This Row],[Vertex 1]],GroupVertices[Vertex],0)),1,1,"")</f>
        <v>1</v>
      </c>
      <c r="BU405" s="80" t="str">
        <f>REPLACE(INDEX(GroupVertices[Group],MATCH(Edges[[#This Row],[Vertex 2]],GroupVertices[Vertex],0)),1,1,"")</f>
        <v>1</v>
      </c>
      <c r="BV405" s="48">
        <v>1</v>
      </c>
      <c r="BW405" s="49">
        <v>3.7037037037037037</v>
      </c>
      <c r="BX405" s="48">
        <v>2</v>
      </c>
      <c r="BY405" s="49">
        <v>7.407407407407407</v>
      </c>
      <c r="BZ405" s="48">
        <v>0</v>
      </c>
      <c r="CA405" s="49">
        <v>0</v>
      </c>
      <c r="CB405" s="48">
        <v>24</v>
      </c>
      <c r="CC405" s="49">
        <v>88.88888888888889</v>
      </c>
      <c r="CD405" s="48">
        <v>27</v>
      </c>
    </row>
    <row r="406" spans="1:82" ht="15">
      <c r="A406" s="66" t="s">
        <v>528</v>
      </c>
      <c r="B406" s="66" t="s">
        <v>556</v>
      </c>
      <c r="C406" s="67" t="s">
        <v>3167</v>
      </c>
      <c r="D406" s="68">
        <v>8.5</v>
      </c>
      <c r="E406" s="69"/>
      <c r="F406" s="70"/>
      <c r="G406" s="67"/>
      <c r="H406" s="71"/>
      <c r="I406" s="72"/>
      <c r="J406" s="72"/>
      <c r="K406" s="34" t="s">
        <v>65</v>
      </c>
      <c r="L406" s="79">
        <v>406</v>
      </c>
      <c r="M406" s="79"/>
      <c r="N406" s="74"/>
      <c r="O406" s="81" t="s">
        <v>635</v>
      </c>
      <c r="P406" s="81" t="s">
        <v>637</v>
      </c>
      <c r="Q406" s="81"/>
      <c r="R406" s="81"/>
      <c r="S406" s="84">
        <v>43489.61616898148</v>
      </c>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t="s">
        <v>924</v>
      </c>
      <c r="AR406" s="81"/>
      <c r="AS406" s="81"/>
      <c r="AT406" s="81"/>
      <c r="AU406" s="81"/>
      <c r="AV406" s="81"/>
      <c r="AW406" s="81" t="s">
        <v>528</v>
      </c>
      <c r="AX406" s="81"/>
      <c r="AY406" s="82" t="s">
        <v>1356</v>
      </c>
      <c r="AZ406" s="81">
        <v>2</v>
      </c>
      <c r="BA406" s="81">
        <v>0</v>
      </c>
      <c r="BB406" s="81" t="s">
        <v>950</v>
      </c>
      <c r="BC406" s="81"/>
      <c r="BD406" s="81"/>
      <c r="BE406" s="81"/>
      <c r="BF406" s="81"/>
      <c r="BG406" s="84">
        <v>43489.5553125</v>
      </c>
      <c r="BH406" s="81"/>
      <c r="BI406" s="81" t="s">
        <v>556</v>
      </c>
      <c r="BJ406" s="82" t="s">
        <v>1384</v>
      </c>
      <c r="BK406" s="81">
        <v>30</v>
      </c>
      <c r="BL406" s="81">
        <v>6</v>
      </c>
      <c r="BM406" s="81"/>
      <c r="BN406" s="81"/>
      <c r="BO406" s="81"/>
      <c r="BP406" s="81"/>
      <c r="BQ406" s="81"/>
      <c r="BR406" s="81"/>
      <c r="BS406">
        <v>1</v>
      </c>
      <c r="BT406" s="80" t="str">
        <f>REPLACE(INDEX(GroupVertices[Group],MATCH(Edges[[#This Row],[Vertex 1]],GroupVertices[Vertex],0)),1,1,"")</f>
        <v>1</v>
      </c>
      <c r="BU406" s="80" t="str">
        <f>REPLACE(INDEX(GroupVertices[Group],MATCH(Edges[[#This Row],[Vertex 2]],GroupVertices[Vertex],0)),1,1,"")</f>
        <v>1</v>
      </c>
      <c r="BV406" s="48"/>
      <c r="BW406" s="49"/>
      <c r="BX406" s="48"/>
      <c r="BY406" s="49"/>
      <c r="BZ406" s="48"/>
      <c r="CA406" s="49"/>
      <c r="CB406" s="48"/>
      <c r="CC406" s="49"/>
      <c r="CD406" s="48"/>
    </row>
    <row r="407" spans="1:82" ht="15">
      <c r="A407" s="66" t="s">
        <v>528</v>
      </c>
      <c r="B407" s="66" t="s">
        <v>632</v>
      </c>
      <c r="C407" s="67"/>
      <c r="D407" s="68"/>
      <c r="E407" s="69"/>
      <c r="F407" s="70"/>
      <c r="G407" s="67"/>
      <c r="H407" s="71"/>
      <c r="I407" s="72"/>
      <c r="J407" s="72"/>
      <c r="K407" s="34" t="s">
        <v>65</v>
      </c>
      <c r="L407" s="79">
        <v>407</v>
      </c>
      <c r="M407" s="79"/>
      <c r="N407" s="74"/>
      <c r="O407" s="81" t="s">
        <v>636</v>
      </c>
      <c r="P407" s="81" t="s">
        <v>636</v>
      </c>
      <c r="Q407" s="81"/>
      <c r="R407" s="82" t="s">
        <v>655</v>
      </c>
      <c r="S407" s="84">
        <v>43489.61616898148</v>
      </c>
      <c r="T407" s="81"/>
      <c r="U407" s="81"/>
      <c r="V407" s="81"/>
      <c r="W407" s="81"/>
      <c r="X407" s="81"/>
      <c r="Y407" s="81" t="s">
        <v>924</v>
      </c>
      <c r="Z407" s="81"/>
      <c r="AA407" s="81"/>
      <c r="AB407" s="81"/>
      <c r="AC407" s="81"/>
      <c r="AD407" s="81"/>
      <c r="AE407" s="82" t="s">
        <v>1356</v>
      </c>
      <c r="AF407" s="81">
        <v>2</v>
      </c>
      <c r="AG407" s="81">
        <v>0</v>
      </c>
      <c r="AH407" s="81" t="s">
        <v>645</v>
      </c>
      <c r="AI407" s="81" t="s">
        <v>1453</v>
      </c>
      <c r="AJ407" s="84">
        <v>43489.5084375</v>
      </c>
      <c r="AK407" s="82" t="s">
        <v>1461</v>
      </c>
      <c r="AL407" s="81">
        <v>434</v>
      </c>
      <c r="AM407" s="81">
        <v>128</v>
      </c>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v>1</v>
      </c>
      <c r="BT407" s="80" t="str">
        <f>REPLACE(INDEX(GroupVertices[Group],MATCH(Edges[[#This Row],[Vertex 1]],GroupVertices[Vertex],0)),1,1,"")</f>
        <v>1</v>
      </c>
      <c r="BU407" s="80" t="str">
        <f>REPLACE(INDEX(GroupVertices[Group],MATCH(Edges[[#This Row],[Vertex 2]],GroupVertices[Vertex],0)),1,1,"")</f>
        <v>1</v>
      </c>
      <c r="BV407" s="48">
        <v>1</v>
      </c>
      <c r="BW407" s="49">
        <v>3.5714285714285716</v>
      </c>
      <c r="BX407" s="48">
        <v>1</v>
      </c>
      <c r="BY407" s="49">
        <v>3.5714285714285716</v>
      </c>
      <c r="BZ407" s="48">
        <v>0</v>
      </c>
      <c r="CA407" s="49">
        <v>0</v>
      </c>
      <c r="CB407" s="48">
        <v>26</v>
      </c>
      <c r="CC407" s="49">
        <v>92.85714285714286</v>
      </c>
      <c r="CD407" s="48">
        <v>28</v>
      </c>
    </row>
    <row r="408" spans="1:82" ht="15">
      <c r="A408" s="66" t="s">
        <v>529</v>
      </c>
      <c r="B408" s="66" t="s">
        <v>593</v>
      </c>
      <c r="C408" s="67" t="s">
        <v>3172</v>
      </c>
      <c r="D408" s="68">
        <v>10</v>
      </c>
      <c r="E408" s="69"/>
      <c r="F408" s="70"/>
      <c r="G408" s="67"/>
      <c r="H408" s="71"/>
      <c r="I408" s="72"/>
      <c r="J408" s="72"/>
      <c r="K408" s="34" t="s">
        <v>65</v>
      </c>
      <c r="L408" s="79">
        <v>408</v>
      </c>
      <c r="M408" s="79"/>
      <c r="N408" s="74"/>
      <c r="O408" s="81" t="s">
        <v>635</v>
      </c>
      <c r="P408" s="81" t="s">
        <v>637</v>
      </c>
      <c r="Q408" s="81"/>
      <c r="R408" s="81"/>
      <c r="S408" s="84">
        <v>43489.615798611114</v>
      </c>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t="s">
        <v>924</v>
      </c>
      <c r="AR408" s="81"/>
      <c r="AS408" s="81"/>
      <c r="AT408" s="81"/>
      <c r="AU408" s="81"/>
      <c r="AV408" s="81"/>
      <c r="AW408" s="81" t="s">
        <v>529</v>
      </c>
      <c r="AX408" s="81"/>
      <c r="AY408" s="82" t="s">
        <v>1357</v>
      </c>
      <c r="AZ408" s="81">
        <v>5</v>
      </c>
      <c r="BA408" s="81">
        <v>0</v>
      </c>
      <c r="BB408" s="81" t="s">
        <v>987</v>
      </c>
      <c r="BC408" s="81"/>
      <c r="BD408" s="81"/>
      <c r="BE408" s="81"/>
      <c r="BF408" s="81"/>
      <c r="BG408" s="84">
        <v>43489.51665509259</v>
      </c>
      <c r="BH408" s="81"/>
      <c r="BI408" s="81" t="s">
        <v>593</v>
      </c>
      <c r="BJ408" s="82" t="s">
        <v>1421</v>
      </c>
      <c r="BK408" s="81">
        <v>49</v>
      </c>
      <c r="BL408" s="81">
        <v>9</v>
      </c>
      <c r="BM408" s="81"/>
      <c r="BN408" s="81"/>
      <c r="BO408" s="81"/>
      <c r="BP408" s="81"/>
      <c r="BQ408" s="81"/>
      <c r="BR408" s="81"/>
      <c r="BS408">
        <v>1</v>
      </c>
      <c r="BT408" s="80" t="str">
        <f>REPLACE(INDEX(GroupVertices[Group],MATCH(Edges[[#This Row],[Vertex 1]],GroupVertices[Vertex],0)),1,1,"")</f>
        <v>1</v>
      </c>
      <c r="BU408" s="80" t="str">
        <f>REPLACE(INDEX(GroupVertices[Group],MATCH(Edges[[#This Row],[Vertex 2]],GroupVertices[Vertex],0)),1,1,"")</f>
        <v>1</v>
      </c>
      <c r="BV408" s="48"/>
      <c r="BW408" s="49"/>
      <c r="BX408" s="48"/>
      <c r="BY408" s="49"/>
      <c r="BZ408" s="48"/>
      <c r="CA408" s="49"/>
      <c r="CB408" s="48"/>
      <c r="CC408" s="49"/>
      <c r="CD408" s="48"/>
    </row>
    <row r="409" spans="1:82" ht="15">
      <c r="A409" s="66" t="s">
        <v>529</v>
      </c>
      <c r="B409" s="66" t="s">
        <v>632</v>
      </c>
      <c r="C409" s="67"/>
      <c r="D409" s="68"/>
      <c r="E409" s="69"/>
      <c r="F409" s="70"/>
      <c r="G409" s="67"/>
      <c r="H409" s="71"/>
      <c r="I409" s="72"/>
      <c r="J409" s="72"/>
      <c r="K409" s="34" t="s">
        <v>65</v>
      </c>
      <c r="L409" s="79">
        <v>409</v>
      </c>
      <c r="M409" s="79"/>
      <c r="N409" s="74"/>
      <c r="O409" s="81" t="s">
        <v>636</v>
      </c>
      <c r="P409" s="81" t="s">
        <v>636</v>
      </c>
      <c r="Q409" s="81"/>
      <c r="R409" s="82" t="s">
        <v>655</v>
      </c>
      <c r="S409" s="84">
        <v>43489.615798611114</v>
      </c>
      <c r="T409" s="81"/>
      <c r="U409" s="81"/>
      <c r="V409" s="81"/>
      <c r="W409" s="81"/>
      <c r="X409" s="81"/>
      <c r="Y409" s="81" t="s">
        <v>924</v>
      </c>
      <c r="Z409" s="81"/>
      <c r="AA409" s="81"/>
      <c r="AB409" s="81"/>
      <c r="AC409" s="81"/>
      <c r="AD409" s="81"/>
      <c r="AE409" s="82" t="s">
        <v>1357</v>
      </c>
      <c r="AF409" s="81">
        <v>5</v>
      </c>
      <c r="AG409" s="81">
        <v>0</v>
      </c>
      <c r="AH409" s="81" t="s">
        <v>645</v>
      </c>
      <c r="AI409" s="81" t="s">
        <v>1453</v>
      </c>
      <c r="AJ409" s="84">
        <v>43489.5084375</v>
      </c>
      <c r="AK409" s="82" t="s">
        <v>1461</v>
      </c>
      <c r="AL409" s="81">
        <v>434</v>
      </c>
      <c r="AM409" s="81">
        <v>128</v>
      </c>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v>1</v>
      </c>
      <c r="BT409" s="80" t="str">
        <f>REPLACE(INDEX(GroupVertices[Group],MATCH(Edges[[#This Row],[Vertex 1]],GroupVertices[Vertex],0)),1,1,"")</f>
        <v>1</v>
      </c>
      <c r="BU409" s="80" t="str">
        <f>REPLACE(INDEX(GroupVertices[Group],MATCH(Edges[[#This Row],[Vertex 2]],GroupVertices[Vertex],0)),1,1,"")</f>
        <v>1</v>
      </c>
      <c r="BV409" s="48">
        <v>1</v>
      </c>
      <c r="BW409" s="49">
        <v>3.5714285714285716</v>
      </c>
      <c r="BX409" s="48">
        <v>1</v>
      </c>
      <c r="BY409" s="49">
        <v>3.5714285714285716</v>
      </c>
      <c r="BZ409" s="48">
        <v>0</v>
      </c>
      <c r="CA409" s="49">
        <v>0</v>
      </c>
      <c r="CB409" s="48">
        <v>26</v>
      </c>
      <c r="CC409" s="49">
        <v>92.85714285714286</v>
      </c>
      <c r="CD409" s="48">
        <v>28</v>
      </c>
    </row>
    <row r="410" spans="1:82" ht="15">
      <c r="A410" s="66" t="s">
        <v>530</v>
      </c>
      <c r="B410" s="66" t="s">
        <v>632</v>
      </c>
      <c r="C410" s="67"/>
      <c r="D410" s="68"/>
      <c r="E410" s="69"/>
      <c r="F410" s="70"/>
      <c r="G410" s="67"/>
      <c r="H410" s="71"/>
      <c r="I410" s="72"/>
      <c r="J410" s="72"/>
      <c r="K410" s="34" t="s">
        <v>65</v>
      </c>
      <c r="L410" s="79">
        <v>410</v>
      </c>
      <c r="M410" s="79"/>
      <c r="N410" s="74"/>
      <c r="O410" s="81" t="s">
        <v>636</v>
      </c>
      <c r="P410" s="81" t="s">
        <v>636</v>
      </c>
      <c r="Q410" s="81"/>
      <c r="R410" s="82" t="s">
        <v>655</v>
      </c>
      <c r="S410" s="84">
        <v>43489.61546296296</v>
      </c>
      <c r="T410" s="81"/>
      <c r="U410" s="81"/>
      <c r="V410" s="81"/>
      <c r="W410" s="81"/>
      <c r="X410" s="81"/>
      <c r="Y410" s="81" t="s">
        <v>925</v>
      </c>
      <c r="Z410" s="81"/>
      <c r="AA410" s="81"/>
      <c r="AB410" s="81"/>
      <c r="AC410" s="81"/>
      <c r="AD410" s="81"/>
      <c r="AE410" s="82" t="s">
        <v>1358</v>
      </c>
      <c r="AF410" s="81">
        <v>2</v>
      </c>
      <c r="AG410" s="81">
        <v>0</v>
      </c>
      <c r="AH410" s="81" t="s">
        <v>645</v>
      </c>
      <c r="AI410" s="81" t="s">
        <v>1453</v>
      </c>
      <c r="AJ410" s="84">
        <v>43489.5084375</v>
      </c>
      <c r="AK410" s="82" t="s">
        <v>1461</v>
      </c>
      <c r="AL410" s="81">
        <v>434</v>
      </c>
      <c r="AM410" s="81">
        <v>128</v>
      </c>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v>1</v>
      </c>
      <c r="BT410" s="80" t="str">
        <f>REPLACE(INDEX(GroupVertices[Group],MATCH(Edges[[#This Row],[Vertex 1]],GroupVertices[Vertex],0)),1,1,"")</f>
        <v>1</v>
      </c>
      <c r="BU410" s="80" t="str">
        <f>REPLACE(INDEX(GroupVertices[Group],MATCH(Edges[[#This Row],[Vertex 2]],GroupVertices[Vertex],0)),1,1,"")</f>
        <v>1</v>
      </c>
      <c r="BV410" s="48">
        <v>0</v>
      </c>
      <c r="BW410" s="49">
        <v>0</v>
      </c>
      <c r="BX410" s="48">
        <v>1</v>
      </c>
      <c r="BY410" s="49">
        <v>14.285714285714286</v>
      </c>
      <c r="BZ410" s="48">
        <v>0</v>
      </c>
      <c r="CA410" s="49">
        <v>0</v>
      </c>
      <c r="CB410" s="48">
        <v>6</v>
      </c>
      <c r="CC410" s="49">
        <v>85.71428571428571</v>
      </c>
      <c r="CD410" s="48">
        <v>7</v>
      </c>
    </row>
    <row r="411" spans="1:82" ht="15">
      <c r="A411" s="66" t="s">
        <v>531</v>
      </c>
      <c r="B411" s="66" t="s">
        <v>632</v>
      </c>
      <c r="C411" s="67"/>
      <c r="D411" s="68"/>
      <c r="E411" s="69"/>
      <c r="F411" s="70"/>
      <c r="G411" s="67"/>
      <c r="H411" s="71"/>
      <c r="I411" s="72"/>
      <c r="J411" s="72"/>
      <c r="K411" s="34" t="s">
        <v>65</v>
      </c>
      <c r="L411" s="79">
        <v>411</v>
      </c>
      <c r="M411" s="79"/>
      <c r="N411" s="74"/>
      <c r="O411" s="81" t="s">
        <v>636</v>
      </c>
      <c r="P411" s="81" t="s">
        <v>636</v>
      </c>
      <c r="Q411" s="81"/>
      <c r="R411" s="82" t="s">
        <v>655</v>
      </c>
      <c r="S411" s="84">
        <v>43489.61545138889</v>
      </c>
      <c r="T411" s="81"/>
      <c r="U411" s="81"/>
      <c r="V411" s="81"/>
      <c r="W411" s="81"/>
      <c r="X411" s="81"/>
      <c r="Y411" s="81" t="s">
        <v>925</v>
      </c>
      <c r="Z411" s="81"/>
      <c r="AA411" s="81"/>
      <c r="AB411" s="81"/>
      <c r="AC411" s="81"/>
      <c r="AD411" s="81"/>
      <c r="AE411" s="82" t="s">
        <v>1359</v>
      </c>
      <c r="AF411" s="81">
        <v>3</v>
      </c>
      <c r="AG411" s="81">
        <v>0</v>
      </c>
      <c r="AH411" s="81" t="s">
        <v>645</v>
      </c>
      <c r="AI411" s="81" t="s">
        <v>1453</v>
      </c>
      <c r="AJ411" s="84">
        <v>43489.5084375</v>
      </c>
      <c r="AK411" s="82" t="s">
        <v>1461</v>
      </c>
      <c r="AL411" s="81">
        <v>434</v>
      </c>
      <c r="AM411" s="81">
        <v>128</v>
      </c>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v>1</v>
      </c>
      <c r="BT411" s="80" t="str">
        <f>REPLACE(INDEX(GroupVertices[Group],MATCH(Edges[[#This Row],[Vertex 1]],GroupVertices[Vertex],0)),1,1,"")</f>
        <v>1</v>
      </c>
      <c r="BU411" s="80" t="str">
        <f>REPLACE(INDEX(GroupVertices[Group],MATCH(Edges[[#This Row],[Vertex 2]],GroupVertices[Vertex],0)),1,1,"")</f>
        <v>1</v>
      </c>
      <c r="BV411" s="48">
        <v>0</v>
      </c>
      <c r="BW411" s="49">
        <v>0</v>
      </c>
      <c r="BX411" s="48">
        <v>1</v>
      </c>
      <c r="BY411" s="49">
        <v>14.285714285714286</v>
      </c>
      <c r="BZ411" s="48">
        <v>0</v>
      </c>
      <c r="CA411" s="49">
        <v>0</v>
      </c>
      <c r="CB411" s="48">
        <v>6</v>
      </c>
      <c r="CC411" s="49">
        <v>85.71428571428571</v>
      </c>
      <c r="CD411" s="48">
        <v>7</v>
      </c>
    </row>
    <row r="412" spans="1:82" ht="15">
      <c r="A412" s="66" t="s">
        <v>532</v>
      </c>
      <c r="B412" s="66" t="s">
        <v>632</v>
      </c>
      <c r="C412" s="67"/>
      <c r="D412" s="68"/>
      <c r="E412" s="69"/>
      <c r="F412" s="70"/>
      <c r="G412" s="67"/>
      <c r="H412" s="71"/>
      <c r="I412" s="72"/>
      <c r="J412" s="72"/>
      <c r="K412" s="34" t="s">
        <v>65</v>
      </c>
      <c r="L412" s="79">
        <v>412</v>
      </c>
      <c r="M412" s="79"/>
      <c r="N412" s="74"/>
      <c r="O412" s="81" t="s">
        <v>636</v>
      </c>
      <c r="P412" s="81" t="s">
        <v>636</v>
      </c>
      <c r="Q412" s="81"/>
      <c r="R412" s="82" t="s">
        <v>655</v>
      </c>
      <c r="S412" s="84">
        <v>43489.612395833334</v>
      </c>
      <c r="T412" s="81"/>
      <c r="U412" s="81"/>
      <c r="V412" s="81"/>
      <c r="W412" s="81"/>
      <c r="X412" s="81"/>
      <c r="Y412" s="81" t="s">
        <v>926</v>
      </c>
      <c r="Z412" s="81"/>
      <c r="AA412" s="81"/>
      <c r="AB412" s="81"/>
      <c r="AC412" s="81"/>
      <c r="AD412" s="81"/>
      <c r="AE412" s="82" t="s">
        <v>1360</v>
      </c>
      <c r="AF412" s="81">
        <v>2</v>
      </c>
      <c r="AG412" s="81">
        <v>0</v>
      </c>
      <c r="AH412" s="81" t="s">
        <v>645</v>
      </c>
      <c r="AI412" s="81" t="s">
        <v>1453</v>
      </c>
      <c r="AJ412" s="84">
        <v>43489.5084375</v>
      </c>
      <c r="AK412" s="82" t="s">
        <v>1461</v>
      </c>
      <c r="AL412" s="81">
        <v>434</v>
      </c>
      <c r="AM412" s="81">
        <v>128</v>
      </c>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v>1</v>
      </c>
      <c r="BT412" s="80" t="str">
        <f>REPLACE(INDEX(GroupVertices[Group],MATCH(Edges[[#This Row],[Vertex 1]],GroupVertices[Vertex],0)),1,1,"")</f>
        <v>1</v>
      </c>
      <c r="BU412" s="80" t="str">
        <f>REPLACE(INDEX(GroupVertices[Group],MATCH(Edges[[#This Row],[Vertex 2]],GroupVertices[Vertex],0)),1,1,"")</f>
        <v>1</v>
      </c>
      <c r="BV412" s="48">
        <v>0</v>
      </c>
      <c r="BW412" s="49">
        <v>0</v>
      </c>
      <c r="BX412" s="48">
        <v>0</v>
      </c>
      <c r="BY412" s="49">
        <v>0</v>
      </c>
      <c r="BZ412" s="48">
        <v>0</v>
      </c>
      <c r="CA412" s="49">
        <v>0</v>
      </c>
      <c r="CB412" s="48">
        <v>10</v>
      </c>
      <c r="CC412" s="49">
        <v>100</v>
      </c>
      <c r="CD412" s="48">
        <v>10</v>
      </c>
    </row>
    <row r="413" spans="1:82" ht="15">
      <c r="A413" s="66" t="s">
        <v>533</v>
      </c>
      <c r="B413" s="66" t="s">
        <v>593</v>
      </c>
      <c r="C413" s="67" t="s">
        <v>3169</v>
      </c>
      <c r="D413" s="68">
        <v>10</v>
      </c>
      <c r="E413" s="69"/>
      <c r="F413" s="70"/>
      <c r="G413" s="67"/>
      <c r="H413" s="71"/>
      <c r="I413" s="72"/>
      <c r="J413" s="72"/>
      <c r="K413" s="34" t="s">
        <v>65</v>
      </c>
      <c r="L413" s="79">
        <v>413</v>
      </c>
      <c r="M413" s="79"/>
      <c r="N413" s="74"/>
      <c r="O413" s="81" t="s">
        <v>635</v>
      </c>
      <c r="P413" s="81" t="s">
        <v>637</v>
      </c>
      <c r="Q413" s="81"/>
      <c r="R413" s="81"/>
      <c r="S413" s="84">
        <v>43489.61131944445</v>
      </c>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t="s">
        <v>927</v>
      </c>
      <c r="AR413" s="81"/>
      <c r="AS413" s="81"/>
      <c r="AT413" s="81"/>
      <c r="AU413" s="81"/>
      <c r="AV413" s="81"/>
      <c r="AW413" s="81" t="s">
        <v>533</v>
      </c>
      <c r="AX413" s="81"/>
      <c r="AY413" s="82" t="s">
        <v>1361</v>
      </c>
      <c r="AZ413" s="81">
        <v>4</v>
      </c>
      <c r="BA413" s="81">
        <v>0</v>
      </c>
      <c r="BB413" s="81" t="s">
        <v>987</v>
      </c>
      <c r="BC413" s="81"/>
      <c r="BD413" s="81"/>
      <c r="BE413" s="81"/>
      <c r="BF413" s="81"/>
      <c r="BG413" s="84">
        <v>43489.51665509259</v>
      </c>
      <c r="BH413" s="81"/>
      <c r="BI413" s="81" t="s">
        <v>593</v>
      </c>
      <c r="BJ413" s="82" t="s">
        <v>1421</v>
      </c>
      <c r="BK413" s="81">
        <v>49</v>
      </c>
      <c r="BL413" s="81">
        <v>9</v>
      </c>
      <c r="BM413" s="81"/>
      <c r="BN413" s="81"/>
      <c r="BO413" s="81"/>
      <c r="BP413" s="81"/>
      <c r="BQ413" s="81"/>
      <c r="BR413" s="81"/>
      <c r="BS413">
        <v>1</v>
      </c>
      <c r="BT413" s="80" t="str">
        <f>REPLACE(INDEX(GroupVertices[Group],MATCH(Edges[[#This Row],[Vertex 1]],GroupVertices[Vertex],0)),1,1,"")</f>
        <v>1</v>
      </c>
      <c r="BU413" s="80" t="str">
        <f>REPLACE(INDEX(GroupVertices[Group],MATCH(Edges[[#This Row],[Vertex 2]],GroupVertices[Vertex],0)),1,1,"")</f>
        <v>1</v>
      </c>
      <c r="BV413" s="48"/>
      <c r="BW413" s="49"/>
      <c r="BX413" s="48"/>
      <c r="BY413" s="49"/>
      <c r="BZ413" s="48"/>
      <c r="CA413" s="49"/>
      <c r="CB413" s="48"/>
      <c r="CC413" s="49"/>
      <c r="CD413" s="48"/>
    </row>
    <row r="414" spans="1:82" ht="15">
      <c r="A414" s="66" t="s">
        <v>533</v>
      </c>
      <c r="B414" s="66" t="s">
        <v>632</v>
      </c>
      <c r="C414" s="67"/>
      <c r="D414" s="68"/>
      <c r="E414" s="69"/>
      <c r="F414" s="70"/>
      <c r="G414" s="67"/>
      <c r="H414" s="71"/>
      <c r="I414" s="72"/>
      <c r="J414" s="72"/>
      <c r="K414" s="34" t="s">
        <v>65</v>
      </c>
      <c r="L414" s="79">
        <v>414</v>
      </c>
      <c r="M414" s="79"/>
      <c r="N414" s="74"/>
      <c r="O414" s="81" t="s">
        <v>636</v>
      </c>
      <c r="P414" s="81" t="s">
        <v>636</v>
      </c>
      <c r="Q414" s="81"/>
      <c r="R414" s="82" t="s">
        <v>655</v>
      </c>
      <c r="S414" s="84">
        <v>43489.61131944445</v>
      </c>
      <c r="T414" s="81"/>
      <c r="U414" s="81"/>
      <c r="V414" s="81"/>
      <c r="W414" s="81"/>
      <c r="X414" s="81"/>
      <c r="Y414" s="81" t="s">
        <v>927</v>
      </c>
      <c r="Z414" s="81"/>
      <c r="AA414" s="81"/>
      <c r="AB414" s="81"/>
      <c r="AC414" s="81"/>
      <c r="AD414" s="81"/>
      <c r="AE414" s="82" t="s">
        <v>1361</v>
      </c>
      <c r="AF414" s="81">
        <v>4</v>
      </c>
      <c r="AG414" s="81">
        <v>0</v>
      </c>
      <c r="AH414" s="81" t="s">
        <v>645</v>
      </c>
      <c r="AI414" s="81" t="s">
        <v>1453</v>
      </c>
      <c r="AJ414" s="84">
        <v>43489.5084375</v>
      </c>
      <c r="AK414" s="82" t="s">
        <v>1461</v>
      </c>
      <c r="AL414" s="81">
        <v>434</v>
      </c>
      <c r="AM414" s="81">
        <v>128</v>
      </c>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v>1</v>
      </c>
      <c r="BT414" s="80" t="str">
        <f>REPLACE(INDEX(GroupVertices[Group],MATCH(Edges[[#This Row],[Vertex 1]],GroupVertices[Vertex],0)),1,1,"")</f>
        <v>1</v>
      </c>
      <c r="BU414" s="80" t="str">
        <f>REPLACE(INDEX(GroupVertices[Group],MATCH(Edges[[#This Row],[Vertex 2]],GroupVertices[Vertex],0)),1,1,"")</f>
        <v>1</v>
      </c>
      <c r="BV414" s="48">
        <v>0</v>
      </c>
      <c r="BW414" s="49">
        <v>0</v>
      </c>
      <c r="BX414" s="48">
        <v>0</v>
      </c>
      <c r="BY414" s="49">
        <v>0</v>
      </c>
      <c r="BZ414" s="48">
        <v>0</v>
      </c>
      <c r="CA414" s="49">
        <v>0</v>
      </c>
      <c r="CB414" s="48">
        <v>6</v>
      </c>
      <c r="CC414" s="49">
        <v>100</v>
      </c>
      <c r="CD414" s="48">
        <v>6</v>
      </c>
    </row>
    <row r="415" spans="1:82" ht="15">
      <c r="A415" s="66" t="s">
        <v>534</v>
      </c>
      <c r="B415" s="66" t="s">
        <v>537</v>
      </c>
      <c r="C415" s="67" t="s">
        <v>3166</v>
      </c>
      <c r="D415" s="68">
        <v>7</v>
      </c>
      <c r="E415" s="69"/>
      <c r="F415" s="70"/>
      <c r="G415" s="67"/>
      <c r="H415" s="71"/>
      <c r="I415" s="72"/>
      <c r="J415" s="72"/>
      <c r="K415" s="34" t="s">
        <v>65</v>
      </c>
      <c r="L415" s="79">
        <v>415</v>
      </c>
      <c r="M415" s="79"/>
      <c r="N415" s="74"/>
      <c r="O415" s="81" t="s">
        <v>635</v>
      </c>
      <c r="P415" s="81" t="s">
        <v>637</v>
      </c>
      <c r="Q415" s="81"/>
      <c r="R415" s="81"/>
      <c r="S415" s="84">
        <v>43489.61074074074</v>
      </c>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t="s">
        <v>928</v>
      </c>
      <c r="AR415" s="81"/>
      <c r="AS415" s="81"/>
      <c r="AT415" s="81"/>
      <c r="AU415" s="81"/>
      <c r="AV415" s="81"/>
      <c r="AW415" s="81" t="s">
        <v>534</v>
      </c>
      <c r="AX415" s="81"/>
      <c r="AY415" s="82" t="s">
        <v>1362</v>
      </c>
      <c r="AZ415" s="81">
        <v>1</v>
      </c>
      <c r="BA415" s="81">
        <v>0</v>
      </c>
      <c r="BB415" s="81" t="s">
        <v>931</v>
      </c>
      <c r="BC415" s="81"/>
      <c r="BD415" s="81"/>
      <c r="BE415" s="81"/>
      <c r="BF415" s="81"/>
      <c r="BG415" s="84">
        <v>43489.60664351852</v>
      </c>
      <c r="BH415" s="81"/>
      <c r="BI415" s="81" t="s">
        <v>537</v>
      </c>
      <c r="BJ415" s="82" t="s">
        <v>1365</v>
      </c>
      <c r="BK415" s="81">
        <v>0</v>
      </c>
      <c r="BL415" s="81">
        <v>2</v>
      </c>
      <c r="BM415" s="81"/>
      <c r="BN415" s="81"/>
      <c r="BO415" s="81"/>
      <c r="BP415" s="81"/>
      <c r="BQ415" s="81"/>
      <c r="BR415" s="81"/>
      <c r="BS415">
        <v>1</v>
      </c>
      <c r="BT415" s="80" t="str">
        <f>REPLACE(INDEX(GroupVertices[Group],MATCH(Edges[[#This Row],[Vertex 1]],GroupVertices[Vertex],0)),1,1,"")</f>
        <v>1</v>
      </c>
      <c r="BU415" s="80" t="str">
        <f>REPLACE(INDEX(GroupVertices[Group],MATCH(Edges[[#This Row],[Vertex 2]],GroupVertices[Vertex],0)),1,1,"")</f>
        <v>1</v>
      </c>
      <c r="BV415" s="48"/>
      <c r="BW415" s="49"/>
      <c r="BX415" s="48"/>
      <c r="BY415" s="49"/>
      <c r="BZ415" s="48"/>
      <c r="CA415" s="49"/>
      <c r="CB415" s="48"/>
      <c r="CC415" s="49"/>
      <c r="CD415" s="48"/>
    </row>
    <row r="416" spans="1:82" ht="15">
      <c r="A416" s="66" t="s">
        <v>534</v>
      </c>
      <c r="B416" s="66" t="s">
        <v>632</v>
      </c>
      <c r="C416" s="67"/>
      <c r="D416" s="68"/>
      <c r="E416" s="69"/>
      <c r="F416" s="70"/>
      <c r="G416" s="67"/>
      <c r="H416" s="71"/>
      <c r="I416" s="72"/>
      <c r="J416" s="72"/>
      <c r="K416" s="34" t="s">
        <v>65</v>
      </c>
      <c r="L416" s="79">
        <v>416</v>
      </c>
      <c r="M416" s="79"/>
      <c r="N416" s="74"/>
      <c r="O416" s="81" t="s">
        <v>636</v>
      </c>
      <c r="P416" s="81" t="s">
        <v>636</v>
      </c>
      <c r="Q416" s="81"/>
      <c r="R416" s="82" t="s">
        <v>655</v>
      </c>
      <c r="S416" s="84">
        <v>43489.61074074074</v>
      </c>
      <c r="T416" s="81"/>
      <c r="U416" s="81"/>
      <c r="V416" s="81"/>
      <c r="W416" s="81"/>
      <c r="X416" s="81"/>
      <c r="Y416" s="81" t="s">
        <v>928</v>
      </c>
      <c r="Z416" s="81"/>
      <c r="AA416" s="81"/>
      <c r="AB416" s="81"/>
      <c r="AC416" s="81"/>
      <c r="AD416" s="81"/>
      <c r="AE416" s="82" t="s">
        <v>1362</v>
      </c>
      <c r="AF416" s="81">
        <v>1</v>
      </c>
      <c r="AG416" s="81">
        <v>0</v>
      </c>
      <c r="AH416" s="81" t="s">
        <v>645</v>
      </c>
      <c r="AI416" s="81" t="s">
        <v>1453</v>
      </c>
      <c r="AJ416" s="84">
        <v>43489.5084375</v>
      </c>
      <c r="AK416" s="82" t="s">
        <v>1461</v>
      </c>
      <c r="AL416" s="81">
        <v>434</v>
      </c>
      <c r="AM416" s="81">
        <v>128</v>
      </c>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v>1</v>
      </c>
      <c r="BT416" s="80" t="str">
        <f>REPLACE(INDEX(GroupVertices[Group],MATCH(Edges[[#This Row],[Vertex 1]],GroupVertices[Vertex],0)),1,1,"")</f>
        <v>1</v>
      </c>
      <c r="BU416" s="80" t="str">
        <f>REPLACE(INDEX(GroupVertices[Group],MATCH(Edges[[#This Row],[Vertex 2]],GroupVertices[Vertex],0)),1,1,"")</f>
        <v>1</v>
      </c>
      <c r="BV416" s="48">
        <v>0</v>
      </c>
      <c r="BW416" s="49">
        <v>0</v>
      </c>
      <c r="BX416" s="48">
        <v>0</v>
      </c>
      <c r="BY416" s="49">
        <v>0</v>
      </c>
      <c r="BZ416" s="48">
        <v>0</v>
      </c>
      <c r="CA416" s="49">
        <v>0</v>
      </c>
      <c r="CB416" s="48">
        <v>42</v>
      </c>
      <c r="CC416" s="49">
        <v>100</v>
      </c>
      <c r="CD416" s="48">
        <v>42</v>
      </c>
    </row>
    <row r="417" spans="1:82" ht="15">
      <c r="A417" s="66" t="s">
        <v>535</v>
      </c>
      <c r="B417" s="66" t="s">
        <v>537</v>
      </c>
      <c r="C417" s="67" t="s">
        <v>3166</v>
      </c>
      <c r="D417" s="68">
        <v>7</v>
      </c>
      <c r="E417" s="69"/>
      <c r="F417" s="70"/>
      <c r="G417" s="67"/>
      <c r="H417" s="71"/>
      <c r="I417" s="72"/>
      <c r="J417" s="72"/>
      <c r="K417" s="34" t="s">
        <v>65</v>
      </c>
      <c r="L417" s="79">
        <v>417</v>
      </c>
      <c r="M417" s="79"/>
      <c r="N417" s="74"/>
      <c r="O417" s="81" t="s">
        <v>635</v>
      </c>
      <c r="P417" s="81" t="s">
        <v>637</v>
      </c>
      <c r="Q417" s="81"/>
      <c r="R417" s="81"/>
      <c r="S417" s="84">
        <v>43489.60973379629</v>
      </c>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t="s">
        <v>929</v>
      </c>
      <c r="AR417" s="81"/>
      <c r="AS417" s="81"/>
      <c r="AT417" s="81"/>
      <c r="AU417" s="81"/>
      <c r="AV417" s="81"/>
      <c r="AW417" s="81" t="s">
        <v>535</v>
      </c>
      <c r="AX417" s="81"/>
      <c r="AY417" s="82" t="s">
        <v>1363</v>
      </c>
      <c r="AZ417" s="81">
        <v>1</v>
      </c>
      <c r="BA417" s="81">
        <v>0</v>
      </c>
      <c r="BB417" s="81" t="s">
        <v>931</v>
      </c>
      <c r="BC417" s="81"/>
      <c r="BD417" s="81"/>
      <c r="BE417" s="81"/>
      <c r="BF417" s="81"/>
      <c r="BG417" s="84">
        <v>43489.60664351852</v>
      </c>
      <c r="BH417" s="81"/>
      <c r="BI417" s="81" t="s">
        <v>537</v>
      </c>
      <c r="BJ417" s="82" t="s">
        <v>1365</v>
      </c>
      <c r="BK417" s="81">
        <v>0</v>
      </c>
      <c r="BL417" s="81">
        <v>2</v>
      </c>
      <c r="BM417" s="81"/>
      <c r="BN417" s="81"/>
      <c r="BO417" s="81"/>
      <c r="BP417" s="81"/>
      <c r="BQ417" s="81"/>
      <c r="BR417" s="81"/>
      <c r="BS417">
        <v>1</v>
      </c>
      <c r="BT417" s="80" t="str">
        <f>REPLACE(INDEX(GroupVertices[Group],MATCH(Edges[[#This Row],[Vertex 1]],GroupVertices[Vertex],0)),1,1,"")</f>
        <v>1</v>
      </c>
      <c r="BU417" s="80" t="str">
        <f>REPLACE(INDEX(GroupVertices[Group],MATCH(Edges[[#This Row],[Vertex 2]],GroupVertices[Vertex],0)),1,1,"")</f>
        <v>1</v>
      </c>
      <c r="BV417" s="48"/>
      <c r="BW417" s="49"/>
      <c r="BX417" s="48"/>
      <c r="BY417" s="49"/>
      <c r="BZ417" s="48"/>
      <c r="CA417" s="49"/>
      <c r="CB417" s="48"/>
      <c r="CC417" s="49"/>
      <c r="CD417" s="48"/>
    </row>
    <row r="418" spans="1:82" ht="15">
      <c r="A418" s="66" t="s">
        <v>535</v>
      </c>
      <c r="B418" s="66" t="s">
        <v>632</v>
      </c>
      <c r="C418" s="67"/>
      <c r="D418" s="68"/>
      <c r="E418" s="69"/>
      <c r="F418" s="70"/>
      <c r="G418" s="67"/>
      <c r="H418" s="71"/>
      <c r="I418" s="72"/>
      <c r="J418" s="72"/>
      <c r="K418" s="34" t="s">
        <v>65</v>
      </c>
      <c r="L418" s="79">
        <v>418</v>
      </c>
      <c r="M418" s="79"/>
      <c r="N418" s="74"/>
      <c r="O418" s="81" t="s">
        <v>636</v>
      </c>
      <c r="P418" s="81" t="s">
        <v>636</v>
      </c>
      <c r="Q418" s="81"/>
      <c r="R418" s="82" t="s">
        <v>655</v>
      </c>
      <c r="S418" s="84">
        <v>43489.60973379629</v>
      </c>
      <c r="T418" s="81"/>
      <c r="U418" s="81"/>
      <c r="V418" s="81"/>
      <c r="W418" s="81"/>
      <c r="X418" s="81"/>
      <c r="Y418" s="81" t="s">
        <v>929</v>
      </c>
      <c r="Z418" s="81"/>
      <c r="AA418" s="81"/>
      <c r="AB418" s="81"/>
      <c r="AC418" s="81"/>
      <c r="AD418" s="81"/>
      <c r="AE418" s="82" t="s">
        <v>1363</v>
      </c>
      <c r="AF418" s="81">
        <v>1</v>
      </c>
      <c r="AG418" s="81">
        <v>0</v>
      </c>
      <c r="AH418" s="81" t="s">
        <v>645</v>
      </c>
      <c r="AI418" s="81" t="s">
        <v>1453</v>
      </c>
      <c r="AJ418" s="84">
        <v>43489.5084375</v>
      </c>
      <c r="AK418" s="82" t="s">
        <v>1461</v>
      </c>
      <c r="AL418" s="81">
        <v>434</v>
      </c>
      <c r="AM418" s="81">
        <v>128</v>
      </c>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v>1</v>
      </c>
      <c r="BT418" s="80" t="str">
        <f>REPLACE(INDEX(GroupVertices[Group],MATCH(Edges[[#This Row],[Vertex 1]],GroupVertices[Vertex],0)),1,1,"")</f>
        <v>1</v>
      </c>
      <c r="BU418" s="80" t="str">
        <f>REPLACE(INDEX(GroupVertices[Group],MATCH(Edges[[#This Row],[Vertex 2]],GroupVertices[Vertex],0)),1,1,"")</f>
        <v>1</v>
      </c>
      <c r="BV418" s="48">
        <v>0</v>
      </c>
      <c r="BW418" s="49">
        <v>0</v>
      </c>
      <c r="BX418" s="48">
        <v>0</v>
      </c>
      <c r="BY418" s="49">
        <v>0</v>
      </c>
      <c r="BZ418" s="48">
        <v>0</v>
      </c>
      <c r="CA418" s="49">
        <v>0</v>
      </c>
      <c r="CB418" s="48">
        <v>13</v>
      </c>
      <c r="CC418" s="49">
        <v>100</v>
      </c>
      <c r="CD418" s="48">
        <v>13</v>
      </c>
    </row>
    <row r="419" spans="1:82" ht="15">
      <c r="A419" s="66" t="s">
        <v>536</v>
      </c>
      <c r="B419" s="66" t="s">
        <v>632</v>
      </c>
      <c r="C419" s="67"/>
      <c r="D419" s="68"/>
      <c r="E419" s="69"/>
      <c r="F419" s="70"/>
      <c r="G419" s="67"/>
      <c r="H419" s="71"/>
      <c r="I419" s="72"/>
      <c r="J419" s="72"/>
      <c r="K419" s="34" t="s">
        <v>65</v>
      </c>
      <c r="L419" s="79">
        <v>419</v>
      </c>
      <c r="M419" s="79"/>
      <c r="N419" s="74"/>
      <c r="O419" s="81" t="s">
        <v>636</v>
      </c>
      <c r="P419" s="81" t="s">
        <v>636</v>
      </c>
      <c r="Q419" s="81"/>
      <c r="R419" s="82" t="s">
        <v>655</v>
      </c>
      <c r="S419" s="84">
        <v>43489.607083333336</v>
      </c>
      <c r="T419" s="81"/>
      <c r="U419" s="81"/>
      <c r="V419" s="81"/>
      <c r="W419" s="81"/>
      <c r="X419" s="81"/>
      <c r="Y419" s="81" t="s">
        <v>930</v>
      </c>
      <c r="Z419" s="81"/>
      <c r="AA419" s="81"/>
      <c r="AB419" s="81"/>
      <c r="AC419" s="81"/>
      <c r="AD419" s="81"/>
      <c r="AE419" s="82" t="s">
        <v>1364</v>
      </c>
      <c r="AF419" s="81">
        <v>0</v>
      </c>
      <c r="AG419" s="81">
        <v>0</v>
      </c>
      <c r="AH419" s="81" t="s">
        <v>645</v>
      </c>
      <c r="AI419" s="81" t="s">
        <v>1453</v>
      </c>
      <c r="AJ419" s="84">
        <v>43489.5084375</v>
      </c>
      <c r="AK419" s="82" t="s">
        <v>1461</v>
      </c>
      <c r="AL419" s="81">
        <v>434</v>
      </c>
      <c r="AM419" s="81">
        <v>128</v>
      </c>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v>1</v>
      </c>
      <c r="BT419" s="80" t="str">
        <f>REPLACE(INDEX(GroupVertices[Group],MATCH(Edges[[#This Row],[Vertex 1]],GroupVertices[Vertex],0)),1,1,"")</f>
        <v>1</v>
      </c>
      <c r="BU419" s="80" t="str">
        <f>REPLACE(INDEX(GroupVertices[Group],MATCH(Edges[[#This Row],[Vertex 2]],GroupVertices[Vertex],0)),1,1,"")</f>
        <v>1</v>
      </c>
      <c r="BV419" s="48">
        <v>0</v>
      </c>
      <c r="BW419" s="49">
        <v>0</v>
      </c>
      <c r="BX419" s="48">
        <v>4</v>
      </c>
      <c r="BY419" s="49">
        <v>9.75609756097561</v>
      </c>
      <c r="BZ419" s="48">
        <v>0</v>
      </c>
      <c r="CA419" s="49">
        <v>0</v>
      </c>
      <c r="CB419" s="48">
        <v>37</v>
      </c>
      <c r="CC419" s="49">
        <v>90.2439024390244</v>
      </c>
      <c r="CD419" s="48">
        <v>41</v>
      </c>
    </row>
    <row r="420" spans="1:82" ht="15">
      <c r="A420" s="66" t="s">
        <v>537</v>
      </c>
      <c r="B420" s="66" t="s">
        <v>632</v>
      </c>
      <c r="C420" s="67"/>
      <c r="D420" s="68"/>
      <c r="E420" s="69"/>
      <c r="F420" s="70"/>
      <c r="G420" s="67"/>
      <c r="H420" s="71"/>
      <c r="I420" s="72"/>
      <c r="J420" s="72"/>
      <c r="K420" s="34" t="s">
        <v>65</v>
      </c>
      <c r="L420" s="79">
        <v>420</v>
      </c>
      <c r="M420" s="79"/>
      <c r="N420" s="74"/>
      <c r="O420" s="81" t="s">
        <v>636</v>
      </c>
      <c r="P420" s="81" t="s">
        <v>636</v>
      </c>
      <c r="Q420" s="81"/>
      <c r="R420" s="82" t="s">
        <v>655</v>
      </c>
      <c r="S420" s="84">
        <v>43489.60664351852</v>
      </c>
      <c r="T420" s="81"/>
      <c r="U420" s="81"/>
      <c r="V420" s="81"/>
      <c r="W420" s="81"/>
      <c r="X420" s="81"/>
      <c r="Y420" s="81" t="s">
        <v>931</v>
      </c>
      <c r="Z420" s="81"/>
      <c r="AA420" s="81"/>
      <c r="AB420" s="81"/>
      <c r="AC420" s="81"/>
      <c r="AD420" s="81"/>
      <c r="AE420" s="82" t="s">
        <v>1365</v>
      </c>
      <c r="AF420" s="81">
        <v>0</v>
      </c>
      <c r="AG420" s="81">
        <v>2</v>
      </c>
      <c r="AH420" s="81" t="s">
        <v>645</v>
      </c>
      <c r="AI420" s="81" t="s">
        <v>1453</v>
      </c>
      <c r="AJ420" s="84">
        <v>43489.5084375</v>
      </c>
      <c r="AK420" s="82" t="s">
        <v>1461</v>
      </c>
      <c r="AL420" s="81">
        <v>434</v>
      </c>
      <c r="AM420" s="81">
        <v>128</v>
      </c>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v>1</v>
      </c>
      <c r="BT420" s="80" t="str">
        <f>REPLACE(INDEX(GroupVertices[Group],MATCH(Edges[[#This Row],[Vertex 1]],GroupVertices[Vertex],0)),1,1,"")</f>
        <v>1</v>
      </c>
      <c r="BU420" s="80" t="str">
        <f>REPLACE(INDEX(GroupVertices[Group],MATCH(Edges[[#This Row],[Vertex 2]],GroupVertices[Vertex],0)),1,1,"")</f>
        <v>1</v>
      </c>
      <c r="BV420" s="48">
        <v>3</v>
      </c>
      <c r="BW420" s="49">
        <v>1.7142857142857142</v>
      </c>
      <c r="BX420" s="48">
        <v>7</v>
      </c>
      <c r="BY420" s="49">
        <v>4</v>
      </c>
      <c r="BZ420" s="48">
        <v>0</v>
      </c>
      <c r="CA420" s="49">
        <v>0</v>
      </c>
      <c r="CB420" s="48">
        <v>165</v>
      </c>
      <c r="CC420" s="49">
        <v>94.28571428571429</v>
      </c>
      <c r="CD420" s="48">
        <v>175</v>
      </c>
    </row>
    <row r="421" spans="1:82" ht="15">
      <c r="A421" s="66" t="s">
        <v>538</v>
      </c>
      <c r="B421" s="66" t="s">
        <v>632</v>
      </c>
      <c r="C421" s="67"/>
      <c r="D421" s="68"/>
      <c r="E421" s="69"/>
      <c r="F421" s="70"/>
      <c r="G421" s="67"/>
      <c r="H421" s="71"/>
      <c r="I421" s="72"/>
      <c r="J421" s="72"/>
      <c r="K421" s="34" t="s">
        <v>65</v>
      </c>
      <c r="L421" s="79">
        <v>421</v>
      </c>
      <c r="M421" s="79"/>
      <c r="N421" s="74"/>
      <c r="O421" s="81" t="s">
        <v>636</v>
      </c>
      <c r="P421" s="81" t="s">
        <v>636</v>
      </c>
      <c r="Q421" s="81"/>
      <c r="R421" s="82" t="s">
        <v>655</v>
      </c>
      <c r="S421" s="84">
        <v>43489.60622685185</v>
      </c>
      <c r="T421" s="81"/>
      <c r="U421" s="81"/>
      <c r="V421" s="81"/>
      <c r="W421" s="81"/>
      <c r="X421" s="81"/>
      <c r="Y421" s="81" t="s">
        <v>932</v>
      </c>
      <c r="Z421" s="81"/>
      <c r="AA421" s="81"/>
      <c r="AB421" s="81"/>
      <c r="AC421" s="81"/>
      <c r="AD421" s="81"/>
      <c r="AE421" s="82" t="s">
        <v>1366</v>
      </c>
      <c r="AF421" s="81">
        <v>0</v>
      </c>
      <c r="AG421" s="81">
        <v>0</v>
      </c>
      <c r="AH421" s="81" t="s">
        <v>645</v>
      </c>
      <c r="AI421" s="81" t="s">
        <v>1453</v>
      </c>
      <c r="AJ421" s="84">
        <v>43489.5084375</v>
      </c>
      <c r="AK421" s="82" t="s">
        <v>1461</v>
      </c>
      <c r="AL421" s="81">
        <v>434</v>
      </c>
      <c r="AM421" s="81">
        <v>128</v>
      </c>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v>1</v>
      </c>
      <c r="BT421" s="80" t="str">
        <f>REPLACE(INDEX(GroupVertices[Group],MATCH(Edges[[#This Row],[Vertex 1]],GroupVertices[Vertex],0)),1,1,"")</f>
        <v>1</v>
      </c>
      <c r="BU421" s="80" t="str">
        <f>REPLACE(INDEX(GroupVertices[Group],MATCH(Edges[[#This Row],[Vertex 2]],GroupVertices[Vertex],0)),1,1,"")</f>
        <v>1</v>
      </c>
      <c r="BV421" s="48">
        <v>2</v>
      </c>
      <c r="BW421" s="49">
        <v>1.6528925619834711</v>
      </c>
      <c r="BX421" s="48">
        <v>6</v>
      </c>
      <c r="BY421" s="49">
        <v>4.958677685950414</v>
      </c>
      <c r="BZ421" s="48">
        <v>0</v>
      </c>
      <c r="CA421" s="49">
        <v>0</v>
      </c>
      <c r="CB421" s="48">
        <v>113</v>
      </c>
      <c r="CC421" s="49">
        <v>93.38842975206612</v>
      </c>
      <c r="CD421" s="48">
        <v>121</v>
      </c>
    </row>
    <row r="422" spans="1:82" ht="15">
      <c r="A422" s="66" t="s">
        <v>539</v>
      </c>
      <c r="B422" s="66" t="s">
        <v>632</v>
      </c>
      <c r="C422" s="67"/>
      <c r="D422" s="68"/>
      <c r="E422" s="69"/>
      <c r="F422" s="70"/>
      <c r="G422" s="67"/>
      <c r="H422" s="71"/>
      <c r="I422" s="72"/>
      <c r="J422" s="72"/>
      <c r="K422" s="34" t="s">
        <v>65</v>
      </c>
      <c r="L422" s="79">
        <v>422</v>
      </c>
      <c r="M422" s="79"/>
      <c r="N422" s="74"/>
      <c r="O422" s="81" t="s">
        <v>636</v>
      </c>
      <c r="P422" s="81" t="s">
        <v>636</v>
      </c>
      <c r="Q422" s="81"/>
      <c r="R422" s="82" t="s">
        <v>655</v>
      </c>
      <c r="S422" s="84">
        <v>43489.594293981485</v>
      </c>
      <c r="T422" s="81"/>
      <c r="U422" s="81"/>
      <c r="V422" s="81"/>
      <c r="W422" s="81"/>
      <c r="X422" s="81"/>
      <c r="Y422" s="81" t="s">
        <v>933</v>
      </c>
      <c r="Z422" s="81"/>
      <c r="AA422" s="81"/>
      <c r="AB422" s="81"/>
      <c r="AC422" s="81"/>
      <c r="AD422" s="81"/>
      <c r="AE422" s="82" t="s">
        <v>1367</v>
      </c>
      <c r="AF422" s="81">
        <v>0</v>
      </c>
      <c r="AG422" s="81">
        <v>0</v>
      </c>
      <c r="AH422" s="81" t="s">
        <v>645</v>
      </c>
      <c r="AI422" s="81" t="s">
        <v>1453</v>
      </c>
      <c r="AJ422" s="84">
        <v>43489.5084375</v>
      </c>
      <c r="AK422" s="82" t="s">
        <v>1461</v>
      </c>
      <c r="AL422" s="81">
        <v>434</v>
      </c>
      <c r="AM422" s="81">
        <v>128</v>
      </c>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v>1</v>
      </c>
      <c r="BT422" s="80" t="str">
        <f>REPLACE(INDEX(GroupVertices[Group],MATCH(Edges[[#This Row],[Vertex 1]],GroupVertices[Vertex],0)),1,1,"")</f>
        <v>1</v>
      </c>
      <c r="BU422" s="80" t="str">
        <f>REPLACE(INDEX(GroupVertices[Group],MATCH(Edges[[#This Row],[Vertex 2]],GroupVertices[Vertex],0)),1,1,"")</f>
        <v>1</v>
      </c>
      <c r="BV422" s="48">
        <v>0</v>
      </c>
      <c r="BW422" s="49">
        <v>0</v>
      </c>
      <c r="BX422" s="48">
        <v>0</v>
      </c>
      <c r="BY422" s="49">
        <v>0</v>
      </c>
      <c r="BZ422" s="48">
        <v>0</v>
      </c>
      <c r="CA422" s="49">
        <v>0</v>
      </c>
      <c r="CB422" s="48">
        <v>14</v>
      </c>
      <c r="CC422" s="49">
        <v>100</v>
      </c>
      <c r="CD422" s="48">
        <v>14</v>
      </c>
    </row>
    <row r="423" spans="1:82" ht="15">
      <c r="A423" s="66" t="s">
        <v>540</v>
      </c>
      <c r="B423" s="66" t="s">
        <v>632</v>
      </c>
      <c r="C423" s="67"/>
      <c r="D423" s="68"/>
      <c r="E423" s="69"/>
      <c r="F423" s="70"/>
      <c r="G423" s="67"/>
      <c r="H423" s="71"/>
      <c r="I423" s="72"/>
      <c r="J423" s="72"/>
      <c r="K423" s="34" t="s">
        <v>65</v>
      </c>
      <c r="L423" s="79">
        <v>423</v>
      </c>
      <c r="M423" s="79"/>
      <c r="N423" s="74"/>
      <c r="O423" s="81" t="s">
        <v>636</v>
      </c>
      <c r="P423" s="81" t="s">
        <v>636</v>
      </c>
      <c r="Q423" s="81"/>
      <c r="R423" s="82" t="s">
        <v>655</v>
      </c>
      <c r="S423" s="84">
        <v>43489.590844907405</v>
      </c>
      <c r="T423" s="81"/>
      <c r="U423" s="81"/>
      <c r="V423" s="81"/>
      <c r="W423" s="81"/>
      <c r="X423" s="81"/>
      <c r="Y423" s="81" t="s">
        <v>934</v>
      </c>
      <c r="Z423" s="81"/>
      <c r="AA423" s="81"/>
      <c r="AB423" s="81"/>
      <c r="AC423" s="81"/>
      <c r="AD423" s="81"/>
      <c r="AE423" s="82" t="s">
        <v>1368</v>
      </c>
      <c r="AF423" s="81">
        <v>0</v>
      </c>
      <c r="AG423" s="81">
        <v>0</v>
      </c>
      <c r="AH423" s="81" t="s">
        <v>645</v>
      </c>
      <c r="AI423" s="81" t="s">
        <v>1453</v>
      </c>
      <c r="AJ423" s="84">
        <v>43489.5084375</v>
      </c>
      <c r="AK423" s="82" t="s">
        <v>1461</v>
      </c>
      <c r="AL423" s="81">
        <v>434</v>
      </c>
      <c r="AM423" s="81">
        <v>128</v>
      </c>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v>1</v>
      </c>
      <c r="BT423" s="80" t="str">
        <f>REPLACE(INDEX(GroupVertices[Group],MATCH(Edges[[#This Row],[Vertex 1]],GroupVertices[Vertex],0)),1,1,"")</f>
        <v>1</v>
      </c>
      <c r="BU423" s="80" t="str">
        <f>REPLACE(INDEX(GroupVertices[Group],MATCH(Edges[[#This Row],[Vertex 2]],GroupVertices[Vertex],0)),1,1,"")</f>
        <v>1</v>
      </c>
      <c r="BV423" s="48">
        <v>5</v>
      </c>
      <c r="BW423" s="49">
        <v>4.273504273504273</v>
      </c>
      <c r="BX423" s="48">
        <v>4</v>
      </c>
      <c r="BY423" s="49">
        <v>3.4188034188034186</v>
      </c>
      <c r="BZ423" s="48">
        <v>0</v>
      </c>
      <c r="CA423" s="49">
        <v>0</v>
      </c>
      <c r="CB423" s="48">
        <v>108</v>
      </c>
      <c r="CC423" s="49">
        <v>92.3076923076923</v>
      </c>
      <c r="CD423" s="48">
        <v>117</v>
      </c>
    </row>
    <row r="424" spans="1:82" ht="15">
      <c r="A424" s="66" t="s">
        <v>541</v>
      </c>
      <c r="B424" s="66" t="s">
        <v>632</v>
      </c>
      <c r="C424" s="67"/>
      <c r="D424" s="68"/>
      <c r="E424" s="69"/>
      <c r="F424" s="70"/>
      <c r="G424" s="67"/>
      <c r="H424" s="71"/>
      <c r="I424" s="72"/>
      <c r="J424" s="72"/>
      <c r="K424" s="34" t="s">
        <v>65</v>
      </c>
      <c r="L424" s="79">
        <v>424</v>
      </c>
      <c r="M424" s="79"/>
      <c r="N424" s="74"/>
      <c r="O424" s="81" t="s">
        <v>636</v>
      </c>
      <c r="P424" s="81" t="s">
        <v>636</v>
      </c>
      <c r="Q424" s="81"/>
      <c r="R424" s="82" t="s">
        <v>655</v>
      </c>
      <c r="S424" s="84">
        <v>43489.580775462964</v>
      </c>
      <c r="T424" s="81"/>
      <c r="U424" s="81"/>
      <c r="V424" s="81"/>
      <c r="W424" s="81"/>
      <c r="X424" s="81"/>
      <c r="Y424" s="81" t="s">
        <v>935</v>
      </c>
      <c r="Z424" s="81"/>
      <c r="AA424" s="81"/>
      <c r="AB424" s="81" t="s">
        <v>1044</v>
      </c>
      <c r="AC424" s="82" t="s">
        <v>1059</v>
      </c>
      <c r="AD424" s="82" t="s">
        <v>1059</v>
      </c>
      <c r="AE424" s="82" t="s">
        <v>1369</v>
      </c>
      <c r="AF424" s="81">
        <v>1</v>
      </c>
      <c r="AG424" s="81">
        <v>0</v>
      </c>
      <c r="AH424" s="81" t="s">
        <v>645</v>
      </c>
      <c r="AI424" s="81" t="s">
        <v>1453</v>
      </c>
      <c r="AJ424" s="84">
        <v>43489.5084375</v>
      </c>
      <c r="AK424" s="82" t="s">
        <v>1461</v>
      </c>
      <c r="AL424" s="81">
        <v>434</v>
      </c>
      <c r="AM424" s="81">
        <v>128</v>
      </c>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v>1</v>
      </c>
      <c r="BT424" s="80" t="str">
        <f>REPLACE(INDEX(GroupVertices[Group],MATCH(Edges[[#This Row],[Vertex 1]],GroupVertices[Vertex],0)),1,1,"")</f>
        <v>1</v>
      </c>
      <c r="BU424" s="80" t="str">
        <f>REPLACE(INDEX(GroupVertices[Group],MATCH(Edges[[#This Row],[Vertex 2]],GroupVertices[Vertex],0)),1,1,"")</f>
        <v>1</v>
      </c>
      <c r="BV424" s="48">
        <v>3</v>
      </c>
      <c r="BW424" s="49">
        <v>5.357142857142857</v>
      </c>
      <c r="BX424" s="48">
        <v>5</v>
      </c>
      <c r="BY424" s="49">
        <v>8.928571428571429</v>
      </c>
      <c r="BZ424" s="48">
        <v>0</v>
      </c>
      <c r="CA424" s="49">
        <v>0</v>
      </c>
      <c r="CB424" s="48">
        <v>48</v>
      </c>
      <c r="CC424" s="49">
        <v>85.71428571428571</v>
      </c>
      <c r="CD424" s="48">
        <v>56</v>
      </c>
    </row>
    <row r="425" spans="1:82" ht="15">
      <c r="A425" s="66" t="s">
        <v>542</v>
      </c>
      <c r="B425" s="66" t="s">
        <v>632</v>
      </c>
      <c r="C425" s="67"/>
      <c r="D425" s="68"/>
      <c r="E425" s="69"/>
      <c r="F425" s="70"/>
      <c r="G425" s="67"/>
      <c r="H425" s="71"/>
      <c r="I425" s="72"/>
      <c r="J425" s="72"/>
      <c r="K425" s="34" t="s">
        <v>65</v>
      </c>
      <c r="L425" s="79">
        <v>425</v>
      </c>
      <c r="M425" s="79"/>
      <c r="N425" s="74"/>
      <c r="O425" s="81" t="s">
        <v>636</v>
      </c>
      <c r="P425" s="81" t="s">
        <v>636</v>
      </c>
      <c r="Q425" s="81"/>
      <c r="R425" s="82" t="s">
        <v>655</v>
      </c>
      <c r="S425" s="84">
        <v>43489.58045138889</v>
      </c>
      <c r="T425" s="81"/>
      <c r="U425" s="81"/>
      <c r="V425" s="81"/>
      <c r="W425" s="81"/>
      <c r="X425" s="81"/>
      <c r="Y425" s="81" t="s">
        <v>936</v>
      </c>
      <c r="Z425" s="81"/>
      <c r="AA425" s="81"/>
      <c r="AB425" s="81"/>
      <c r="AC425" s="81"/>
      <c r="AD425" s="81"/>
      <c r="AE425" s="82" t="s">
        <v>1370</v>
      </c>
      <c r="AF425" s="81">
        <v>0</v>
      </c>
      <c r="AG425" s="81">
        <v>0</v>
      </c>
      <c r="AH425" s="81" t="s">
        <v>645</v>
      </c>
      <c r="AI425" s="81" t="s">
        <v>1453</v>
      </c>
      <c r="AJ425" s="84">
        <v>43489.5084375</v>
      </c>
      <c r="AK425" s="82" t="s">
        <v>1461</v>
      </c>
      <c r="AL425" s="81">
        <v>434</v>
      </c>
      <c r="AM425" s="81">
        <v>128</v>
      </c>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v>1</v>
      </c>
      <c r="BT425" s="80" t="str">
        <f>REPLACE(INDEX(GroupVertices[Group],MATCH(Edges[[#This Row],[Vertex 1]],GroupVertices[Vertex],0)),1,1,"")</f>
        <v>1</v>
      </c>
      <c r="BU425" s="80" t="str">
        <f>REPLACE(INDEX(GroupVertices[Group],MATCH(Edges[[#This Row],[Vertex 2]],GroupVertices[Vertex],0)),1,1,"")</f>
        <v>1</v>
      </c>
      <c r="BV425" s="48">
        <v>0</v>
      </c>
      <c r="BW425" s="49">
        <v>0</v>
      </c>
      <c r="BX425" s="48">
        <v>0</v>
      </c>
      <c r="BY425" s="49">
        <v>0</v>
      </c>
      <c r="BZ425" s="48">
        <v>0</v>
      </c>
      <c r="CA425" s="49">
        <v>0</v>
      </c>
      <c r="CB425" s="48">
        <v>6</v>
      </c>
      <c r="CC425" s="49">
        <v>100</v>
      </c>
      <c r="CD425" s="48">
        <v>6</v>
      </c>
    </row>
    <row r="426" spans="1:82" ht="15">
      <c r="A426" s="66" t="s">
        <v>543</v>
      </c>
      <c r="B426" s="66" t="s">
        <v>632</v>
      </c>
      <c r="C426" s="67"/>
      <c r="D426" s="68"/>
      <c r="E426" s="69"/>
      <c r="F426" s="70"/>
      <c r="G426" s="67"/>
      <c r="H426" s="71"/>
      <c r="I426" s="72"/>
      <c r="J426" s="72"/>
      <c r="K426" s="34" t="s">
        <v>65</v>
      </c>
      <c r="L426" s="79">
        <v>426</v>
      </c>
      <c r="M426" s="79"/>
      <c r="N426" s="74"/>
      <c r="O426" s="81" t="s">
        <v>636</v>
      </c>
      <c r="P426" s="81" t="s">
        <v>636</v>
      </c>
      <c r="Q426" s="81"/>
      <c r="R426" s="82" t="s">
        <v>655</v>
      </c>
      <c r="S426" s="84">
        <v>43489.57880787037</v>
      </c>
      <c r="T426" s="81"/>
      <c r="U426" s="81"/>
      <c r="V426" s="81"/>
      <c r="W426" s="81"/>
      <c r="X426" s="81"/>
      <c r="Y426" s="81" t="s">
        <v>937</v>
      </c>
      <c r="Z426" s="81"/>
      <c r="AA426" s="81"/>
      <c r="AB426" s="81"/>
      <c r="AC426" s="81"/>
      <c r="AD426" s="81"/>
      <c r="AE426" s="82" t="s">
        <v>1371</v>
      </c>
      <c r="AF426" s="81">
        <v>3</v>
      </c>
      <c r="AG426" s="81">
        <v>0</v>
      </c>
      <c r="AH426" s="81" t="s">
        <v>645</v>
      </c>
      <c r="AI426" s="81" t="s">
        <v>1453</v>
      </c>
      <c r="AJ426" s="84">
        <v>43489.5084375</v>
      </c>
      <c r="AK426" s="82" t="s">
        <v>1461</v>
      </c>
      <c r="AL426" s="81">
        <v>434</v>
      </c>
      <c r="AM426" s="81">
        <v>128</v>
      </c>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v>1</v>
      </c>
      <c r="BT426" s="80" t="str">
        <f>REPLACE(INDEX(GroupVertices[Group],MATCH(Edges[[#This Row],[Vertex 1]],GroupVertices[Vertex],0)),1,1,"")</f>
        <v>1</v>
      </c>
      <c r="BU426" s="80" t="str">
        <f>REPLACE(INDEX(GroupVertices[Group],MATCH(Edges[[#This Row],[Vertex 2]],GroupVertices[Vertex],0)),1,1,"")</f>
        <v>1</v>
      </c>
      <c r="BV426" s="48">
        <v>1</v>
      </c>
      <c r="BW426" s="49">
        <v>3.7037037037037037</v>
      </c>
      <c r="BX426" s="48">
        <v>0</v>
      </c>
      <c r="BY426" s="49">
        <v>0</v>
      </c>
      <c r="BZ426" s="48">
        <v>0</v>
      </c>
      <c r="CA426" s="49">
        <v>0</v>
      </c>
      <c r="CB426" s="48">
        <v>26</v>
      </c>
      <c r="CC426" s="49">
        <v>96.29629629629629</v>
      </c>
      <c r="CD426" s="48">
        <v>27</v>
      </c>
    </row>
    <row r="427" spans="1:82" ht="15">
      <c r="A427" s="66" t="s">
        <v>544</v>
      </c>
      <c r="B427" s="66" t="s">
        <v>586</v>
      </c>
      <c r="C427" s="67" t="s">
        <v>3166</v>
      </c>
      <c r="D427" s="68">
        <v>7</v>
      </c>
      <c r="E427" s="69"/>
      <c r="F427" s="70"/>
      <c r="G427" s="67"/>
      <c r="H427" s="71"/>
      <c r="I427" s="72"/>
      <c r="J427" s="72"/>
      <c r="K427" s="34" t="s">
        <v>65</v>
      </c>
      <c r="L427" s="79">
        <v>427</v>
      </c>
      <c r="M427" s="79"/>
      <c r="N427" s="74"/>
      <c r="O427" s="81" t="s">
        <v>635</v>
      </c>
      <c r="P427" s="81" t="s">
        <v>637</v>
      </c>
      <c r="Q427" s="81"/>
      <c r="R427" s="81"/>
      <c r="S427" s="84">
        <v>43489.577881944446</v>
      </c>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t="s">
        <v>938</v>
      </c>
      <c r="AR427" s="81"/>
      <c r="AS427" s="81"/>
      <c r="AT427" s="81"/>
      <c r="AU427" s="81"/>
      <c r="AV427" s="81"/>
      <c r="AW427" s="81" t="s">
        <v>544</v>
      </c>
      <c r="AX427" s="81"/>
      <c r="AY427" s="82" t="s">
        <v>1372</v>
      </c>
      <c r="AZ427" s="81">
        <v>1</v>
      </c>
      <c r="BA427" s="81">
        <v>0</v>
      </c>
      <c r="BB427" s="81" t="s">
        <v>980</v>
      </c>
      <c r="BC427" s="81"/>
      <c r="BD427" s="81"/>
      <c r="BE427" s="81"/>
      <c r="BF427" s="81"/>
      <c r="BG427" s="84">
        <v>43489.52670138889</v>
      </c>
      <c r="BH427" s="81"/>
      <c r="BI427" s="81" t="s">
        <v>586</v>
      </c>
      <c r="BJ427" s="82" t="s">
        <v>1414</v>
      </c>
      <c r="BK427" s="81">
        <v>13</v>
      </c>
      <c r="BL427" s="81">
        <v>3</v>
      </c>
      <c r="BM427" s="81"/>
      <c r="BN427" s="81"/>
      <c r="BO427" s="81"/>
      <c r="BP427" s="81"/>
      <c r="BQ427" s="81"/>
      <c r="BR427" s="81"/>
      <c r="BS427">
        <v>1</v>
      </c>
      <c r="BT427" s="80" t="str">
        <f>REPLACE(INDEX(GroupVertices[Group],MATCH(Edges[[#This Row],[Vertex 1]],GroupVertices[Vertex],0)),1,1,"")</f>
        <v>1</v>
      </c>
      <c r="BU427" s="80" t="str">
        <f>REPLACE(INDEX(GroupVertices[Group],MATCH(Edges[[#This Row],[Vertex 2]],GroupVertices[Vertex],0)),1,1,"")</f>
        <v>1</v>
      </c>
      <c r="BV427" s="48"/>
      <c r="BW427" s="49"/>
      <c r="BX427" s="48"/>
      <c r="BY427" s="49"/>
      <c r="BZ427" s="48"/>
      <c r="CA427" s="49"/>
      <c r="CB427" s="48"/>
      <c r="CC427" s="49"/>
      <c r="CD427" s="48"/>
    </row>
    <row r="428" spans="1:82" ht="15">
      <c r="A428" s="66" t="s">
        <v>544</v>
      </c>
      <c r="B428" s="66" t="s">
        <v>632</v>
      </c>
      <c r="C428" s="67"/>
      <c r="D428" s="68"/>
      <c r="E428" s="69"/>
      <c r="F428" s="70"/>
      <c r="G428" s="67"/>
      <c r="H428" s="71"/>
      <c r="I428" s="72"/>
      <c r="J428" s="72"/>
      <c r="K428" s="34" t="s">
        <v>65</v>
      </c>
      <c r="L428" s="79">
        <v>428</v>
      </c>
      <c r="M428" s="79"/>
      <c r="N428" s="74"/>
      <c r="O428" s="81" t="s">
        <v>636</v>
      </c>
      <c r="P428" s="81" t="s">
        <v>636</v>
      </c>
      <c r="Q428" s="81"/>
      <c r="R428" s="82" t="s">
        <v>655</v>
      </c>
      <c r="S428" s="84">
        <v>43489.577881944446</v>
      </c>
      <c r="T428" s="81"/>
      <c r="U428" s="81"/>
      <c r="V428" s="81"/>
      <c r="W428" s="81"/>
      <c r="X428" s="81"/>
      <c r="Y428" s="81" t="s">
        <v>938</v>
      </c>
      <c r="Z428" s="81"/>
      <c r="AA428" s="81"/>
      <c r="AB428" s="81"/>
      <c r="AC428" s="81"/>
      <c r="AD428" s="81"/>
      <c r="AE428" s="82" t="s">
        <v>1372</v>
      </c>
      <c r="AF428" s="81">
        <v>1</v>
      </c>
      <c r="AG428" s="81">
        <v>0</v>
      </c>
      <c r="AH428" s="81" t="s">
        <v>645</v>
      </c>
      <c r="AI428" s="81" t="s">
        <v>1453</v>
      </c>
      <c r="AJ428" s="84">
        <v>43489.5084375</v>
      </c>
      <c r="AK428" s="82" t="s">
        <v>1461</v>
      </c>
      <c r="AL428" s="81">
        <v>434</v>
      </c>
      <c r="AM428" s="81">
        <v>128</v>
      </c>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v>1</v>
      </c>
      <c r="BT428" s="80" t="str">
        <f>REPLACE(INDEX(GroupVertices[Group],MATCH(Edges[[#This Row],[Vertex 1]],GroupVertices[Vertex],0)),1,1,"")</f>
        <v>1</v>
      </c>
      <c r="BU428" s="80" t="str">
        <f>REPLACE(INDEX(GroupVertices[Group],MATCH(Edges[[#This Row],[Vertex 2]],GroupVertices[Vertex],0)),1,1,"")</f>
        <v>1</v>
      </c>
      <c r="BV428" s="48">
        <v>1</v>
      </c>
      <c r="BW428" s="49">
        <v>33.333333333333336</v>
      </c>
      <c r="BX428" s="48">
        <v>0</v>
      </c>
      <c r="BY428" s="49">
        <v>0</v>
      </c>
      <c r="BZ428" s="48">
        <v>0</v>
      </c>
      <c r="CA428" s="49">
        <v>0</v>
      </c>
      <c r="CB428" s="48">
        <v>2</v>
      </c>
      <c r="CC428" s="49">
        <v>66.66666666666667</v>
      </c>
      <c r="CD428" s="48">
        <v>3</v>
      </c>
    </row>
    <row r="429" spans="1:82" ht="15">
      <c r="A429" s="66" t="s">
        <v>545</v>
      </c>
      <c r="B429" s="66" t="s">
        <v>590</v>
      </c>
      <c r="C429" s="67" t="s">
        <v>3166</v>
      </c>
      <c r="D429" s="68">
        <v>7</v>
      </c>
      <c r="E429" s="69"/>
      <c r="F429" s="70"/>
      <c r="G429" s="67"/>
      <c r="H429" s="71"/>
      <c r="I429" s="72"/>
      <c r="J429" s="72"/>
      <c r="K429" s="34" t="s">
        <v>65</v>
      </c>
      <c r="L429" s="79">
        <v>429</v>
      </c>
      <c r="M429" s="79"/>
      <c r="N429" s="74"/>
      <c r="O429" s="81" t="s">
        <v>635</v>
      </c>
      <c r="P429" s="81" t="s">
        <v>637</v>
      </c>
      <c r="Q429" s="81"/>
      <c r="R429" s="81"/>
      <c r="S429" s="84">
        <v>43489.57234953704</v>
      </c>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t="s">
        <v>939</v>
      </c>
      <c r="AR429" s="81"/>
      <c r="AS429" s="81"/>
      <c r="AT429" s="81"/>
      <c r="AU429" s="81"/>
      <c r="AV429" s="81"/>
      <c r="AW429" s="81" t="s">
        <v>545</v>
      </c>
      <c r="AX429" s="81"/>
      <c r="AY429" s="82" t="s">
        <v>1373</v>
      </c>
      <c r="AZ429" s="81">
        <v>1</v>
      </c>
      <c r="BA429" s="81">
        <v>0</v>
      </c>
      <c r="BB429" s="81" t="s">
        <v>984</v>
      </c>
      <c r="BC429" s="81"/>
      <c r="BD429" s="81"/>
      <c r="BE429" s="81"/>
      <c r="BF429" s="81"/>
      <c r="BG429" s="84">
        <v>43489.52408564815</v>
      </c>
      <c r="BH429" s="81"/>
      <c r="BI429" s="81" t="s">
        <v>590</v>
      </c>
      <c r="BJ429" s="82" t="s">
        <v>1418</v>
      </c>
      <c r="BK429" s="81">
        <v>5</v>
      </c>
      <c r="BL429" s="81">
        <v>11</v>
      </c>
      <c r="BM429" s="81"/>
      <c r="BN429" s="81"/>
      <c r="BO429" s="81"/>
      <c r="BP429" s="81"/>
      <c r="BQ429" s="81"/>
      <c r="BR429" s="81"/>
      <c r="BS429">
        <v>1</v>
      </c>
      <c r="BT429" s="80" t="str">
        <f>REPLACE(INDEX(GroupVertices[Group],MATCH(Edges[[#This Row],[Vertex 1]],GroupVertices[Vertex],0)),1,1,"")</f>
        <v>1</v>
      </c>
      <c r="BU429" s="80" t="str">
        <f>REPLACE(INDEX(GroupVertices[Group],MATCH(Edges[[#This Row],[Vertex 2]],GroupVertices[Vertex],0)),1,1,"")</f>
        <v>1</v>
      </c>
      <c r="BV429" s="48"/>
      <c r="BW429" s="49"/>
      <c r="BX429" s="48"/>
      <c r="BY429" s="49"/>
      <c r="BZ429" s="48"/>
      <c r="CA429" s="49"/>
      <c r="CB429" s="48"/>
      <c r="CC429" s="49"/>
      <c r="CD429" s="48"/>
    </row>
    <row r="430" spans="1:82" ht="15">
      <c r="A430" s="66" t="s">
        <v>545</v>
      </c>
      <c r="B430" s="66" t="s">
        <v>632</v>
      </c>
      <c r="C430" s="67"/>
      <c r="D430" s="68"/>
      <c r="E430" s="69"/>
      <c r="F430" s="70"/>
      <c r="G430" s="67"/>
      <c r="H430" s="71"/>
      <c r="I430" s="72"/>
      <c r="J430" s="72"/>
      <c r="K430" s="34" t="s">
        <v>65</v>
      </c>
      <c r="L430" s="79">
        <v>430</v>
      </c>
      <c r="M430" s="79"/>
      <c r="N430" s="74"/>
      <c r="O430" s="81" t="s">
        <v>636</v>
      </c>
      <c r="P430" s="81" t="s">
        <v>636</v>
      </c>
      <c r="Q430" s="81"/>
      <c r="R430" s="82" t="s">
        <v>655</v>
      </c>
      <c r="S430" s="84">
        <v>43489.57234953704</v>
      </c>
      <c r="T430" s="81"/>
      <c r="U430" s="81"/>
      <c r="V430" s="81"/>
      <c r="W430" s="81"/>
      <c r="X430" s="81"/>
      <c r="Y430" s="81" t="s">
        <v>939</v>
      </c>
      <c r="Z430" s="81"/>
      <c r="AA430" s="81"/>
      <c r="AB430" s="81"/>
      <c r="AC430" s="81"/>
      <c r="AD430" s="81"/>
      <c r="AE430" s="82" t="s">
        <v>1373</v>
      </c>
      <c r="AF430" s="81">
        <v>1</v>
      </c>
      <c r="AG430" s="81">
        <v>0</v>
      </c>
      <c r="AH430" s="81" t="s">
        <v>645</v>
      </c>
      <c r="AI430" s="81" t="s">
        <v>1453</v>
      </c>
      <c r="AJ430" s="84">
        <v>43489.5084375</v>
      </c>
      <c r="AK430" s="82" t="s">
        <v>1461</v>
      </c>
      <c r="AL430" s="81">
        <v>434</v>
      </c>
      <c r="AM430" s="81">
        <v>128</v>
      </c>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v>1</v>
      </c>
      <c r="BT430" s="80" t="str">
        <f>REPLACE(INDEX(GroupVertices[Group],MATCH(Edges[[#This Row],[Vertex 1]],GroupVertices[Vertex],0)),1,1,"")</f>
        <v>1</v>
      </c>
      <c r="BU430" s="80" t="str">
        <f>REPLACE(INDEX(GroupVertices[Group],MATCH(Edges[[#This Row],[Vertex 2]],GroupVertices[Vertex],0)),1,1,"")</f>
        <v>1</v>
      </c>
      <c r="BV430" s="48">
        <v>1</v>
      </c>
      <c r="BW430" s="49">
        <v>3.3333333333333335</v>
      </c>
      <c r="BX430" s="48">
        <v>1</v>
      </c>
      <c r="BY430" s="49">
        <v>3.3333333333333335</v>
      </c>
      <c r="BZ430" s="48">
        <v>0</v>
      </c>
      <c r="CA430" s="49">
        <v>0</v>
      </c>
      <c r="CB430" s="48">
        <v>28</v>
      </c>
      <c r="CC430" s="49">
        <v>93.33333333333333</v>
      </c>
      <c r="CD430" s="48">
        <v>30</v>
      </c>
    </row>
    <row r="431" spans="1:82" ht="15">
      <c r="A431" s="66" t="s">
        <v>546</v>
      </c>
      <c r="B431" s="66" t="s">
        <v>632</v>
      </c>
      <c r="C431" s="67"/>
      <c r="D431" s="68"/>
      <c r="E431" s="69"/>
      <c r="F431" s="70"/>
      <c r="G431" s="67"/>
      <c r="H431" s="71"/>
      <c r="I431" s="72"/>
      <c r="J431" s="72"/>
      <c r="K431" s="34" t="s">
        <v>65</v>
      </c>
      <c r="L431" s="79">
        <v>431</v>
      </c>
      <c r="M431" s="79"/>
      <c r="N431" s="74"/>
      <c r="O431" s="81" t="s">
        <v>636</v>
      </c>
      <c r="P431" s="81" t="s">
        <v>636</v>
      </c>
      <c r="Q431" s="81"/>
      <c r="R431" s="82" t="s">
        <v>655</v>
      </c>
      <c r="S431" s="84">
        <v>43489.571226851855</v>
      </c>
      <c r="T431" s="81"/>
      <c r="U431" s="81"/>
      <c r="V431" s="81"/>
      <c r="W431" s="81"/>
      <c r="X431" s="81"/>
      <c r="Y431" s="81" t="s">
        <v>940</v>
      </c>
      <c r="Z431" s="81" t="s">
        <v>1025</v>
      </c>
      <c r="AA431" s="81" t="s">
        <v>1038</v>
      </c>
      <c r="AB431" s="81" t="s">
        <v>1046</v>
      </c>
      <c r="AC431" s="82" t="s">
        <v>1060</v>
      </c>
      <c r="AD431" s="82" t="s">
        <v>1076</v>
      </c>
      <c r="AE431" s="82" t="s">
        <v>1374</v>
      </c>
      <c r="AF431" s="81">
        <v>1</v>
      </c>
      <c r="AG431" s="81">
        <v>0</v>
      </c>
      <c r="AH431" s="81" t="s">
        <v>645</v>
      </c>
      <c r="AI431" s="81" t="s">
        <v>1453</v>
      </c>
      <c r="AJ431" s="84">
        <v>43489.5084375</v>
      </c>
      <c r="AK431" s="82" t="s">
        <v>1461</v>
      </c>
      <c r="AL431" s="81">
        <v>434</v>
      </c>
      <c r="AM431" s="81">
        <v>128</v>
      </c>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v>1</v>
      </c>
      <c r="BT431" s="80" t="str">
        <f>REPLACE(INDEX(GroupVertices[Group],MATCH(Edges[[#This Row],[Vertex 1]],GroupVertices[Vertex],0)),1,1,"")</f>
        <v>1</v>
      </c>
      <c r="BU431" s="80" t="str">
        <f>REPLACE(INDEX(GroupVertices[Group],MATCH(Edges[[#This Row],[Vertex 2]],GroupVertices[Vertex],0)),1,1,"")</f>
        <v>1</v>
      </c>
      <c r="BV431" s="48">
        <v>0</v>
      </c>
      <c r="BW431" s="49">
        <v>0</v>
      </c>
      <c r="BX431" s="48">
        <v>0</v>
      </c>
      <c r="BY431" s="49">
        <v>0</v>
      </c>
      <c r="BZ431" s="48">
        <v>0</v>
      </c>
      <c r="CA431" s="49">
        <v>0</v>
      </c>
      <c r="CB431" s="48">
        <v>18</v>
      </c>
      <c r="CC431" s="49">
        <v>100</v>
      </c>
      <c r="CD431" s="48">
        <v>18</v>
      </c>
    </row>
    <row r="432" spans="1:82" ht="15">
      <c r="A432" s="66" t="s">
        <v>547</v>
      </c>
      <c r="B432" s="66" t="s">
        <v>632</v>
      </c>
      <c r="C432" s="67"/>
      <c r="D432" s="68"/>
      <c r="E432" s="69"/>
      <c r="F432" s="70"/>
      <c r="G432" s="67"/>
      <c r="H432" s="71"/>
      <c r="I432" s="72"/>
      <c r="J432" s="72"/>
      <c r="K432" s="34" t="s">
        <v>65</v>
      </c>
      <c r="L432" s="79">
        <v>432</v>
      </c>
      <c r="M432" s="79"/>
      <c r="N432" s="74"/>
      <c r="O432" s="81" t="s">
        <v>636</v>
      </c>
      <c r="P432" s="81" t="s">
        <v>636</v>
      </c>
      <c r="Q432" s="81"/>
      <c r="R432" s="82" t="s">
        <v>655</v>
      </c>
      <c r="S432" s="84">
        <v>43489.57052083333</v>
      </c>
      <c r="T432" s="81"/>
      <c r="U432" s="81"/>
      <c r="V432" s="81"/>
      <c r="W432" s="81"/>
      <c r="X432" s="81"/>
      <c r="Y432" s="81" t="s">
        <v>941</v>
      </c>
      <c r="Z432" s="81"/>
      <c r="AA432" s="81"/>
      <c r="AB432" s="81"/>
      <c r="AC432" s="81"/>
      <c r="AD432" s="81"/>
      <c r="AE432" s="82" t="s">
        <v>1375</v>
      </c>
      <c r="AF432" s="81">
        <v>1</v>
      </c>
      <c r="AG432" s="81">
        <v>0</v>
      </c>
      <c r="AH432" s="81" t="s">
        <v>645</v>
      </c>
      <c r="AI432" s="81" t="s">
        <v>1453</v>
      </c>
      <c r="AJ432" s="84">
        <v>43489.5084375</v>
      </c>
      <c r="AK432" s="82" t="s">
        <v>1461</v>
      </c>
      <c r="AL432" s="81">
        <v>434</v>
      </c>
      <c r="AM432" s="81">
        <v>128</v>
      </c>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v>1</v>
      </c>
      <c r="BT432" s="80" t="str">
        <f>REPLACE(INDEX(GroupVertices[Group],MATCH(Edges[[#This Row],[Vertex 1]],GroupVertices[Vertex],0)),1,1,"")</f>
        <v>1</v>
      </c>
      <c r="BU432" s="80" t="str">
        <f>REPLACE(INDEX(GroupVertices[Group],MATCH(Edges[[#This Row],[Vertex 2]],GroupVertices[Vertex],0)),1,1,"")</f>
        <v>1</v>
      </c>
      <c r="BV432" s="48">
        <v>2</v>
      </c>
      <c r="BW432" s="49">
        <v>3.4482758620689653</v>
      </c>
      <c r="BX432" s="48">
        <v>2</v>
      </c>
      <c r="BY432" s="49">
        <v>3.4482758620689653</v>
      </c>
      <c r="BZ432" s="48">
        <v>0</v>
      </c>
      <c r="CA432" s="49">
        <v>0</v>
      </c>
      <c r="CB432" s="48">
        <v>54</v>
      </c>
      <c r="CC432" s="49">
        <v>93.10344827586206</v>
      </c>
      <c r="CD432" s="48">
        <v>58</v>
      </c>
    </row>
    <row r="433" spans="1:82" ht="15">
      <c r="A433" s="66" t="s">
        <v>548</v>
      </c>
      <c r="B433" s="66" t="s">
        <v>590</v>
      </c>
      <c r="C433" s="67" t="s">
        <v>3168</v>
      </c>
      <c r="D433" s="68"/>
      <c r="E433" s="69"/>
      <c r="F433" s="70"/>
      <c r="G433" s="67"/>
      <c r="H433" s="71"/>
      <c r="I433" s="72"/>
      <c r="J433" s="72"/>
      <c r="K433" s="34" t="s">
        <v>65</v>
      </c>
      <c r="L433" s="79">
        <v>433</v>
      </c>
      <c r="M433" s="79"/>
      <c r="N433" s="74"/>
      <c r="O433" s="81" t="s">
        <v>635</v>
      </c>
      <c r="P433" s="81" t="s">
        <v>637</v>
      </c>
      <c r="Q433" s="81"/>
      <c r="R433" s="81"/>
      <c r="S433" s="84">
        <v>43489.57005787037</v>
      </c>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t="s">
        <v>942</v>
      </c>
      <c r="AR433" s="81"/>
      <c r="AS433" s="81"/>
      <c r="AT433" s="81"/>
      <c r="AU433" s="81"/>
      <c r="AV433" s="81"/>
      <c r="AW433" s="81" t="s">
        <v>548</v>
      </c>
      <c r="AX433" s="81"/>
      <c r="AY433" s="82" t="s">
        <v>1376</v>
      </c>
      <c r="AZ433" s="81">
        <v>0</v>
      </c>
      <c r="BA433" s="81">
        <v>0</v>
      </c>
      <c r="BB433" s="81" t="s">
        <v>984</v>
      </c>
      <c r="BC433" s="81"/>
      <c r="BD433" s="81"/>
      <c r="BE433" s="81"/>
      <c r="BF433" s="81"/>
      <c r="BG433" s="84">
        <v>43489.52408564815</v>
      </c>
      <c r="BH433" s="81"/>
      <c r="BI433" s="81" t="s">
        <v>590</v>
      </c>
      <c r="BJ433" s="82" t="s">
        <v>1418</v>
      </c>
      <c r="BK433" s="81">
        <v>5</v>
      </c>
      <c r="BL433" s="81">
        <v>11</v>
      </c>
      <c r="BM433" s="81"/>
      <c r="BN433" s="81"/>
      <c r="BO433" s="81"/>
      <c r="BP433" s="81"/>
      <c r="BQ433" s="81"/>
      <c r="BR433" s="81"/>
      <c r="BS433">
        <v>1</v>
      </c>
      <c r="BT433" s="80" t="str">
        <f>REPLACE(INDEX(GroupVertices[Group],MATCH(Edges[[#This Row],[Vertex 1]],GroupVertices[Vertex],0)),1,1,"")</f>
        <v>1</v>
      </c>
      <c r="BU433" s="80" t="str">
        <f>REPLACE(INDEX(GroupVertices[Group],MATCH(Edges[[#This Row],[Vertex 2]],GroupVertices[Vertex],0)),1,1,"")</f>
        <v>1</v>
      </c>
      <c r="BV433" s="48"/>
      <c r="BW433" s="49"/>
      <c r="BX433" s="48"/>
      <c r="BY433" s="49"/>
      <c r="BZ433" s="48"/>
      <c r="CA433" s="49"/>
      <c r="CB433" s="48"/>
      <c r="CC433" s="49"/>
      <c r="CD433" s="48"/>
    </row>
    <row r="434" spans="1:82" ht="15">
      <c r="A434" s="66" t="s">
        <v>548</v>
      </c>
      <c r="B434" s="66" t="s">
        <v>632</v>
      </c>
      <c r="C434" s="67"/>
      <c r="D434" s="68"/>
      <c r="E434" s="69"/>
      <c r="F434" s="70"/>
      <c r="G434" s="67"/>
      <c r="H434" s="71"/>
      <c r="I434" s="72"/>
      <c r="J434" s="72"/>
      <c r="K434" s="34" t="s">
        <v>65</v>
      </c>
      <c r="L434" s="79">
        <v>434</v>
      </c>
      <c r="M434" s="79"/>
      <c r="N434" s="74"/>
      <c r="O434" s="81" t="s">
        <v>636</v>
      </c>
      <c r="P434" s="81" t="s">
        <v>636</v>
      </c>
      <c r="Q434" s="81"/>
      <c r="R434" s="82" t="s">
        <v>655</v>
      </c>
      <c r="S434" s="84">
        <v>43489.57005787037</v>
      </c>
      <c r="T434" s="81"/>
      <c r="U434" s="81"/>
      <c r="V434" s="81"/>
      <c r="W434" s="81"/>
      <c r="X434" s="81"/>
      <c r="Y434" s="81" t="s">
        <v>942</v>
      </c>
      <c r="Z434" s="81"/>
      <c r="AA434" s="81"/>
      <c r="AB434" s="81"/>
      <c r="AC434" s="81"/>
      <c r="AD434" s="81"/>
      <c r="AE434" s="82" t="s">
        <v>1376</v>
      </c>
      <c r="AF434" s="81">
        <v>0</v>
      </c>
      <c r="AG434" s="81">
        <v>0</v>
      </c>
      <c r="AH434" s="81" t="s">
        <v>645</v>
      </c>
      <c r="AI434" s="81" t="s">
        <v>1453</v>
      </c>
      <c r="AJ434" s="84">
        <v>43489.5084375</v>
      </c>
      <c r="AK434" s="82" t="s">
        <v>1461</v>
      </c>
      <c r="AL434" s="81">
        <v>434</v>
      </c>
      <c r="AM434" s="81">
        <v>128</v>
      </c>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v>1</v>
      </c>
      <c r="BT434" s="80" t="str">
        <f>REPLACE(INDEX(GroupVertices[Group],MATCH(Edges[[#This Row],[Vertex 1]],GroupVertices[Vertex],0)),1,1,"")</f>
        <v>1</v>
      </c>
      <c r="BU434" s="80" t="str">
        <f>REPLACE(INDEX(GroupVertices[Group],MATCH(Edges[[#This Row],[Vertex 2]],GroupVertices[Vertex],0)),1,1,"")</f>
        <v>1</v>
      </c>
      <c r="BV434" s="48">
        <v>0</v>
      </c>
      <c r="BW434" s="49">
        <v>0</v>
      </c>
      <c r="BX434" s="48">
        <v>1</v>
      </c>
      <c r="BY434" s="49">
        <v>16.666666666666668</v>
      </c>
      <c r="BZ434" s="48">
        <v>0</v>
      </c>
      <c r="CA434" s="49">
        <v>0</v>
      </c>
      <c r="CB434" s="48">
        <v>5</v>
      </c>
      <c r="CC434" s="49">
        <v>83.33333333333333</v>
      </c>
      <c r="CD434" s="48">
        <v>6</v>
      </c>
    </row>
    <row r="435" spans="1:82" ht="15">
      <c r="A435" s="66" t="s">
        <v>549</v>
      </c>
      <c r="B435" s="66" t="s">
        <v>574</v>
      </c>
      <c r="C435" s="67" t="s">
        <v>3168</v>
      </c>
      <c r="D435" s="68"/>
      <c r="E435" s="69"/>
      <c r="F435" s="70"/>
      <c r="G435" s="67"/>
      <c r="H435" s="71"/>
      <c r="I435" s="72"/>
      <c r="J435" s="72"/>
      <c r="K435" s="34" t="s">
        <v>65</v>
      </c>
      <c r="L435" s="79">
        <v>435</v>
      </c>
      <c r="M435" s="79"/>
      <c r="N435" s="74"/>
      <c r="O435" s="81" t="s">
        <v>635</v>
      </c>
      <c r="P435" s="81" t="s">
        <v>637</v>
      </c>
      <c r="Q435" s="81"/>
      <c r="R435" s="81"/>
      <c r="S435" s="84">
        <v>43489.56866898148</v>
      </c>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t="s">
        <v>943</v>
      </c>
      <c r="AR435" s="81"/>
      <c r="AS435" s="81"/>
      <c r="AT435" s="81"/>
      <c r="AU435" s="81"/>
      <c r="AV435" s="81"/>
      <c r="AW435" s="81" t="s">
        <v>549</v>
      </c>
      <c r="AX435" s="81"/>
      <c r="AY435" s="82" t="s">
        <v>1377</v>
      </c>
      <c r="AZ435" s="81">
        <v>0</v>
      </c>
      <c r="BA435" s="81">
        <v>0</v>
      </c>
      <c r="BB435" s="81" t="s">
        <v>968</v>
      </c>
      <c r="BC435" s="81"/>
      <c r="BD435" s="81"/>
      <c r="BE435" s="81"/>
      <c r="BF435" s="81"/>
      <c r="BG435" s="84">
        <v>43489.53141203704</v>
      </c>
      <c r="BH435" s="81"/>
      <c r="BI435" s="81" t="s">
        <v>574</v>
      </c>
      <c r="BJ435" s="82" t="s">
        <v>1402</v>
      </c>
      <c r="BK435" s="81">
        <v>2</v>
      </c>
      <c r="BL435" s="81">
        <v>8</v>
      </c>
      <c r="BM435" s="81"/>
      <c r="BN435" s="81"/>
      <c r="BO435" s="81"/>
      <c r="BP435" s="81"/>
      <c r="BQ435" s="81"/>
      <c r="BR435" s="81"/>
      <c r="BS435">
        <v>1</v>
      </c>
      <c r="BT435" s="80" t="str">
        <f>REPLACE(INDEX(GroupVertices[Group],MATCH(Edges[[#This Row],[Vertex 1]],GroupVertices[Vertex],0)),1,1,"")</f>
        <v>1</v>
      </c>
      <c r="BU435" s="80" t="str">
        <f>REPLACE(INDEX(GroupVertices[Group],MATCH(Edges[[#This Row],[Vertex 2]],GroupVertices[Vertex],0)),1,1,"")</f>
        <v>1</v>
      </c>
      <c r="BV435" s="48"/>
      <c r="BW435" s="49"/>
      <c r="BX435" s="48"/>
      <c r="BY435" s="49"/>
      <c r="BZ435" s="48"/>
      <c r="CA435" s="49"/>
      <c r="CB435" s="48"/>
      <c r="CC435" s="49"/>
      <c r="CD435" s="48"/>
    </row>
    <row r="436" spans="1:82" ht="15">
      <c r="A436" s="66" t="s">
        <v>549</v>
      </c>
      <c r="B436" s="66" t="s">
        <v>632</v>
      </c>
      <c r="C436" s="67"/>
      <c r="D436" s="68"/>
      <c r="E436" s="69"/>
      <c r="F436" s="70"/>
      <c r="G436" s="67"/>
      <c r="H436" s="71"/>
      <c r="I436" s="72"/>
      <c r="J436" s="72"/>
      <c r="K436" s="34" t="s">
        <v>65</v>
      </c>
      <c r="L436" s="79">
        <v>436</v>
      </c>
      <c r="M436" s="79"/>
      <c r="N436" s="74"/>
      <c r="O436" s="81" t="s">
        <v>636</v>
      </c>
      <c r="P436" s="81" t="s">
        <v>636</v>
      </c>
      <c r="Q436" s="81"/>
      <c r="R436" s="82" t="s">
        <v>655</v>
      </c>
      <c r="S436" s="84">
        <v>43489.56866898148</v>
      </c>
      <c r="T436" s="81"/>
      <c r="U436" s="81"/>
      <c r="V436" s="81"/>
      <c r="W436" s="81"/>
      <c r="X436" s="81"/>
      <c r="Y436" s="81" t="s">
        <v>943</v>
      </c>
      <c r="Z436" s="81"/>
      <c r="AA436" s="81"/>
      <c r="AB436" s="81"/>
      <c r="AC436" s="81"/>
      <c r="AD436" s="81"/>
      <c r="AE436" s="82" t="s">
        <v>1377</v>
      </c>
      <c r="AF436" s="81">
        <v>0</v>
      </c>
      <c r="AG436" s="81">
        <v>0</v>
      </c>
      <c r="AH436" s="81" t="s">
        <v>645</v>
      </c>
      <c r="AI436" s="81" t="s">
        <v>1453</v>
      </c>
      <c r="AJ436" s="84">
        <v>43489.5084375</v>
      </c>
      <c r="AK436" s="82" t="s">
        <v>1461</v>
      </c>
      <c r="AL436" s="81">
        <v>434</v>
      </c>
      <c r="AM436" s="81">
        <v>128</v>
      </c>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v>1</v>
      </c>
      <c r="BT436" s="80" t="str">
        <f>REPLACE(INDEX(GroupVertices[Group],MATCH(Edges[[#This Row],[Vertex 1]],GroupVertices[Vertex],0)),1,1,"")</f>
        <v>1</v>
      </c>
      <c r="BU436" s="80" t="str">
        <f>REPLACE(INDEX(GroupVertices[Group],MATCH(Edges[[#This Row],[Vertex 2]],GroupVertices[Vertex],0)),1,1,"")</f>
        <v>1</v>
      </c>
      <c r="BV436" s="48">
        <v>2</v>
      </c>
      <c r="BW436" s="49">
        <v>15.384615384615385</v>
      </c>
      <c r="BX436" s="48">
        <v>1</v>
      </c>
      <c r="BY436" s="49">
        <v>7.6923076923076925</v>
      </c>
      <c r="BZ436" s="48">
        <v>0</v>
      </c>
      <c r="CA436" s="49">
        <v>0</v>
      </c>
      <c r="CB436" s="48">
        <v>10</v>
      </c>
      <c r="CC436" s="49">
        <v>76.92307692307692</v>
      </c>
      <c r="CD436" s="48">
        <v>13</v>
      </c>
    </row>
    <row r="437" spans="1:82" ht="15">
      <c r="A437" s="66" t="s">
        <v>550</v>
      </c>
      <c r="B437" s="66" t="s">
        <v>632</v>
      </c>
      <c r="C437" s="67"/>
      <c r="D437" s="68"/>
      <c r="E437" s="69"/>
      <c r="F437" s="70"/>
      <c r="G437" s="67"/>
      <c r="H437" s="71"/>
      <c r="I437" s="72"/>
      <c r="J437" s="72"/>
      <c r="K437" s="34" t="s">
        <v>65</v>
      </c>
      <c r="L437" s="79">
        <v>437</v>
      </c>
      <c r="M437" s="79"/>
      <c r="N437" s="74"/>
      <c r="O437" s="81" t="s">
        <v>636</v>
      </c>
      <c r="P437" s="81" t="s">
        <v>636</v>
      </c>
      <c r="Q437" s="81"/>
      <c r="R437" s="82" t="s">
        <v>655</v>
      </c>
      <c r="S437" s="84">
        <v>43489.564155092594</v>
      </c>
      <c r="T437" s="81"/>
      <c r="U437" s="81"/>
      <c r="V437" s="81"/>
      <c r="W437" s="81"/>
      <c r="X437" s="81"/>
      <c r="Y437" s="81" t="s">
        <v>944</v>
      </c>
      <c r="Z437" s="81"/>
      <c r="AA437" s="81"/>
      <c r="AB437" s="81"/>
      <c r="AC437" s="81"/>
      <c r="AD437" s="81"/>
      <c r="AE437" s="82" t="s">
        <v>1378</v>
      </c>
      <c r="AF437" s="81">
        <v>1</v>
      </c>
      <c r="AG437" s="81">
        <v>0</v>
      </c>
      <c r="AH437" s="81" t="s">
        <v>645</v>
      </c>
      <c r="AI437" s="81" t="s">
        <v>1453</v>
      </c>
      <c r="AJ437" s="84">
        <v>43489.5084375</v>
      </c>
      <c r="AK437" s="82" t="s">
        <v>1461</v>
      </c>
      <c r="AL437" s="81">
        <v>434</v>
      </c>
      <c r="AM437" s="81">
        <v>128</v>
      </c>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v>1</v>
      </c>
      <c r="BT437" s="80" t="str">
        <f>REPLACE(INDEX(GroupVertices[Group],MATCH(Edges[[#This Row],[Vertex 1]],GroupVertices[Vertex],0)),1,1,"")</f>
        <v>1</v>
      </c>
      <c r="BU437" s="80" t="str">
        <f>REPLACE(INDEX(GroupVertices[Group],MATCH(Edges[[#This Row],[Vertex 2]],GroupVertices[Vertex],0)),1,1,"")</f>
        <v>1</v>
      </c>
      <c r="BV437" s="48">
        <v>0</v>
      </c>
      <c r="BW437" s="49">
        <v>0</v>
      </c>
      <c r="BX437" s="48">
        <v>1</v>
      </c>
      <c r="BY437" s="49">
        <v>16.666666666666668</v>
      </c>
      <c r="BZ437" s="48">
        <v>0</v>
      </c>
      <c r="CA437" s="49">
        <v>0</v>
      </c>
      <c r="CB437" s="48">
        <v>5</v>
      </c>
      <c r="CC437" s="49">
        <v>83.33333333333333</v>
      </c>
      <c r="CD437" s="48">
        <v>6</v>
      </c>
    </row>
    <row r="438" spans="1:82" ht="15">
      <c r="A438" s="66" t="s">
        <v>551</v>
      </c>
      <c r="B438" s="66" t="s">
        <v>591</v>
      </c>
      <c r="C438" s="67" t="s">
        <v>3166</v>
      </c>
      <c r="D438" s="68">
        <v>7</v>
      </c>
      <c r="E438" s="69"/>
      <c r="F438" s="70"/>
      <c r="G438" s="67"/>
      <c r="H438" s="71"/>
      <c r="I438" s="72"/>
      <c r="J438" s="72"/>
      <c r="K438" s="34" t="s">
        <v>65</v>
      </c>
      <c r="L438" s="79">
        <v>438</v>
      </c>
      <c r="M438" s="79"/>
      <c r="N438" s="74"/>
      <c r="O438" s="81" t="s">
        <v>635</v>
      </c>
      <c r="P438" s="81" t="s">
        <v>637</v>
      </c>
      <c r="Q438" s="81"/>
      <c r="R438" s="81"/>
      <c r="S438" s="84">
        <v>43489.56375</v>
      </c>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t="s">
        <v>945</v>
      </c>
      <c r="AR438" s="81"/>
      <c r="AS438" s="81"/>
      <c r="AT438" s="81"/>
      <c r="AU438" s="81"/>
      <c r="AV438" s="81"/>
      <c r="AW438" s="81" t="s">
        <v>551</v>
      </c>
      <c r="AX438" s="81"/>
      <c r="AY438" s="82" t="s">
        <v>1379</v>
      </c>
      <c r="AZ438" s="81">
        <v>1</v>
      </c>
      <c r="BA438" s="81">
        <v>0</v>
      </c>
      <c r="BB438" s="81" t="s">
        <v>985</v>
      </c>
      <c r="BC438" s="81"/>
      <c r="BD438" s="81"/>
      <c r="BE438" s="81"/>
      <c r="BF438" s="81"/>
      <c r="BG438" s="84">
        <v>43489.523680555554</v>
      </c>
      <c r="BH438" s="81"/>
      <c r="BI438" s="81" t="s">
        <v>591</v>
      </c>
      <c r="BJ438" s="82" t="s">
        <v>1419</v>
      </c>
      <c r="BK438" s="81">
        <v>9</v>
      </c>
      <c r="BL438" s="81">
        <v>12</v>
      </c>
      <c r="BM438" s="81"/>
      <c r="BN438" s="81"/>
      <c r="BO438" s="81"/>
      <c r="BP438" s="81"/>
      <c r="BQ438" s="81"/>
      <c r="BR438" s="81"/>
      <c r="BS438">
        <v>1</v>
      </c>
      <c r="BT438" s="80" t="str">
        <f>REPLACE(INDEX(GroupVertices[Group],MATCH(Edges[[#This Row],[Vertex 1]],GroupVertices[Vertex],0)),1,1,"")</f>
        <v>1</v>
      </c>
      <c r="BU438" s="80" t="str">
        <f>REPLACE(INDEX(GroupVertices[Group],MATCH(Edges[[#This Row],[Vertex 2]],GroupVertices[Vertex],0)),1,1,"")</f>
        <v>1</v>
      </c>
      <c r="BV438" s="48"/>
      <c r="BW438" s="49"/>
      <c r="BX438" s="48"/>
      <c r="BY438" s="49"/>
      <c r="BZ438" s="48"/>
      <c r="CA438" s="49"/>
      <c r="CB438" s="48"/>
      <c r="CC438" s="49"/>
      <c r="CD438" s="48"/>
    </row>
    <row r="439" spans="1:82" ht="15">
      <c r="A439" s="66" t="s">
        <v>551</v>
      </c>
      <c r="B439" s="66" t="s">
        <v>632</v>
      </c>
      <c r="C439" s="67"/>
      <c r="D439" s="68"/>
      <c r="E439" s="69"/>
      <c r="F439" s="70"/>
      <c r="G439" s="67"/>
      <c r="H439" s="71"/>
      <c r="I439" s="72"/>
      <c r="J439" s="72"/>
      <c r="K439" s="34" t="s">
        <v>65</v>
      </c>
      <c r="L439" s="79">
        <v>439</v>
      </c>
      <c r="M439" s="79"/>
      <c r="N439" s="74"/>
      <c r="O439" s="81" t="s">
        <v>636</v>
      </c>
      <c r="P439" s="81" t="s">
        <v>636</v>
      </c>
      <c r="Q439" s="81"/>
      <c r="R439" s="82" t="s">
        <v>655</v>
      </c>
      <c r="S439" s="84">
        <v>43489.56375</v>
      </c>
      <c r="T439" s="81"/>
      <c r="U439" s="81"/>
      <c r="V439" s="81"/>
      <c r="W439" s="81"/>
      <c r="X439" s="81"/>
      <c r="Y439" s="81" t="s">
        <v>945</v>
      </c>
      <c r="Z439" s="81"/>
      <c r="AA439" s="81"/>
      <c r="AB439" s="81"/>
      <c r="AC439" s="81"/>
      <c r="AD439" s="81"/>
      <c r="AE439" s="82" t="s">
        <v>1379</v>
      </c>
      <c r="AF439" s="81">
        <v>1</v>
      </c>
      <c r="AG439" s="81">
        <v>0</v>
      </c>
      <c r="AH439" s="81" t="s">
        <v>645</v>
      </c>
      <c r="AI439" s="81" t="s">
        <v>1453</v>
      </c>
      <c r="AJ439" s="84">
        <v>43489.5084375</v>
      </c>
      <c r="AK439" s="82" t="s">
        <v>1461</v>
      </c>
      <c r="AL439" s="81">
        <v>434</v>
      </c>
      <c r="AM439" s="81">
        <v>128</v>
      </c>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v>1</v>
      </c>
      <c r="BT439" s="80" t="str">
        <f>REPLACE(INDEX(GroupVertices[Group],MATCH(Edges[[#This Row],[Vertex 1]],GroupVertices[Vertex],0)),1,1,"")</f>
        <v>1</v>
      </c>
      <c r="BU439" s="80" t="str">
        <f>REPLACE(INDEX(GroupVertices[Group],MATCH(Edges[[#This Row],[Vertex 2]],GroupVertices[Vertex],0)),1,1,"")</f>
        <v>1</v>
      </c>
      <c r="BV439" s="48">
        <v>1</v>
      </c>
      <c r="BW439" s="49">
        <v>7.6923076923076925</v>
      </c>
      <c r="BX439" s="48">
        <v>1</v>
      </c>
      <c r="BY439" s="49">
        <v>7.6923076923076925</v>
      </c>
      <c r="BZ439" s="48">
        <v>0</v>
      </c>
      <c r="CA439" s="49">
        <v>0</v>
      </c>
      <c r="CB439" s="48">
        <v>11</v>
      </c>
      <c r="CC439" s="49">
        <v>84.61538461538461</v>
      </c>
      <c r="CD439" s="48">
        <v>13</v>
      </c>
    </row>
    <row r="440" spans="1:82" ht="15">
      <c r="A440" s="66" t="s">
        <v>552</v>
      </c>
      <c r="B440" s="66" t="s">
        <v>632</v>
      </c>
      <c r="C440" s="67"/>
      <c r="D440" s="68"/>
      <c r="E440" s="69"/>
      <c r="F440" s="70"/>
      <c r="G440" s="67"/>
      <c r="H440" s="71"/>
      <c r="I440" s="72"/>
      <c r="J440" s="72"/>
      <c r="K440" s="34" t="s">
        <v>65</v>
      </c>
      <c r="L440" s="79">
        <v>440</v>
      </c>
      <c r="M440" s="79"/>
      <c r="N440" s="74"/>
      <c r="O440" s="81" t="s">
        <v>636</v>
      </c>
      <c r="P440" s="81" t="s">
        <v>636</v>
      </c>
      <c r="Q440" s="81"/>
      <c r="R440" s="82" t="s">
        <v>655</v>
      </c>
      <c r="S440" s="84">
        <v>43489.56133101852</v>
      </c>
      <c r="T440" s="81"/>
      <c r="U440" s="81"/>
      <c r="V440" s="81"/>
      <c r="W440" s="81"/>
      <c r="X440" s="81"/>
      <c r="Y440" s="81" t="s">
        <v>946</v>
      </c>
      <c r="Z440" s="81"/>
      <c r="AA440" s="81"/>
      <c r="AB440" s="81"/>
      <c r="AC440" s="81"/>
      <c r="AD440" s="81"/>
      <c r="AE440" s="82" t="s">
        <v>1380</v>
      </c>
      <c r="AF440" s="81">
        <v>0</v>
      </c>
      <c r="AG440" s="81">
        <v>0</v>
      </c>
      <c r="AH440" s="81" t="s">
        <v>645</v>
      </c>
      <c r="AI440" s="81" t="s">
        <v>1453</v>
      </c>
      <c r="AJ440" s="84">
        <v>43489.5084375</v>
      </c>
      <c r="AK440" s="82" t="s">
        <v>1461</v>
      </c>
      <c r="AL440" s="81">
        <v>434</v>
      </c>
      <c r="AM440" s="81">
        <v>128</v>
      </c>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v>1</v>
      </c>
      <c r="BT440" s="80" t="str">
        <f>REPLACE(INDEX(GroupVertices[Group],MATCH(Edges[[#This Row],[Vertex 1]],GroupVertices[Vertex],0)),1,1,"")</f>
        <v>1</v>
      </c>
      <c r="BU440" s="80" t="str">
        <f>REPLACE(INDEX(GroupVertices[Group],MATCH(Edges[[#This Row],[Vertex 2]],GroupVertices[Vertex],0)),1,1,"")</f>
        <v>1</v>
      </c>
      <c r="BV440" s="48">
        <v>0</v>
      </c>
      <c r="BW440" s="49">
        <v>0</v>
      </c>
      <c r="BX440" s="48">
        <v>1</v>
      </c>
      <c r="BY440" s="49">
        <v>9.090909090909092</v>
      </c>
      <c r="BZ440" s="48">
        <v>0</v>
      </c>
      <c r="CA440" s="49">
        <v>0</v>
      </c>
      <c r="CB440" s="48">
        <v>10</v>
      </c>
      <c r="CC440" s="49">
        <v>90.9090909090909</v>
      </c>
      <c r="CD440" s="48">
        <v>11</v>
      </c>
    </row>
    <row r="441" spans="1:82" ht="15">
      <c r="A441" s="66" t="s">
        <v>553</v>
      </c>
      <c r="B441" s="66" t="s">
        <v>590</v>
      </c>
      <c r="C441" s="67" t="s">
        <v>3167</v>
      </c>
      <c r="D441" s="68">
        <v>8.5</v>
      </c>
      <c r="E441" s="69"/>
      <c r="F441" s="70"/>
      <c r="G441" s="67"/>
      <c r="H441" s="71"/>
      <c r="I441" s="72"/>
      <c r="J441" s="72"/>
      <c r="K441" s="34" t="s">
        <v>65</v>
      </c>
      <c r="L441" s="79">
        <v>441</v>
      </c>
      <c r="M441" s="79"/>
      <c r="N441" s="74"/>
      <c r="O441" s="81" t="s">
        <v>635</v>
      </c>
      <c r="P441" s="81" t="s">
        <v>637</v>
      </c>
      <c r="Q441" s="81"/>
      <c r="R441" s="81"/>
      <c r="S441" s="84">
        <v>43489.560891203706</v>
      </c>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t="s">
        <v>947</v>
      </c>
      <c r="AR441" s="81"/>
      <c r="AS441" s="81"/>
      <c r="AT441" s="81"/>
      <c r="AU441" s="81"/>
      <c r="AV441" s="81"/>
      <c r="AW441" s="81" t="s">
        <v>553</v>
      </c>
      <c r="AX441" s="81"/>
      <c r="AY441" s="82" t="s">
        <v>1381</v>
      </c>
      <c r="AZ441" s="81">
        <v>2</v>
      </c>
      <c r="BA441" s="81">
        <v>0</v>
      </c>
      <c r="BB441" s="81" t="s">
        <v>984</v>
      </c>
      <c r="BC441" s="81"/>
      <c r="BD441" s="81"/>
      <c r="BE441" s="81"/>
      <c r="BF441" s="81"/>
      <c r="BG441" s="84">
        <v>43489.52408564815</v>
      </c>
      <c r="BH441" s="81"/>
      <c r="BI441" s="81" t="s">
        <v>590</v>
      </c>
      <c r="BJ441" s="82" t="s">
        <v>1418</v>
      </c>
      <c r="BK441" s="81">
        <v>5</v>
      </c>
      <c r="BL441" s="81">
        <v>11</v>
      </c>
      <c r="BM441" s="81"/>
      <c r="BN441" s="81"/>
      <c r="BO441" s="81"/>
      <c r="BP441" s="81"/>
      <c r="BQ441" s="81"/>
      <c r="BR441" s="81"/>
      <c r="BS441">
        <v>1</v>
      </c>
      <c r="BT441" s="80" t="str">
        <f>REPLACE(INDEX(GroupVertices[Group],MATCH(Edges[[#This Row],[Vertex 1]],GroupVertices[Vertex],0)),1,1,"")</f>
        <v>1</v>
      </c>
      <c r="BU441" s="80" t="str">
        <f>REPLACE(INDEX(GroupVertices[Group],MATCH(Edges[[#This Row],[Vertex 2]],GroupVertices[Vertex],0)),1,1,"")</f>
        <v>1</v>
      </c>
      <c r="BV441" s="48"/>
      <c r="BW441" s="49"/>
      <c r="BX441" s="48"/>
      <c r="BY441" s="49"/>
      <c r="BZ441" s="48"/>
      <c r="CA441" s="49"/>
      <c r="CB441" s="48"/>
      <c r="CC441" s="49"/>
      <c r="CD441" s="48"/>
    </row>
    <row r="442" spans="1:82" ht="15">
      <c r="A442" s="66" t="s">
        <v>553</v>
      </c>
      <c r="B442" s="66" t="s">
        <v>632</v>
      </c>
      <c r="C442" s="67"/>
      <c r="D442" s="68"/>
      <c r="E442" s="69"/>
      <c r="F442" s="70"/>
      <c r="G442" s="67"/>
      <c r="H442" s="71"/>
      <c r="I442" s="72"/>
      <c r="J442" s="72"/>
      <c r="K442" s="34" t="s">
        <v>65</v>
      </c>
      <c r="L442" s="79">
        <v>442</v>
      </c>
      <c r="M442" s="79"/>
      <c r="N442" s="74"/>
      <c r="O442" s="81" t="s">
        <v>636</v>
      </c>
      <c r="P442" s="81" t="s">
        <v>636</v>
      </c>
      <c r="Q442" s="81"/>
      <c r="R442" s="82" t="s">
        <v>655</v>
      </c>
      <c r="S442" s="84">
        <v>43489.560891203706</v>
      </c>
      <c r="T442" s="81"/>
      <c r="U442" s="81"/>
      <c r="V442" s="81"/>
      <c r="W442" s="81"/>
      <c r="X442" s="81"/>
      <c r="Y442" s="81" t="s">
        <v>947</v>
      </c>
      <c r="Z442" s="81"/>
      <c r="AA442" s="81"/>
      <c r="AB442" s="81"/>
      <c r="AC442" s="81"/>
      <c r="AD442" s="81"/>
      <c r="AE442" s="82" t="s">
        <v>1381</v>
      </c>
      <c r="AF442" s="81">
        <v>2</v>
      </c>
      <c r="AG442" s="81">
        <v>0</v>
      </c>
      <c r="AH442" s="81" t="s">
        <v>645</v>
      </c>
      <c r="AI442" s="81" t="s">
        <v>1453</v>
      </c>
      <c r="AJ442" s="84">
        <v>43489.5084375</v>
      </c>
      <c r="AK442" s="82" t="s">
        <v>1461</v>
      </c>
      <c r="AL442" s="81">
        <v>434</v>
      </c>
      <c r="AM442" s="81">
        <v>128</v>
      </c>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v>1</v>
      </c>
      <c r="BT442" s="80" t="str">
        <f>REPLACE(INDEX(GroupVertices[Group],MATCH(Edges[[#This Row],[Vertex 1]],GroupVertices[Vertex],0)),1,1,"")</f>
        <v>1</v>
      </c>
      <c r="BU442" s="80" t="str">
        <f>REPLACE(INDEX(GroupVertices[Group],MATCH(Edges[[#This Row],[Vertex 2]],GroupVertices[Vertex],0)),1,1,"")</f>
        <v>1</v>
      </c>
      <c r="BV442" s="48">
        <v>4</v>
      </c>
      <c r="BW442" s="49">
        <v>6.451612903225806</v>
      </c>
      <c r="BX442" s="48">
        <v>6</v>
      </c>
      <c r="BY442" s="49">
        <v>9.67741935483871</v>
      </c>
      <c r="BZ442" s="48">
        <v>0</v>
      </c>
      <c r="CA442" s="49">
        <v>0</v>
      </c>
      <c r="CB442" s="48">
        <v>52</v>
      </c>
      <c r="CC442" s="49">
        <v>83.87096774193549</v>
      </c>
      <c r="CD442" s="48">
        <v>62</v>
      </c>
    </row>
    <row r="443" spans="1:82" ht="15">
      <c r="A443" s="66" t="s">
        <v>554</v>
      </c>
      <c r="B443" s="66" t="s">
        <v>632</v>
      </c>
      <c r="C443" s="67"/>
      <c r="D443" s="68"/>
      <c r="E443" s="69"/>
      <c r="F443" s="70"/>
      <c r="G443" s="67"/>
      <c r="H443" s="71"/>
      <c r="I443" s="72"/>
      <c r="J443" s="72"/>
      <c r="K443" s="34" t="s">
        <v>65</v>
      </c>
      <c r="L443" s="79">
        <v>443</v>
      </c>
      <c r="M443" s="79"/>
      <c r="N443" s="74"/>
      <c r="O443" s="81" t="s">
        <v>636</v>
      </c>
      <c r="P443" s="81" t="s">
        <v>636</v>
      </c>
      <c r="Q443" s="81"/>
      <c r="R443" s="82" t="s">
        <v>655</v>
      </c>
      <c r="S443" s="84">
        <v>43489.558541666665</v>
      </c>
      <c r="T443" s="81"/>
      <c r="U443" s="81"/>
      <c r="V443" s="81"/>
      <c r="W443" s="81"/>
      <c r="X443" s="81"/>
      <c r="Y443" s="81" t="s">
        <v>948</v>
      </c>
      <c r="Z443" s="81"/>
      <c r="AA443" s="81"/>
      <c r="AB443" s="81"/>
      <c r="AC443" s="81"/>
      <c r="AD443" s="81"/>
      <c r="AE443" s="82" t="s">
        <v>1382</v>
      </c>
      <c r="AF443" s="81">
        <v>4</v>
      </c>
      <c r="AG443" s="81">
        <v>0</v>
      </c>
      <c r="AH443" s="81" t="s">
        <v>645</v>
      </c>
      <c r="AI443" s="81" t="s">
        <v>1453</v>
      </c>
      <c r="AJ443" s="84">
        <v>43489.5084375</v>
      </c>
      <c r="AK443" s="82" t="s">
        <v>1461</v>
      </c>
      <c r="AL443" s="81">
        <v>434</v>
      </c>
      <c r="AM443" s="81">
        <v>128</v>
      </c>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v>1</v>
      </c>
      <c r="BT443" s="80" t="str">
        <f>REPLACE(INDEX(GroupVertices[Group],MATCH(Edges[[#This Row],[Vertex 1]],GroupVertices[Vertex],0)),1,1,"")</f>
        <v>1</v>
      </c>
      <c r="BU443" s="80" t="str">
        <f>REPLACE(INDEX(GroupVertices[Group],MATCH(Edges[[#This Row],[Vertex 2]],GroupVertices[Vertex],0)),1,1,"")</f>
        <v>1</v>
      </c>
      <c r="BV443" s="48">
        <v>0</v>
      </c>
      <c r="BW443" s="49">
        <v>0</v>
      </c>
      <c r="BX443" s="48">
        <v>1</v>
      </c>
      <c r="BY443" s="49">
        <v>50</v>
      </c>
      <c r="BZ443" s="48">
        <v>0</v>
      </c>
      <c r="CA443" s="49">
        <v>0</v>
      </c>
      <c r="CB443" s="48">
        <v>1</v>
      </c>
      <c r="CC443" s="49">
        <v>50</v>
      </c>
      <c r="CD443" s="48">
        <v>2</v>
      </c>
    </row>
    <row r="444" spans="1:82" ht="15">
      <c r="A444" s="66" t="s">
        <v>555</v>
      </c>
      <c r="B444" s="66" t="s">
        <v>574</v>
      </c>
      <c r="C444" s="67" t="s">
        <v>3167</v>
      </c>
      <c r="D444" s="68">
        <v>8.5</v>
      </c>
      <c r="E444" s="69"/>
      <c r="F444" s="70"/>
      <c r="G444" s="67"/>
      <c r="H444" s="71"/>
      <c r="I444" s="72"/>
      <c r="J444" s="72"/>
      <c r="K444" s="34" t="s">
        <v>65</v>
      </c>
      <c r="L444" s="79">
        <v>444</v>
      </c>
      <c r="M444" s="79"/>
      <c r="N444" s="74"/>
      <c r="O444" s="81" t="s">
        <v>635</v>
      </c>
      <c r="P444" s="81" t="s">
        <v>637</v>
      </c>
      <c r="Q444" s="81"/>
      <c r="R444" s="81"/>
      <c r="S444" s="84">
        <v>43489.55809027778</v>
      </c>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t="s">
        <v>949</v>
      </c>
      <c r="AR444" s="81"/>
      <c r="AS444" s="81"/>
      <c r="AT444" s="81"/>
      <c r="AU444" s="81"/>
      <c r="AV444" s="81"/>
      <c r="AW444" s="81" t="s">
        <v>555</v>
      </c>
      <c r="AX444" s="81"/>
      <c r="AY444" s="82" t="s">
        <v>1383</v>
      </c>
      <c r="AZ444" s="81">
        <v>2</v>
      </c>
      <c r="BA444" s="81">
        <v>0</v>
      </c>
      <c r="BB444" s="81" t="s">
        <v>968</v>
      </c>
      <c r="BC444" s="81"/>
      <c r="BD444" s="81"/>
      <c r="BE444" s="81"/>
      <c r="BF444" s="81"/>
      <c r="BG444" s="84">
        <v>43489.53141203704</v>
      </c>
      <c r="BH444" s="81"/>
      <c r="BI444" s="81" t="s">
        <v>574</v>
      </c>
      <c r="BJ444" s="82" t="s">
        <v>1402</v>
      </c>
      <c r="BK444" s="81">
        <v>2</v>
      </c>
      <c r="BL444" s="81">
        <v>8</v>
      </c>
      <c r="BM444" s="81"/>
      <c r="BN444" s="81"/>
      <c r="BO444" s="81"/>
      <c r="BP444" s="81"/>
      <c r="BQ444" s="81"/>
      <c r="BR444" s="81"/>
      <c r="BS444">
        <v>1</v>
      </c>
      <c r="BT444" s="80" t="str">
        <f>REPLACE(INDEX(GroupVertices[Group],MATCH(Edges[[#This Row],[Vertex 1]],GroupVertices[Vertex],0)),1,1,"")</f>
        <v>1</v>
      </c>
      <c r="BU444" s="80" t="str">
        <f>REPLACE(INDEX(GroupVertices[Group],MATCH(Edges[[#This Row],[Vertex 2]],GroupVertices[Vertex],0)),1,1,"")</f>
        <v>1</v>
      </c>
      <c r="BV444" s="48"/>
      <c r="BW444" s="49"/>
      <c r="BX444" s="48"/>
      <c r="BY444" s="49"/>
      <c r="BZ444" s="48"/>
      <c r="CA444" s="49"/>
      <c r="CB444" s="48"/>
      <c r="CC444" s="49"/>
      <c r="CD444" s="48"/>
    </row>
    <row r="445" spans="1:82" ht="15">
      <c r="A445" s="66" t="s">
        <v>555</v>
      </c>
      <c r="B445" s="66" t="s">
        <v>632</v>
      </c>
      <c r="C445" s="67"/>
      <c r="D445" s="68"/>
      <c r="E445" s="69"/>
      <c r="F445" s="70"/>
      <c r="G445" s="67"/>
      <c r="H445" s="71"/>
      <c r="I445" s="72"/>
      <c r="J445" s="72"/>
      <c r="K445" s="34" t="s">
        <v>65</v>
      </c>
      <c r="L445" s="79">
        <v>445</v>
      </c>
      <c r="M445" s="79"/>
      <c r="N445" s="74"/>
      <c r="O445" s="81" t="s">
        <v>636</v>
      </c>
      <c r="P445" s="81" t="s">
        <v>636</v>
      </c>
      <c r="Q445" s="81"/>
      <c r="R445" s="82" t="s">
        <v>655</v>
      </c>
      <c r="S445" s="84">
        <v>43489.55809027778</v>
      </c>
      <c r="T445" s="81"/>
      <c r="U445" s="81"/>
      <c r="V445" s="81"/>
      <c r="W445" s="81"/>
      <c r="X445" s="81"/>
      <c r="Y445" s="81" t="s">
        <v>949</v>
      </c>
      <c r="Z445" s="81"/>
      <c r="AA445" s="81"/>
      <c r="AB445" s="81"/>
      <c r="AC445" s="81"/>
      <c r="AD445" s="81"/>
      <c r="AE445" s="82" t="s">
        <v>1383</v>
      </c>
      <c r="AF445" s="81">
        <v>2</v>
      </c>
      <c r="AG445" s="81">
        <v>0</v>
      </c>
      <c r="AH445" s="81" t="s">
        <v>645</v>
      </c>
      <c r="AI445" s="81" t="s">
        <v>1453</v>
      </c>
      <c r="AJ445" s="84">
        <v>43489.5084375</v>
      </c>
      <c r="AK445" s="82" t="s">
        <v>1461</v>
      </c>
      <c r="AL445" s="81">
        <v>434</v>
      </c>
      <c r="AM445" s="81">
        <v>128</v>
      </c>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v>1</v>
      </c>
      <c r="BT445" s="80" t="str">
        <f>REPLACE(INDEX(GroupVertices[Group],MATCH(Edges[[#This Row],[Vertex 1]],GroupVertices[Vertex],0)),1,1,"")</f>
        <v>1</v>
      </c>
      <c r="BU445" s="80" t="str">
        <f>REPLACE(INDEX(GroupVertices[Group],MATCH(Edges[[#This Row],[Vertex 2]],GroupVertices[Vertex],0)),1,1,"")</f>
        <v>1</v>
      </c>
      <c r="BV445" s="48">
        <v>1</v>
      </c>
      <c r="BW445" s="49">
        <v>3.8461538461538463</v>
      </c>
      <c r="BX445" s="48">
        <v>3</v>
      </c>
      <c r="BY445" s="49">
        <v>11.538461538461538</v>
      </c>
      <c r="BZ445" s="48">
        <v>0</v>
      </c>
      <c r="CA445" s="49">
        <v>0</v>
      </c>
      <c r="CB445" s="48">
        <v>22</v>
      </c>
      <c r="CC445" s="49">
        <v>84.61538461538461</v>
      </c>
      <c r="CD445" s="48">
        <v>26</v>
      </c>
    </row>
    <row r="446" spans="1:82" ht="15">
      <c r="A446" s="66" t="s">
        <v>556</v>
      </c>
      <c r="B446" s="66" t="s">
        <v>632</v>
      </c>
      <c r="C446" s="67"/>
      <c r="D446" s="68"/>
      <c r="E446" s="69"/>
      <c r="F446" s="70"/>
      <c r="G446" s="67"/>
      <c r="H446" s="71"/>
      <c r="I446" s="72"/>
      <c r="J446" s="72"/>
      <c r="K446" s="34" t="s">
        <v>65</v>
      </c>
      <c r="L446" s="79">
        <v>446</v>
      </c>
      <c r="M446" s="79"/>
      <c r="N446" s="74"/>
      <c r="O446" s="81" t="s">
        <v>636</v>
      </c>
      <c r="P446" s="81" t="s">
        <v>636</v>
      </c>
      <c r="Q446" s="81"/>
      <c r="R446" s="82" t="s">
        <v>655</v>
      </c>
      <c r="S446" s="84">
        <v>43489.5553125</v>
      </c>
      <c r="T446" s="81"/>
      <c r="U446" s="81"/>
      <c r="V446" s="81"/>
      <c r="W446" s="81"/>
      <c r="X446" s="81"/>
      <c r="Y446" s="81" t="s">
        <v>950</v>
      </c>
      <c r="Z446" s="81"/>
      <c r="AA446" s="81"/>
      <c r="AB446" s="81"/>
      <c r="AC446" s="81"/>
      <c r="AD446" s="81"/>
      <c r="AE446" s="82" t="s">
        <v>1384</v>
      </c>
      <c r="AF446" s="81">
        <v>30</v>
      </c>
      <c r="AG446" s="81">
        <v>6</v>
      </c>
      <c r="AH446" s="81" t="s">
        <v>645</v>
      </c>
      <c r="AI446" s="81" t="s">
        <v>1453</v>
      </c>
      <c r="AJ446" s="84">
        <v>43489.5084375</v>
      </c>
      <c r="AK446" s="82" t="s">
        <v>1461</v>
      </c>
      <c r="AL446" s="81">
        <v>434</v>
      </c>
      <c r="AM446" s="81">
        <v>128</v>
      </c>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v>1</v>
      </c>
      <c r="BT446" s="80" t="str">
        <f>REPLACE(INDEX(GroupVertices[Group],MATCH(Edges[[#This Row],[Vertex 1]],GroupVertices[Vertex],0)),1,1,"")</f>
        <v>1</v>
      </c>
      <c r="BU446" s="80" t="str">
        <f>REPLACE(INDEX(GroupVertices[Group],MATCH(Edges[[#This Row],[Vertex 2]],GroupVertices[Vertex],0)),1,1,"")</f>
        <v>1</v>
      </c>
      <c r="BV446" s="48">
        <v>0</v>
      </c>
      <c r="BW446" s="49">
        <v>0</v>
      </c>
      <c r="BX446" s="48">
        <v>1</v>
      </c>
      <c r="BY446" s="49">
        <v>6.666666666666667</v>
      </c>
      <c r="BZ446" s="48">
        <v>0</v>
      </c>
      <c r="CA446" s="49">
        <v>0</v>
      </c>
      <c r="CB446" s="48">
        <v>14</v>
      </c>
      <c r="CC446" s="49">
        <v>93.33333333333333</v>
      </c>
      <c r="CD446" s="48">
        <v>15</v>
      </c>
    </row>
    <row r="447" spans="1:82" ht="15">
      <c r="A447" s="66" t="s">
        <v>557</v>
      </c>
      <c r="B447" s="66" t="s">
        <v>574</v>
      </c>
      <c r="C447" s="67" t="s">
        <v>3168</v>
      </c>
      <c r="D447" s="68"/>
      <c r="E447" s="69"/>
      <c r="F447" s="70"/>
      <c r="G447" s="67"/>
      <c r="H447" s="71"/>
      <c r="I447" s="72"/>
      <c r="J447" s="72"/>
      <c r="K447" s="34" t="s">
        <v>65</v>
      </c>
      <c r="L447" s="79">
        <v>447</v>
      </c>
      <c r="M447" s="79"/>
      <c r="N447" s="74"/>
      <c r="O447" s="81" t="s">
        <v>635</v>
      </c>
      <c r="P447" s="81" t="s">
        <v>637</v>
      </c>
      <c r="Q447" s="81"/>
      <c r="R447" s="81"/>
      <c r="S447" s="84">
        <v>43489.542662037034</v>
      </c>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t="s">
        <v>951</v>
      </c>
      <c r="AR447" s="81"/>
      <c r="AS447" s="81"/>
      <c r="AT447" s="81"/>
      <c r="AU447" s="81"/>
      <c r="AV447" s="81"/>
      <c r="AW447" s="81" t="s">
        <v>557</v>
      </c>
      <c r="AX447" s="81"/>
      <c r="AY447" s="82" t="s">
        <v>1385</v>
      </c>
      <c r="AZ447" s="81">
        <v>0</v>
      </c>
      <c r="BA447" s="81">
        <v>0</v>
      </c>
      <c r="BB447" s="81" t="s">
        <v>968</v>
      </c>
      <c r="BC447" s="81"/>
      <c r="BD447" s="81"/>
      <c r="BE447" s="81"/>
      <c r="BF447" s="81"/>
      <c r="BG447" s="84">
        <v>43489.53141203704</v>
      </c>
      <c r="BH447" s="81"/>
      <c r="BI447" s="81" t="s">
        <v>574</v>
      </c>
      <c r="BJ447" s="82" t="s">
        <v>1402</v>
      </c>
      <c r="BK447" s="81">
        <v>2</v>
      </c>
      <c r="BL447" s="81">
        <v>8</v>
      </c>
      <c r="BM447" s="81"/>
      <c r="BN447" s="81"/>
      <c r="BO447" s="81"/>
      <c r="BP447" s="81"/>
      <c r="BQ447" s="81"/>
      <c r="BR447" s="81"/>
      <c r="BS447">
        <v>1</v>
      </c>
      <c r="BT447" s="80" t="str">
        <f>REPLACE(INDEX(GroupVertices[Group],MATCH(Edges[[#This Row],[Vertex 1]],GroupVertices[Vertex],0)),1,1,"")</f>
        <v>1</v>
      </c>
      <c r="BU447" s="80" t="str">
        <f>REPLACE(INDEX(GroupVertices[Group],MATCH(Edges[[#This Row],[Vertex 2]],GroupVertices[Vertex],0)),1,1,"")</f>
        <v>1</v>
      </c>
      <c r="BV447" s="48"/>
      <c r="BW447" s="49"/>
      <c r="BX447" s="48"/>
      <c r="BY447" s="49"/>
      <c r="BZ447" s="48"/>
      <c r="CA447" s="49"/>
      <c r="CB447" s="48"/>
      <c r="CC447" s="49"/>
      <c r="CD447" s="48"/>
    </row>
    <row r="448" spans="1:82" ht="15">
      <c r="A448" s="66" t="s">
        <v>557</v>
      </c>
      <c r="B448" s="66" t="s">
        <v>632</v>
      </c>
      <c r="C448" s="67"/>
      <c r="D448" s="68"/>
      <c r="E448" s="69"/>
      <c r="F448" s="70"/>
      <c r="G448" s="67"/>
      <c r="H448" s="71"/>
      <c r="I448" s="72"/>
      <c r="J448" s="72"/>
      <c r="K448" s="34" t="s">
        <v>65</v>
      </c>
      <c r="L448" s="79">
        <v>448</v>
      </c>
      <c r="M448" s="79"/>
      <c r="N448" s="74"/>
      <c r="O448" s="81" t="s">
        <v>636</v>
      </c>
      <c r="P448" s="81" t="s">
        <v>636</v>
      </c>
      <c r="Q448" s="81"/>
      <c r="R448" s="82" t="s">
        <v>655</v>
      </c>
      <c r="S448" s="84">
        <v>43489.542662037034</v>
      </c>
      <c r="T448" s="81"/>
      <c r="U448" s="81"/>
      <c r="V448" s="81"/>
      <c r="W448" s="81"/>
      <c r="X448" s="81"/>
      <c r="Y448" s="81" t="s">
        <v>951</v>
      </c>
      <c r="Z448" s="81"/>
      <c r="AA448" s="81"/>
      <c r="AB448" s="81"/>
      <c r="AC448" s="81"/>
      <c r="AD448" s="81"/>
      <c r="AE448" s="82" t="s">
        <v>1385</v>
      </c>
      <c r="AF448" s="81">
        <v>0</v>
      </c>
      <c r="AG448" s="81">
        <v>0</v>
      </c>
      <c r="AH448" s="81" t="s">
        <v>645</v>
      </c>
      <c r="AI448" s="81" t="s">
        <v>1453</v>
      </c>
      <c r="AJ448" s="84">
        <v>43489.5084375</v>
      </c>
      <c r="AK448" s="82" t="s">
        <v>1461</v>
      </c>
      <c r="AL448" s="81">
        <v>434</v>
      </c>
      <c r="AM448" s="81">
        <v>128</v>
      </c>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v>1</v>
      </c>
      <c r="BT448" s="80" t="str">
        <f>REPLACE(INDEX(GroupVertices[Group],MATCH(Edges[[#This Row],[Vertex 1]],GroupVertices[Vertex],0)),1,1,"")</f>
        <v>1</v>
      </c>
      <c r="BU448" s="80" t="str">
        <f>REPLACE(INDEX(GroupVertices[Group],MATCH(Edges[[#This Row],[Vertex 2]],GroupVertices[Vertex],0)),1,1,"")</f>
        <v>1</v>
      </c>
      <c r="BV448" s="48">
        <v>1</v>
      </c>
      <c r="BW448" s="49">
        <v>11.11111111111111</v>
      </c>
      <c r="BX448" s="48">
        <v>1</v>
      </c>
      <c r="BY448" s="49">
        <v>11.11111111111111</v>
      </c>
      <c r="BZ448" s="48">
        <v>0</v>
      </c>
      <c r="CA448" s="49">
        <v>0</v>
      </c>
      <c r="CB448" s="48">
        <v>7</v>
      </c>
      <c r="CC448" s="49">
        <v>77.77777777777777</v>
      </c>
      <c r="CD448" s="48">
        <v>9</v>
      </c>
    </row>
    <row r="449" spans="1:82" ht="15">
      <c r="A449" s="66" t="s">
        <v>558</v>
      </c>
      <c r="B449" s="66" t="s">
        <v>593</v>
      </c>
      <c r="C449" s="67" t="s">
        <v>3175</v>
      </c>
      <c r="D449" s="68">
        <v>10</v>
      </c>
      <c r="E449" s="69"/>
      <c r="F449" s="70"/>
      <c r="G449" s="67"/>
      <c r="H449" s="71"/>
      <c r="I449" s="72"/>
      <c r="J449" s="72"/>
      <c r="K449" s="34" t="s">
        <v>65</v>
      </c>
      <c r="L449" s="79">
        <v>449</v>
      </c>
      <c r="M449" s="79"/>
      <c r="N449" s="74"/>
      <c r="O449" s="81" t="s">
        <v>635</v>
      </c>
      <c r="P449" s="81" t="s">
        <v>637</v>
      </c>
      <c r="Q449" s="81"/>
      <c r="R449" s="81"/>
      <c r="S449" s="84">
        <v>43489.54173611111</v>
      </c>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t="s">
        <v>952</v>
      </c>
      <c r="AR449" s="81"/>
      <c r="AS449" s="81"/>
      <c r="AT449" s="81"/>
      <c r="AU449" s="81"/>
      <c r="AV449" s="81"/>
      <c r="AW449" s="81" t="s">
        <v>558</v>
      </c>
      <c r="AX449" s="81"/>
      <c r="AY449" s="82" t="s">
        <v>1386</v>
      </c>
      <c r="AZ449" s="81">
        <v>11</v>
      </c>
      <c r="BA449" s="81">
        <v>0</v>
      </c>
      <c r="BB449" s="81" t="s">
        <v>987</v>
      </c>
      <c r="BC449" s="81"/>
      <c r="BD449" s="81"/>
      <c r="BE449" s="81"/>
      <c r="BF449" s="81"/>
      <c r="BG449" s="84">
        <v>43489.51665509259</v>
      </c>
      <c r="BH449" s="81"/>
      <c r="BI449" s="81" t="s">
        <v>593</v>
      </c>
      <c r="BJ449" s="82" t="s">
        <v>1421</v>
      </c>
      <c r="BK449" s="81">
        <v>49</v>
      </c>
      <c r="BL449" s="81">
        <v>9</v>
      </c>
      <c r="BM449" s="81"/>
      <c r="BN449" s="81"/>
      <c r="BO449" s="81"/>
      <c r="BP449" s="81"/>
      <c r="BQ449" s="81"/>
      <c r="BR449" s="81"/>
      <c r="BS449">
        <v>1</v>
      </c>
      <c r="BT449" s="80" t="str">
        <f>REPLACE(INDEX(GroupVertices[Group],MATCH(Edges[[#This Row],[Vertex 1]],GroupVertices[Vertex],0)),1,1,"")</f>
        <v>1</v>
      </c>
      <c r="BU449" s="80" t="str">
        <f>REPLACE(INDEX(GroupVertices[Group],MATCH(Edges[[#This Row],[Vertex 2]],GroupVertices[Vertex],0)),1,1,"")</f>
        <v>1</v>
      </c>
      <c r="BV449" s="48"/>
      <c r="BW449" s="49"/>
      <c r="BX449" s="48"/>
      <c r="BY449" s="49"/>
      <c r="BZ449" s="48"/>
      <c r="CA449" s="49"/>
      <c r="CB449" s="48"/>
      <c r="CC449" s="49"/>
      <c r="CD449" s="48"/>
    </row>
    <row r="450" spans="1:82" ht="15">
      <c r="A450" s="66" t="s">
        <v>558</v>
      </c>
      <c r="B450" s="66" t="s">
        <v>632</v>
      </c>
      <c r="C450" s="67"/>
      <c r="D450" s="68"/>
      <c r="E450" s="69"/>
      <c r="F450" s="70"/>
      <c r="G450" s="67"/>
      <c r="H450" s="71"/>
      <c r="I450" s="72"/>
      <c r="J450" s="72"/>
      <c r="K450" s="34" t="s">
        <v>65</v>
      </c>
      <c r="L450" s="79">
        <v>450</v>
      </c>
      <c r="M450" s="79"/>
      <c r="N450" s="74"/>
      <c r="O450" s="81" t="s">
        <v>636</v>
      </c>
      <c r="P450" s="81" t="s">
        <v>636</v>
      </c>
      <c r="Q450" s="81"/>
      <c r="R450" s="82" t="s">
        <v>655</v>
      </c>
      <c r="S450" s="84">
        <v>43489.54173611111</v>
      </c>
      <c r="T450" s="81"/>
      <c r="U450" s="81"/>
      <c r="V450" s="81"/>
      <c r="W450" s="81"/>
      <c r="X450" s="81"/>
      <c r="Y450" s="81" t="s">
        <v>952</v>
      </c>
      <c r="Z450" s="81"/>
      <c r="AA450" s="81"/>
      <c r="AB450" s="81"/>
      <c r="AC450" s="81"/>
      <c r="AD450" s="81"/>
      <c r="AE450" s="82" t="s">
        <v>1386</v>
      </c>
      <c r="AF450" s="81">
        <v>11</v>
      </c>
      <c r="AG450" s="81">
        <v>0</v>
      </c>
      <c r="AH450" s="81" t="s">
        <v>645</v>
      </c>
      <c r="AI450" s="81" t="s">
        <v>1453</v>
      </c>
      <c r="AJ450" s="84">
        <v>43489.5084375</v>
      </c>
      <c r="AK450" s="82" t="s">
        <v>1461</v>
      </c>
      <c r="AL450" s="81">
        <v>434</v>
      </c>
      <c r="AM450" s="81">
        <v>128</v>
      </c>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v>1</v>
      </c>
      <c r="BT450" s="80" t="str">
        <f>REPLACE(INDEX(GroupVertices[Group],MATCH(Edges[[#This Row],[Vertex 1]],GroupVertices[Vertex],0)),1,1,"")</f>
        <v>1</v>
      </c>
      <c r="BU450" s="80" t="str">
        <f>REPLACE(INDEX(GroupVertices[Group],MATCH(Edges[[#This Row],[Vertex 2]],GroupVertices[Vertex],0)),1,1,"")</f>
        <v>1</v>
      </c>
      <c r="BV450" s="48">
        <v>0</v>
      </c>
      <c r="BW450" s="49">
        <v>0</v>
      </c>
      <c r="BX450" s="48">
        <v>2</v>
      </c>
      <c r="BY450" s="49">
        <v>18.181818181818183</v>
      </c>
      <c r="BZ450" s="48">
        <v>0</v>
      </c>
      <c r="CA450" s="49">
        <v>0</v>
      </c>
      <c r="CB450" s="48">
        <v>9</v>
      </c>
      <c r="CC450" s="49">
        <v>81.81818181818181</v>
      </c>
      <c r="CD450" s="48">
        <v>11</v>
      </c>
    </row>
    <row r="451" spans="1:82" ht="15">
      <c r="A451" s="66" t="s">
        <v>559</v>
      </c>
      <c r="B451" s="66" t="s">
        <v>591</v>
      </c>
      <c r="C451" s="67" t="s">
        <v>3168</v>
      </c>
      <c r="D451" s="68"/>
      <c r="E451" s="69"/>
      <c r="F451" s="70"/>
      <c r="G451" s="67"/>
      <c r="H451" s="71"/>
      <c r="I451" s="72"/>
      <c r="J451" s="72"/>
      <c r="K451" s="34" t="s">
        <v>65</v>
      </c>
      <c r="L451" s="79">
        <v>451</v>
      </c>
      <c r="M451" s="79"/>
      <c r="N451" s="74"/>
      <c r="O451" s="81" t="s">
        <v>635</v>
      </c>
      <c r="P451" s="81" t="s">
        <v>637</v>
      </c>
      <c r="Q451" s="81"/>
      <c r="R451" s="81"/>
      <c r="S451" s="84">
        <v>43489.53759259259</v>
      </c>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t="s">
        <v>953</v>
      </c>
      <c r="AR451" s="81"/>
      <c r="AS451" s="81"/>
      <c r="AT451" s="81"/>
      <c r="AU451" s="81"/>
      <c r="AV451" s="81"/>
      <c r="AW451" s="81" t="s">
        <v>559</v>
      </c>
      <c r="AX451" s="81"/>
      <c r="AY451" s="82" t="s">
        <v>1387</v>
      </c>
      <c r="AZ451" s="81">
        <v>0</v>
      </c>
      <c r="BA451" s="81">
        <v>0</v>
      </c>
      <c r="BB451" s="81" t="s">
        <v>985</v>
      </c>
      <c r="BC451" s="81"/>
      <c r="BD451" s="81"/>
      <c r="BE451" s="81"/>
      <c r="BF451" s="81"/>
      <c r="BG451" s="84">
        <v>43489.523680555554</v>
      </c>
      <c r="BH451" s="81"/>
      <c r="BI451" s="81" t="s">
        <v>591</v>
      </c>
      <c r="BJ451" s="82" t="s">
        <v>1419</v>
      </c>
      <c r="BK451" s="81">
        <v>9</v>
      </c>
      <c r="BL451" s="81">
        <v>12</v>
      </c>
      <c r="BM451" s="81"/>
      <c r="BN451" s="81"/>
      <c r="BO451" s="81"/>
      <c r="BP451" s="81"/>
      <c r="BQ451" s="81"/>
      <c r="BR451" s="81"/>
      <c r="BS451">
        <v>1</v>
      </c>
      <c r="BT451" s="80" t="str">
        <f>REPLACE(INDEX(GroupVertices[Group],MATCH(Edges[[#This Row],[Vertex 1]],GroupVertices[Vertex],0)),1,1,"")</f>
        <v>1</v>
      </c>
      <c r="BU451" s="80" t="str">
        <f>REPLACE(INDEX(GroupVertices[Group],MATCH(Edges[[#This Row],[Vertex 2]],GroupVertices[Vertex],0)),1,1,"")</f>
        <v>1</v>
      </c>
      <c r="BV451" s="48"/>
      <c r="BW451" s="49"/>
      <c r="BX451" s="48"/>
      <c r="BY451" s="49"/>
      <c r="BZ451" s="48"/>
      <c r="CA451" s="49"/>
      <c r="CB451" s="48"/>
      <c r="CC451" s="49"/>
      <c r="CD451" s="48"/>
    </row>
    <row r="452" spans="1:82" ht="15">
      <c r="A452" s="66" t="s">
        <v>559</v>
      </c>
      <c r="B452" s="66" t="s">
        <v>632</v>
      </c>
      <c r="C452" s="67"/>
      <c r="D452" s="68"/>
      <c r="E452" s="69"/>
      <c r="F452" s="70"/>
      <c r="G452" s="67"/>
      <c r="H452" s="71"/>
      <c r="I452" s="72"/>
      <c r="J452" s="72"/>
      <c r="K452" s="34" t="s">
        <v>65</v>
      </c>
      <c r="L452" s="79">
        <v>452</v>
      </c>
      <c r="M452" s="79"/>
      <c r="N452" s="74"/>
      <c r="O452" s="81" t="s">
        <v>636</v>
      </c>
      <c r="P452" s="81" t="s">
        <v>636</v>
      </c>
      <c r="Q452" s="81"/>
      <c r="R452" s="82" t="s">
        <v>655</v>
      </c>
      <c r="S452" s="84">
        <v>43489.53759259259</v>
      </c>
      <c r="T452" s="81"/>
      <c r="U452" s="81"/>
      <c r="V452" s="81"/>
      <c r="W452" s="81"/>
      <c r="X452" s="81"/>
      <c r="Y452" s="81" t="s">
        <v>953</v>
      </c>
      <c r="Z452" s="81"/>
      <c r="AA452" s="81"/>
      <c r="AB452" s="81"/>
      <c r="AC452" s="81"/>
      <c r="AD452" s="81"/>
      <c r="AE452" s="82" t="s">
        <v>1387</v>
      </c>
      <c r="AF452" s="81">
        <v>0</v>
      </c>
      <c r="AG452" s="81">
        <v>0</v>
      </c>
      <c r="AH452" s="81" t="s">
        <v>645</v>
      </c>
      <c r="AI452" s="81" t="s">
        <v>1453</v>
      </c>
      <c r="AJ452" s="84">
        <v>43489.5084375</v>
      </c>
      <c r="AK452" s="82" t="s">
        <v>1461</v>
      </c>
      <c r="AL452" s="81">
        <v>434</v>
      </c>
      <c r="AM452" s="81">
        <v>128</v>
      </c>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v>1</v>
      </c>
      <c r="BT452" s="80" t="str">
        <f>REPLACE(INDEX(GroupVertices[Group],MATCH(Edges[[#This Row],[Vertex 1]],GroupVertices[Vertex],0)),1,1,"")</f>
        <v>1</v>
      </c>
      <c r="BU452" s="80" t="str">
        <f>REPLACE(INDEX(GroupVertices[Group],MATCH(Edges[[#This Row],[Vertex 2]],GroupVertices[Vertex],0)),1,1,"")</f>
        <v>1</v>
      </c>
      <c r="BV452" s="48">
        <v>0</v>
      </c>
      <c r="BW452" s="49">
        <v>0</v>
      </c>
      <c r="BX452" s="48">
        <v>0</v>
      </c>
      <c r="BY452" s="49">
        <v>0</v>
      </c>
      <c r="BZ452" s="48">
        <v>0</v>
      </c>
      <c r="CA452" s="49">
        <v>0</v>
      </c>
      <c r="CB452" s="48">
        <v>9</v>
      </c>
      <c r="CC452" s="49">
        <v>100</v>
      </c>
      <c r="CD452" s="48">
        <v>9</v>
      </c>
    </row>
    <row r="453" spans="1:82" ht="15">
      <c r="A453" s="66" t="s">
        <v>560</v>
      </c>
      <c r="B453" s="66" t="s">
        <v>591</v>
      </c>
      <c r="C453" s="67" t="s">
        <v>3168</v>
      </c>
      <c r="D453" s="68"/>
      <c r="E453" s="69"/>
      <c r="F453" s="70"/>
      <c r="G453" s="67"/>
      <c r="H453" s="71"/>
      <c r="I453" s="72"/>
      <c r="J453" s="72"/>
      <c r="K453" s="34" t="s">
        <v>65</v>
      </c>
      <c r="L453" s="79">
        <v>453</v>
      </c>
      <c r="M453" s="79"/>
      <c r="N453" s="74"/>
      <c r="O453" s="81" t="s">
        <v>635</v>
      </c>
      <c r="P453" s="81" t="s">
        <v>637</v>
      </c>
      <c r="Q453" s="81"/>
      <c r="R453" s="81"/>
      <c r="S453" s="84">
        <v>43489.537256944444</v>
      </c>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t="s">
        <v>954</v>
      </c>
      <c r="AR453" s="81"/>
      <c r="AS453" s="81"/>
      <c r="AT453" s="81"/>
      <c r="AU453" s="81"/>
      <c r="AV453" s="81"/>
      <c r="AW453" s="81" t="s">
        <v>560</v>
      </c>
      <c r="AX453" s="81"/>
      <c r="AY453" s="82" t="s">
        <v>1388</v>
      </c>
      <c r="AZ453" s="81">
        <v>0</v>
      </c>
      <c r="BA453" s="81">
        <v>0</v>
      </c>
      <c r="BB453" s="81" t="s">
        <v>985</v>
      </c>
      <c r="BC453" s="81"/>
      <c r="BD453" s="81"/>
      <c r="BE453" s="81"/>
      <c r="BF453" s="81"/>
      <c r="BG453" s="84">
        <v>43489.523680555554</v>
      </c>
      <c r="BH453" s="81"/>
      <c r="BI453" s="81" t="s">
        <v>591</v>
      </c>
      <c r="BJ453" s="82" t="s">
        <v>1419</v>
      </c>
      <c r="BK453" s="81">
        <v>9</v>
      </c>
      <c r="BL453" s="81">
        <v>12</v>
      </c>
      <c r="BM453" s="81"/>
      <c r="BN453" s="81"/>
      <c r="BO453" s="81"/>
      <c r="BP453" s="81"/>
      <c r="BQ453" s="81"/>
      <c r="BR453" s="81"/>
      <c r="BS453">
        <v>1</v>
      </c>
      <c r="BT453" s="80" t="str">
        <f>REPLACE(INDEX(GroupVertices[Group],MATCH(Edges[[#This Row],[Vertex 1]],GroupVertices[Vertex],0)),1,1,"")</f>
        <v>1</v>
      </c>
      <c r="BU453" s="80" t="str">
        <f>REPLACE(INDEX(GroupVertices[Group],MATCH(Edges[[#This Row],[Vertex 2]],GroupVertices[Vertex],0)),1,1,"")</f>
        <v>1</v>
      </c>
      <c r="BV453" s="48"/>
      <c r="BW453" s="49"/>
      <c r="BX453" s="48"/>
      <c r="BY453" s="49"/>
      <c r="BZ453" s="48"/>
      <c r="CA453" s="49"/>
      <c r="CB453" s="48"/>
      <c r="CC453" s="49"/>
      <c r="CD453" s="48"/>
    </row>
    <row r="454" spans="1:82" ht="15">
      <c r="A454" s="66" t="s">
        <v>560</v>
      </c>
      <c r="B454" s="66" t="s">
        <v>632</v>
      </c>
      <c r="C454" s="67"/>
      <c r="D454" s="68"/>
      <c r="E454" s="69"/>
      <c r="F454" s="70"/>
      <c r="G454" s="67"/>
      <c r="H454" s="71"/>
      <c r="I454" s="72"/>
      <c r="J454" s="72"/>
      <c r="K454" s="34" t="s">
        <v>65</v>
      </c>
      <c r="L454" s="79">
        <v>454</v>
      </c>
      <c r="M454" s="79"/>
      <c r="N454" s="74"/>
      <c r="O454" s="81" t="s">
        <v>636</v>
      </c>
      <c r="P454" s="81" t="s">
        <v>636</v>
      </c>
      <c r="Q454" s="81"/>
      <c r="R454" s="82" t="s">
        <v>655</v>
      </c>
      <c r="S454" s="84">
        <v>43489.537256944444</v>
      </c>
      <c r="T454" s="81"/>
      <c r="U454" s="81"/>
      <c r="V454" s="81"/>
      <c r="W454" s="81"/>
      <c r="X454" s="81"/>
      <c r="Y454" s="81" t="s">
        <v>954</v>
      </c>
      <c r="Z454" s="81"/>
      <c r="AA454" s="81"/>
      <c r="AB454" s="81"/>
      <c r="AC454" s="81"/>
      <c r="AD454" s="81"/>
      <c r="AE454" s="82" t="s">
        <v>1388</v>
      </c>
      <c r="AF454" s="81">
        <v>0</v>
      </c>
      <c r="AG454" s="81">
        <v>0</v>
      </c>
      <c r="AH454" s="81" t="s">
        <v>645</v>
      </c>
      <c r="AI454" s="81" t="s">
        <v>1453</v>
      </c>
      <c r="AJ454" s="84">
        <v>43489.5084375</v>
      </c>
      <c r="AK454" s="82" t="s">
        <v>1461</v>
      </c>
      <c r="AL454" s="81">
        <v>434</v>
      </c>
      <c r="AM454" s="81">
        <v>128</v>
      </c>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v>1</v>
      </c>
      <c r="BT454" s="80" t="str">
        <f>REPLACE(INDEX(GroupVertices[Group],MATCH(Edges[[#This Row],[Vertex 1]],GroupVertices[Vertex],0)),1,1,"")</f>
        <v>1</v>
      </c>
      <c r="BU454" s="80" t="str">
        <f>REPLACE(INDEX(GroupVertices[Group],MATCH(Edges[[#This Row],[Vertex 2]],GroupVertices[Vertex],0)),1,1,"")</f>
        <v>1</v>
      </c>
      <c r="BV454" s="48">
        <v>0</v>
      </c>
      <c r="BW454" s="49">
        <v>0</v>
      </c>
      <c r="BX454" s="48">
        <v>0</v>
      </c>
      <c r="BY454" s="49">
        <v>0</v>
      </c>
      <c r="BZ454" s="48">
        <v>0</v>
      </c>
      <c r="CA454" s="49">
        <v>0</v>
      </c>
      <c r="CB454" s="48">
        <v>6</v>
      </c>
      <c r="CC454" s="49">
        <v>100</v>
      </c>
      <c r="CD454" s="48">
        <v>6</v>
      </c>
    </row>
    <row r="455" spans="1:82" ht="15">
      <c r="A455" s="66" t="s">
        <v>561</v>
      </c>
      <c r="B455" s="66" t="s">
        <v>574</v>
      </c>
      <c r="C455" s="67" t="s">
        <v>3168</v>
      </c>
      <c r="D455" s="68"/>
      <c r="E455" s="69"/>
      <c r="F455" s="70"/>
      <c r="G455" s="67"/>
      <c r="H455" s="71"/>
      <c r="I455" s="72"/>
      <c r="J455" s="72"/>
      <c r="K455" s="34" t="s">
        <v>65</v>
      </c>
      <c r="L455" s="79">
        <v>455</v>
      </c>
      <c r="M455" s="79"/>
      <c r="N455" s="74"/>
      <c r="O455" s="81" t="s">
        <v>635</v>
      </c>
      <c r="P455" s="81" t="s">
        <v>637</v>
      </c>
      <c r="Q455" s="81"/>
      <c r="R455" s="81"/>
      <c r="S455" s="84">
        <v>43489.53658564815</v>
      </c>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t="s">
        <v>955</v>
      </c>
      <c r="AR455" s="81"/>
      <c r="AS455" s="81"/>
      <c r="AT455" s="81"/>
      <c r="AU455" s="81"/>
      <c r="AV455" s="81"/>
      <c r="AW455" s="81" t="s">
        <v>561</v>
      </c>
      <c r="AX455" s="81"/>
      <c r="AY455" s="82" t="s">
        <v>1389</v>
      </c>
      <c r="AZ455" s="81">
        <v>0</v>
      </c>
      <c r="BA455" s="81">
        <v>0</v>
      </c>
      <c r="BB455" s="81" t="s">
        <v>968</v>
      </c>
      <c r="BC455" s="81"/>
      <c r="BD455" s="81"/>
      <c r="BE455" s="81"/>
      <c r="BF455" s="81"/>
      <c r="BG455" s="84">
        <v>43489.53141203704</v>
      </c>
      <c r="BH455" s="81"/>
      <c r="BI455" s="81" t="s">
        <v>574</v>
      </c>
      <c r="BJ455" s="82" t="s">
        <v>1402</v>
      </c>
      <c r="BK455" s="81">
        <v>2</v>
      </c>
      <c r="BL455" s="81">
        <v>8</v>
      </c>
      <c r="BM455" s="81"/>
      <c r="BN455" s="81"/>
      <c r="BO455" s="81"/>
      <c r="BP455" s="81"/>
      <c r="BQ455" s="81"/>
      <c r="BR455" s="81"/>
      <c r="BS455">
        <v>1</v>
      </c>
      <c r="BT455" s="80" t="str">
        <f>REPLACE(INDEX(GroupVertices[Group],MATCH(Edges[[#This Row],[Vertex 1]],GroupVertices[Vertex],0)),1,1,"")</f>
        <v>1</v>
      </c>
      <c r="BU455" s="80" t="str">
        <f>REPLACE(INDEX(GroupVertices[Group],MATCH(Edges[[#This Row],[Vertex 2]],GroupVertices[Vertex],0)),1,1,"")</f>
        <v>1</v>
      </c>
      <c r="BV455" s="48"/>
      <c r="BW455" s="49"/>
      <c r="BX455" s="48"/>
      <c r="BY455" s="49"/>
      <c r="BZ455" s="48"/>
      <c r="CA455" s="49"/>
      <c r="CB455" s="48"/>
      <c r="CC455" s="49"/>
      <c r="CD455" s="48"/>
    </row>
    <row r="456" spans="1:82" ht="15">
      <c r="A456" s="66" t="s">
        <v>561</v>
      </c>
      <c r="B456" s="66" t="s">
        <v>632</v>
      </c>
      <c r="C456" s="67"/>
      <c r="D456" s="68"/>
      <c r="E456" s="69"/>
      <c r="F456" s="70"/>
      <c r="G456" s="67"/>
      <c r="H456" s="71"/>
      <c r="I456" s="72"/>
      <c r="J456" s="72"/>
      <c r="K456" s="34" t="s">
        <v>65</v>
      </c>
      <c r="L456" s="79">
        <v>456</v>
      </c>
      <c r="M456" s="79"/>
      <c r="N456" s="74"/>
      <c r="O456" s="81" t="s">
        <v>636</v>
      </c>
      <c r="P456" s="81" t="s">
        <v>636</v>
      </c>
      <c r="Q456" s="81"/>
      <c r="R456" s="82" t="s">
        <v>655</v>
      </c>
      <c r="S456" s="84">
        <v>43489.53658564815</v>
      </c>
      <c r="T456" s="81"/>
      <c r="U456" s="81"/>
      <c r="V456" s="81"/>
      <c r="W456" s="81"/>
      <c r="X456" s="81"/>
      <c r="Y456" s="81" t="s">
        <v>955</v>
      </c>
      <c r="Z456" s="81"/>
      <c r="AA456" s="81"/>
      <c r="AB456" s="81"/>
      <c r="AC456" s="81"/>
      <c r="AD456" s="81"/>
      <c r="AE456" s="82" t="s">
        <v>1389</v>
      </c>
      <c r="AF456" s="81">
        <v>0</v>
      </c>
      <c r="AG456" s="81">
        <v>0</v>
      </c>
      <c r="AH456" s="81" t="s">
        <v>645</v>
      </c>
      <c r="AI456" s="81" t="s">
        <v>1453</v>
      </c>
      <c r="AJ456" s="84">
        <v>43489.5084375</v>
      </c>
      <c r="AK456" s="82" t="s">
        <v>1461</v>
      </c>
      <c r="AL456" s="81">
        <v>434</v>
      </c>
      <c r="AM456" s="81">
        <v>128</v>
      </c>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v>1</v>
      </c>
      <c r="BT456" s="80" t="str">
        <f>REPLACE(INDEX(GroupVertices[Group],MATCH(Edges[[#This Row],[Vertex 1]],GroupVertices[Vertex],0)),1,1,"")</f>
        <v>1</v>
      </c>
      <c r="BU456" s="80" t="str">
        <f>REPLACE(INDEX(GroupVertices[Group],MATCH(Edges[[#This Row],[Vertex 2]],GroupVertices[Vertex],0)),1,1,"")</f>
        <v>1</v>
      </c>
      <c r="BV456" s="48">
        <v>0</v>
      </c>
      <c r="BW456" s="49">
        <v>0</v>
      </c>
      <c r="BX456" s="48">
        <v>0</v>
      </c>
      <c r="BY456" s="49">
        <v>0</v>
      </c>
      <c r="BZ456" s="48">
        <v>0</v>
      </c>
      <c r="CA456" s="49">
        <v>0</v>
      </c>
      <c r="CB456" s="48">
        <v>3</v>
      </c>
      <c r="CC456" s="49">
        <v>100</v>
      </c>
      <c r="CD456" s="48">
        <v>3</v>
      </c>
    </row>
    <row r="457" spans="1:82" ht="15">
      <c r="A457" s="66" t="s">
        <v>562</v>
      </c>
      <c r="B457" s="66" t="s">
        <v>574</v>
      </c>
      <c r="C457" s="67" t="s">
        <v>3166</v>
      </c>
      <c r="D457" s="68">
        <v>7</v>
      </c>
      <c r="E457" s="69"/>
      <c r="F457" s="70"/>
      <c r="G457" s="67"/>
      <c r="H457" s="71"/>
      <c r="I457" s="72"/>
      <c r="J457" s="72"/>
      <c r="K457" s="34" t="s">
        <v>65</v>
      </c>
      <c r="L457" s="79">
        <v>457</v>
      </c>
      <c r="M457" s="79"/>
      <c r="N457" s="74"/>
      <c r="O457" s="81" t="s">
        <v>635</v>
      </c>
      <c r="P457" s="81" t="s">
        <v>637</v>
      </c>
      <c r="Q457" s="81"/>
      <c r="R457" s="81"/>
      <c r="S457" s="84">
        <v>43489.53636574074</v>
      </c>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t="s">
        <v>956</v>
      </c>
      <c r="AR457" s="81"/>
      <c r="AS457" s="81"/>
      <c r="AT457" s="81"/>
      <c r="AU457" s="81"/>
      <c r="AV457" s="81"/>
      <c r="AW457" s="81" t="s">
        <v>562</v>
      </c>
      <c r="AX457" s="81"/>
      <c r="AY457" s="82" t="s">
        <v>1390</v>
      </c>
      <c r="AZ457" s="81">
        <v>1</v>
      </c>
      <c r="BA457" s="81">
        <v>0</v>
      </c>
      <c r="BB457" s="81" t="s">
        <v>968</v>
      </c>
      <c r="BC457" s="81"/>
      <c r="BD457" s="81"/>
      <c r="BE457" s="81"/>
      <c r="BF457" s="81"/>
      <c r="BG457" s="84">
        <v>43489.53141203704</v>
      </c>
      <c r="BH457" s="81"/>
      <c r="BI457" s="81" t="s">
        <v>574</v>
      </c>
      <c r="BJ457" s="82" t="s">
        <v>1402</v>
      </c>
      <c r="BK457" s="81">
        <v>2</v>
      </c>
      <c r="BL457" s="81">
        <v>8</v>
      </c>
      <c r="BM457" s="81"/>
      <c r="BN457" s="81"/>
      <c r="BO457" s="81"/>
      <c r="BP457" s="81"/>
      <c r="BQ457" s="81"/>
      <c r="BR457" s="81"/>
      <c r="BS457">
        <v>1</v>
      </c>
      <c r="BT457" s="80" t="str">
        <f>REPLACE(INDEX(GroupVertices[Group],MATCH(Edges[[#This Row],[Vertex 1]],GroupVertices[Vertex],0)),1,1,"")</f>
        <v>1</v>
      </c>
      <c r="BU457" s="80" t="str">
        <f>REPLACE(INDEX(GroupVertices[Group],MATCH(Edges[[#This Row],[Vertex 2]],GroupVertices[Vertex],0)),1,1,"")</f>
        <v>1</v>
      </c>
      <c r="BV457" s="48"/>
      <c r="BW457" s="49"/>
      <c r="BX457" s="48"/>
      <c r="BY457" s="49"/>
      <c r="BZ457" s="48"/>
      <c r="CA457" s="49"/>
      <c r="CB457" s="48"/>
      <c r="CC457" s="49"/>
      <c r="CD457" s="48"/>
    </row>
    <row r="458" spans="1:82" ht="15">
      <c r="A458" s="66" t="s">
        <v>562</v>
      </c>
      <c r="B458" s="66" t="s">
        <v>632</v>
      </c>
      <c r="C458" s="67"/>
      <c r="D458" s="68"/>
      <c r="E458" s="69"/>
      <c r="F458" s="70"/>
      <c r="G458" s="67"/>
      <c r="H458" s="71"/>
      <c r="I458" s="72"/>
      <c r="J458" s="72"/>
      <c r="K458" s="34" t="s">
        <v>65</v>
      </c>
      <c r="L458" s="79">
        <v>458</v>
      </c>
      <c r="M458" s="79"/>
      <c r="N458" s="74"/>
      <c r="O458" s="81" t="s">
        <v>636</v>
      </c>
      <c r="P458" s="81" t="s">
        <v>636</v>
      </c>
      <c r="Q458" s="81"/>
      <c r="R458" s="82" t="s">
        <v>655</v>
      </c>
      <c r="S458" s="84">
        <v>43489.53636574074</v>
      </c>
      <c r="T458" s="81"/>
      <c r="U458" s="81"/>
      <c r="V458" s="81"/>
      <c r="W458" s="81"/>
      <c r="X458" s="81"/>
      <c r="Y458" s="81" t="s">
        <v>956</v>
      </c>
      <c r="Z458" s="81"/>
      <c r="AA458" s="81"/>
      <c r="AB458" s="81"/>
      <c r="AC458" s="81"/>
      <c r="AD458" s="81"/>
      <c r="AE458" s="82" t="s">
        <v>1390</v>
      </c>
      <c r="AF458" s="81">
        <v>1</v>
      </c>
      <c r="AG458" s="81">
        <v>0</v>
      </c>
      <c r="AH458" s="81" t="s">
        <v>645</v>
      </c>
      <c r="AI458" s="81" t="s">
        <v>1453</v>
      </c>
      <c r="AJ458" s="84">
        <v>43489.5084375</v>
      </c>
      <c r="AK458" s="82" t="s">
        <v>1461</v>
      </c>
      <c r="AL458" s="81">
        <v>434</v>
      </c>
      <c r="AM458" s="81">
        <v>128</v>
      </c>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v>1</v>
      </c>
      <c r="BT458" s="80" t="str">
        <f>REPLACE(INDEX(GroupVertices[Group],MATCH(Edges[[#This Row],[Vertex 1]],GroupVertices[Vertex],0)),1,1,"")</f>
        <v>1</v>
      </c>
      <c r="BU458" s="80" t="str">
        <f>REPLACE(INDEX(GroupVertices[Group],MATCH(Edges[[#This Row],[Vertex 2]],GroupVertices[Vertex],0)),1,1,"")</f>
        <v>1</v>
      </c>
      <c r="BV458" s="48">
        <v>1</v>
      </c>
      <c r="BW458" s="49">
        <v>5</v>
      </c>
      <c r="BX458" s="48">
        <v>2</v>
      </c>
      <c r="BY458" s="49">
        <v>10</v>
      </c>
      <c r="BZ458" s="48">
        <v>0</v>
      </c>
      <c r="CA458" s="49">
        <v>0</v>
      </c>
      <c r="CB458" s="48">
        <v>17</v>
      </c>
      <c r="CC458" s="49">
        <v>85</v>
      </c>
      <c r="CD458" s="48">
        <v>20</v>
      </c>
    </row>
    <row r="459" spans="1:82" ht="15">
      <c r="A459" s="66" t="s">
        <v>563</v>
      </c>
      <c r="B459" s="66" t="s">
        <v>574</v>
      </c>
      <c r="C459" s="67" t="s">
        <v>3166</v>
      </c>
      <c r="D459" s="68">
        <v>7</v>
      </c>
      <c r="E459" s="69"/>
      <c r="F459" s="70"/>
      <c r="G459" s="67"/>
      <c r="H459" s="71"/>
      <c r="I459" s="72"/>
      <c r="J459" s="72"/>
      <c r="K459" s="34" t="s">
        <v>65</v>
      </c>
      <c r="L459" s="79">
        <v>459</v>
      </c>
      <c r="M459" s="79"/>
      <c r="N459" s="74"/>
      <c r="O459" s="81" t="s">
        <v>635</v>
      </c>
      <c r="P459" s="81" t="s">
        <v>637</v>
      </c>
      <c r="Q459" s="81"/>
      <c r="R459" s="81"/>
      <c r="S459" s="84">
        <v>43489.53627314815</v>
      </c>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t="s">
        <v>957</v>
      </c>
      <c r="AR459" s="81"/>
      <c r="AS459" s="81"/>
      <c r="AT459" s="81"/>
      <c r="AU459" s="81"/>
      <c r="AV459" s="81"/>
      <c r="AW459" s="81" t="s">
        <v>563</v>
      </c>
      <c r="AX459" s="81"/>
      <c r="AY459" s="82" t="s">
        <v>1391</v>
      </c>
      <c r="AZ459" s="81">
        <v>1</v>
      </c>
      <c r="BA459" s="81">
        <v>0</v>
      </c>
      <c r="BB459" s="81" t="s">
        <v>968</v>
      </c>
      <c r="BC459" s="81"/>
      <c r="BD459" s="81"/>
      <c r="BE459" s="81"/>
      <c r="BF459" s="81"/>
      <c r="BG459" s="84">
        <v>43489.53141203704</v>
      </c>
      <c r="BH459" s="81"/>
      <c r="BI459" s="81" t="s">
        <v>574</v>
      </c>
      <c r="BJ459" s="82" t="s">
        <v>1402</v>
      </c>
      <c r="BK459" s="81">
        <v>2</v>
      </c>
      <c r="BL459" s="81">
        <v>8</v>
      </c>
      <c r="BM459" s="81"/>
      <c r="BN459" s="81"/>
      <c r="BO459" s="81"/>
      <c r="BP459" s="81"/>
      <c r="BQ459" s="81"/>
      <c r="BR459" s="81"/>
      <c r="BS459">
        <v>1</v>
      </c>
      <c r="BT459" s="80" t="str">
        <f>REPLACE(INDEX(GroupVertices[Group],MATCH(Edges[[#This Row],[Vertex 1]],GroupVertices[Vertex],0)),1,1,"")</f>
        <v>1</v>
      </c>
      <c r="BU459" s="80" t="str">
        <f>REPLACE(INDEX(GroupVertices[Group],MATCH(Edges[[#This Row],[Vertex 2]],GroupVertices[Vertex],0)),1,1,"")</f>
        <v>1</v>
      </c>
      <c r="BV459" s="48"/>
      <c r="BW459" s="49"/>
      <c r="BX459" s="48"/>
      <c r="BY459" s="49"/>
      <c r="BZ459" s="48"/>
      <c r="CA459" s="49"/>
      <c r="CB459" s="48"/>
      <c r="CC459" s="49"/>
      <c r="CD459" s="48"/>
    </row>
    <row r="460" spans="1:82" ht="15">
      <c r="A460" s="66" t="s">
        <v>563</v>
      </c>
      <c r="B460" s="66" t="s">
        <v>632</v>
      </c>
      <c r="C460" s="67"/>
      <c r="D460" s="68"/>
      <c r="E460" s="69"/>
      <c r="F460" s="70"/>
      <c r="G460" s="67"/>
      <c r="H460" s="71"/>
      <c r="I460" s="72"/>
      <c r="J460" s="72"/>
      <c r="K460" s="34" t="s">
        <v>65</v>
      </c>
      <c r="L460" s="79">
        <v>460</v>
      </c>
      <c r="M460" s="79"/>
      <c r="N460" s="74"/>
      <c r="O460" s="81" t="s">
        <v>636</v>
      </c>
      <c r="P460" s="81" t="s">
        <v>636</v>
      </c>
      <c r="Q460" s="81"/>
      <c r="R460" s="82" t="s">
        <v>655</v>
      </c>
      <c r="S460" s="84">
        <v>43489.53627314815</v>
      </c>
      <c r="T460" s="81"/>
      <c r="U460" s="81"/>
      <c r="V460" s="81"/>
      <c r="W460" s="81"/>
      <c r="X460" s="81"/>
      <c r="Y460" s="81" t="s">
        <v>957</v>
      </c>
      <c r="Z460" s="81"/>
      <c r="AA460" s="81"/>
      <c r="AB460" s="81"/>
      <c r="AC460" s="81"/>
      <c r="AD460" s="81"/>
      <c r="AE460" s="82" t="s">
        <v>1391</v>
      </c>
      <c r="AF460" s="81">
        <v>1</v>
      </c>
      <c r="AG460" s="81">
        <v>0</v>
      </c>
      <c r="AH460" s="81" t="s">
        <v>645</v>
      </c>
      <c r="AI460" s="81" t="s">
        <v>1453</v>
      </c>
      <c r="AJ460" s="84">
        <v>43489.5084375</v>
      </c>
      <c r="AK460" s="82" t="s">
        <v>1461</v>
      </c>
      <c r="AL460" s="81">
        <v>434</v>
      </c>
      <c r="AM460" s="81">
        <v>128</v>
      </c>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v>1</v>
      </c>
      <c r="BT460" s="80" t="str">
        <f>REPLACE(INDEX(GroupVertices[Group],MATCH(Edges[[#This Row],[Vertex 1]],GroupVertices[Vertex],0)),1,1,"")</f>
        <v>1</v>
      </c>
      <c r="BU460" s="80" t="str">
        <f>REPLACE(INDEX(GroupVertices[Group],MATCH(Edges[[#This Row],[Vertex 2]],GroupVertices[Vertex],0)),1,1,"")</f>
        <v>1</v>
      </c>
      <c r="BV460" s="48">
        <v>1</v>
      </c>
      <c r="BW460" s="49">
        <v>20</v>
      </c>
      <c r="BX460" s="48">
        <v>0</v>
      </c>
      <c r="BY460" s="49">
        <v>0</v>
      </c>
      <c r="BZ460" s="48">
        <v>0</v>
      </c>
      <c r="CA460" s="49">
        <v>0</v>
      </c>
      <c r="CB460" s="48">
        <v>4</v>
      </c>
      <c r="CC460" s="49">
        <v>80</v>
      </c>
      <c r="CD460" s="48">
        <v>5</v>
      </c>
    </row>
    <row r="461" spans="1:82" ht="15">
      <c r="A461" s="66" t="s">
        <v>564</v>
      </c>
      <c r="B461" s="66" t="s">
        <v>590</v>
      </c>
      <c r="C461" s="67" t="s">
        <v>3169</v>
      </c>
      <c r="D461" s="68">
        <v>10</v>
      </c>
      <c r="E461" s="69"/>
      <c r="F461" s="70"/>
      <c r="G461" s="67"/>
      <c r="H461" s="71"/>
      <c r="I461" s="72"/>
      <c r="J461" s="72"/>
      <c r="K461" s="34" t="s">
        <v>65</v>
      </c>
      <c r="L461" s="79">
        <v>461</v>
      </c>
      <c r="M461" s="79"/>
      <c r="N461" s="74"/>
      <c r="O461" s="81" t="s">
        <v>635</v>
      </c>
      <c r="P461" s="81" t="s">
        <v>637</v>
      </c>
      <c r="Q461" s="81"/>
      <c r="R461" s="81"/>
      <c r="S461" s="84">
        <v>43489.53564814815</v>
      </c>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t="s">
        <v>958</v>
      </c>
      <c r="AR461" s="81"/>
      <c r="AS461" s="81"/>
      <c r="AT461" s="81"/>
      <c r="AU461" s="81"/>
      <c r="AV461" s="81"/>
      <c r="AW461" s="81" t="s">
        <v>564</v>
      </c>
      <c r="AX461" s="81"/>
      <c r="AY461" s="82" t="s">
        <v>1392</v>
      </c>
      <c r="AZ461" s="81">
        <v>4</v>
      </c>
      <c r="BA461" s="81">
        <v>0</v>
      </c>
      <c r="BB461" s="81" t="s">
        <v>984</v>
      </c>
      <c r="BC461" s="81"/>
      <c r="BD461" s="81"/>
      <c r="BE461" s="81"/>
      <c r="BF461" s="81"/>
      <c r="BG461" s="84">
        <v>43489.52408564815</v>
      </c>
      <c r="BH461" s="81"/>
      <c r="BI461" s="81" t="s">
        <v>590</v>
      </c>
      <c r="BJ461" s="82" t="s">
        <v>1418</v>
      </c>
      <c r="BK461" s="81">
        <v>5</v>
      </c>
      <c r="BL461" s="81">
        <v>11</v>
      </c>
      <c r="BM461" s="81"/>
      <c r="BN461" s="81"/>
      <c r="BO461" s="81"/>
      <c r="BP461" s="81"/>
      <c r="BQ461" s="81"/>
      <c r="BR461" s="81"/>
      <c r="BS461">
        <v>1</v>
      </c>
      <c r="BT461" s="80" t="str">
        <f>REPLACE(INDEX(GroupVertices[Group],MATCH(Edges[[#This Row],[Vertex 1]],GroupVertices[Vertex],0)),1,1,"")</f>
        <v>1</v>
      </c>
      <c r="BU461" s="80" t="str">
        <f>REPLACE(INDEX(GroupVertices[Group],MATCH(Edges[[#This Row],[Vertex 2]],GroupVertices[Vertex],0)),1,1,"")</f>
        <v>1</v>
      </c>
      <c r="BV461" s="48"/>
      <c r="BW461" s="49"/>
      <c r="BX461" s="48"/>
      <c r="BY461" s="49"/>
      <c r="BZ461" s="48"/>
      <c r="CA461" s="49"/>
      <c r="CB461" s="48"/>
      <c r="CC461" s="49"/>
      <c r="CD461" s="48"/>
    </row>
    <row r="462" spans="1:82" ht="15">
      <c r="A462" s="66" t="s">
        <v>564</v>
      </c>
      <c r="B462" s="66" t="s">
        <v>632</v>
      </c>
      <c r="C462" s="67"/>
      <c r="D462" s="68"/>
      <c r="E462" s="69"/>
      <c r="F462" s="70"/>
      <c r="G462" s="67"/>
      <c r="H462" s="71"/>
      <c r="I462" s="72"/>
      <c r="J462" s="72"/>
      <c r="K462" s="34" t="s">
        <v>65</v>
      </c>
      <c r="L462" s="79">
        <v>462</v>
      </c>
      <c r="M462" s="79"/>
      <c r="N462" s="74"/>
      <c r="O462" s="81" t="s">
        <v>636</v>
      </c>
      <c r="P462" s="81" t="s">
        <v>636</v>
      </c>
      <c r="Q462" s="81"/>
      <c r="R462" s="82" t="s">
        <v>655</v>
      </c>
      <c r="S462" s="84">
        <v>43489.53564814815</v>
      </c>
      <c r="T462" s="81"/>
      <c r="U462" s="81"/>
      <c r="V462" s="81"/>
      <c r="W462" s="81"/>
      <c r="X462" s="81"/>
      <c r="Y462" s="81" t="s">
        <v>958</v>
      </c>
      <c r="Z462" s="81"/>
      <c r="AA462" s="81"/>
      <c r="AB462" s="81"/>
      <c r="AC462" s="81"/>
      <c r="AD462" s="81"/>
      <c r="AE462" s="82" t="s">
        <v>1392</v>
      </c>
      <c r="AF462" s="81">
        <v>4</v>
      </c>
      <c r="AG462" s="81">
        <v>0</v>
      </c>
      <c r="AH462" s="81" t="s">
        <v>645</v>
      </c>
      <c r="AI462" s="81" t="s">
        <v>1453</v>
      </c>
      <c r="AJ462" s="84">
        <v>43489.5084375</v>
      </c>
      <c r="AK462" s="82" t="s">
        <v>1461</v>
      </c>
      <c r="AL462" s="81">
        <v>434</v>
      </c>
      <c r="AM462" s="81">
        <v>128</v>
      </c>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v>1</v>
      </c>
      <c r="BT462" s="80" t="str">
        <f>REPLACE(INDEX(GroupVertices[Group],MATCH(Edges[[#This Row],[Vertex 1]],GroupVertices[Vertex],0)),1,1,"")</f>
        <v>1</v>
      </c>
      <c r="BU462" s="80" t="str">
        <f>REPLACE(INDEX(GroupVertices[Group],MATCH(Edges[[#This Row],[Vertex 2]],GroupVertices[Vertex],0)),1,1,"")</f>
        <v>1</v>
      </c>
      <c r="BV462" s="48">
        <v>0</v>
      </c>
      <c r="BW462" s="49">
        <v>0</v>
      </c>
      <c r="BX462" s="48">
        <v>2</v>
      </c>
      <c r="BY462" s="49">
        <v>13.333333333333334</v>
      </c>
      <c r="BZ462" s="48">
        <v>0</v>
      </c>
      <c r="CA462" s="49">
        <v>0</v>
      </c>
      <c r="CB462" s="48">
        <v>13</v>
      </c>
      <c r="CC462" s="49">
        <v>86.66666666666667</v>
      </c>
      <c r="CD462" s="48">
        <v>15</v>
      </c>
    </row>
    <row r="463" spans="1:82" ht="15">
      <c r="A463" s="66" t="s">
        <v>565</v>
      </c>
      <c r="B463" s="66" t="s">
        <v>586</v>
      </c>
      <c r="C463" s="67" t="s">
        <v>3170</v>
      </c>
      <c r="D463" s="68">
        <v>9.377443751081735</v>
      </c>
      <c r="E463" s="69"/>
      <c r="F463" s="70"/>
      <c r="G463" s="67"/>
      <c r="H463" s="71"/>
      <c r="I463" s="72"/>
      <c r="J463" s="72"/>
      <c r="K463" s="34" t="s">
        <v>65</v>
      </c>
      <c r="L463" s="79">
        <v>463</v>
      </c>
      <c r="M463" s="79"/>
      <c r="N463" s="74"/>
      <c r="O463" s="81" t="s">
        <v>635</v>
      </c>
      <c r="P463" s="81" t="s">
        <v>637</v>
      </c>
      <c r="Q463" s="81"/>
      <c r="R463" s="81"/>
      <c r="S463" s="84">
        <v>43489.53554398148</v>
      </c>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t="s">
        <v>959</v>
      </c>
      <c r="AR463" s="81"/>
      <c r="AS463" s="81"/>
      <c r="AT463" s="81"/>
      <c r="AU463" s="81"/>
      <c r="AV463" s="81"/>
      <c r="AW463" s="81" t="s">
        <v>565</v>
      </c>
      <c r="AX463" s="81"/>
      <c r="AY463" s="82" t="s">
        <v>1393</v>
      </c>
      <c r="AZ463" s="81">
        <v>3</v>
      </c>
      <c r="BA463" s="81">
        <v>0</v>
      </c>
      <c r="BB463" s="81" t="s">
        <v>980</v>
      </c>
      <c r="BC463" s="81"/>
      <c r="BD463" s="81"/>
      <c r="BE463" s="81"/>
      <c r="BF463" s="81"/>
      <c r="BG463" s="84">
        <v>43489.52670138889</v>
      </c>
      <c r="BH463" s="81"/>
      <c r="BI463" s="81" t="s">
        <v>586</v>
      </c>
      <c r="BJ463" s="82" t="s">
        <v>1414</v>
      </c>
      <c r="BK463" s="81">
        <v>13</v>
      </c>
      <c r="BL463" s="81">
        <v>3</v>
      </c>
      <c r="BM463" s="81"/>
      <c r="BN463" s="81"/>
      <c r="BO463" s="81"/>
      <c r="BP463" s="81"/>
      <c r="BQ463" s="81"/>
      <c r="BR463" s="81"/>
      <c r="BS463">
        <v>1</v>
      </c>
      <c r="BT463" s="80" t="str">
        <f>REPLACE(INDEX(GroupVertices[Group],MATCH(Edges[[#This Row],[Vertex 1]],GroupVertices[Vertex],0)),1,1,"")</f>
        <v>1</v>
      </c>
      <c r="BU463" s="80" t="str">
        <f>REPLACE(INDEX(GroupVertices[Group],MATCH(Edges[[#This Row],[Vertex 2]],GroupVertices[Vertex],0)),1,1,"")</f>
        <v>1</v>
      </c>
      <c r="BV463" s="48"/>
      <c r="BW463" s="49"/>
      <c r="BX463" s="48"/>
      <c r="BY463" s="49"/>
      <c r="BZ463" s="48"/>
      <c r="CA463" s="49"/>
      <c r="CB463" s="48"/>
      <c r="CC463" s="49"/>
      <c r="CD463" s="48"/>
    </row>
    <row r="464" spans="1:82" ht="15">
      <c r="A464" s="66" t="s">
        <v>565</v>
      </c>
      <c r="B464" s="66" t="s">
        <v>632</v>
      </c>
      <c r="C464" s="67"/>
      <c r="D464" s="68"/>
      <c r="E464" s="69"/>
      <c r="F464" s="70"/>
      <c r="G464" s="67"/>
      <c r="H464" s="71"/>
      <c r="I464" s="72"/>
      <c r="J464" s="72"/>
      <c r="K464" s="34" t="s">
        <v>65</v>
      </c>
      <c r="L464" s="79">
        <v>464</v>
      </c>
      <c r="M464" s="79"/>
      <c r="N464" s="74"/>
      <c r="O464" s="81" t="s">
        <v>636</v>
      </c>
      <c r="P464" s="81" t="s">
        <v>636</v>
      </c>
      <c r="Q464" s="81"/>
      <c r="R464" s="82" t="s">
        <v>655</v>
      </c>
      <c r="S464" s="84">
        <v>43489.53554398148</v>
      </c>
      <c r="T464" s="81"/>
      <c r="U464" s="81"/>
      <c r="V464" s="81"/>
      <c r="W464" s="81"/>
      <c r="X464" s="81"/>
      <c r="Y464" s="81" t="s">
        <v>959</v>
      </c>
      <c r="Z464" s="81"/>
      <c r="AA464" s="81"/>
      <c r="AB464" s="81"/>
      <c r="AC464" s="81"/>
      <c r="AD464" s="81"/>
      <c r="AE464" s="82" t="s">
        <v>1393</v>
      </c>
      <c r="AF464" s="81">
        <v>3</v>
      </c>
      <c r="AG464" s="81">
        <v>0</v>
      </c>
      <c r="AH464" s="81" t="s">
        <v>645</v>
      </c>
      <c r="AI464" s="81" t="s">
        <v>1453</v>
      </c>
      <c r="AJ464" s="84">
        <v>43489.5084375</v>
      </c>
      <c r="AK464" s="82" t="s">
        <v>1461</v>
      </c>
      <c r="AL464" s="81">
        <v>434</v>
      </c>
      <c r="AM464" s="81">
        <v>128</v>
      </c>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v>1</v>
      </c>
      <c r="BT464" s="80" t="str">
        <f>REPLACE(INDEX(GroupVertices[Group],MATCH(Edges[[#This Row],[Vertex 1]],GroupVertices[Vertex],0)),1,1,"")</f>
        <v>1</v>
      </c>
      <c r="BU464" s="80" t="str">
        <f>REPLACE(INDEX(GroupVertices[Group],MATCH(Edges[[#This Row],[Vertex 2]],GroupVertices[Vertex],0)),1,1,"")</f>
        <v>1</v>
      </c>
      <c r="BV464" s="48">
        <v>2</v>
      </c>
      <c r="BW464" s="49">
        <v>16.666666666666668</v>
      </c>
      <c r="BX464" s="48">
        <v>2</v>
      </c>
      <c r="BY464" s="49">
        <v>16.666666666666668</v>
      </c>
      <c r="BZ464" s="48">
        <v>0</v>
      </c>
      <c r="CA464" s="49">
        <v>0</v>
      </c>
      <c r="CB464" s="48">
        <v>8</v>
      </c>
      <c r="CC464" s="49">
        <v>66.66666666666667</v>
      </c>
      <c r="CD464" s="48">
        <v>12</v>
      </c>
    </row>
    <row r="465" spans="1:82" ht="15">
      <c r="A465" s="66" t="s">
        <v>566</v>
      </c>
      <c r="B465" s="66" t="s">
        <v>590</v>
      </c>
      <c r="C465" s="67" t="s">
        <v>3172</v>
      </c>
      <c r="D465" s="68">
        <v>10</v>
      </c>
      <c r="E465" s="69"/>
      <c r="F465" s="70"/>
      <c r="G465" s="67"/>
      <c r="H465" s="71"/>
      <c r="I465" s="72"/>
      <c r="J465" s="72"/>
      <c r="K465" s="34" t="s">
        <v>65</v>
      </c>
      <c r="L465" s="79">
        <v>465</v>
      </c>
      <c r="M465" s="79"/>
      <c r="N465" s="74"/>
      <c r="O465" s="81" t="s">
        <v>635</v>
      </c>
      <c r="P465" s="81" t="s">
        <v>637</v>
      </c>
      <c r="Q465" s="81"/>
      <c r="R465" s="81"/>
      <c r="S465" s="84">
        <v>43489.535358796296</v>
      </c>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t="s">
        <v>960</v>
      </c>
      <c r="AR465" s="81"/>
      <c r="AS465" s="81"/>
      <c r="AT465" s="81"/>
      <c r="AU465" s="81"/>
      <c r="AV465" s="81"/>
      <c r="AW465" s="81" t="s">
        <v>566</v>
      </c>
      <c r="AX465" s="81"/>
      <c r="AY465" s="82" t="s">
        <v>1394</v>
      </c>
      <c r="AZ465" s="81">
        <v>5</v>
      </c>
      <c r="BA465" s="81">
        <v>0</v>
      </c>
      <c r="BB465" s="81" t="s">
        <v>984</v>
      </c>
      <c r="BC465" s="81"/>
      <c r="BD465" s="81"/>
      <c r="BE465" s="81"/>
      <c r="BF465" s="81"/>
      <c r="BG465" s="84">
        <v>43489.52408564815</v>
      </c>
      <c r="BH465" s="81"/>
      <c r="BI465" s="81" t="s">
        <v>590</v>
      </c>
      <c r="BJ465" s="82" t="s">
        <v>1418</v>
      </c>
      <c r="BK465" s="81">
        <v>5</v>
      </c>
      <c r="BL465" s="81">
        <v>11</v>
      </c>
      <c r="BM465" s="81"/>
      <c r="BN465" s="81"/>
      <c r="BO465" s="81"/>
      <c r="BP465" s="81"/>
      <c r="BQ465" s="81"/>
      <c r="BR465" s="81"/>
      <c r="BS465">
        <v>1</v>
      </c>
      <c r="BT465" s="80" t="str">
        <f>REPLACE(INDEX(GroupVertices[Group],MATCH(Edges[[#This Row],[Vertex 1]],GroupVertices[Vertex],0)),1,1,"")</f>
        <v>1</v>
      </c>
      <c r="BU465" s="80" t="str">
        <f>REPLACE(INDEX(GroupVertices[Group],MATCH(Edges[[#This Row],[Vertex 2]],GroupVertices[Vertex],0)),1,1,"")</f>
        <v>1</v>
      </c>
      <c r="BV465" s="48"/>
      <c r="BW465" s="49"/>
      <c r="BX465" s="48"/>
      <c r="BY465" s="49"/>
      <c r="BZ465" s="48"/>
      <c r="CA465" s="49"/>
      <c r="CB465" s="48"/>
      <c r="CC465" s="49"/>
      <c r="CD465" s="48"/>
    </row>
    <row r="466" spans="1:82" ht="15">
      <c r="A466" s="66" t="s">
        <v>566</v>
      </c>
      <c r="B466" s="66" t="s">
        <v>632</v>
      </c>
      <c r="C466" s="67"/>
      <c r="D466" s="68"/>
      <c r="E466" s="69"/>
      <c r="F466" s="70"/>
      <c r="G466" s="67"/>
      <c r="H466" s="71"/>
      <c r="I466" s="72"/>
      <c r="J466" s="72"/>
      <c r="K466" s="34" t="s">
        <v>65</v>
      </c>
      <c r="L466" s="79">
        <v>466</v>
      </c>
      <c r="M466" s="79"/>
      <c r="N466" s="74"/>
      <c r="O466" s="81" t="s">
        <v>636</v>
      </c>
      <c r="P466" s="81" t="s">
        <v>636</v>
      </c>
      <c r="Q466" s="81"/>
      <c r="R466" s="82" t="s">
        <v>655</v>
      </c>
      <c r="S466" s="84">
        <v>43489.535358796296</v>
      </c>
      <c r="T466" s="81"/>
      <c r="U466" s="81"/>
      <c r="V466" s="81"/>
      <c r="W466" s="81"/>
      <c r="X466" s="81"/>
      <c r="Y466" s="81" t="s">
        <v>960</v>
      </c>
      <c r="Z466" s="81"/>
      <c r="AA466" s="81"/>
      <c r="AB466" s="81"/>
      <c r="AC466" s="81"/>
      <c r="AD466" s="81"/>
      <c r="AE466" s="82" t="s">
        <v>1394</v>
      </c>
      <c r="AF466" s="81">
        <v>5</v>
      </c>
      <c r="AG466" s="81">
        <v>0</v>
      </c>
      <c r="AH466" s="81" t="s">
        <v>645</v>
      </c>
      <c r="AI466" s="81" t="s">
        <v>1453</v>
      </c>
      <c r="AJ466" s="84">
        <v>43489.5084375</v>
      </c>
      <c r="AK466" s="82" t="s">
        <v>1461</v>
      </c>
      <c r="AL466" s="81">
        <v>434</v>
      </c>
      <c r="AM466" s="81">
        <v>128</v>
      </c>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v>1</v>
      </c>
      <c r="BT466" s="80" t="str">
        <f>REPLACE(INDEX(GroupVertices[Group],MATCH(Edges[[#This Row],[Vertex 1]],GroupVertices[Vertex],0)),1,1,"")</f>
        <v>1</v>
      </c>
      <c r="BU466" s="80" t="str">
        <f>REPLACE(INDEX(GroupVertices[Group],MATCH(Edges[[#This Row],[Vertex 2]],GroupVertices[Vertex],0)),1,1,"")</f>
        <v>1</v>
      </c>
      <c r="BV466" s="48">
        <v>0</v>
      </c>
      <c r="BW466" s="49">
        <v>0</v>
      </c>
      <c r="BX466" s="48">
        <v>2</v>
      </c>
      <c r="BY466" s="49">
        <v>18.181818181818183</v>
      </c>
      <c r="BZ466" s="48">
        <v>0</v>
      </c>
      <c r="CA466" s="49">
        <v>0</v>
      </c>
      <c r="CB466" s="48">
        <v>9</v>
      </c>
      <c r="CC466" s="49">
        <v>81.81818181818181</v>
      </c>
      <c r="CD466" s="48">
        <v>11</v>
      </c>
    </row>
    <row r="467" spans="1:82" ht="15">
      <c r="A467" s="66" t="s">
        <v>567</v>
      </c>
      <c r="B467" s="66" t="s">
        <v>590</v>
      </c>
      <c r="C467" s="67" t="s">
        <v>3168</v>
      </c>
      <c r="D467" s="68"/>
      <c r="E467" s="69"/>
      <c r="F467" s="70"/>
      <c r="G467" s="67"/>
      <c r="H467" s="71"/>
      <c r="I467" s="72"/>
      <c r="J467" s="72"/>
      <c r="K467" s="34" t="s">
        <v>65</v>
      </c>
      <c r="L467" s="79">
        <v>467</v>
      </c>
      <c r="M467" s="79"/>
      <c r="N467" s="74"/>
      <c r="O467" s="81" t="s">
        <v>635</v>
      </c>
      <c r="P467" s="81" t="s">
        <v>637</v>
      </c>
      <c r="Q467" s="81"/>
      <c r="R467" s="81"/>
      <c r="S467" s="84">
        <v>43489.53506944444</v>
      </c>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t="s">
        <v>961</v>
      </c>
      <c r="AR467" s="81"/>
      <c r="AS467" s="81"/>
      <c r="AT467" s="81"/>
      <c r="AU467" s="81"/>
      <c r="AV467" s="81"/>
      <c r="AW467" s="81" t="s">
        <v>567</v>
      </c>
      <c r="AX467" s="81"/>
      <c r="AY467" s="82" t="s">
        <v>1395</v>
      </c>
      <c r="AZ467" s="81">
        <v>0</v>
      </c>
      <c r="BA467" s="81">
        <v>0</v>
      </c>
      <c r="BB467" s="81" t="s">
        <v>984</v>
      </c>
      <c r="BC467" s="81"/>
      <c r="BD467" s="81"/>
      <c r="BE467" s="81"/>
      <c r="BF467" s="81"/>
      <c r="BG467" s="84">
        <v>43489.52408564815</v>
      </c>
      <c r="BH467" s="81"/>
      <c r="BI467" s="81" t="s">
        <v>590</v>
      </c>
      <c r="BJ467" s="82" t="s">
        <v>1418</v>
      </c>
      <c r="BK467" s="81">
        <v>5</v>
      </c>
      <c r="BL467" s="81">
        <v>11</v>
      </c>
      <c r="BM467" s="81"/>
      <c r="BN467" s="81"/>
      <c r="BO467" s="81"/>
      <c r="BP467" s="81"/>
      <c r="BQ467" s="81"/>
      <c r="BR467" s="81"/>
      <c r="BS467">
        <v>1</v>
      </c>
      <c r="BT467" s="80" t="str">
        <f>REPLACE(INDEX(GroupVertices[Group],MATCH(Edges[[#This Row],[Vertex 1]],GroupVertices[Vertex],0)),1,1,"")</f>
        <v>1</v>
      </c>
      <c r="BU467" s="80" t="str">
        <f>REPLACE(INDEX(GroupVertices[Group],MATCH(Edges[[#This Row],[Vertex 2]],GroupVertices[Vertex],0)),1,1,"")</f>
        <v>1</v>
      </c>
      <c r="BV467" s="48"/>
      <c r="BW467" s="49"/>
      <c r="BX467" s="48"/>
      <c r="BY467" s="49"/>
      <c r="BZ467" s="48"/>
      <c r="CA467" s="49"/>
      <c r="CB467" s="48"/>
      <c r="CC467" s="49"/>
      <c r="CD467" s="48"/>
    </row>
    <row r="468" spans="1:82" ht="15">
      <c r="A468" s="66" t="s">
        <v>567</v>
      </c>
      <c r="B468" s="66" t="s">
        <v>632</v>
      </c>
      <c r="C468" s="67"/>
      <c r="D468" s="68"/>
      <c r="E468" s="69"/>
      <c r="F468" s="70"/>
      <c r="G468" s="67"/>
      <c r="H468" s="71"/>
      <c r="I468" s="72"/>
      <c r="J468" s="72"/>
      <c r="K468" s="34" t="s">
        <v>65</v>
      </c>
      <c r="L468" s="79">
        <v>468</v>
      </c>
      <c r="M468" s="79"/>
      <c r="N468" s="74"/>
      <c r="O468" s="81" t="s">
        <v>636</v>
      </c>
      <c r="P468" s="81" t="s">
        <v>636</v>
      </c>
      <c r="Q468" s="81"/>
      <c r="R468" s="82" t="s">
        <v>655</v>
      </c>
      <c r="S468" s="84">
        <v>43489.53506944444</v>
      </c>
      <c r="T468" s="81"/>
      <c r="U468" s="81"/>
      <c r="V468" s="81"/>
      <c r="W468" s="81"/>
      <c r="X468" s="81"/>
      <c r="Y468" s="81" t="s">
        <v>961</v>
      </c>
      <c r="Z468" s="81"/>
      <c r="AA468" s="81"/>
      <c r="AB468" s="81"/>
      <c r="AC468" s="81"/>
      <c r="AD468" s="81"/>
      <c r="AE468" s="82" t="s">
        <v>1395</v>
      </c>
      <c r="AF468" s="81">
        <v>0</v>
      </c>
      <c r="AG468" s="81">
        <v>0</v>
      </c>
      <c r="AH468" s="81" t="s">
        <v>645</v>
      </c>
      <c r="AI468" s="81" t="s">
        <v>1453</v>
      </c>
      <c r="AJ468" s="84">
        <v>43489.5084375</v>
      </c>
      <c r="AK468" s="82" t="s">
        <v>1461</v>
      </c>
      <c r="AL468" s="81">
        <v>434</v>
      </c>
      <c r="AM468" s="81">
        <v>128</v>
      </c>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v>1</v>
      </c>
      <c r="BT468" s="80" t="str">
        <f>REPLACE(INDEX(GroupVertices[Group],MATCH(Edges[[#This Row],[Vertex 1]],GroupVertices[Vertex],0)),1,1,"")</f>
        <v>1</v>
      </c>
      <c r="BU468" s="80" t="str">
        <f>REPLACE(INDEX(GroupVertices[Group],MATCH(Edges[[#This Row],[Vertex 2]],GroupVertices[Vertex],0)),1,1,"")</f>
        <v>1</v>
      </c>
      <c r="BV468" s="48">
        <v>0</v>
      </c>
      <c r="BW468" s="49">
        <v>0</v>
      </c>
      <c r="BX468" s="48">
        <v>0</v>
      </c>
      <c r="BY468" s="49">
        <v>0</v>
      </c>
      <c r="BZ468" s="48">
        <v>0</v>
      </c>
      <c r="CA468" s="49">
        <v>0</v>
      </c>
      <c r="CB468" s="48">
        <v>6</v>
      </c>
      <c r="CC468" s="49">
        <v>100</v>
      </c>
      <c r="CD468" s="48">
        <v>6</v>
      </c>
    </row>
    <row r="469" spans="1:82" ht="15">
      <c r="A469" s="66" t="s">
        <v>568</v>
      </c>
      <c r="B469" s="66" t="s">
        <v>590</v>
      </c>
      <c r="C469" s="67" t="s">
        <v>3166</v>
      </c>
      <c r="D469" s="68">
        <v>7</v>
      </c>
      <c r="E469" s="69"/>
      <c r="F469" s="70"/>
      <c r="G469" s="67"/>
      <c r="H469" s="71"/>
      <c r="I469" s="72"/>
      <c r="J469" s="72"/>
      <c r="K469" s="34" t="s">
        <v>65</v>
      </c>
      <c r="L469" s="79">
        <v>469</v>
      </c>
      <c r="M469" s="79"/>
      <c r="N469" s="74"/>
      <c r="O469" s="81" t="s">
        <v>635</v>
      </c>
      <c r="P469" s="81" t="s">
        <v>637</v>
      </c>
      <c r="Q469" s="81"/>
      <c r="R469" s="81"/>
      <c r="S469" s="84">
        <v>43489.53466435185</v>
      </c>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t="s">
        <v>962</v>
      </c>
      <c r="AR469" s="81"/>
      <c r="AS469" s="81"/>
      <c r="AT469" s="81"/>
      <c r="AU469" s="81"/>
      <c r="AV469" s="81"/>
      <c r="AW469" s="81" t="s">
        <v>568</v>
      </c>
      <c r="AX469" s="81"/>
      <c r="AY469" s="82" t="s">
        <v>1396</v>
      </c>
      <c r="AZ469" s="81">
        <v>1</v>
      </c>
      <c r="BA469" s="81">
        <v>0</v>
      </c>
      <c r="BB469" s="81" t="s">
        <v>984</v>
      </c>
      <c r="BC469" s="81"/>
      <c r="BD469" s="81"/>
      <c r="BE469" s="81"/>
      <c r="BF469" s="81"/>
      <c r="BG469" s="84">
        <v>43489.52408564815</v>
      </c>
      <c r="BH469" s="81"/>
      <c r="BI469" s="81" t="s">
        <v>590</v>
      </c>
      <c r="BJ469" s="82" t="s">
        <v>1418</v>
      </c>
      <c r="BK469" s="81">
        <v>5</v>
      </c>
      <c r="BL469" s="81">
        <v>11</v>
      </c>
      <c r="BM469" s="81"/>
      <c r="BN469" s="81"/>
      <c r="BO469" s="81"/>
      <c r="BP469" s="81"/>
      <c r="BQ469" s="81"/>
      <c r="BR469" s="81"/>
      <c r="BS469">
        <v>1</v>
      </c>
      <c r="BT469" s="80" t="str">
        <f>REPLACE(INDEX(GroupVertices[Group],MATCH(Edges[[#This Row],[Vertex 1]],GroupVertices[Vertex],0)),1,1,"")</f>
        <v>1</v>
      </c>
      <c r="BU469" s="80" t="str">
        <f>REPLACE(INDEX(GroupVertices[Group],MATCH(Edges[[#This Row],[Vertex 2]],GroupVertices[Vertex],0)),1,1,"")</f>
        <v>1</v>
      </c>
      <c r="BV469" s="48"/>
      <c r="BW469" s="49"/>
      <c r="BX469" s="48"/>
      <c r="BY469" s="49"/>
      <c r="BZ469" s="48"/>
      <c r="CA469" s="49"/>
      <c r="CB469" s="48"/>
      <c r="CC469" s="49"/>
      <c r="CD469" s="48"/>
    </row>
    <row r="470" spans="1:82" ht="15">
      <c r="A470" s="66" t="s">
        <v>568</v>
      </c>
      <c r="B470" s="66" t="s">
        <v>632</v>
      </c>
      <c r="C470" s="67"/>
      <c r="D470" s="68"/>
      <c r="E470" s="69"/>
      <c r="F470" s="70"/>
      <c r="G470" s="67"/>
      <c r="H470" s="71"/>
      <c r="I470" s="72"/>
      <c r="J470" s="72"/>
      <c r="K470" s="34" t="s">
        <v>65</v>
      </c>
      <c r="L470" s="79">
        <v>470</v>
      </c>
      <c r="M470" s="79"/>
      <c r="N470" s="74"/>
      <c r="O470" s="81" t="s">
        <v>636</v>
      </c>
      <c r="P470" s="81" t="s">
        <v>636</v>
      </c>
      <c r="Q470" s="81"/>
      <c r="R470" s="82" t="s">
        <v>655</v>
      </c>
      <c r="S470" s="84">
        <v>43489.53466435185</v>
      </c>
      <c r="T470" s="81"/>
      <c r="U470" s="81"/>
      <c r="V470" s="81"/>
      <c r="W470" s="81"/>
      <c r="X470" s="81"/>
      <c r="Y470" s="81" t="s">
        <v>962</v>
      </c>
      <c r="Z470" s="81"/>
      <c r="AA470" s="81"/>
      <c r="AB470" s="81"/>
      <c r="AC470" s="81"/>
      <c r="AD470" s="81"/>
      <c r="AE470" s="82" t="s">
        <v>1396</v>
      </c>
      <c r="AF470" s="81">
        <v>1</v>
      </c>
      <c r="AG470" s="81">
        <v>0</v>
      </c>
      <c r="AH470" s="81" t="s">
        <v>645</v>
      </c>
      <c r="AI470" s="81" t="s">
        <v>1453</v>
      </c>
      <c r="AJ470" s="84">
        <v>43489.5084375</v>
      </c>
      <c r="AK470" s="82" t="s">
        <v>1461</v>
      </c>
      <c r="AL470" s="81">
        <v>434</v>
      </c>
      <c r="AM470" s="81">
        <v>128</v>
      </c>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v>1</v>
      </c>
      <c r="BT470" s="80" t="str">
        <f>REPLACE(INDEX(GroupVertices[Group],MATCH(Edges[[#This Row],[Vertex 1]],GroupVertices[Vertex],0)),1,1,"")</f>
        <v>1</v>
      </c>
      <c r="BU470" s="80" t="str">
        <f>REPLACE(INDEX(GroupVertices[Group],MATCH(Edges[[#This Row],[Vertex 2]],GroupVertices[Vertex],0)),1,1,"")</f>
        <v>1</v>
      </c>
      <c r="BV470" s="48">
        <v>0</v>
      </c>
      <c r="BW470" s="49">
        <v>0</v>
      </c>
      <c r="BX470" s="48">
        <v>2</v>
      </c>
      <c r="BY470" s="49">
        <v>14.285714285714286</v>
      </c>
      <c r="BZ470" s="48">
        <v>0</v>
      </c>
      <c r="CA470" s="49">
        <v>0</v>
      </c>
      <c r="CB470" s="48">
        <v>12</v>
      </c>
      <c r="CC470" s="49">
        <v>85.71428571428571</v>
      </c>
      <c r="CD470" s="48">
        <v>14</v>
      </c>
    </row>
    <row r="471" spans="1:82" ht="15">
      <c r="A471" s="66" t="s">
        <v>569</v>
      </c>
      <c r="B471" s="66" t="s">
        <v>574</v>
      </c>
      <c r="C471" s="67" t="s">
        <v>3167</v>
      </c>
      <c r="D471" s="68">
        <v>8.5</v>
      </c>
      <c r="E471" s="69"/>
      <c r="F471" s="70"/>
      <c r="G471" s="67"/>
      <c r="H471" s="71"/>
      <c r="I471" s="72"/>
      <c r="J471" s="72"/>
      <c r="K471" s="34" t="s">
        <v>65</v>
      </c>
      <c r="L471" s="79">
        <v>471</v>
      </c>
      <c r="M471" s="79"/>
      <c r="N471" s="74"/>
      <c r="O471" s="81" t="s">
        <v>635</v>
      </c>
      <c r="P471" s="81" t="s">
        <v>637</v>
      </c>
      <c r="Q471" s="81"/>
      <c r="R471" s="81"/>
      <c r="S471" s="84">
        <v>43489.5343287037</v>
      </c>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t="s">
        <v>963</v>
      </c>
      <c r="AR471" s="81"/>
      <c r="AS471" s="81"/>
      <c r="AT471" s="81"/>
      <c r="AU471" s="81"/>
      <c r="AV471" s="81"/>
      <c r="AW471" s="81" t="s">
        <v>569</v>
      </c>
      <c r="AX471" s="81"/>
      <c r="AY471" s="82" t="s">
        <v>1397</v>
      </c>
      <c r="AZ471" s="81">
        <v>2</v>
      </c>
      <c r="BA471" s="81">
        <v>0</v>
      </c>
      <c r="BB471" s="81" t="s">
        <v>968</v>
      </c>
      <c r="BC471" s="81"/>
      <c r="BD471" s="81"/>
      <c r="BE471" s="81"/>
      <c r="BF471" s="81"/>
      <c r="BG471" s="84">
        <v>43489.53141203704</v>
      </c>
      <c r="BH471" s="81"/>
      <c r="BI471" s="81" t="s">
        <v>574</v>
      </c>
      <c r="BJ471" s="82" t="s">
        <v>1402</v>
      </c>
      <c r="BK471" s="81">
        <v>2</v>
      </c>
      <c r="BL471" s="81">
        <v>8</v>
      </c>
      <c r="BM471" s="81"/>
      <c r="BN471" s="81"/>
      <c r="BO471" s="81"/>
      <c r="BP471" s="81"/>
      <c r="BQ471" s="81"/>
      <c r="BR471" s="81"/>
      <c r="BS471">
        <v>1</v>
      </c>
      <c r="BT471" s="80" t="str">
        <f>REPLACE(INDEX(GroupVertices[Group],MATCH(Edges[[#This Row],[Vertex 1]],GroupVertices[Vertex],0)),1,1,"")</f>
        <v>1</v>
      </c>
      <c r="BU471" s="80" t="str">
        <f>REPLACE(INDEX(GroupVertices[Group],MATCH(Edges[[#This Row],[Vertex 2]],GroupVertices[Vertex],0)),1,1,"")</f>
        <v>1</v>
      </c>
      <c r="BV471" s="48"/>
      <c r="BW471" s="49"/>
      <c r="BX471" s="48"/>
      <c r="BY471" s="49"/>
      <c r="BZ471" s="48"/>
      <c r="CA471" s="49"/>
      <c r="CB471" s="48"/>
      <c r="CC471" s="49"/>
      <c r="CD471" s="48"/>
    </row>
    <row r="472" spans="1:82" ht="15">
      <c r="A472" s="66" t="s">
        <v>569</v>
      </c>
      <c r="B472" s="66" t="s">
        <v>632</v>
      </c>
      <c r="C472" s="67"/>
      <c r="D472" s="68"/>
      <c r="E472" s="69"/>
      <c r="F472" s="70"/>
      <c r="G472" s="67"/>
      <c r="H472" s="71"/>
      <c r="I472" s="72"/>
      <c r="J472" s="72"/>
      <c r="K472" s="34" t="s">
        <v>65</v>
      </c>
      <c r="L472" s="79">
        <v>472</v>
      </c>
      <c r="M472" s="79"/>
      <c r="N472" s="74"/>
      <c r="O472" s="81" t="s">
        <v>636</v>
      </c>
      <c r="P472" s="81" t="s">
        <v>636</v>
      </c>
      <c r="Q472" s="81"/>
      <c r="R472" s="82" t="s">
        <v>655</v>
      </c>
      <c r="S472" s="84">
        <v>43489.5343287037</v>
      </c>
      <c r="T472" s="81"/>
      <c r="U472" s="81"/>
      <c r="V472" s="81"/>
      <c r="W472" s="81"/>
      <c r="X472" s="81"/>
      <c r="Y472" s="81" t="s">
        <v>963</v>
      </c>
      <c r="Z472" s="81"/>
      <c r="AA472" s="81"/>
      <c r="AB472" s="81"/>
      <c r="AC472" s="81"/>
      <c r="AD472" s="81"/>
      <c r="AE472" s="82" t="s">
        <v>1397</v>
      </c>
      <c r="AF472" s="81">
        <v>2</v>
      </c>
      <c r="AG472" s="81">
        <v>0</v>
      </c>
      <c r="AH472" s="81" t="s">
        <v>645</v>
      </c>
      <c r="AI472" s="81" t="s">
        <v>1453</v>
      </c>
      <c r="AJ472" s="84">
        <v>43489.5084375</v>
      </c>
      <c r="AK472" s="82" t="s">
        <v>1461</v>
      </c>
      <c r="AL472" s="81">
        <v>434</v>
      </c>
      <c r="AM472" s="81">
        <v>128</v>
      </c>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v>1</v>
      </c>
      <c r="BT472" s="80" t="str">
        <f>REPLACE(INDEX(GroupVertices[Group],MATCH(Edges[[#This Row],[Vertex 1]],GroupVertices[Vertex],0)),1,1,"")</f>
        <v>1</v>
      </c>
      <c r="BU472" s="80" t="str">
        <f>REPLACE(INDEX(GroupVertices[Group],MATCH(Edges[[#This Row],[Vertex 2]],GroupVertices[Vertex],0)),1,1,"")</f>
        <v>1</v>
      </c>
      <c r="BV472" s="48">
        <v>2</v>
      </c>
      <c r="BW472" s="49">
        <v>5.405405405405405</v>
      </c>
      <c r="BX472" s="48">
        <v>1</v>
      </c>
      <c r="BY472" s="49">
        <v>2.7027027027027026</v>
      </c>
      <c r="BZ472" s="48">
        <v>0</v>
      </c>
      <c r="CA472" s="49">
        <v>0</v>
      </c>
      <c r="CB472" s="48">
        <v>34</v>
      </c>
      <c r="CC472" s="49">
        <v>91.89189189189189</v>
      </c>
      <c r="CD472" s="48">
        <v>37</v>
      </c>
    </row>
    <row r="473" spans="1:82" ht="15">
      <c r="A473" s="66" t="s">
        <v>570</v>
      </c>
      <c r="B473" s="66" t="s">
        <v>632</v>
      </c>
      <c r="C473" s="67"/>
      <c r="D473" s="68"/>
      <c r="E473" s="69"/>
      <c r="F473" s="70"/>
      <c r="G473" s="67"/>
      <c r="H473" s="71"/>
      <c r="I473" s="72"/>
      <c r="J473" s="72"/>
      <c r="K473" s="34" t="s">
        <v>65</v>
      </c>
      <c r="L473" s="79">
        <v>473</v>
      </c>
      <c r="M473" s="79"/>
      <c r="N473" s="74"/>
      <c r="O473" s="81" t="s">
        <v>636</v>
      </c>
      <c r="P473" s="81" t="s">
        <v>636</v>
      </c>
      <c r="Q473" s="81"/>
      <c r="R473" s="82" t="s">
        <v>655</v>
      </c>
      <c r="S473" s="84">
        <v>43489.53388888889</v>
      </c>
      <c r="T473" s="81"/>
      <c r="U473" s="81"/>
      <c r="V473" s="81"/>
      <c r="W473" s="81"/>
      <c r="X473" s="81"/>
      <c r="Y473" s="81" t="s">
        <v>964</v>
      </c>
      <c r="Z473" s="81" t="s">
        <v>1026</v>
      </c>
      <c r="AA473" s="81" t="s">
        <v>1039</v>
      </c>
      <c r="AB473" s="81" t="s">
        <v>1045</v>
      </c>
      <c r="AC473" s="82" t="s">
        <v>1061</v>
      </c>
      <c r="AD473" s="82" t="s">
        <v>1077</v>
      </c>
      <c r="AE473" s="82" t="s">
        <v>1398</v>
      </c>
      <c r="AF473" s="81">
        <v>0</v>
      </c>
      <c r="AG473" s="81">
        <v>0</v>
      </c>
      <c r="AH473" s="81" t="s">
        <v>645</v>
      </c>
      <c r="AI473" s="81" t="s">
        <v>1453</v>
      </c>
      <c r="AJ473" s="84">
        <v>43489.5084375</v>
      </c>
      <c r="AK473" s="82" t="s">
        <v>1461</v>
      </c>
      <c r="AL473" s="81">
        <v>434</v>
      </c>
      <c r="AM473" s="81">
        <v>128</v>
      </c>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v>1</v>
      </c>
      <c r="BT473" s="80" t="str">
        <f>REPLACE(INDEX(GroupVertices[Group],MATCH(Edges[[#This Row],[Vertex 1]],GroupVertices[Vertex],0)),1,1,"")</f>
        <v>1</v>
      </c>
      <c r="BU473" s="80" t="str">
        <f>REPLACE(INDEX(GroupVertices[Group],MATCH(Edges[[#This Row],[Vertex 2]],GroupVertices[Vertex],0)),1,1,"")</f>
        <v>1</v>
      </c>
      <c r="BV473" s="48">
        <v>3</v>
      </c>
      <c r="BW473" s="49">
        <v>5.2631578947368425</v>
      </c>
      <c r="BX473" s="48">
        <v>4</v>
      </c>
      <c r="BY473" s="49">
        <v>7.017543859649122</v>
      </c>
      <c r="BZ473" s="48">
        <v>0</v>
      </c>
      <c r="CA473" s="49">
        <v>0</v>
      </c>
      <c r="CB473" s="48">
        <v>50</v>
      </c>
      <c r="CC473" s="49">
        <v>87.71929824561404</v>
      </c>
      <c r="CD473" s="48">
        <v>57</v>
      </c>
    </row>
    <row r="474" spans="1:82" ht="15">
      <c r="A474" s="66" t="s">
        <v>571</v>
      </c>
      <c r="B474" s="66" t="s">
        <v>591</v>
      </c>
      <c r="C474" s="67" t="s">
        <v>3170</v>
      </c>
      <c r="D474" s="68">
        <v>9.377443751081735</v>
      </c>
      <c r="E474" s="69"/>
      <c r="F474" s="70"/>
      <c r="G474" s="67"/>
      <c r="H474" s="71"/>
      <c r="I474" s="72"/>
      <c r="J474" s="72"/>
      <c r="K474" s="34" t="s">
        <v>65</v>
      </c>
      <c r="L474" s="79">
        <v>474</v>
      </c>
      <c r="M474" s="79"/>
      <c r="N474" s="74"/>
      <c r="O474" s="81" t="s">
        <v>635</v>
      </c>
      <c r="P474" s="81" t="s">
        <v>637</v>
      </c>
      <c r="Q474" s="81"/>
      <c r="R474" s="81"/>
      <c r="S474" s="84">
        <v>43489.53246527778</v>
      </c>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t="s">
        <v>965</v>
      </c>
      <c r="AR474" s="81" t="s">
        <v>1026</v>
      </c>
      <c r="AS474" s="81" t="s">
        <v>1039</v>
      </c>
      <c r="AT474" s="81" t="s">
        <v>1045</v>
      </c>
      <c r="AU474" s="82" t="s">
        <v>1476</v>
      </c>
      <c r="AV474" s="82" t="s">
        <v>1077</v>
      </c>
      <c r="AW474" s="81" t="s">
        <v>571</v>
      </c>
      <c r="AX474" s="81"/>
      <c r="AY474" s="82" t="s">
        <v>1399</v>
      </c>
      <c r="AZ474" s="81">
        <v>3</v>
      </c>
      <c r="BA474" s="81">
        <v>0</v>
      </c>
      <c r="BB474" s="81" t="s">
        <v>985</v>
      </c>
      <c r="BC474" s="81"/>
      <c r="BD474" s="81"/>
      <c r="BE474" s="81"/>
      <c r="BF474" s="81"/>
      <c r="BG474" s="84">
        <v>43489.523680555554</v>
      </c>
      <c r="BH474" s="81"/>
      <c r="BI474" s="81" t="s">
        <v>591</v>
      </c>
      <c r="BJ474" s="82" t="s">
        <v>1419</v>
      </c>
      <c r="BK474" s="81">
        <v>9</v>
      </c>
      <c r="BL474" s="81">
        <v>12</v>
      </c>
      <c r="BM474" s="81"/>
      <c r="BN474" s="81"/>
      <c r="BO474" s="81"/>
      <c r="BP474" s="81"/>
      <c r="BQ474" s="81"/>
      <c r="BR474" s="81"/>
      <c r="BS474">
        <v>1</v>
      </c>
      <c r="BT474" s="80" t="str">
        <f>REPLACE(INDEX(GroupVertices[Group],MATCH(Edges[[#This Row],[Vertex 1]],GroupVertices[Vertex],0)),1,1,"")</f>
        <v>1</v>
      </c>
      <c r="BU474" s="80" t="str">
        <f>REPLACE(INDEX(GroupVertices[Group],MATCH(Edges[[#This Row],[Vertex 2]],GroupVertices[Vertex],0)),1,1,"")</f>
        <v>1</v>
      </c>
      <c r="BV474" s="48"/>
      <c r="BW474" s="49"/>
      <c r="BX474" s="48"/>
      <c r="BY474" s="49"/>
      <c r="BZ474" s="48"/>
      <c r="CA474" s="49"/>
      <c r="CB474" s="48"/>
      <c r="CC474" s="49"/>
      <c r="CD474" s="48"/>
    </row>
    <row r="475" spans="1:82" ht="15">
      <c r="A475" s="66" t="s">
        <v>571</v>
      </c>
      <c r="B475" s="66" t="s">
        <v>632</v>
      </c>
      <c r="C475" s="67"/>
      <c r="D475" s="68"/>
      <c r="E475" s="69"/>
      <c r="F475" s="70"/>
      <c r="G475" s="67"/>
      <c r="H475" s="71"/>
      <c r="I475" s="72"/>
      <c r="J475" s="72"/>
      <c r="K475" s="34" t="s">
        <v>65</v>
      </c>
      <c r="L475" s="79">
        <v>475</v>
      </c>
      <c r="M475" s="79"/>
      <c r="N475" s="74"/>
      <c r="O475" s="81" t="s">
        <v>636</v>
      </c>
      <c r="P475" s="81" t="s">
        <v>636</v>
      </c>
      <c r="Q475" s="81"/>
      <c r="R475" s="82" t="s">
        <v>655</v>
      </c>
      <c r="S475" s="84">
        <v>43489.53246527778</v>
      </c>
      <c r="T475" s="81"/>
      <c r="U475" s="81"/>
      <c r="V475" s="81"/>
      <c r="W475" s="81"/>
      <c r="X475" s="81"/>
      <c r="Y475" s="81" t="s">
        <v>965</v>
      </c>
      <c r="Z475" s="81" t="s">
        <v>1026</v>
      </c>
      <c r="AA475" s="81" t="s">
        <v>1039</v>
      </c>
      <c r="AB475" s="81" t="s">
        <v>1045</v>
      </c>
      <c r="AC475" s="82" t="s">
        <v>1062</v>
      </c>
      <c r="AD475" s="82" t="s">
        <v>1077</v>
      </c>
      <c r="AE475" s="82" t="s">
        <v>1399</v>
      </c>
      <c r="AF475" s="81">
        <v>3</v>
      </c>
      <c r="AG475" s="81">
        <v>0</v>
      </c>
      <c r="AH475" s="81" t="s">
        <v>645</v>
      </c>
      <c r="AI475" s="81" t="s">
        <v>1453</v>
      </c>
      <c r="AJ475" s="84">
        <v>43489.5084375</v>
      </c>
      <c r="AK475" s="82" t="s">
        <v>1461</v>
      </c>
      <c r="AL475" s="81">
        <v>434</v>
      </c>
      <c r="AM475" s="81">
        <v>128</v>
      </c>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v>1</v>
      </c>
      <c r="BT475" s="80" t="str">
        <f>REPLACE(INDEX(GroupVertices[Group],MATCH(Edges[[#This Row],[Vertex 1]],GroupVertices[Vertex],0)),1,1,"")</f>
        <v>1</v>
      </c>
      <c r="BU475" s="80" t="str">
        <f>REPLACE(INDEX(GroupVertices[Group],MATCH(Edges[[#This Row],[Vertex 2]],GroupVertices[Vertex],0)),1,1,"")</f>
        <v>1</v>
      </c>
      <c r="BV475" s="48">
        <v>2</v>
      </c>
      <c r="BW475" s="49">
        <v>6.666666666666667</v>
      </c>
      <c r="BX475" s="48">
        <v>1</v>
      </c>
      <c r="BY475" s="49">
        <v>3.3333333333333335</v>
      </c>
      <c r="BZ475" s="48">
        <v>0</v>
      </c>
      <c r="CA475" s="49">
        <v>0</v>
      </c>
      <c r="CB475" s="48">
        <v>27</v>
      </c>
      <c r="CC475" s="49">
        <v>90</v>
      </c>
      <c r="CD475" s="48">
        <v>30</v>
      </c>
    </row>
    <row r="476" spans="1:82" ht="15">
      <c r="A476" s="66" t="s">
        <v>572</v>
      </c>
      <c r="B476" s="66" t="s">
        <v>591</v>
      </c>
      <c r="C476" s="67" t="s">
        <v>3167</v>
      </c>
      <c r="D476" s="68">
        <v>8.5</v>
      </c>
      <c r="E476" s="69"/>
      <c r="F476" s="70"/>
      <c r="G476" s="67"/>
      <c r="H476" s="71"/>
      <c r="I476" s="72"/>
      <c r="J476" s="72"/>
      <c r="K476" s="34" t="s">
        <v>65</v>
      </c>
      <c r="L476" s="79">
        <v>476</v>
      </c>
      <c r="M476" s="79"/>
      <c r="N476" s="74"/>
      <c r="O476" s="81" t="s">
        <v>635</v>
      </c>
      <c r="P476" s="81" t="s">
        <v>637</v>
      </c>
      <c r="Q476" s="81"/>
      <c r="R476" s="81"/>
      <c r="S476" s="84">
        <v>43489.53228009259</v>
      </c>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t="s">
        <v>966</v>
      </c>
      <c r="AR476" s="81"/>
      <c r="AS476" s="81"/>
      <c r="AT476" s="81"/>
      <c r="AU476" s="81"/>
      <c r="AV476" s="81"/>
      <c r="AW476" s="81" t="s">
        <v>572</v>
      </c>
      <c r="AX476" s="81"/>
      <c r="AY476" s="82" t="s">
        <v>1400</v>
      </c>
      <c r="AZ476" s="81">
        <v>2</v>
      </c>
      <c r="BA476" s="81">
        <v>0</v>
      </c>
      <c r="BB476" s="81" t="s">
        <v>985</v>
      </c>
      <c r="BC476" s="81"/>
      <c r="BD476" s="81"/>
      <c r="BE476" s="81"/>
      <c r="BF476" s="81"/>
      <c r="BG476" s="84">
        <v>43489.523680555554</v>
      </c>
      <c r="BH476" s="81"/>
      <c r="BI476" s="81" t="s">
        <v>591</v>
      </c>
      <c r="BJ476" s="82" t="s">
        <v>1419</v>
      </c>
      <c r="BK476" s="81">
        <v>9</v>
      </c>
      <c r="BL476" s="81">
        <v>12</v>
      </c>
      <c r="BM476" s="81"/>
      <c r="BN476" s="81"/>
      <c r="BO476" s="81"/>
      <c r="BP476" s="81"/>
      <c r="BQ476" s="81"/>
      <c r="BR476" s="81"/>
      <c r="BS476">
        <v>1</v>
      </c>
      <c r="BT476" s="80" t="str">
        <f>REPLACE(INDEX(GroupVertices[Group],MATCH(Edges[[#This Row],[Vertex 1]],GroupVertices[Vertex],0)),1,1,"")</f>
        <v>1</v>
      </c>
      <c r="BU476" s="80" t="str">
        <f>REPLACE(INDEX(GroupVertices[Group],MATCH(Edges[[#This Row],[Vertex 2]],GroupVertices[Vertex],0)),1,1,"")</f>
        <v>1</v>
      </c>
      <c r="BV476" s="48"/>
      <c r="BW476" s="49"/>
      <c r="BX476" s="48"/>
      <c r="BY476" s="49"/>
      <c r="BZ476" s="48"/>
      <c r="CA476" s="49"/>
      <c r="CB476" s="48"/>
      <c r="CC476" s="49"/>
      <c r="CD476" s="48"/>
    </row>
    <row r="477" spans="1:82" ht="15">
      <c r="A477" s="66" t="s">
        <v>572</v>
      </c>
      <c r="B477" s="66" t="s">
        <v>632</v>
      </c>
      <c r="C477" s="67"/>
      <c r="D477" s="68"/>
      <c r="E477" s="69"/>
      <c r="F477" s="70"/>
      <c r="G477" s="67"/>
      <c r="H477" s="71"/>
      <c r="I477" s="72"/>
      <c r="J477" s="72"/>
      <c r="K477" s="34" t="s">
        <v>65</v>
      </c>
      <c r="L477" s="79">
        <v>477</v>
      </c>
      <c r="M477" s="79"/>
      <c r="N477" s="74"/>
      <c r="O477" s="81" t="s">
        <v>636</v>
      </c>
      <c r="P477" s="81" t="s">
        <v>636</v>
      </c>
      <c r="Q477" s="81"/>
      <c r="R477" s="82" t="s">
        <v>655</v>
      </c>
      <c r="S477" s="84">
        <v>43489.53228009259</v>
      </c>
      <c r="T477" s="81"/>
      <c r="U477" s="81"/>
      <c r="V477" s="81"/>
      <c r="W477" s="81"/>
      <c r="X477" s="81"/>
      <c r="Y477" s="81" t="s">
        <v>966</v>
      </c>
      <c r="Z477" s="81"/>
      <c r="AA477" s="81"/>
      <c r="AB477" s="81"/>
      <c r="AC477" s="81"/>
      <c r="AD477" s="81"/>
      <c r="AE477" s="82" t="s">
        <v>1400</v>
      </c>
      <c r="AF477" s="81">
        <v>2</v>
      </c>
      <c r="AG477" s="81">
        <v>0</v>
      </c>
      <c r="AH477" s="81" t="s">
        <v>645</v>
      </c>
      <c r="AI477" s="81" t="s">
        <v>1453</v>
      </c>
      <c r="AJ477" s="84">
        <v>43489.5084375</v>
      </c>
      <c r="AK477" s="82" t="s">
        <v>1461</v>
      </c>
      <c r="AL477" s="81">
        <v>434</v>
      </c>
      <c r="AM477" s="81">
        <v>128</v>
      </c>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v>1</v>
      </c>
      <c r="BT477" s="80" t="str">
        <f>REPLACE(INDEX(GroupVertices[Group],MATCH(Edges[[#This Row],[Vertex 1]],GroupVertices[Vertex],0)),1,1,"")</f>
        <v>1</v>
      </c>
      <c r="BU477" s="80" t="str">
        <f>REPLACE(INDEX(GroupVertices[Group],MATCH(Edges[[#This Row],[Vertex 2]],GroupVertices[Vertex],0)),1,1,"")</f>
        <v>1</v>
      </c>
      <c r="BV477" s="48">
        <v>0</v>
      </c>
      <c r="BW477" s="49">
        <v>0</v>
      </c>
      <c r="BX477" s="48">
        <v>0</v>
      </c>
      <c r="BY477" s="49">
        <v>0</v>
      </c>
      <c r="BZ477" s="48">
        <v>0</v>
      </c>
      <c r="CA477" s="49">
        <v>0</v>
      </c>
      <c r="CB477" s="48">
        <v>5</v>
      </c>
      <c r="CC477" s="49">
        <v>100</v>
      </c>
      <c r="CD477" s="48">
        <v>5</v>
      </c>
    </row>
    <row r="478" spans="1:82" ht="15">
      <c r="A478" s="66" t="s">
        <v>573</v>
      </c>
      <c r="B478" s="66" t="s">
        <v>632</v>
      </c>
      <c r="C478" s="67"/>
      <c r="D478" s="68"/>
      <c r="E478" s="69"/>
      <c r="F478" s="70"/>
      <c r="G478" s="67"/>
      <c r="H478" s="71"/>
      <c r="I478" s="72"/>
      <c r="J478" s="72"/>
      <c r="K478" s="34" t="s">
        <v>65</v>
      </c>
      <c r="L478" s="79">
        <v>478</v>
      </c>
      <c r="M478" s="79"/>
      <c r="N478" s="74"/>
      <c r="O478" s="81" t="s">
        <v>636</v>
      </c>
      <c r="P478" s="81" t="s">
        <v>636</v>
      </c>
      <c r="Q478" s="81"/>
      <c r="R478" s="82" t="s">
        <v>655</v>
      </c>
      <c r="S478" s="84">
        <v>43489.53142361111</v>
      </c>
      <c r="T478" s="81"/>
      <c r="U478" s="81"/>
      <c r="V478" s="81"/>
      <c r="W478" s="81"/>
      <c r="X478" s="81"/>
      <c r="Y478" s="81" t="s">
        <v>967</v>
      </c>
      <c r="Z478" s="81"/>
      <c r="AA478" s="81"/>
      <c r="AB478" s="81"/>
      <c r="AC478" s="81"/>
      <c r="AD478" s="81"/>
      <c r="AE478" s="82" t="s">
        <v>1401</v>
      </c>
      <c r="AF478" s="81">
        <v>5</v>
      </c>
      <c r="AG478" s="81">
        <v>0</v>
      </c>
      <c r="AH478" s="81" t="s">
        <v>645</v>
      </c>
      <c r="AI478" s="81" t="s">
        <v>1453</v>
      </c>
      <c r="AJ478" s="84">
        <v>43489.5084375</v>
      </c>
      <c r="AK478" s="82" t="s">
        <v>1461</v>
      </c>
      <c r="AL478" s="81">
        <v>434</v>
      </c>
      <c r="AM478" s="81">
        <v>128</v>
      </c>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v>1</v>
      </c>
      <c r="BT478" s="80" t="str">
        <f>REPLACE(INDEX(GroupVertices[Group],MATCH(Edges[[#This Row],[Vertex 1]],GroupVertices[Vertex],0)),1,1,"")</f>
        <v>1</v>
      </c>
      <c r="BU478" s="80" t="str">
        <f>REPLACE(INDEX(GroupVertices[Group],MATCH(Edges[[#This Row],[Vertex 2]],GroupVertices[Vertex],0)),1,1,"")</f>
        <v>1</v>
      </c>
      <c r="BV478" s="48">
        <v>5</v>
      </c>
      <c r="BW478" s="49">
        <v>2.2522522522522523</v>
      </c>
      <c r="BX478" s="48">
        <v>8</v>
      </c>
      <c r="BY478" s="49">
        <v>3.6036036036036037</v>
      </c>
      <c r="BZ478" s="48">
        <v>0</v>
      </c>
      <c r="CA478" s="49">
        <v>0</v>
      </c>
      <c r="CB478" s="48">
        <v>209</v>
      </c>
      <c r="CC478" s="49">
        <v>94.14414414414415</v>
      </c>
      <c r="CD478" s="48">
        <v>222</v>
      </c>
    </row>
    <row r="479" spans="1:82" ht="15">
      <c r="A479" s="66" t="s">
        <v>574</v>
      </c>
      <c r="B479" s="66" t="s">
        <v>632</v>
      </c>
      <c r="C479" s="67"/>
      <c r="D479" s="68"/>
      <c r="E479" s="69"/>
      <c r="F479" s="70"/>
      <c r="G479" s="67"/>
      <c r="H479" s="71"/>
      <c r="I479" s="72"/>
      <c r="J479" s="72"/>
      <c r="K479" s="34" t="s">
        <v>65</v>
      </c>
      <c r="L479" s="79">
        <v>479</v>
      </c>
      <c r="M479" s="79"/>
      <c r="N479" s="74"/>
      <c r="O479" s="81" t="s">
        <v>636</v>
      </c>
      <c r="P479" s="81" t="s">
        <v>636</v>
      </c>
      <c r="Q479" s="81"/>
      <c r="R479" s="82" t="s">
        <v>655</v>
      </c>
      <c r="S479" s="84">
        <v>43489.53141203704</v>
      </c>
      <c r="T479" s="81"/>
      <c r="U479" s="81"/>
      <c r="V479" s="81"/>
      <c r="W479" s="81"/>
      <c r="X479" s="81"/>
      <c r="Y479" s="81" t="s">
        <v>968</v>
      </c>
      <c r="Z479" s="81"/>
      <c r="AA479" s="81"/>
      <c r="AB479" s="81"/>
      <c r="AC479" s="81"/>
      <c r="AD479" s="81"/>
      <c r="AE479" s="82" t="s">
        <v>1402</v>
      </c>
      <c r="AF479" s="81">
        <v>2</v>
      </c>
      <c r="AG479" s="81">
        <v>8</v>
      </c>
      <c r="AH479" s="81" t="s">
        <v>645</v>
      </c>
      <c r="AI479" s="81" t="s">
        <v>1453</v>
      </c>
      <c r="AJ479" s="84">
        <v>43489.5084375</v>
      </c>
      <c r="AK479" s="82" t="s">
        <v>1461</v>
      </c>
      <c r="AL479" s="81">
        <v>434</v>
      </c>
      <c r="AM479" s="81">
        <v>128</v>
      </c>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v>1</v>
      </c>
      <c r="BT479" s="80" t="str">
        <f>REPLACE(INDEX(GroupVertices[Group],MATCH(Edges[[#This Row],[Vertex 1]],GroupVertices[Vertex],0)),1,1,"")</f>
        <v>1</v>
      </c>
      <c r="BU479" s="80" t="str">
        <f>REPLACE(INDEX(GroupVertices[Group],MATCH(Edges[[#This Row],[Vertex 2]],GroupVertices[Vertex],0)),1,1,"")</f>
        <v>1</v>
      </c>
      <c r="BV479" s="48">
        <v>1</v>
      </c>
      <c r="BW479" s="49">
        <v>2.5641025641025643</v>
      </c>
      <c r="BX479" s="48">
        <v>2</v>
      </c>
      <c r="BY479" s="49">
        <v>5.128205128205129</v>
      </c>
      <c r="BZ479" s="48">
        <v>0</v>
      </c>
      <c r="CA479" s="49">
        <v>0</v>
      </c>
      <c r="CB479" s="48">
        <v>36</v>
      </c>
      <c r="CC479" s="49">
        <v>92.3076923076923</v>
      </c>
      <c r="CD479" s="48">
        <v>39</v>
      </c>
    </row>
    <row r="480" spans="1:82" ht="15">
      <c r="A480" s="66" t="s">
        <v>575</v>
      </c>
      <c r="B480" s="66" t="s">
        <v>632</v>
      </c>
      <c r="C480" s="67"/>
      <c r="D480" s="68"/>
      <c r="E480" s="69"/>
      <c r="F480" s="70"/>
      <c r="G480" s="67"/>
      <c r="H480" s="71"/>
      <c r="I480" s="72"/>
      <c r="J480" s="72"/>
      <c r="K480" s="34" t="s">
        <v>65</v>
      </c>
      <c r="L480" s="79">
        <v>480</v>
      </c>
      <c r="M480" s="79"/>
      <c r="N480" s="74"/>
      <c r="O480" s="81" t="s">
        <v>636</v>
      </c>
      <c r="P480" s="81" t="s">
        <v>636</v>
      </c>
      <c r="Q480" s="81"/>
      <c r="R480" s="82" t="s">
        <v>655</v>
      </c>
      <c r="S480" s="84">
        <v>43489.53099537037</v>
      </c>
      <c r="T480" s="81"/>
      <c r="U480" s="81"/>
      <c r="V480" s="81"/>
      <c r="W480" s="81"/>
      <c r="X480" s="81"/>
      <c r="Y480" s="81" t="s">
        <v>969</v>
      </c>
      <c r="Z480" s="81"/>
      <c r="AA480" s="81"/>
      <c r="AB480" s="81"/>
      <c r="AC480" s="81"/>
      <c r="AD480" s="81"/>
      <c r="AE480" s="82" t="s">
        <v>1403</v>
      </c>
      <c r="AF480" s="81">
        <v>0</v>
      </c>
      <c r="AG480" s="81">
        <v>0</v>
      </c>
      <c r="AH480" s="81" t="s">
        <v>645</v>
      </c>
      <c r="AI480" s="81" t="s">
        <v>1453</v>
      </c>
      <c r="AJ480" s="84">
        <v>43489.5084375</v>
      </c>
      <c r="AK480" s="82" t="s">
        <v>1461</v>
      </c>
      <c r="AL480" s="81">
        <v>434</v>
      </c>
      <c r="AM480" s="81">
        <v>128</v>
      </c>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v>1</v>
      </c>
      <c r="BT480" s="80" t="str">
        <f>REPLACE(INDEX(GroupVertices[Group],MATCH(Edges[[#This Row],[Vertex 1]],GroupVertices[Vertex],0)),1,1,"")</f>
        <v>1</v>
      </c>
      <c r="BU480" s="80" t="str">
        <f>REPLACE(INDEX(GroupVertices[Group],MATCH(Edges[[#This Row],[Vertex 2]],GroupVertices[Vertex],0)),1,1,"")</f>
        <v>1</v>
      </c>
      <c r="BV480" s="48">
        <v>0</v>
      </c>
      <c r="BW480" s="49">
        <v>0</v>
      </c>
      <c r="BX480" s="48">
        <v>0</v>
      </c>
      <c r="BY480" s="49">
        <v>0</v>
      </c>
      <c r="BZ480" s="48">
        <v>0</v>
      </c>
      <c r="CA480" s="49">
        <v>0</v>
      </c>
      <c r="CB480" s="48">
        <v>1</v>
      </c>
      <c r="CC480" s="49">
        <v>100</v>
      </c>
      <c r="CD480" s="48">
        <v>1</v>
      </c>
    </row>
    <row r="481" spans="1:82" ht="15">
      <c r="A481" s="66" t="s">
        <v>576</v>
      </c>
      <c r="B481" s="66" t="s">
        <v>591</v>
      </c>
      <c r="C481" s="67" t="s">
        <v>3167</v>
      </c>
      <c r="D481" s="68">
        <v>8.5</v>
      </c>
      <c r="E481" s="69"/>
      <c r="F481" s="70"/>
      <c r="G481" s="67"/>
      <c r="H481" s="71"/>
      <c r="I481" s="72"/>
      <c r="J481" s="72"/>
      <c r="K481" s="34" t="s">
        <v>65</v>
      </c>
      <c r="L481" s="79">
        <v>481</v>
      </c>
      <c r="M481" s="79"/>
      <c r="N481" s="74"/>
      <c r="O481" s="81" t="s">
        <v>635</v>
      </c>
      <c r="P481" s="81" t="s">
        <v>637</v>
      </c>
      <c r="Q481" s="81"/>
      <c r="R481" s="81"/>
      <c r="S481" s="84">
        <v>43489.530694444446</v>
      </c>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t="s">
        <v>970</v>
      </c>
      <c r="AR481" s="81"/>
      <c r="AS481" s="81"/>
      <c r="AT481" s="81"/>
      <c r="AU481" s="81"/>
      <c r="AV481" s="81"/>
      <c r="AW481" s="81" t="s">
        <v>576</v>
      </c>
      <c r="AX481" s="81"/>
      <c r="AY481" s="82" t="s">
        <v>1404</v>
      </c>
      <c r="AZ481" s="81">
        <v>2</v>
      </c>
      <c r="BA481" s="81">
        <v>0</v>
      </c>
      <c r="BB481" s="81" t="s">
        <v>985</v>
      </c>
      <c r="BC481" s="81"/>
      <c r="BD481" s="81"/>
      <c r="BE481" s="81"/>
      <c r="BF481" s="81"/>
      <c r="BG481" s="84">
        <v>43489.523680555554</v>
      </c>
      <c r="BH481" s="81"/>
      <c r="BI481" s="81" t="s">
        <v>591</v>
      </c>
      <c r="BJ481" s="82" t="s">
        <v>1419</v>
      </c>
      <c r="BK481" s="81">
        <v>9</v>
      </c>
      <c r="BL481" s="81">
        <v>12</v>
      </c>
      <c r="BM481" s="81"/>
      <c r="BN481" s="81"/>
      <c r="BO481" s="81"/>
      <c r="BP481" s="81"/>
      <c r="BQ481" s="81"/>
      <c r="BR481" s="81"/>
      <c r="BS481">
        <v>1</v>
      </c>
      <c r="BT481" s="80" t="str">
        <f>REPLACE(INDEX(GroupVertices[Group],MATCH(Edges[[#This Row],[Vertex 1]],GroupVertices[Vertex],0)),1,1,"")</f>
        <v>1</v>
      </c>
      <c r="BU481" s="80" t="str">
        <f>REPLACE(INDEX(GroupVertices[Group],MATCH(Edges[[#This Row],[Vertex 2]],GroupVertices[Vertex],0)),1,1,"")</f>
        <v>1</v>
      </c>
      <c r="BV481" s="48"/>
      <c r="BW481" s="49"/>
      <c r="BX481" s="48"/>
      <c r="BY481" s="49"/>
      <c r="BZ481" s="48"/>
      <c r="CA481" s="49"/>
      <c r="CB481" s="48"/>
      <c r="CC481" s="49"/>
      <c r="CD481" s="48"/>
    </row>
    <row r="482" spans="1:82" ht="15">
      <c r="A482" s="66" t="s">
        <v>576</v>
      </c>
      <c r="B482" s="66" t="s">
        <v>632</v>
      </c>
      <c r="C482" s="67"/>
      <c r="D482" s="68"/>
      <c r="E482" s="69"/>
      <c r="F482" s="70"/>
      <c r="G482" s="67"/>
      <c r="H482" s="71"/>
      <c r="I482" s="72"/>
      <c r="J482" s="72"/>
      <c r="K482" s="34" t="s">
        <v>65</v>
      </c>
      <c r="L482" s="79">
        <v>482</v>
      </c>
      <c r="M482" s="79"/>
      <c r="N482" s="74"/>
      <c r="O482" s="81" t="s">
        <v>636</v>
      </c>
      <c r="P482" s="81" t="s">
        <v>636</v>
      </c>
      <c r="Q482" s="81"/>
      <c r="R482" s="82" t="s">
        <v>655</v>
      </c>
      <c r="S482" s="84">
        <v>43489.530694444446</v>
      </c>
      <c r="T482" s="81"/>
      <c r="U482" s="81"/>
      <c r="V482" s="81"/>
      <c r="W482" s="81"/>
      <c r="X482" s="81"/>
      <c r="Y482" s="81" t="s">
        <v>970</v>
      </c>
      <c r="Z482" s="81"/>
      <c r="AA482" s="81"/>
      <c r="AB482" s="81"/>
      <c r="AC482" s="81"/>
      <c r="AD482" s="81"/>
      <c r="AE482" s="82" t="s">
        <v>1404</v>
      </c>
      <c r="AF482" s="81">
        <v>2</v>
      </c>
      <c r="AG482" s="81">
        <v>0</v>
      </c>
      <c r="AH482" s="81" t="s">
        <v>645</v>
      </c>
      <c r="AI482" s="81" t="s">
        <v>1453</v>
      </c>
      <c r="AJ482" s="84">
        <v>43489.5084375</v>
      </c>
      <c r="AK482" s="82" t="s">
        <v>1461</v>
      </c>
      <c r="AL482" s="81">
        <v>434</v>
      </c>
      <c r="AM482" s="81">
        <v>128</v>
      </c>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v>1</v>
      </c>
      <c r="BT482" s="80" t="str">
        <f>REPLACE(INDEX(GroupVertices[Group],MATCH(Edges[[#This Row],[Vertex 1]],GroupVertices[Vertex],0)),1,1,"")</f>
        <v>1</v>
      </c>
      <c r="BU482" s="80" t="str">
        <f>REPLACE(INDEX(GroupVertices[Group],MATCH(Edges[[#This Row],[Vertex 2]],GroupVertices[Vertex],0)),1,1,"")</f>
        <v>1</v>
      </c>
      <c r="BV482" s="48">
        <v>0</v>
      </c>
      <c r="BW482" s="49">
        <v>0</v>
      </c>
      <c r="BX482" s="48">
        <v>3</v>
      </c>
      <c r="BY482" s="49">
        <v>27.272727272727273</v>
      </c>
      <c r="BZ482" s="48">
        <v>0</v>
      </c>
      <c r="CA482" s="49">
        <v>0</v>
      </c>
      <c r="CB482" s="48">
        <v>8</v>
      </c>
      <c r="CC482" s="49">
        <v>72.72727272727273</v>
      </c>
      <c r="CD482" s="48">
        <v>11</v>
      </c>
    </row>
    <row r="483" spans="1:82" ht="15">
      <c r="A483" s="66" t="s">
        <v>577</v>
      </c>
      <c r="B483" s="66" t="s">
        <v>591</v>
      </c>
      <c r="C483" s="67" t="s">
        <v>3168</v>
      </c>
      <c r="D483" s="68"/>
      <c r="E483" s="69"/>
      <c r="F483" s="70"/>
      <c r="G483" s="67"/>
      <c r="H483" s="71"/>
      <c r="I483" s="72"/>
      <c r="J483" s="72"/>
      <c r="K483" s="34" t="s">
        <v>65</v>
      </c>
      <c r="L483" s="79">
        <v>483</v>
      </c>
      <c r="M483" s="79"/>
      <c r="N483" s="74"/>
      <c r="O483" s="81" t="s">
        <v>635</v>
      </c>
      <c r="P483" s="81" t="s">
        <v>637</v>
      </c>
      <c r="Q483" s="81"/>
      <c r="R483" s="81"/>
      <c r="S483" s="84">
        <v>43489.529641203706</v>
      </c>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t="s">
        <v>971</v>
      </c>
      <c r="AR483" s="81"/>
      <c r="AS483" s="81"/>
      <c r="AT483" s="81"/>
      <c r="AU483" s="81"/>
      <c r="AV483" s="81"/>
      <c r="AW483" s="81" t="s">
        <v>577</v>
      </c>
      <c r="AX483" s="81"/>
      <c r="AY483" s="82" t="s">
        <v>1405</v>
      </c>
      <c r="AZ483" s="81">
        <v>0</v>
      </c>
      <c r="BA483" s="81">
        <v>0</v>
      </c>
      <c r="BB483" s="81" t="s">
        <v>985</v>
      </c>
      <c r="BC483" s="81"/>
      <c r="BD483" s="81"/>
      <c r="BE483" s="81"/>
      <c r="BF483" s="81"/>
      <c r="BG483" s="84">
        <v>43489.523680555554</v>
      </c>
      <c r="BH483" s="81"/>
      <c r="BI483" s="81" t="s">
        <v>591</v>
      </c>
      <c r="BJ483" s="82" t="s">
        <v>1419</v>
      </c>
      <c r="BK483" s="81">
        <v>9</v>
      </c>
      <c r="BL483" s="81">
        <v>12</v>
      </c>
      <c r="BM483" s="81"/>
      <c r="BN483" s="81"/>
      <c r="BO483" s="81"/>
      <c r="BP483" s="81"/>
      <c r="BQ483" s="81"/>
      <c r="BR483" s="81"/>
      <c r="BS483">
        <v>1</v>
      </c>
      <c r="BT483" s="80" t="str">
        <f>REPLACE(INDEX(GroupVertices[Group],MATCH(Edges[[#This Row],[Vertex 1]],GroupVertices[Vertex],0)),1,1,"")</f>
        <v>1</v>
      </c>
      <c r="BU483" s="80" t="str">
        <f>REPLACE(INDEX(GroupVertices[Group],MATCH(Edges[[#This Row],[Vertex 2]],GroupVertices[Vertex],0)),1,1,"")</f>
        <v>1</v>
      </c>
      <c r="BV483" s="48"/>
      <c r="BW483" s="49"/>
      <c r="BX483" s="48"/>
      <c r="BY483" s="49"/>
      <c r="BZ483" s="48"/>
      <c r="CA483" s="49"/>
      <c r="CB483" s="48"/>
      <c r="CC483" s="49"/>
      <c r="CD483" s="48"/>
    </row>
    <row r="484" spans="1:82" ht="15">
      <c r="A484" s="66" t="s">
        <v>577</v>
      </c>
      <c r="B484" s="66" t="s">
        <v>632</v>
      </c>
      <c r="C484" s="67"/>
      <c r="D484" s="68"/>
      <c r="E484" s="69"/>
      <c r="F484" s="70"/>
      <c r="G484" s="67"/>
      <c r="H484" s="71"/>
      <c r="I484" s="72"/>
      <c r="J484" s="72"/>
      <c r="K484" s="34" t="s">
        <v>65</v>
      </c>
      <c r="L484" s="79">
        <v>484</v>
      </c>
      <c r="M484" s="79"/>
      <c r="N484" s="74"/>
      <c r="O484" s="81" t="s">
        <v>636</v>
      </c>
      <c r="P484" s="81" t="s">
        <v>636</v>
      </c>
      <c r="Q484" s="81"/>
      <c r="R484" s="82" t="s">
        <v>655</v>
      </c>
      <c r="S484" s="84">
        <v>43489.529641203706</v>
      </c>
      <c r="T484" s="81"/>
      <c r="U484" s="81"/>
      <c r="V484" s="81"/>
      <c r="W484" s="81"/>
      <c r="X484" s="81"/>
      <c r="Y484" s="81" t="s">
        <v>971</v>
      </c>
      <c r="Z484" s="81"/>
      <c r="AA484" s="81"/>
      <c r="AB484" s="81"/>
      <c r="AC484" s="81"/>
      <c r="AD484" s="81"/>
      <c r="AE484" s="82" t="s">
        <v>1405</v>
      </c>
      <c r="AF484" s="81">
        <v>0</v>
      </c>
      <c r="AG484" s="81">
        <v>0</v>
      </c>
      <c r="AH484" s="81" t="s">
        <v>645</v>
      </c>
      <c r="AI484" s="81" t="s">
        <v>1453</v>
      </c>
      <c r="AJ484" s="84">
        <v>43489.5084375</v>
      </c>
      <c r="AK484" s="82" t="s">
        <v>1461</v>
      </c>
      <c r="AL484" s="81">
        <v>434</v>
      </c>
      <c r="AM484" s="81">
        <v>128</v>
      </c>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v>1</v>
      </c>
      <c r="BT484" s="80" t="str">
        <f>REPLACE(INDEX(GroupVertices[Group],MATCH(Edges[[#This Row],[Vertex 1]],GroupVertices[Vertex],0)),1,1,"")</f>
        <v>1</v>
      </c>
      <c r="BU484" s="80" t="str">
        <f>REPLACE(INDEX(GroupVertices[Group],MATCH(Edges[[#This Row],[Vertex 2]],GroupVertices[Vertex],0)),1,1,"")</f>
        <v>1</v>
      </c>
      <c r="BV484" s="48">
        <v>0</v>
      </c>
      <c r="BW484" s="49">
        <v>0</v>
      </c>
      <c r="BX484" s="48">
        <v>1</v>
      </c>
      <c r="BY484" s="49">
        <v>20</v>
      </c>
      <c r="BZ484" s="48">
        <v>0</v>
      </c>
      <c r="CA484" s="49">
        <v>0</v>
      </c>
      <c r="CB484" s="48">
        <v>4</v>
      </c>
      <c r="CC484" s="49">
        <v>80</v>
      </c>
      <c r="CD484" s="48">
        <v>5</v>
      </c>
    </row>
    <row r="485" spans="1:82" ht="15">
      <c r="A485" s="66" t="s">
        <v>578</v>
      </c>
      <c r="B485" s="66" t="s">
        <v>590</v>
      </c>
      <c r="C485" s="67" t="s">
        <v>3171</v>
      </c>
      <c r="D485" s="68">
        <v>10</v>
      </c>
      <c r="E485" s="69"/>
      <c r="F485" s="70"/>
      <c r="G485" s="67"/>
      <c r="H485" s="71"/>
      <c r="I485" s="72"/>
      <c r="J485" s="72"/>
      <c r="K485" s="34" t="s">
        <v>65</v>
      </c>
      <c r="L485" s="79">
        <v>485</v>
      </c>
      <c r="M485" s="79"/>
      <c r="N485" s="74"/>
      <c r="O485" s="81" t="s">
        <v>635</v>
      </c>
      <c r="P485" s="81" t="s">
        <v>637</v>
      </c>
      <c r="Q485" s="81"/>
      <c r="R485" s="81"/>
      <c r="S485" s="84">
        <v>43489.52958333334</v>
      </c>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t="s">
        <v>972</v>
      </c>
      <c r="AR485" s="81"/>
      <c r="AS485" s="81"/>
      <c r="AT485" s="81"/>
      <c r="AU485" s="81"/>
      <c r="AV485" s="81"/>
      <c r="AW485" s="81" t="s">
        <v>578</v>
      </c>
      <c r="AX485" s="81"/>
      <c r="AY485" s="82" t="s">
        <v>1406</v>
      </c>
      <c r="AZ485" s="81">
        <v>6</v>
      </c>
      <c r="BA485" s="81">
        <v>0</v>
      </c>
      <c r="BB485" s="81" t="s">
        <v>984</v>
      </c>
      <c r="BC485" s="81"/>
      <c r="BD485" s="81"/>
      <c r="BE485" s="81"/>
      <c r="BF485" s="81"/>
      <c r="BG485" s="84">
        <v>43489.52408564815</v>
      </c>
      <c r="BH485" s="81"/>
      <c r="BI485" s="81" t="s">
        <v>590</v>
      </c>
      <c r="BJ485" s="82" t="s">
        <v>1418</v>
      </c>
      <c r="BK485" s="81">
        <v>5</v>
      </c>
      <c r="BL485" s="81">
        <v>11</v>
      </c>
      <c r="BM485" s="81"/>
      <c r="BN485" s="81"/>
      <c r="BO485" s="81"/>
      <c r="BP485" s="81"/>
      <c r="BQ485" s="81"/>
      <c r="BR485" s="81"/>
      <c r="BS485">
        <v>1</v>
      </c>
      <c r="BT485" s="80" t="str">
        <f>REPLACE(INDEX(GroupVertices[Group],MATCH(Edges[[#This Row],[Vertex 1]],GroupVertices[Vertex],0)),1,1,"")</f>
        <v>1</v>
      </c>
      <c r="BU485" s="80" t="str">
        <f>REPLACE(INDEX(GroupVertices[Group],MATCH(Edges[[#This Row],[Vertex 2]],GroupVertices[Vertex],0)),1,1,"")</f>
        <v>1</v>
      </c>
      <c r="BV485" s="48"/>
      <c r="BW485" s="49"/>
      <c r="BX485" s="48"/>
      <c r="BY485" s="49"/>
      <c r="BZ485" s="48"/>
      <c r="CA485" s="49"/>
      <c r="CB485" s="48"/>
      <c r="CC485" s="49"/>
      <c r="CD485" s="48"/>
    </row>
    <row r="486" spans="1:82" ht="15">
      <c r="A486" s="66" t="s">
        <v>578</v>
      </c>
      <c r="B486" s="66" t="s">
        <v>632</v>
      </c>
      <c r="C486" s="67"/>
      <c r="D486" s="68"/>
      <c r="E486" s="69"/>
      <c r="F486" s="70"/>
      <c r="G486" s="67"/>
      <c r="H486" s="71"/>
      <c r="I486" s="72"/>
      <c r="J486" s="72"/>
      <c r="K486" s="34" t="s">
        <v>65</v>
      </c>
      <c r="L486" s="79">
        <v>486</v>
      </c>
      <c r="M486" s="79"/>
      <c r="N486" s="74"/>
      <c r="O486" s="81" t="s">
        <v>636</v>
      </c>
      <c r="P486" s="81" t="s">
        <v>636</v>
      </c>
      <c r="Q486" s="81"/>
      <c r="R486" s="82" t="s">
        <v>655</v>
      </c>
      <c r="S486" s="84">
        <v>43489.52958333334</v>
      </c>
      <c r="T486" s="81"/>
      <c r="U486" s="81"/>
      <c r="V486" s="81"/>
      <c r="W486" s="81"/>
      <c r="X486" s="81"/>
      <c r="Y486" s="81" t="s">
        <v>972</v>
      </c>
      <c r="Z486" s="81"/>
      <c r="AA486" s="81"/>
      <c r="AB486" s="81"/>
      <c r="AC486" s="81"/>
      <c r="AD486" s="81"/>
      <c r="AE486" s="82" t="s">
        <v>1406</v>
      </c>
      <c r="AF486" s="81">
        <v>6</v>
      </c>
      <c r="AG486" s="81">
        <v>0</v>
      </c>
      <c r="AH486" s="81" t="s">
        <v>645</v>
      </c>
      <c r="AI486" s="81" t="s">
        <v>1453</v>
      </c>
      <c r="AJ486" s="84">
        <v>43489.5084375</v>
      </c>
      <c r="AK486" s="82" t="s">
        <v>1461</v>
      </c>
      <c r="AL486" s="81">
        <v>434</v>
      </c>
      <c r="AM486" s="81">
        <v>128</v>
      </c>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v>1</v>
      </c>
      <c r="BT486" s="80" t="str">
        <f>REPLACE(INDEX(GroupVertices[Group],MATCH(Edges[[#This Row],[Vertex 1]],GroupVertices[Vertex],0)),1,1,"")</f>
        <v>1</v>
      </c>
      <c r="BU486" s="80" t="str">
        <f>REPLACE(INDEX(GroupVertices[Group],MATCH(Edges[[#This Row],[Vertex 2]],GroupVertices[Vertex],0)),1,1,"")</f>
        <v>1</v>
      </c>
      <c r="BV486" s="48">
        <v>0</v>
      </c>
      <c r="BW486" s="49">
        <v>0</v>
      </c>
      <c r="BX486" s="48">
        <v>0</v>
      </c>
      <c r="BY486" s="49">
        <v>0</v>
      </c>
      <c r="BZ486" s="48">
        <v>0</v>
      </c>
      <c r="CA486" s="49">
        <v>0</v>
      </c>
      <c r="CB486" s="48">
        <v>24</v>
      </c>
      <c r="CC486" s="49">
        <v>100</v>
      </c>
      <c r="CD486" s="48">
        <v>24</v>
      </c>
    </row>
    <row r="487" spans="1:82" ht="15">
      <c r="A487" s="66" t="s">
        <v>579</v>
      </c>
      <c r="B487" s="66" t="s">
        <v>586</v>
      </c>
      <c r="C487" s="67" t="s">
        <v>3168</v>
      </c>
      <c r="D487" s="68"/>
      <c r="E487" s="69"/>
      <c r="F487" s="70"/>
      <c r="G487" s="67"/>
      <c r="H487" s="71"/>
      <c r="I487" s="72"/>
      <c r="J487" s="72"/>
      <c r="K487" s="34" t="s">
        <v>65</v>
      </c>
      <c r="L487" s="79">
        <v>487</v>
      </c>
      <c r="M487" s="79"/>
      <c r="N487" s="74"/>
      <c r="O487" s="81" t="s">
        <v>635</v>
      </c>
      <c r="P487" s="81" t="s">
        <v>637</v>
      </c>
      <c r="Q487" s="81"/>
      <c r="R487" s="81"/>
      <c r="S487" s="84">
        <v>43489.529386574075</v>
      </c>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t="s">
        <v>973</v>
      </c>
      <c r="AR487" s="81"/>
      <c r="AS487" s="81"/>
      <c r="AT487" s="81"/>
      <c r="AU487" s="81"/>
      <c r="AV487" s="81"/>
      <c r="AW487" s="81" t="s">
        <v>579</v>
      </c>
      <c r="AX487" s="81"/>
      <c r="AY487" s="82" t="s">
        <v>1407</v>
      </c>
      <c r="AZ487" s="81">
        <v>0</v>
      </c>
      <c r="BA487" s="81">
        <v>0</v>
      </c>
      <c r="BB487" s="81" t="s">
        <v>980</v>
      </c>
      <c r="BC487" s="81"/>
      <c r="BD487" s="81"/>
      <c r="BE487" s="81"/>
      <c r="BF487" s="81"/>
      <c r="BG487" s="84">
        <v>43489.52670138889</v>
      </c>
      <c r="BH487" s="81"/>
      <c r="BI487" s="81" t="s">
        <v>586</v>
      </c>
      <c r="BJ487" s="82" t="s">
        <v>1414</v>
      </c>
      <c r="BK487" s="81">
        <v>13</v>
      </c>
      <c r="BL487" s="81">
        <v>3</v>
      </c>
      <c r="BM487" s="81"/>
      <c r="BN487" s="81"/>
      <c r="BO487" s="81"/>
      <c r="BP487" s="81"/>
      <c r="BQ487" s="81"/>
      <c r="BR487" s="81"/>
      <c r="BS487">
        <v>1</v>
      </c>
      <c r="BT487" s="80" t="str">
        <f>REPLACE(INDEX(GroupVertices[Group],MATCH(Edges[[#This Row],[Vertex 1]],GroupVertices[Vertex],0)),1,1,"")</f>
        <v>1</v>
      </c>
      <c r="BU487" s="80" t="str">
        <f>REPLACE(INDEX(GroupVertices[Group],MATCH(Edges[[#This Row],[Vertex 2]],GroupVertices[Vertex],0)),1,1,"")</f>
        <v>1</v>
      </c>
      <c r="BV487" s="48"/>
      <c r="BW487" s="49"/>
      <c r="BX487" s="48"/>
      <c r="BY487" s="49"/>
      <c r="BZ487" s="48"/>
      <c r="CA487" s="49"/>
      <c r="CB487" s="48"/>
      <c r="CC487" s="49"/>
      <c r="CD487" s="48"/>
    </row>
    <row r="488" spans="1:82" ht="15">
      <c r="A488" s="66" t="s">
        <v>579</v>
      </c>
      <c r="B488" s="66" t="s">
        <v>632</v>
      </c>
      <c r="C488" s="67"/>
      <c r="D488" s="68"/>
      <c r="E488" s="69"/>
      <c r="F488" s="70"/>
      <c r="G488" s="67"/>
      <c r="H488" s="71"/>
      <c r="I488" s="72"/>
      <c r="J488" s="72"/>
      <c r="K488" s="34" t="s">
        <v>65</v>
      </c>
      <c r="L488" s="79">
        <v>488</v>
      </c>
      <c r="M488" s="79"/>
      <c r="N488" s="74"/>
      <c r="O488" s="81" t="s">
        <v>636</v>
      </c>
      <c r="P488" s="81" t="s">
        <v>636</v>
      </c>
      <c r="Q488" s="81"/>
      <c r="R488" s="82" t="s">
        <v>655</v>
      </c>
      <c r="S488" s="84">
        <v>43489.529386574075</v>
      </c>
      <c r="T488" s="81"/>
      <c r="U488" s="81"/>
      <c r="V488" s="81"/>
      <c r="W488" s="81"/>
      <c r="X488" s="81"/>
      <c r="Y488" s="81" t="s">
        <v>973</v>
      </c>
      <c r="Z488" s="81"/>
      <c r="AA488" s="81"/>
      <c r="AB488" s="81"/>
      <c r="AC488" s="81"/>
      <c r="AD488" s="81"/>
      <c r="AE488" s="82" t="s">
        <v>1407</v>
      </c>
      <c r="AF488" s="81">
        <v>0</v>
      </c>
      <c r="AG488" s="81">
        <v>0</v>
      </c>
      <c r="AH488" s="81" t="s">
        <v>645</v>
      </c>
      <c r="AI488" s="81" t="s">
        <v>1453</v>
      </c>
      <c r="AJ488" s="84">
        <v>43489.5084375</v>
      </c>
      <c r="AK488" s="82" t="s">
        <v>1461</v>
      </c>
      <c r="AL488" s="81">
        <v>434</v>
      </c>
      <c r="AM488" s="81">
        <v>128</v>
      </c>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v>1</v>
      </c>
      <c r="BT488" s="80" t="str">
        <f>REPLACE(INDEX(GroupVertices[Group],MATCH(Edges[[#This Row],[Vertex 1]],GroupVertices[Vertex],0)),1,1,"")</f>
        <v>1</v>
      </c>
      <c r="BU488" s="80" t="str">
        <f>REPLACE(INDEX(GroupVertices[Group],MATCH(Edges[[#This Row],[Vertex 2]],GroupVertices[Vertex],0)),1,1,"")</f>
        <v>1</v>
      </c>
      <c r="BV488" s="48">
        <v>0</v>
      </c>
      <c r="BW488" s="49">
        <v>0</v>
      </c>
      <c r="BX488" s="48">
        <v>0</v>
      </c>
      <c r="BY488" s="49">
        <v>0</v>
      </c>
      <c r="BZ488" s="48">
        <v>0</v>
      </c>
      <c r="CA488" s="49">
        <v>0</v>
      </c>
      <c r="CB488" s="48">
        <v>7</v>
      </c>
      <c r="CC488" s="49">
        <v>100</v>
      </c>
      <c r="CD488" s="48">
        <v>7</v>
      </c>
    </row>
    <row r="489" spans="1:82" ht="15">
      <c r="A489" s="66" t="s">
        <v>580</v>
      </c>
      <c r="B489" s="66" t="s">
        <v>595</v>
      </c>
      <c r="C489" s="67" t="s">
        <v>3166</v>
      </c>
      <c r="D489" s="68">
        <v>7</v>
      </c>
      <c r="E489" s="69"/>
      <c r="F489" s="70"/>
      <c r="G489" s="67"/>
      <c r="H489" s="71"/>
      <c r="I489" s="72"/>
      <c r="J489" s="72"/>
      <c r="K489" s="34" t="s">
        <v>65</v>
      </c>
      <c r="L489" s="79">
        <v>489</v>
      </c>
      <c r="M489" s="79"/>
      <c r="N489" s="74"/>
      <c r="O489" s="81" t="s">
        <v>635</v>
      </c>
      <c r="P489" s="81" t="s">
        <v>637</v>
      </c>
      <c r="Q489" s="81"/>
      <c r="R489" s="81"/>
      <c r="S489" s="84">
        <v>43489.528958333336</v>
      </c>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t="s">
        <v>974</v>
      </c>
      <c r="AR489" s="81"/>
      <c r="AS489" s="81"/>
      <c r="AT489" s="81"/>
      <c r="AU489" s="81"/>
      <c r="AV489" s="81"/>
      <c r="AW489" s="81" t="s">
        <v>580</v>
      </c>
      <c r="AX489" s="81"/>
      <c r="AY489" s="82" t="s">
        <v>1408</v>
      </c>
      <c r="AZ489" s="81">
        <v>1</v>
      </c>
      <c r="BA489" s="81">
        <v>0</v>
      </c>
      <c r="BB489" s="81" t="s">
        <v>989</v>
      </c>
      <c r="BC489" s="81"/>
      <c r="BD489" s="81"/>
      <c r="BE489" s="81"/>
      <c r="BF489" s="81"/>
      <c r="BG489" s="84">
        <v>43489.51143518519</v>
      </c>
      <c r="BH489" s="81"/>
      <c r="BI489" s="81" t="s">
        <v>595</v>
      </c>
      <c r="BJ489" s="82" t="s">
        <v>1423</v>
      </c>
      <c r="BK489" s="81">
        <v>0</v>
      </c>
      <c r="BL489" s="81">
        <v>3</v>
      </c>
      <c r="BM489" s="81"/>
      <c r="BN489" s="81"/>
      <c r="BO489" s="81"/>
      <c r="BP489" s="81"/>
      <c r="BQ489" s="81"/>
      <c r="BR489" s="81"/>
      <c r="BS489">
        <v>1</v>
      </c>
      <c r="BT489" s="80" t="str">
        <f>REPLACE(INDEX(GroupVertices[Group],MATCH(Edges[[#This Row],[Vertex 1]],GroupVertices[Vertex],0)),1,1,"")</f>
        <v>1</v>
      </c>
      <c r="BU489" s="80" t="str">
        <f>REPLACE(INDEX(GroupVertices[Group],MATCH(Edges[[#This Row],[Vertex 2]],GroupVertices[Vertex],0)),1,1,"")</f>
        <v>1</v>
      </c>
      <c r="BV489" s="48"/>
      <c r="BW489" s="49"/>
      <c r="BX489" s="48"/>
      <c r="BY489" s="49"/>
      <c r="BZ489" s="48"/>
      <c r="CA489" s="49"/>
      <c r="CB489" s="48"/>
      <c r="CC489" s="49"/>
      <c r="CD489" s="48"/>
    </row>
    <row r="490" spans="1:82" ht="15">
      <c r="A490" s="66" t="s">
        <v>580</v>
      </c>
      <c r="B490" s="66" t="s">
        <v>632</v>
      </c>
      <c r="C490" s="67"/>
      <c r="D490" s="68"/>
      <c r="E490" s="69"/>
      <c r="F490" s="70"/>
      <c r="G490" s="67"/>
      <c r="H490" s="71"/>
      <c r="I490" s="72"/>
      <c r="J490" s="72"/>
      <c r="K490" s="34" t="s">
        <v>65</v>
      </c>
      <c r="L490" s="79">
        <v>490</v>
      </c>
      <c r="M490" s="79"/>
      <c r="N490" s="74"/>
      <c r="O490" s="81" t="s">
        <v>636</v>
      </c>
      <c r="P490" s="81" t="s">
        <v>636</v>
      </c>
      <c r="Q490" s="81"/>
      <c r="R490" s="82" t="s">
        <v>655</v>
      </c>
      <c r="S490" s="84">
        <v>43489.528958333336</v>
      </c>
      <c r="T490" s="81"/>
      <c r="U490" s="81"/>
      <c r="V490" s="81"/>
      <c r="W490" s="81"/>
      <c r="X490" s="81"/>
      <c r="Y490" s="81" t="s">
        <v>974</v>
      </c>
      <c r="Z490" s="81"/>
      <c r="AA490" s="81"/>
      <c r="AB490" s="81"/>
      <c r="AC490" s="81"/>
      <c r="AD490" s="81"/>
      <c r="AE490" s="82" t="s">
        <v>1408</v>
      </c>
      <c r="AF490" s="81">
        <v>1</v>
      </c>
      <c r="AG490" s="81">
        <v>0</v>
      </c>
      <c r="AH490" s="81" t="s">
        <v>645</v>
      </c>
      <c r="AI490" s="81" t="s">
        <v>1453</v>
      </c>
      <c r="AJ490" s="84">
        <v>43489.5084375</v>
      </c>
      <c r="AK490" s="82" t="s">
        <v>1461</v>
      </c>
      <c r="AL490" s="81">
        <v>434</v>
      </c>
      <c r="AM490" s="81">
        <v>128</v>
      </c>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v>1</v>
      </c>
      <c r="BT490" s="80" t="str">
        <f>REPLACE(INDEX(GroupVertices[Group],MATCH(Edges[[#This Row],[Vertex 1]],GroupVertices[Vertex],0)),1,1,"")</f>
        <v>1</v>
      </c>
      <c r="BU490" s="80" t="str">
        <f>REPLACE(INDEX(GroupVertices[Group],MATCH(Edges[[#This Row],[Vertex 2]],GroupVertices[Vertex],0)),1,1,"")</f>
        <v>1</v>
      </c>
      <c r="BV490" s="48">
        <v>0</v>
      </c>
      <c r="BW490" s="49">
        <v>0</v>
      </c>
      <c r="BX490" s="48">
        <v>0</v>
      </c>
      <c r="BY490" s="49">
        <v>0</v>
      </c>
      <c r="BZ490" s="48">
        <v>0</v>
      </c>
      <c r="CA490" s="49">
        <v>0</v>
      </c>
      <c r="CB490" s="48">
        <v>3</v>
      </c>
      <c r="CC490" s="49">
        <v>100</v>
      </c>
      <c r="CD490" s="48">
        <v>3</v>
      </c>
    </row>
    <row r="491" spans="1:82" ht="15">
      <c r="A491" s="66" t="s">
        <v>581</v>
      </c>
      <c r="B491" s="66" t="s">
        <v>590</v>
      </c>
      <c r="C491" s="67" t="s">
        <v>3168</v>
      </c>
      <c r="D491" s="68"/>
      <c r="E491" s="69"/>
      <c r="F491" s="70"/>
      <c r="G491" s="67"/>
      <c r="H491" s="71"/>
      <c r="I491" s="72"/>
      <c r="J491" s="72"/>
      <c r="K491" s="34" t="s">
        <v>65</v>
      </c>
      <c r="L491" s="79">
        <v>491</v>
      </c>
      <c r="M491" s="79"/>
      <c r="N491" s="74"/>
      <c r="O491" s="81" t="s">
        <v>635</v>
      </c>
      <c r="P491" s="81" t="s">
        <v>637</v>
      </c>
      <c r="Q491" s="81"/>
      <c r="R491" s="81"/>
      <c r="S491" s="84">
        <v>43489.52880787037</v>
      </c>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t="s">
        <v>975</v>
      </c>
      <c r="AR491" s="81"/>
      <c r="AS491" s="81"/>
      <c r="AT491" s="81"/>
      <c r="AU491" s="81"/>
      <c r="AV491" s="81"/>
      <c r="AW491" s="81" t="s">
        <v>581</v>
      </c>
      <c r="AX491" s="81"/>
      <c r="AY491" s="82" t="s">
        <v>1409</v>
      </c>
      <c r="AZ491" s="81">
        <v>0</v>
      </c>
      <c r="BA491" s="81">
        <v>0</v>
      </c>
      <c r="BB491" s="81" t="s">
        <v>984</v>
      </c>
      <c r="BC491" s="81"/>
      <c r="BD491" s="81"/>
      <c r="BE491" s="81"/>
      <c r="BF491" s="81"/>
      <c r="BG491" s="84">
        <v>43489.52408564815</v>
      </c>
      <c r="BH491" s="81"/>
      <c r="BI491" s="81" t="s">
        <v>590</v>
      </c>
      <c r="BJ491" s="82" t="s">
        <v>1418</v>
      </c>
      <c r="BK491" s="81">
        <v>5</v>
      </c>
      <c r="BL491" s="81">
        <v>11</v>
      </c>
      <c r="BM491" s="81"/>
      <c r="BN491" s="81"/>
      <c r="BO491" s="81"/>
      <c r="BP491" s="81"/>
      <c r="BQ491" s="81"/>
      <c r="BR491" s="81"/>
      <c r="BS491">
        <v>1</v>
      </c>
      <c r="BT491" s="80" t="str">
        <f>REPLACE(INDEX(GroupVertices[Group],MATCH(Edges[[#This Row],[Vertex 1]],GroupVertices[Vertex],0)),1,1,"")</f>
        <v>1</v>
      </c>
      <c r="BU491" s="80" t="str">
        <f>REPLACE(INDEX(GroupVertices[Group],MATCH(Edges[[#This Row],[Vertex 2]],GroupVertices[Vertex],0)),1,1,"")</f>
        <v>1</v>
      </c>
      <c r="BV491" s="48"/>
      <c r="BW491" s="49"/>
      <c r="BX491" s="48"/>
      <c r="BY491" s="49"/>
      <c r="BZ491" s="48"/>
      <c r="CA491" s="49"/>
      <c r="CB491" s="48"/>
      <c r="CC491" s="49"/>
      <c r="CD491" s="48"/>
    </row>
    <row r="492" spans="1:82" ht="15">
      <c r="A492" s="66" t="s">
        <v>581</v>
      </c>
      <c r="B492" s="66" t="s">
        <v>632</v>
      </c>
      <c r="C492" s="67"/>
      <c r="D492" s="68"/>
      <c r="E492" s="69"/>
      <c r="F492" s="70"/>
      <c r="G492" s="67"/>
      <c r="H492" s="71"/>
      <c r="I492" s="72"/>
      <c r="J492" s="72"/>
      <c r="K492" s="34" t="s">
        <v>65</v>
      </c>
      <c r="L492" s="79">
        <v>492</v>
      </c>
      <c r="M492" s="79"/>
      <c r="N492" s="74"/>
      <c r="O492" s="81" t="s">
        <v>636</v>
      </c>
      <c r="P492" s="81" t="s">
        <v>636</v>
      </c>
      <c r="Q492" s="81"/>
      <c r="R492" s="82" t="s">
        <v>655</v>
      </c>
      <c r="S492" s="84">
        <v>43489.52880787037</v>
      </c>
      <c r="T492" s="81"/>
      <c r="U492" s="81"/>
      <c r="V492" s="81"/>
      <c r="W492" s="81"/>
      <c r="X492" s="81"/>
      <c r="Y492" s="81" t="s">
        <v>975</v>
      </c>
      <c r="Z492" s="81"/>
      <c r="AA492" s="81"/>
      <c r="AB492" s="81"/>
      <c r="AC492" s="81"/>
      <c r="AD492" s="81"/>
      <c r="AE492" s="82" t="s">
        <v>1409</v>
      </c>
      <c r="AF492" s="81">
        <v>0</v>
      </c>
      <c r="AG492" s="81">
        <v>0</v>
      </c>
      <c r="AH492" s="81" t="s">
        <v>645</v>
      </c>
      <c r="AI492" s="81" t="s">
        <v>1453</v>
      </c>
      <c r="AJ492" s="84">
        <v>43489.5084375</v>
      </c>
      <c r="AK492" s="82" t="s">
        <v>1461</v>
      </c>
      <c r="AL492" s="81">
        <v>434</v>
      </c>
      <c r="AM492" s="81">
        <v>128</v>
      </c>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v>1</v>
      </c>
      <c r="BT492" s="80" t="str">
        <f>REPLACE(INDEX(GroupVertices[Group],MATCH(Edges[[#This Row],[Vertex 1]],GroupVertices[Vertex],0)),1,1,"")</f>
        <v>1</v>
      </c>
      <c r="BU492" s="80" t="str">
        <f>REPLACE(INDEX(GroupVertices[Group],MATCH(Edges[[#This Row],[Vertex 2]],GroupVertices[Vertex],0)),1,1,"")</f>
        <v>1</v>
      </c>
      <c r="BV492" s="48">
        <v>0</v>
      </c>
      <c r="BW492" s="49">
        <v>0</v>
      </c>
      <c r="BX492" s="48">
        <v>0</v>
      </c>
      <c r="BY492" s="49">
        <v>0</v>
      </c>
      <c r="BZ492" s="48">
        <v>0</v>
      </c>
      <c r="CA492" s="49">
        <v>0</v>
      </c>
      <c r="CB492" s="48">
        <v>11</v>
      </c>
      <c r="CC492" s="49">
        <v>100</v>
      </c>
      <c r="CD492" s="48">
        <v>11</v>
      </c>
    </row>
    <row r="493" spans="1:82" ht="15">
      <c r="A493" s="66" t="s">
        <v>582</v>
      </c>
      <c r="B493" s="66" t="s">
        <v>591</v>
      </c>
      <c r="C493" s="67" t="s">
        <v>3170</v>
      </c>
      <c r="D493" s="68">
        <v>9.377443751081735</v>
      </c>
      <c r="E493" s="69"/>
      <c r="F493" s="70"/>
      <c r="G493" s="67"/>
      <c r="H493" s="71"/>
      <c r="I493" s="72"/>
      <c r="J493" s="72"/>
      <c r="K493" s="34" t="s">
        <v>65</v>
      </c>
      <c r="L493" s="79">
        <v>493</v>
      </c>
      <c r="M493" s="79"/>
      <c r="N493" s="74"/>
      <c r="O493" s="81" t="s">
        <v>635</v>
      </c>
      <c r="P493" s="81" t="s">
        <v>637</v>
      </c>
      <c r="Q493" s="81"/>
      <c r="R493" s="81"/>
      <c r="S493" s="84">
        <v>43489.528703703705</v>
      </c>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t="s">
        <v>976</v>
      </c>
      <c r="AR493" s="81"/>
      <c r="AS493" s="81"/>
      <c r="AT493" s="81"/>
      <c r="AU493" s="81"/>
      <c r="AV493" s="81"/>
      <c r="AW493" s="81" t="s">
        <v>582</v>
      </c>
      <c r="AX493" s="81"/>
      <c r="AY493" s="82" t="s">
        <v>1410</v>
      </c>
      <c r="AZ493" s="81">
        <v>3</v>
      </c>
      <c r="BA493" s="81">
        <v>0</v>
      </c>
      <c r="BB493" s="81" t="s">
        <v>985</v>
      </c>
      <c r="BC493" s="81"/>
      <c r="BD493" s="81"/>
      <c r="BE493" s="81"/>
      <c r="BF493" s="81"/>
      <c r="BG493" s="84">
        <v>43489.523680555554</v>
      </c>
      <c r="BH493" s="81"/>
      <c r="BI493" s="81" t="s">
        <v>591</v>
      </c>
      <c r="BJ493" s="82" t="s">
        <v>1419</v>
      </c>
      <c r="BK493" s="81">
        <v>9</v>
      </c>
      <c r="BL493" s="81">
        <v>12</v>
      </c>
      <c r="BM493" s="81"/>
      <c r="BN493" s="81"/>
      <c r="BO493" s="81"/>
      <c r="BP493" s="81"/>
      <c r="BQ493" s="81"/>
      <c r="BR493" s="81"/>
      <c r="BS493">
        <v>1</v>
      </c>
      <c r="BT493" s="80" t="str">
        <f>REPLACE(INDEX(GroupVertices[Group],MATCH(Edges[[#This Row],[Vertex 1]],GroupVertices[Vertex],0)),1,1,"")</f>
        <v>1</v>
      </c>
      <c r="BU493" s="80" t="str">
        <f>REPLACE(INDEX(GroupVertices[Group],MATCH(Edges[[#This Row],[Vertex 2]],GroupVertices[Vertex],0)),1,1,"")</f>
        <v>1</v>
      </c>
      <c r="BV493" s="48"/>
      <c r="BW493" s="49"/>
      <c r="BX493" s="48"/>
      <c r="BY493" s="49"/>
      <c r="BZ493" s="48"/>
      <c r="CA493" s="49"/>
      <c r="CB493" s="48"/>
      <c r="CC493" s="49"/>
      <c r="CD493" s="48"/>
    </row>
    <row r="494" spans="1:82" ht="15">
      <c r="A494" s="66" t="s">
        <v>582</v>
      </c>
      <c r="B494" s="66" t="s">
        <v>632</v>
      </c>
      <c r="C494" s="67"/>
      <c r="D494" s="68"/>
      <c r="E494" s="69"/>
      <c r="F494" s="70"/>
      <c r="G494" s="67"/>
      <c r="H494" s="71"/>
      <c r="I494" s="72"/>
      <c r="J494" s="72"/>
      <c r="K494" s="34" t="s">
        <v>65</v>
      </c>
      <c r="L494" s="79">
        <v>494</v>
      </c>
      <c r="M494" s="79"/>
      <c r="N494" s="74"/>
      <c r="O494" s="81" t="s">
        <v>636</v>
      </c>
      <c r="P494" s="81" t="s">
        <v>636</v>
      </c>
      <c r="Q494" s="81"/>
      <c r="R494" s="82" t="s">
        <v>655</v>
      </c>
      <c r="S494" s="84">
        <v>43489.528703703705</v>
      </c>
      <c r="T494" s="81"/>
      <c r="U494" s="81"/>
      <c r="V494" s="81"/>
      <c r="W494" s="81"/>
      <c r="X494" s="81"/>
      <c r="Y494" s="81" t="s">
        <v>976</v>
      </c>
      <c r="Z494" s="81"/>
      <c r="AA494" s="81"/>
      <c r="AB494" s="81"/>
      <c r="AC494" s="81"/>
      <c r="AD494" s="81"/>
      <c r="AE494" s="82" t="s">
        <v>1410</v>
      </c>
      <c r="AF494" s="81">
        <v>3</v>
      </c>
      <c r="AG494" s="81">
        <v>0</v>
      </c>
      <c r="AH494" s="81" t="s">
        <v>645</v>
      </c>
      <c r="AI494" s="81" t="s">
        <v>1453</v>
      </c>
      <c r="AJ494" s="84">
        <v>43489.5084375</v>
      </c>
      <c r="AK494" s="82" t="s">
        <v>1461</v>
      </c>
      <c r="AL494" s="81">
        <v>434</v>
      </c>
      <c r="AM494" s="81">
        <v>128</v>
      </c>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v>1</v>
      </c>
      <c r="BT494" s="80" t="str">
        <f>REPLACE(INDEX(GroupVertices[Group],MATCH(Edges[[#This Row],[Vertex 1]],GroupVertices[Vertex],0)),1,1,"")</f>
        <v>1</v>
      </c>
      <c r="BU494" s="80" t="str">
        <f>REPLACE(INDEX(GroupVertices[Group],MATCH(Edges[[#This Row],[Vertex 2]],GroupVertices[Vertex],0)),1,1,"")</f>
        <v>1</v>
      </c>
      <c r="BV494" s="48">
        <v>1</v>
      </c>
      <c r="BW494" s="49">
        <v>14.285714285714286</v>
      </c>
      <c r="BX494" s="48">
        <v>0</v>
      </c>
      <c r="BY494" s="49">
        <v>0</v>
      </c>
      <c r="BZ494" s="48">
        <v>0</v>
      </c>
      <c r="CA494" s="49">
        <v>0</v>
      </c>
      <c r="CB494" s="48">
        <v>6</v>
      </c>
      <c r="CC494" s="49">
        <v>85.71428571428571</v>
      </c>
      <c r="CD494" s="48">
        <v>7</v>
      </c>
    </row>
    <row r="495" spans="1:82" ht="15">
      <c r="A495" s="66" t="s">
        <v>583</v>
      </c>
      <c r="B495" s="66" t="s">
        <v>591</v>
      </c>
      <c r="C495" s="67" t="s">
        <v>3168</v>
      </c>
      <c r="D495" s="68"/>
      <c r="E495" s="69"/>
      <c r="F495" s="70"/>
      <c r="G495" s="67"/>
      <c r="H495" s="71"/>
      <c r="I495" s="72"/>
      <c r="J495" s="72"/>
      <c r="K495" s="34" t="s">
        <v>65</v>
      </c>
      <c r="L495" s="79">
        <v>495</v>
      </c>
      <c r="M495" s="79"/>
      <c r="N495" s="74"/>
      <c r="O495" s="81" t="s">
        <v>635</v>
      </c>
      <c r="P495" s="81" t="s">
        <v>637</v>
      </c>
      <c r="Q495" s="81"/>
      <c r="R495" s="81"/>
      <c r="S495" s="84">
        <v>43489.52825231481</v>
      </c>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t="s">
        <v>977</v>
      </c>
      <c r="AR495" s="81"/>
      <c r="AS495" s="81"/>
      <c r="AT495" s="81"/>
      <c r="AU495" s="81"/>
      <c r="AV495" s="81"/>
      <c r="AW495" s="81" t="s">
        <v>583</v>
      </c>
      <c r="AX495" s="81"/>
      <c r="AY495" s="82" t="s">
        <v>1411</v>
      </c>
      <c r="AZ495" s="81">
        <v>0</v>
      </c>
      <c r="BA495" s="81">
        <v>0</v>
      </c>
      <c r="BB495" s="81" t="s">
        <v>985</v>
      </c>
      <c r="BC495" s="81"/>
      <c r="BD495" s="81"/>
      <c r="BE495" s="81"/>
      <c r="BF495" s="81"/>
      <c r="BG495" s="84">
        <v>43489.523680555554</v>
      </c>
      <c r="BH495" s="81"/>
      <c r="BI495" s="81" t="s">
        <v>591</v>
      </c>
      <c r="BJ495" s="82" t="s">
        <v>1419</v>
      </c>
      <c r="BK495" s="81">
        <v>9</v>
      </c>
      <c r="BL495" s="81">
        <v>12</v>
      </c>
      <c r="BM495" s="81"/>
      <c r="BN495" s="81"/>
      <c r="BO495" s="81"/>
      <c r="BP495" s="81"/>
      <c r="BQ495" s="81"/>
      <c r="BR495" s="81"/>
      <c r="BS495">
        <v>1</v>
      </c>
      <c r="BT495" s="80" t="str">
        <f>REPLACE(INDEX(GroupVertices[Group],MATCH(Edges[[#This Row],[Vertex 1]],GroupVertices[Vertex],0)),1,1,"")</f>
        <v>1</v>
      </c>
      <c r="BU495" s="80" t="str">
        <f>REPLACE(INDEX(GroupVertices[Group],MATCH(Edges[[#This Row],[Vertex 2]],GroupVertices[Vertex],0)),1,1,"")</f>
        <v>1</v>
      </c>
      <c r="BV495" s="48"/>
      <c r="BW495" s="49"/>
      <c r="BX495" s="48"/>
      <c r="BY495" s="49"/>
      <c r="BZ495" s="48"/>
      <c r="CA495" s="49"/>
      <c r="CB495" s="48"/>
      <c r="CC495" s="49"/>
      <c r="CD495" s="48"/>
    </row>
    <row r="496" spans="1:82" ht="15">
      <c r="A496" s="66" t="s">
        <v>583</v>
      </c>
      <c r="B496" s="66" t="s">
        <v>632</v>
      </c>
      <c r="C496" s="67"/>
      <c r="D496" s="68"/>
      <c r="E496" s="69"/>
      <c r="F496" s="70"/>
      <c r="G496" s="67"/>
      <c r="H496" s="71"/>
      <c r="I496" s="72"/>
      <c r="J496" s="72"/>
      <c r="K496" s="34" t="s">
        <v>65</v>
      </c>
      <c r="L496" s="79">
        <v>496</v>
      </c>
      <c r="M496" s="79"/>
      <c r="N496" s="74"/>
      <c r="O496" s="81" t="s">
        <v>636</v>
      </c>
      <c r="P496" s="81" t="s">
        <v>636</v>
      </c>
      <c r="Q496" s="81"/>
      <c r="R496" s="82" t="s">
        <v>655</v>
      </c>
      <c r="S496" s="84">
        <v>43489.52825231481</v>
      </c>
      <c r="T496" s="81"/>
      <c r="U496" s="81"/>
      <c r="V496" s="81"/>
      <c r="W496" s="81"/>
      <c r="X496" s="81"/>
      <c r="Y496" s="81" t="s">
        <v>977</v>
      </c>
      <c r="Z496" s="81"/>
      <c r="AA496" s="81"/>
      <c r="AB496" s="81"/>
      <c r="AC496" s="81"/>
      <c r="AD496" s="81"/>
      <c r="AE496" s="82" t="s">
        <v>1411</v>
      </c>
      <c r="AF496" s="81">
        <v>0</v>
      </c>
      <c r="AG496" s="81">
        <v>0</v>
      </c>
      <c r="AH496" s="81" t="s">
        <v>645</v>
      </c>
      <c r="AI496" s="81" t="s">
        <v>1453</v>
      </c>
      <c r="AJ496" s="84">
        <v>43489.5084375</v>
      </c>
      <c r="AK496" s="82" t="s">
        <v>1461</v>
      </c>
      <c r="AL496" s="81">
        <v>434</v>
      </c>
      <c r="AM496" s="81">
        <v>128</v>
      </c>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v>1</v>
      </c>
      <c r="BT496" s="80" t="str">
        <f>REPLACE(INDEX(GroupVertices[Group],MATCH(Edges[[#This Row],[Vertex 1]],GroupVertices[Vertex],0)),1,1,"")</f>
        <v>1</v>
      </c>
      <c r="BU496" s="80" t="str">
        <f>REPLACE(INDEX(GroupVertices[Group],MATCH(Edges[[#This Row],[Vertex 2]],GroupVertices[Vertex],0)),1,1,"")</f>
        <v>1</v>
      </c>
      <c r="BV496" s="48">
        <v>0</v>
      </c>
      <c r="BW496" s="49">
        <v>0</v>
      </c>
      <c r="BX496" s="48">
        <v>0</v>
      </c>
      <c r="BY496" s="49">
        <v>0</v>
      </c>
      <c r="BZ496" s="48">
        <v>0</v>
      </c>
      <c r="CA496" s="49">
        <v>0</v>
      </c>
      <c r="CB496" s="48">
        <v>4</v>
      </c>
      <c r="CC496" s="49">
        <v>100</v>
      </c>
      <c r="CD496" s="48">
        <v>4</v>
      </c>
    </row>
    <row r="497" spans="1:82" ht="15">
      <c r="A497" s="66" t="s">
        <v>584</v>
      </c>
      <c r="B497" s="66" t="s">
        <v>595</v>
      </c>
      <c r="C497" s="67" t="s">
        <v>3167</v>
      </c>
      <c r="D497" s="68">
        <v>8.5</v>
      </c>
      <c r="E497" s="69"/>
      <c r="F497" s="70"/>
      <c r="G497" s="67"/>
      <c r="H497" s="71"/>
      <c r="I497" s="72"/>
      <c r="J497" s="72"/>
      <c r="K497" s="34" t="s">
        <v>65</v>
      </c>
      <c r="L497" s="79">
        <v>497</v>
      </c>
      <c r="M497" s="79"/>
      <c r="N497" s="74"/>
      <c r="O497" s="81" t="s">
        <v>635</v>
      </c>
      <c r="P497" s="81" t="s">
        <v>637</v>
      </c>
      <c r="Q497" s="81"/>
      <c r="R497" s="81"/>
      <c r="S497" s="84">
        <v>43489.52724537037</v>
      </c>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t="s">
        <v>978</v>
      </c>
      <c r="AR497" s="81"/>
      <c r="AS497" s="81"/>
      <c r="AT497" s="81"/>
      <c r="AU497" s="81"/>
      <c r="AV497" s="81"/>
      <c r="AW497" s="81" t="s">
        <v>584</v>
      </c>
      <c r="AX497" s="81"/>
      <c r="AY497" s="82" t="s">
        <v>1412</v>
      </c>
      <c r="AZ497" s="81">
        <v>2</v>
      </c>
      <c r="BA497" s="81">
        <v>0</v>
      </c>
      <c r="BB497" s="81" t="s">
        <v>989</v>
      </c>
      <c r="BC497" s="81"/>
      <c r="BD497" s="81"/>
      <c r="BE497" s="81"/>
      <c r="BF497" s="81"/>
      <c r="BG497" s="84">
        <v>43489.51143518519</v>
      </c>
      <c r="BH497" s="81"/>
      <c r="BI497" s="81" t="s">
        <v>595</v>
      </c>
      <c r="BJ497" s="82" t="s">
        <v>1423</v>
      </c>
      <c r="BK497" s="81">
        <v>0</v>
      </c>
      <c r="BL497" s="81">
        <v>3</v>
      </c>
      <c r="BM497" s="81"/>
      <c r="BN497" s="81"/>
      <c r="BO497" s="81"/>
      <c r="BP497" s="81"/>
      <c r="BQ497" s="81"/>
      <c r="BR497" s="81"/>
      <c r="BS497">
        <v>1</v>
      </c>
      <c r="BT497" s="80" t="str">
        <f>REPLACE(INDEX(GroupVertices[Group],MATCH(Edges[[#This Row],[Vertex 1]],GroupVertices[Vertex],0)),1,1,"")</f>
        <v>1</v>
      </c>
      <c r="BU497" s="80" t="str">
        <f>REPLACE(INDEX(GroupVertices[Group],MATCH(Edges[[#This Row],[Vertex 2]],GroupVertices[Vertex],0)),1,1,"")</f>
        <v>1</v>
      </c>
      <c r="BV497" s="48"/>
      <c r="BW497" s="49"/>
      <c r="BX497" s="48"/>
      <c r="BY497" s="49"/>
      <c r="BZ497" s="48"/>
      <c r="CA497" s="49"/>
      <c r="CB497" s="48"/>
      <c r="CC497" s="49"/>
      <c r="CD497" s="48"/>
    </row>
    <row r="498" spans="1:82" ht="15">
      <c r="A498" s="66" t="s">
        <v>584</v>
      </c>
      <c r="B498" s="66" t="s">
        <v>632</v>
      </c>
      <c r="C498" s="67"/>
      <c r="D498" s="68"/>
      <c r="E498" s="69"/>
      <c r="F498" s="70"/>
      <c r="G498" s="67"/>
      <c r="H498" s="71"/>
      <c r="I498" s="72"/>
      <c r="J498" s="72"/>
      <c r="K498" s="34" t="s">
        <v>65</v>
      </c>
      <c r="L498" s="79">
        <v>498</v>
      </c>
      <c r="M498" s="79"/>
      <c r="N498" s="74"/>
      <c r="O498" s="81" t="s">
        <v>636</v>
      </c>
      <c r="P498" s="81" t="s">
        <v>636</v>
      </c>
      <c r="Q498" s="81"/>
      <c r="R498" s="82" t="s">
        <v>655</v>
      </c>
      <c r="S498" s="84">
        <v>43489.52724537037</v>
      </c>
      <c r="T498" s="81"/>
      <c r="U498" s="81"/>
      <c r="V498" s="81"/>
      <c r="W498" s="81"/>
      <c r="X498" s="81"/>
      <c r="Y498" s="81" t="s">
        <v>978</v>
      </c>
      <c r="Z498" s="81"/>
      <c r="AA498" s="81"/>
      <c r="AB498" s="81"/>
      <c r="AC498" s="81"/>
      <c r="AD498" s="81"/>
      <c r="AE498" s="82" t="s">
        <v>1412</v>
      </c>
      <c r="AF498" s="81">
        <v>2</v>
      </c>
      <c r="AG498" s="81">
        <v>0</v>
      </c>
      <c r="AH498" s="81" t="s">
        <v>645</v>
      </c>
      <c r="AI498" s="81" t="s">
        <v>1453</v>
      </c>
      <c r="AJ498" s="84">
        <v>43489.5084375</v>
      </c>
      <c r="AK498" s="82" t="s">
        <v>1461</v>
      </c>
      <c r="AL498" s="81">
        <v>434</v>
      </c>
      <c r="AM498" s="81">
        <v>128</v>
      </c>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v>1</v>
      </c>
      <c r="BT498" s="80" t="str">
        <f>REPLACE(INDEX(GroupVertices[Group],MATCH(Edges[[#This Row],[Vertex 1]],GroupVertices[Vertex],0)),1,1,"")</f>
        <v>1</v>
      </c>
      <c r="BU498" s="80" t="str">
        <f>REPLACE(INDEX(GroupVertices[Group],MATCH(Edges[[#This Row],[Vertex 2]],GroupVertices[Vertex],0)),1,1,"")</f>
        <v>1</v>
      </c>
      <c r="BV498" s="48">
        <v>0</v>
      </c>
      <c r="BW498" s="49">
        <v>0</v>
      </c>
      <c r="BX498" s="48">
        <v>0</v>
      </c>
      <c r="BY498" s="49">
        <v>0</v>
      </c>
      <c r="BZ498" s="48">
        <v>0</v>
      </c>
      <c r="CA498" s="49">
        <v>0</v>
      </c>
      <c r="CB498" s="48">
        <v>6</v>
      </c>
      <c r="CC498" s="49">
        <v>100</v>
      </c>
      <c r="CD498" s="48">
        <v>6</v>
      </c>
    </row>
    <row r="499" spans="1:82" ht="15">
      <c r="A499" s="66" t="s">
        <v>585</v>
      </c>
      <c r="B499" s="66" t="s">
        <v>632</v>
      </c>
      <c r="C499" s="67"/>
      <c r="D499" s="68"/>
      <c r="E499" s="69"/>
      <c r="F499" s="70"/>
      <c r="G499" s="67"/>
      <c r="H499" s="71"/>
      <c r="I499" s="72"/>
      <c r="J499" s="72"/>
      <c r="K499" s="34" t="s">
        <v>65</v>
      </c>
      <c r="L499" s="79">
        <v>499</v>
      </c>
      <c r="M499" s="79"/>
      <c r="N499" s="74"/>
      <c r="O499" s="81" t="s">
        <v>636</v>
      </c>
      <c r="P499" s="81" t="s">
        <v>636</v>
      </c>
      <c r="Q499" s="81"/>
      <c r="R499" s="82" t="s">
        <v>655</v>
      </c>
      <c r="S499" s="84">
        <v>43489.52710648148</v>
      </c>
      <c r="T499" s="81"/>
      <c r="U499" s="81"/>
      <c r="V499" s="81"/>
      <c r="W499" s="81"/>
      <c r="X499" s="81"/>
      <c r="Y499" s="81" t="s">
        <v>979</v>
      </c>
      <c r="Z499" s="81"/>
      <c r="AA499" s="81"/>
      <c r="AB499" s="81"/>
      <c r="AC499" s="81"/>
      <c r="AD499" s="81"/>
      <c r="AE499" s="82" t="s">
        <v>1413</v>
      </c>
      <c r="AF499" s="81">
        <v>5</v>
      </c>
      <c r="AG499" s="81">
        <v>0</v>
      </c>
      <c r="AH499" s="81" t="s">
        <v>645</v>
      </c>
      <c r="AI499" s="81" t="s">
        <v>1453</v>
      </c>
      <c r="AJ499" s="84">
        <v>43489.5084375</v>
      </c>
      <c r="AK499" s="82" t="s">
        <v>1461</v>
      </c>
      <c r="AL499" s="81">
        <v>434</v>
      </c>
      <c r="AM499" s="81">
        <v>128</v>
      </c>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v>1</v>
      </c>
      <c r="BT499" s="80" t="str">
        <f>REPLACE(INDEX(GroupVertices[Group],MATCH(Edges[[#This Row],[Vertex 1]],GroupVertices[Vertex],0)),1,1,"")</f>
        <v>1</v>
      </c>
      <c r="BU499" s="80" t="str">
        <f>REPLACE(INDEX(GroupVertices[Group],MATCH(Edges[[#This Row],[Vertex 2]],GroupVertices[Vertex],0)),1,1,"")</f>
        <v>1</v>
      </c>
      <c r="BV499" s="48">
        <v>1</v>
      </c>
      <c r="BW499" s="49">
        <v>10</v>
      </c>
      <c r="BX499" s="48">
        <v>0</v>
      </c>
      <c r="BY499" s="49">
        <v>0</v>
      </c>
      <c r="BZ499" s="48">
        <v>0</v>
      </c>
      <c r="CA499" s="49">
        <v>0</v>
      </c>
      <c r="CB499" s="48">
        <v>9</v>
      </c>
      <c r="CC499" s="49">
        <v>90</v>
      </c>
      <c r="CD499" s="48">
        <v>10</v>
      </c>
    </row>
    <row r="500" spans="1:82" ht="15">
      <c r="A500" s="66" t="s">
        <v>586</v>
      </c>
      <c r="B500" s="66" t="s">
        <v>632</v>
      </c>
      <c r="C500" s="67"/>
      <c r="D500" s="68"/>
      <c r="E500" s="69"/>
      <c r="F500" s="70"/>
      <c r="G500" s="67"/>
      <c r="H500" s="71"/>
      <c r="I500" s="72"/>
      <c r="J500" s="72"/>
      <c r="K500" s="34" t="s">
        <v>65</v>
      </c>
      <c r="L500" s="79">
        <v>500</v>
      </c>
      <c r="M500" s="79"/>
      <c r="N500" s="74"/>
      <c r="O500" s="81" t="s">
        <v>636</v>
      </c>
      <c r="P500" s="81" t="s">
        <v>636</v>
      </c>
      <c r="Q500" s="81"/>
      <c r="R500" s="82" t="s">
        <v>655</v>
      </c>
      <c r="S500" s="84">
        <v>43489.52670138889</v>
      </c>
      <c r="T500" s="81"/>
      <c r="U500" s="81"/>
      <c r="V500" s="81"/>
      <c r="W500" s="81"/>
      <c r="X500" s="81"/>
      <c r="Y500" s="81" t="s">
        <v>980</v>
      </c>
      <c r="Z500" s="81"/>
      <c r="AA500" s="81"/>
      <c r="AB500" s="81"/>
      <c r="AC500" s="81"/>
      <c r="AD500" s="81"/>
      <c r="AE500" s="82" t="s">
        <v>1414</v>
      </c>
      <c r="AF500" s="81">
        <v>13</v>
      </c>
      <c r="AG500" s="81">
        <v>3</v>
      </c>
      <c r="AH500" s="81" t="s">
        <v>645</v>
      </c>
      <c r="AI500" s="81" t="s">
        <v>1453</v>
      </c>
      <c r="AJ500" s="84">
        <v>43489.5084375</v>
      </c>
      <c r="AK500" s="82" t="s">
        <v>1461</v>
      </c>
      <c r="AL500" s="81">
        <v>434</v>
      </c>
      <c r="AM500" s="81">
        <v>128</v>
      </c>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v>1</v>
      </c>
      <c r="BT500" s="80" t="str">
        <f>REPLACE(INDEX(GroupVertices[Group],MATCH(Edges[[#This Row],[Vertex 1]],GroupVertices[Vertex],0)),1,1,"")</f>
        <v>1</v>
      </c>
      <c r="BU500" s="80" t="str">
        <f>REPLACE(INDEX(GroupVertices[Group],MATCH(Edges[[#This Row],[Vertex 2]],GroupVertices[Vertex],0)),1,1,"")</f>
        <v>1</v>
      </c>
      <c r="BV500" s="48">
        <v>2</v>
      </c>
      <c r="BW500" s="49">
        <v>10</v>
      </c>
      <c r="BX500" s="48">
        <v>1</v>
      </c>
      <c r="BY500" s="49">
        <v>5</v>
      </c>
      <c r="BZ500" s="48">
        <v>0</v>
      </c>
      <c r="CA500" s="49">
        <v>0</v>
      </c>
      <c r="CB500" s="48">
        <v>17</v>
      </c>
      <c r="CC500" s="49">
        <v>85</v>
      </c>
      <c r="CD500" s="48">
        <v>20</v>
      </c>
    </row>
    <row r="501" spans="1:82" ht="15">
      <c r="A501" s="66" t="s">
        <v>587</v>
      </c>
      <c r="B501" s="66" t="s">
        <v>632</v>
      </c>
      <c r="C501" s="67"/>
      <c r="D501" s="68"/>
      <c r="E501" s="69"/>
      <c r="F501" s="70"/>
      <c r="G501" s="67"/>
      <c r="H501" s="71"/>
      <c r="I501" s="72"/>
      <c r="J501" s="72"/>
      <c r="K501" s="34" t="s">
        <v>65</v>
      </c>
      <c r="L501" s="79">
        <v>501</v>
      </c>
      <c r="M501" s="79"/>
      <c r="N501" s="74"/>
      <c r="O501" s="81" t="s">
        <v>636</v>
      </c>
      <c r="P501" s="81" t="s">
        <v>636</v>
      </c>
      <c r="Q501" s="81"/>
      <c r="R501" s="82" t="s">
        <v>655</v>
      </c>
      <c r="S501" s="84">
        <v>43489.52618055556</v>
      </c>
      <c r="T501" s="81"/>
      <c r="U501" s="81"/>
      <c r="V501" s="81"/>
      <c r="W501" s="81"/>
      <c r="X501" s="81"/>
      <c r="Y501" s="81" t="s">
        <v>981</v>
      </c>
      <c r="Z501" s="81"/>
      <c r="AA501" s="81"/>
      <c r="AB501" s="81"/>
      <c r="AC501" s="81"/>
      <c r="AD501" s="81"/>
      <c r="AE501" s="82" t="s">
        <v>1415</v>
      </c>
      <c r="AF501" s="81">
        <v>0</v>
      </c>
      <c r="AG501" s="81">
        <v>0</v>
      </c>
      <c r="AH501" s="81" t="s">
        <v>645</v>
      </c>
      <c r="AI501" s="81" t="s">
        <v>1453</v>
      </c>
      <c r="AJ501" s="84">
        <v>43489.5084375</v>
      </c>
      <c r="AK501" s="82" t="s">
        <v>1461</v>
      </c>
      <c r="AL501" s="81">
        <v>434</v>
      </c>
      <c r="AM501" s="81">
        <v>128</v>
      </c>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v>1</v>
      </c>
      <c r="BT501" s="80" t="str">
        <f>REPLACE(INDEX(GroupVertices[Group],MATCH(Edges[[#This Row],[Vertex 1]],GroupVertices[Vertex],0)),1,1,"")</f>
        <v>1</v>
      </c>
      <c r="BU501" s="80" t="str">
        <f>REPLACE(INDEX(GroupVertices[Group],MATCH(Edges[[#This Row],[Vertex 2]],GroupVertices[Vertex],0)),1,1,"")</f>
        <v>1</v>
      </c>
      <c r="BV501" s="48">
        <v>0</v>
      </c>
      <c r="BW501" s="49">
        <v>0</v>
      </c>
      <c r="BX501" s="48">
        <v>1</v>
      </c>
      <c r="BY501" s="49">
        <v>33.333333333333336</v>
      </c>
      <c r="BZ501" s="48">
        <v>0</v>
      </c>
      <c r="CA501" s="49">
        <v>0</v>
      </c>
      <c r="CB501" s="48">
        <v>2</v>
      </c>
      <c r="CC501" s="49">
        <v>66.66666666666667</v>
      </c>
      <c r="CD501" s="48">
        <v>3</v>
      </c>
    </row>
    <row r="502" spans="1:82" ht="15">
      <c r="A502" s="66" t="s">
        <v>588</v>
      </c>
      <c r="B502" s="66" t="s">
        <v>593</v>
      </c>
      <c r="C502" s="67" t="s">
        <v>3174</v>
      </c>
      <c r="D502" s="68">
        <v>10</v>
      </c>
      <c r="E502" s="69"/>
      <c r="F502" s="70"/>
      <c r="G502" s="67"/>
      <c r="H502" s="71"/>
      <c r="I502" s="72"/>
      <c r="J502" s="72"/>
      <c r="K502" s="34" t="s">
        <v>65</v>
      </c>
      <c r="L502" s="79">
        <v>502</v>
      </c>
      <c r="M502" s="79"/>
      <c r="N502" s="74"/>
      <c r="O502" s="81" t="s">
        <v>635</v>
      </c>
      <c r="P502" s="81" t="s">
        <v>637</v>
      </c>
      <c r="Q502" s="81"/>
      <c r="R502" s="81"/>
      <c r="S502" s="84">
        <v>43489.52512731482</v>
      </c>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t="s">
        <v>982</v>
      </c>
      <c r="AR502" s="81"/>
      <c r="AS502" s="81"/>
      <c r="AT502" s="81"/>
      <c r="AU502" s="81"/>
      <c r="AV502" s="81"/>
      <c r="AW502" s="81" t="s">
        <v>588</v>
      </c>
      <c r="AX502" s="81"/>
      <c r="AY502" s="82" t="s">
        <v>1416</v>
      </c>
      <c r="AZ502" s="81">
        <v>9</v>
      </c>
      <c r="BA502" s="81">
        <v>0</v>
      </c>
      <c r="BB502" s="81" t="s">
        <v>987</v>
      </c>
      <c r="BC502" s="81"/>
      <c r="BD502" s="81"/>
      <c r="BE502" s="81"/>
      <c r="BF502" s="81"/>
      <c r="BG502" s="84">
        <v>43489.51665509259</v>
      </c>
      <c r="BH502" s="81"/>
      <c r="BI502" s="81" t="s">
        <v>593</v>
      </c>
      <c r="BJ502" s="82" t="s">
        <v>1421</v>
      </c>
      <c r="BK502" s="81">
        <v>49</v>
      </c>
      <c r="BL502" s="81">
        <v>9</v>
      </c>
      <c r="BM502" s="81"/>
      <c r="BN502" s="81"/>
      <c r="BO502" s="81"/>
      <c r="BP502" s="81"/>
      <c r="BQ502" s="81"/>
      <c r="BR502" s="81"/>
      <c r="BS502">
        <v>1</v>
      </c>
      <c r="BT502" s="80" t="str">
        <f>REPLACE(INDEX(GroupVertices[Group],MATCH(Edges[[#This Row],[Vertex 1]],GroupVertices[Vertex],0)),1,1,"")</f>
        <v>1</v>
      </c>
      <c r="BU502" s="80" t="str">
        <f>REPLACE(INDEX(GroupVertices[Group],MATCH(Edges[[#This Row],[Vertex 2]],GroupVertices[Vertex],0)),1,1,"")</f>
        <v>1</v>
      </c>
      <c r="BV502" s="48"/>
      <c r="BW502" s="49"/>
      <c r="BX502" s="48"/>
      <c r="BY502" s="49"/>
      <c r="BZ502" s="48"/>
      <c r="CA502" s="49"/>
      <c r="CB502" s="48"/>
      <c r="CC502" s="49"/>
      <c r="CD502" s="48"/>
    </row>
    <row r="503" spans="1:82" ht="15">
      <c r="A503" s="66" t="s">
        <v>588</v>
      </c>
      <c r="B503" s="66" t="s">
        <v>632</v>
      </c>
      <c r="C503" s="67"/>
      <c r="D503" s="68"/>
      <c r="E503" s="69"/>
      <c r="F503" s="70"/>
      <c r="G503" s="67"/>
      <c r="H503" s="71"/>
      <c r="I503" s="72"/>
      <c r="J503" s="72"/>
      <c r="K503" s="34" t="s">
        <v>65</v>
      </c>
      <c r="L503" s="79">
        <v>503</v>
      </c>
      <c r="M503" s="79"/>
      <c r="N503" s="74"/>
      <c r="O503" s="81" t="s">
        <v>636</v>
      </c>
      <c r="P503" s="81" t="s">
        <v>636</v>
      </c>
      <c r="Q503" s="81"/>
      <c r="R503" s="82" t="s">
        <v>655</v>
      </c>
      <c r="S503" s="84">
        <v>43489.52512731482</v>
      </c>
      <c r="T503" s="81"/>
      <c r="U503" s="81"/>
      <c r="V503" s="81"/>
      <c r="W503" s="81"/>
      <c r="X503" s="81"/>
      <c r="Y503" s="81" t="s">
        <v>982</v>
      </c>
      <c r="Z503" s="81"/>
      <c r="AA503" s="81"/>
      <c r="AB503" s="81"/>
      <c r="AC503" s="81"/>
      <c r="AD503" s="81"/>
      <c r="AE503" s="82" t="s">
        <v>1416</v>
      </c>
      <c r="AF503" s="81">
        <v>9</v>
      </c>
      <c r="AG503" s="81">
        <v>0</v>
      </c>
      <c r="AH503" s="81" t="s">
        <v>645</v>
      </c>
      <c r="AI503" s="81" t="s">
        <v>1453</v>
      </c>
      <c r="AJ503" s="84">
        <v>43489.5084375</v>
      </c>
      <c r="AK503" s="82" t="s">
        <v>1461</v>
      </c>
      <c r="AL503" s="81">
        <v>434</v>
      </c>
      <c r="AM503" s="81">
        <v>128</v>
      </c>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v>1</v>
      </c>
      <c r="BT503" s="80" t="str">
        <f>REPLACE(INDEX(GroupVertices[Group],MATCH(Edges[[#This Row],[Vertex 1]],GroupVertices[Vertex],0)),1,1,"")</f>
        <v>1</v>
      </c>
      <c r="BU503" s="80" t="str">
        <f>REPLACE(INDEX(GroupVertices[Group],MATCH(Edges[[#This Row],[Vertex 2]],GroupVertices[Vertex],0)),1,1,"")</f>
        <v>1</v>
      </c>
      <c r="BV503" s="48">
        <v>1</v>
      </c>
      <c r="BW503" s="49">
        <v>33.333333333333336</v>
      </c>
      <c r="BX503" s="48">
        <v>0</v>
      </c>
      <c r="BY503" s="49">
        <v>0</v>
      </c>
      <c r="BZ503" s="48">
        <v>0</v>
      </c>
      <c r="CA503" s="49">
        <v>0</v>
      </c>
      <c r="CB503" s="48">
        <v>2</v>
      </c>
      <c r="CC503" s="49">
        <v>66.66666666666667</v>
      </c>
      <c r="CD503" s="48">
        <v>3</v>
      </c>
    </row>
    <row r="504" spans="1:82" ht="15">
      <c r="A504" s="66" t="s">
        <v>589</v>
      </c>
      <c r="B504" s="66" t="s">
        <v>632</v>
      </c>
      <c r="C504" s="67"/>
      <c r="D504" s="68"/>
      <c r="E504" s="69"/>
      <c r="F504" s="70"/>
      <c r="G504" s="67"/>
      <c r="H504" s="71"/>
      <c r="I504" s="72"/>
      <c r="J504" s="72"/>
      <c r="K504" s="34" t="s">
        <v>65</v>
      </c>
      <c r="L504" s="79">
        <v>504</v>
      </c>
      <c r="M504" s="79"/>
      <c r="N504" s="74"/>
      <c r="O504" s="81" t="s">
        <v>636</v>
      </c>
      <c r="P504" s="81" t="s">
        <v>636</v>
      </c>
      <c r="Q504" s="81"/>
      <c r="R504" s="82" t="s">
        <v>655</v>
      </c>
      <c r="S504" s="84">
        <v>43489.52427083333</v>
      </c>
      <c r="T504" s="81"/>
      <c r="U504" s="81"/>
      <c r="V504" s="81"/>
      <c r="W504" s="81"/>
      <c r="X504" s="81"/>
      <c r="Y504" s="81" t="s">
        <v>983</v>
      </c>
      <c r="Z504" s="81"/>
      <c r="AA504" s="81"/>
      <c r="AB504" s="81"/>
      <c r="AC504" s="81"/>
      <c r="AD504" s="81"/>
      <c r="AE504" s="82" t="s">
        <v>1417</v>
      </c>
      <c r="AF504" s="81">
        <v>0</v>
      </c>
      <c r="AG504" s="81">
        <v>0</v>
      </c>
      <c r="AH504" s="81" t="s">
        <v>645</v>
      </c>
      <c r="AI504" s="81" t="s">
        <v>1453</v>
      </c>
      <c r="AJ504" s="84">
        <v>43489.5084375</v>
      </c>
      <c r="AK504" s="82" t="s">
        <v>1461</v>
      </c>
      <c r="AL504" s="81">
        <v>434</v>
      </c>
      <c r="AM504" s="81">
        <v>128</v>
      </c>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v>1</v>
      </c>
      <c r="BT504" s="80" t="str">
        <f>REPLACE(INDEX(GroupVertices[Group],MATCH(Edges[[#This Row],[Vertex 1]],GroupVertices[Vertex],0)),1,1,"")</f>
        <v>1</v>
      </c>
      <c r="BU504" s="80" t="str">
        <f>REPLACE(INDEX(GroupVertices[Group],MATCH(Edges[[#This Row],[Vertex 2]],GroupVertices[Vertex],0)),1,1,"")</f>
        <v>1</v>
      </c>
      <c r="BV504" s="48">
        <v>0</v>
      </c>
      <c r="BW504" s="49">
        <v>0</v>
      </c>
      <c r="BX504" s="48">
        <v>0</v>
      </c>
      <c r="BY504" s="49">
        <v>0</v>
      </c>
      <c r="BZ504" s="48">
        <v>0</v>
      </c>
      <c r="CA504" s="49">
        <v>0</v>
      </c>
      <c r="CB504" s="48">
        <v>5</v>
      </c>
      <c r="CC504" s="49">
        <v>100</v>
      </c>
      <c r="CD504" s="48">
        <v>5</v>
      </c>
    </row>
    <row r="505" spans="1:82" ht="15">
      <c r="A505" s="66" t="s">
        <v>590</v>
      </c>
      <c r="B505" s="66" t="s">
        <v>632</v>
      </c>
      <c r="C505" s="67"/>
      <c r="D505" s="68"/>
      <c r="E505" s="69"/>
      <c r="F505" s="70"/>
      <c r="G505" s="67"/>
      <c r="H505" s="71"/>
      <c r="I505" s="72"/>
      <c r="J505" s="72"/>
      <c r="K505" s="34" t="s">
        <v>65</v>
      </c>
      <c r="L505" s="79">
        <v>505</v>
      </c>
      <c r="M505" s="79"/>
      <c r="N505" s="74"/>
      <c r="O505" s="81" t="s">
        <v>636</v>
      </c>
      <c r="P505" s="81" t="s">
        <v>636</v>
      </c>
      <c r="Q505" s="81"/>
      <c r="R505" s="82" t="s">
        <v>655</v>
      </c>
      <c r="S505" s="84">
        <v>43489.52408564815</v>
      </c>
      <c r="T505" s="81"/>
      <c r="U505" s="81"/>
      <c r="V505" s="81"/>
      <c r="W505" s="81"/>
      <c r="X505" s="81"/>
      <c r="Y505" s="81" t="s">
        <v>984</v>
      </c>
      <c r="Z505" s="81"/>
      <c r="AA505" s="81"/>
      <c r="AB505" s="81"/>
      <c r="AC505" s="81"/>
      <c r="AD505" s="81"/>
      <c r="AE505" s="82" t="s">
        <v>1418</v>
      </c>
      <c r="AF505" s="81">
        <v>5</v>
      </c>
      <c r="AG505" s="81">
        <v>11</v>
      </c>
      <c r="AH505" s="81" t="s">
        <v>645</v>
      </c>
      <c r="AI505" s="81" t="s">
        <v>1453</v>
      </c>
      <c r="AJ505" s="84">
        <v>43489.5084375</v>
      </c>
      <c r="AK505" s="82" t="s">
        <v>1461</v>
      </c>
      <c r="AL505" s="81">
        <v>434</v>
      </c>
      <c r="AM505" s="81">
        <v>128</v>
      </c>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v>1</v>
      </c>
      <c r="BT505" s="80" t="str">
        <f>REPLACE(INDEX(GroupVertices[Group],MATCH(Edges[[#This Row],[Vertex 1]],GroupVertices[Vertex],0)),1,1,"")</f>
        <v>1</v>
      </c>
      <c r="BU505" s="80" t="str">
        <f>REPLACE(INDEX(GroupVertices[Group],MATCH(Edges[[#This Row],[Vertex 2]],GroupVertices[Vertex],0)),1,1,"")</f>
        <v>1</v>
      </c>
      <c r="BV505" s="48">
        <v>2</v>
      </c>
      <c r="BW505" s="49">
        <v>11.764705882352942</v>
      </c>
      <c r="BX505" s="48">
        <v>1</v>
      </c>
      <c r="BY505" s="49">
        <v>5.882352941176471</v>
      </c>
      <c r="BZ505" s="48">
        <v>0</v>
      </c>
      <c r="CA505" s="49">
        <v>0</v>
      </c>
      <c r="CB505" s="48">
        <v>14</v>
      </c>
      <c r="CC505" s="49">
        <v>82.3529411764706</v>
      </c>
      <c r="CD505" s="48">
        <v>17</v>
      </c>
    </row>
    <row r="506" spans="1:82" ht="15">
      <c r="A506" s="66" t="s">
        <v>591</v>
      </c>
      <c r="B506" s="66" t="s">
        <v>632</v>
      </c>
      <c r="C506" s="67"/>
      <c r="D506" s="68"/>
      <c r="E506" s="69"/>
      <c r="F506" s="70"/>
      <c r="G506" s="67"/>
      <c r="H506" s="71"/>
      <c r="I506" s="72"/>
      <c r="J506" s="72"/>
      <c r="K506" s="34" t="s">
        <v>65</v>
      </c>
      <c r="L506" s="79">
        <v>506</v>
      </c>
      <c r="M506" s="79"/>
      <c r="N506" s="74"/>
      <c r="O506" s="81" t="s">
        <v>636</v>
      </c>
      <c r="P506" s="81" t="s">
        <v>636</v>
      </c>
      <c r="Q506" s="81"/>
      <c r="R506" s="82" t="s">
        <v>655</v>
      </c>
      <c r="S506" s="84">
        <v>43489.523680555554</v>
      </c>
      <c r="T506" s="81"/>
      <c r="U506" s="81"/>
      <c r="V506" s="81"/>
      <c r="W506" s="81"/>
      <c r="X506" s="81"/>
      <c r="Y506" s="81" t="s">
        <v>985</v>
      </c>
      <c r="Z506" s="81"/>
      <c r="AA506" s="81"/>
      <c r="AB506" s="81"/>
      <c r="AC506" s="81"/>
      <c r="AD506" s="81"/>
      <c r="AE506" s="82" t="s">
        <v>1419</v>
      </c>
      <c r="AF506" s="81">
        <v>9</v>
      </c>
      <c r="AG506" s="81">
        <v>12</v>
      </c>
      <c r="AH506" s="81" t="s">
        <v>645</v>
      </c>
      <c r="AI506" s="81" t="s">
        <v>1453</v>
      </c>
      <c r="AJ506" s="84">
        <v>43489.5084375</v>
      </c>
      <c r="AK506" s="82" t="s">
        <v>1461</v>
      </c>
      <c r="AL506" s="81">
        <v>434</v>
      </c>
      <c r="AM506" s="81">
        <v>128</v>
      </c>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v>1</v>
      </c>
      <c r="BT506" s="80" t="str">
        <f>REPLACE(INDEX(GroupVertices[Group],MATCH(Edges[[#This Row],[Vertex 1]],GroupVertices[Vertex],0)),1,1,"")</f>
        <v>1</v>
      </c>
      <c r="BU506" s="80" t="str">
        <f>REPLACE(INDEX(GroupVertices[Group],MATCH(Edges[[#This Row],[Vertex 2]],GroupVertices[Vertex],0)),1,1,"")</f>
        <v>1</v>
      </c>
      <c r="BV506" s="48">
        <v>1</v>
      </c>
      <c r="BW506" s="49">
        <v>3.125</v>
      </c>
      <c r="BX506" s="48">
        <v>3</v>
      </c>
      <c r="BY506" s="49">
        <v>9.375</v>
      </c>
      <c r="BZ506" s="48">
        <v>0</v>
      </c>
      <c r="CA506" s="49">
        <v>0</v>
      </c>
      <c r="CB506" s="48">
        <v>28</v>
      </c>
      <c r="CC506" s="49">
        <v>87.5</v>
      </c>
      <c r="CD506" s="48">
        <v>32</v>
      </c>
    </row>
    <row r="507" spans="1:82" ht="15">
      <c r="A507" s="66" t="s">
        <v>592</v>
      </c>
      <c r="B507" s="66" t="s">
        <v>632</v>
      </c>
      <c r="C507" s="67"/>
      <c r="D507" s="68"/>
      <c r="E507" s="69"/>
      <c r="F507" s="70"/>
      <c r="G507" s="67"/>
      <c r="H507" s="71"/>
      <c r="I507" s="72"/>
      <c r="J507" s="72"/>
      <c r="K507" s="34" t="s">
        <v>65</v>
      </c>
      <c r="L507" s="79">
        <v>507</v>
      </c>
      <c r="M507" s="79"/>
      <c r="N507" s="74"/>
      <c r="O507" s="81" t="s">
        <v>636</v>
      </c>
      <c r="P507" s="81" t="s">
        <v>636</v>
      </c>
      <c r="Q507" s="81"/>
      <c r="R507" s="82" t="s">
        <v>655</v>
      </c>
      <c r="S507" s="84">
        <v>43489.517013888886</v>
      </c>
      <c r="T507" s="81"/>
      <c r="U507" s="81"/>
      <c r="V507" s="81"/>
      <c r="W507" s="81"/>
      <c r="X507" s="81"/>
      <c r="Y507" s="81" t="s">
        <v>986</v>
      </c>
      <c r="Z507" s="81"/>
      <c r="AA507" s="81"/>
      <c r="AB507" s="81"/>
      <c r="AC507" s="81"/>
      <c r="AD507" s="81"/>
      <c r="AE507" s="82" t="s">
        <v>1420</v>
      </c>
      <c r="AF507" s="81">
        <v>0</v>
      </c>
      <c r="AG507" s="81">
        <v>0</v>
      </c>
      <c r="AH507" s="81" t="s">
        <v>645</v>
      </c>
      <c r="AI507" s="81" t="s">
        <v>1453</v>
      </c>
      <c r="AJ507" s="84">
        <v>43489.5084375</v>
      </c>
      <c r="AK507" s="82" t="s">
        <v>1461</v>
      </c>
      <c r="AL507" s="81">
        <v>434</v>
      </c>
      <c r="AM507" s="81">
        <v>128</v>
      </c>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v>1</v>
      </c>
      <c r="BT507" s="80" t="str">
        <f>REPLACE(INDEX(GroupVertices[Group],MATCH(Edges[[#This Row],[Vertex 1]],GroupVertices[Vertex],0)),1,1,"")</f>
        <v>1</v>
      </c>
      <c r="BU507" s="80" t="str">
        <f>REPLACE(INDEX(GroupVertices[Group],MATCH(Edges[[#This Row],[Vertex 2]],GroupVertices[Vertex],0)),1,1,"")</f>
        <v>1</v>
      </c>
      <c r="BV507" s="48">
        <v>0</v>
      </c>
      <c r="BW507" s="49">
        <v>0</v>
      </c>
      <c r="BX507" s="48">
        <v>2</v>
      </c>
      <c r="BY507" s="49">
        <v>4.651162790697675</v>
      </c>
      <c r="BZ507" s="48">
        <v>0</v>
      </c>
      <c r="CA507" s="49">
        <v>0</v>
      </c>
      <c r="CB507" s="48">
        <v>41</v>
      </c>
      <c r="CC507" s="49">
        <v>95.34883720930233</v>
      </c>
      <c r="CD507" s="48">
        <v>43</v>
      </c>
    </row>
    <row r="508" spans="1:82" ht="15">
      <c r="A508" s="66" t="s">
        <v>593</v>
      </c>
      <c r="B508" s="66" t="s">
        <v>632</v>
      </c>
      <c r="C508" s="67"/>
      <c r="D508" s="68"/>
      <c r="E508" s="69"/>
      <c r="F508" s="70"/>
      <c r="G508" s="67"/>
      <c r="H508" s="71"/>
      <c r="I508" s="72"/>
      <c r="J508" s="72"/>
      <c r="K508" s="34" t="s">
        <v>65</v>
      </c>
      <c r="L508" s="79">
        <v>508</v>
      </c>
      <c r="M508" s="79"/>
      <c r="N508" s="74"/>
      <c r="O508" s="81" t="s">
        <v>636</v>
      </c>
      <c r="P508" s="81" t="s">
        <v>636</v>
      </c>
      <c r="Q508" s="81"/>
      <c r="R508" s="82" t="s">
        <v>655</v>
      </c>
      <c r="S508" s="84">
        <v>43489.51665509259</v>
      </c>
      <c r="T508" s="81"/>
      <c r="U508" s="81"/>
      <c r="V508" s="81"/>
      <c r="W508" s="81"/>
      <c r="X508" s="81"/>
      <c r="Y508" s="81" t="s">
        <v>987</v>
      </c>
      <c r="Z508" s="81"/>
      <c r="AA508" s="81"/>
      <c r="AB508" s="81"/>
      <c r="AC508" s="81"/>
      <c r="AD508" s="81"/>
      <c r="AE508" s="82" t="s">
        <v>1421</v>
      </c>
      <c r="AF508" s="81">
        <v>49</v>
      </c>
      <c r="AG508" s="81">
        <v>9</v>
      </c>
      <c r="AH508" s="81" t="s">
        <v>645</v>
      </c>
      <c r="AI508" s="81" t="s">
        <v>1453</v>
      </c>
      <c r="AJ508" s="84">
        <v>43489.5084375</v>
      </c>
      <c r="AK508" s="82" t="s">
        <v>1461</v>
      </c>
      <c r="AL508" s="81">
        <v>434</v>
      </c>
      <c r="AM508" s="81">
        <v>128</v>
      </c>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v>1</v>
      </c>
      <c r="BT508" s="80" t="str">
        <f>REPLACE(INDEX(GroupVertices[Group],MATCH(Edges[[#This Row],[Vertex 1]],GroupVertices[Vertex],0)),1,1,"")</f>
        <v>1</v>
      </c>
      <c r="BU508" s="80" t="str">
        <f>REPLACE(INDEX(GroupVertices[Group],MATCH(Edges[[#This Row],[Vertex 2]],GroupVertices[Vertex],0)),1,1,"")</f>
        <v>1</v>
      </c>
      <c r="BV508" s="48">
        <v>1</v>
      </c>
      <c r="BW508" s="49">
        <v>12.5</v>
      </c>
      <c r="BX508" s="48">
        <v>0</v>
      </c>
      <c r="BY508" s="49">
        <v>0</v>
      </c>
      <c r="BZ508" s="48">
        <v>0</v>
      </c>
      <c r="CA508" s="49">
        <v>0</v>
      </c>
      <c r="CB508" s="48">
        <v>7</v>
      </c>
      <c r="CC508" s="49">
        <v>87.5</v>
      </c>
      <c r="CD508" s="48">
        <v>8</v>
      </c>
    </row>
    <row r="509" spans="1:82" ht="15">
      <c r="A509" s="66" t="s">
        <v>594</v>
      </c>
      <c r="B509" s="66" t="s">
        <v>632</v>
      </c>
      <c r="C509" s="67"/>
      <c r="D509" s="68"/>
      <c r="E509" s="69"/>
      <c r="F509" s="70"/>
      <c r="G509" s="67"/>
      <c r="H509" s="71"/>
      <c r="I509" s="72"/>
      <c r="J509" s="72"/>
      <c r="K509" s="34" t="s">
        <v>65</v>
      </c>
      <c r="L509" s="79">
        <v>509</v>
      </c>
      <c r="M509" s="79"/>
      <c r="N509" s="74"/>
      <c r="O509" s="81" t="s">
        <v>636</v>
      </c>
      <c r="P509" s="81" t="s">
        <v>636</v>
      </c>
      <c r="Q509" s="81"/>
      <c r="R509" s="82" t="s">
        <v>655</v>
      </c>
      <c r="S509" s="84">
        <v>43489.51521990741</v>
      </c>
      <c r="T509" s="81"/>
      <c r="U509" s="81"/>
      <c r="V509" s="81"/>
      <c r="W509" s="81"/>
      <c r="X509" s="81"/>
      <c r="Y509" s="81" t="s">
        <v>988</v>
      </c>
      <c r="Z509" s="81"/>
      <c r="AA509" s="81"/>
      <c r="AB509" s="81"/>
      <c r="AC509" s="81"/>
      <c r="AD509" s="81"/>
      <c r="AE509" s="82" t="s">
        <v>1422</v>
      </c>
      <c r="AF509" s="81">
        <v>5</v>
      </c>
      <c r="AG509" s="81">
        <v>0</v>
      </c>
      <c r="AH509" s="81" t="s">
        <v>645</v>
      </c>
      <c r="AI509" s="81" t="s">
        <v>1453</v>
      </c>
      <c r="AJ509" s="84">
        <v>43489.5084375</v>
      </c>
      <c r="AK509" s="82" t="s">
        <v>1461</v>
      </c>
      <c r="AL509" s="81">
        <v>434</v>
      </c>
      <c r="AM509" s="81">
        <v>128</v>
      </c>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v>1</v>
      </c>
      <c r="BT509" s="80" t="str">
        <f>REPLACE(INDEX(GroupVertices[Group],MATCH(Edges[[#This Row],[Vertex 1]],GroupVertices[Vertex],0)),1,1,"")</f>
        <v>1</v>
      </c>
      <c r="BU509" s="80" t="str">
        <f>REPLACE(INDEX(GroupVertices[Group],MATCH(Edges[[#This Row],[Vertex 2]],GroupVertices[Vertex],0)),1,1,"")</f>
        <v>1</v>
      </c>
      <c r="BV509" s="48">
        <v>0</v>
      </c>
      <c r="BW509" s="49">
        <v>0</v>
      </c>
      <c r="BX509" s="48">
        <v>0</v>
      </c>
      <c r="BY509" s="49">
        <v>0</v>
      </c>
      <c r="BZ509" s="48">
        <v>0</v>
      </c>
      <c r="CA509" s="49">
        <v>0</v>
      </c>
      <c r="CB509" s="48">
        <v>4</v>
      </c>
      <c r="CC509" s="49">
        <v>100</v>
      </c>
      <c r="CD509" s="48">
        <v>4</v>
      </c>
    </row>
    <row r="510" spans="1:82" ht="15">
      <c r="A510" s="66" t="s">
        <v>595</v>
      </c>
      <c r="B510" s="66" t="s">
        <v>632</v>
      </c>
      <c r="C510" s="67"/>
      <c r="D510" s="68"/>
      <c r="E510" s="69"/>
      <c r="F510" s="70"/>
      <c r="G510" s="67"/>
      <c r="H510" s="71"/>
      <c r="I510" s="72"/>
      <c r="J510" s="72"/>
      <c r="K510" s="34" t="s">
        <v>65</v>
      </c>
      <c r="L510" s="79">
        <v>510</v>
      </c>
      <c r="M510" s="79"/>
      <c r="N510" s="74"/>
      <c r="O510" s="81" t="s">
        <v>636</v>
      </c>
      <c r="P510" s="81" t="s">
        <v>636</v>
      </c>
      <c r="Q510" s="81"/>
      <c r="R510" s="82" t="s">
        <v>655</v>
      </c>
      <c r="S510" s="84">
        <v>43489.51143518519</v>
      </c>
      <c r="T510" s="81"/>
      <c r="U510" s="81"/>
      <c r="V510" s="81"/>
      <c r="W510" s="81"/>
      <c r="X510" s="81"/>
      <c r="Y510" s="81" t="s">
        <v>989</v>
      </c>
      <c r="Z510" s="81"/>
      <c r="AA510" s="81"/>
      <c r="AB510" s="81"/>
      <c r="AC510" s="81"/>
      <c r="AD510" s="81"/>
      <c r="AE510" s="82" t="s">
        <v>1423</v>
      </c>
      <c r="AF510" s="81">
        <v>0</v>
      </c>
      <c r="AG510" s="81">
        <v>3</v>
      </c>
      <c r="AH510" s="81" t="s">
        <v>645</v>
      </c>
      <c r="AI510" s="81" t="s">
        <v>1453</v>
      </c>
      <c r="AJ510" s="84">
        <v>43489.5084375</v>
      </c>
      <c r="AK510" s="82" t="s">
        <v>1461</v>
      </c>
      <c r="AL510" s="81">
        <v>434</v>
      </c>
      <c r="AM510" s="81">
        <v>128</v>
      </c>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v>1</v>
      </c>
      <c r="BT510" s="80" t="str">
        <f>REPLACE(INDEX(GroupVertices[Group],MATCH(Edges[[#This Row],[Vertex 1]],GroupVertices[Vertex],0)),1,1,"")</f>
        <v>1</v>
      </c>
      <c r="BU510" s="80" t="str">
        <f>REPLACE(INDEX(GroupVertices[Group],MATCH(Edges[[#This Row],[Vertex 2]],GroupVertices[Vertex],0)),1,1,"")</f>
        <v>1</v>
      </c>
      <c r="BV510" s="48">
        <v>5</v>
      </c>
      <c r="BW510" s="49">
        <v>7.246376811594203</v>
      </c>
      <c r="BX510" s="48">
        <v>1</v>
      </c>
      <c r="BY510" s="49">
        <v>1.4492753623188406</v>
      </c>
      <c r="BZ510" s="48">
        <v>0</v>
      </c>
      <c r="CA510" s="49">
        <v>0</v>
      </c>
      <c r="CB510" s="48">
        <v>63</v>
      </c>
      <c r="CC510" s="49">
        <v>91.30434782608695</v>
      </c>
      <c r="CD510" s="48">
        <v>69</v>
      </c>
    </row>
    <row r="511" spans="1:82" ht="15">
      <c r="A511" s="66" t="s">
        <v>596</v>
      </c>
      <c r="B511" s="66" t="s">
        <v>610</v>
      </c>
      <c r="C511" s="67" t="s">
        <v>3168</v>
      </c>
      <c r="D511" s="68"/>
      <c r="E511" s="69"/>
      <c r="F511" s="70"/>
      <c r="G511" s="67"/>
      <c r="H511" s="71"/>
      <c r="I511" s="72"/>
      <c r="J511" s="72"/>
      <c r="K511" s="34" t="s">
        <v>65</v>
      </c>
      <c r="L511" s="79">
        <v>511</v>
      </c>
      <c r="M511" s="79"/>
      <c r="N511" s="74"/>
      <c r="O511" s="81" t="s">
        <v>635</v>
      </c>
      <c r="P511" s="81" t="s">
        <v>637</v>
      </c>
      <c r="Q511" s="81"/>
      <c r="R511" s="81"/>
      <c r="S511" s="84">
        <v>43490.501805555556</v>
      </c>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t="s">
        <v>990</v>
      </c>
      <c r="AR511" s="81"/>
      <c r="AS511" s="81" t="s">
        <v>1040</v>
      </c>
      <c r="AT511" s="81" t="s">
        <v>1047</v>
      </c>
      <c r="AU511" s="82" t="s">
        <v>1477</v>
      </c>
      <c r="AV511" s="82" t="s">
        <v>1078</v>
      </c>
      <c r="AW511" s="81" t="s">
        <v>596</v>
      </c>
      <c r="AX511" s="81"/>
      <c r="AY511" s="82" t="s">
        <v>1424</v>
      </c>
      <c r="AZ511" s="81">
        <v>0</v>
      </c>
      <c r="BA511" s="81">
        <v>0</v>
      </c>
      <c r="BB511" s="81" t="s">
        <v>1003</v>
      </c>
      <c r="BC511" s="81"/>
      <c r="BD511" s="81"/>
      <c r="BE511" s="81"/>
      <c r="BF511" s="81"/>
      <c r="BG511" s="84">
        <v>43489.89607638889</v>
      </c>
      <c r="BH511" s="81"/>
      <c r="BI511" s="81" t="s">
        <v>610</v>
      </c>
      <c r="BJ511" s="82" t="s">
        <v>1438</v>
      </c>
      <c r="BK511" s="81">
        <v>1</v>
      </c>
      <c r="BL511" s="81">
        <v>1</v>
      </c>
      <c r="BM511" s="81"/>
      <c r="BN511" s="81"/>
      <c r="BO511" s="81"/>
      <c r="BP511" s="81"/>
      <c r="BQ511" s="81"/>
      <c r="BR511" s="81"/>
      <c r="BS511">
        <v>1</v>
      </c>
      <c r="BT511" s="80" t="str">
        <f>REPLACE(INDEX(GroupVertices[Group],MATCH(Edges[[#This Row],[Vertex 1]],GroupVertices[Vertex],0)),1,1,"")</f>
        <v>5</v>
      </c>
      <c r="BU511" s="80" t="str">
        <f>REPLACE(INDEX(GroupVertices[Group],MATCH(Edges[[#This Row],[Vertex 2]],GroupVertices[Vertex],0)),1,1,"")</f>
        <v>5</v>
      </c>
      <c r="BV511" s="48"/>
      <c r="BW511" s="49"/>
      <c r="BX511" s="48"/>
      <c r="BY511" s="49"/>
      <c r="BZ511" s="48"/>
      <c r="CA511" s="49"/>
      <c r="CB511" s="48"/>
      <c r="CC511" s="49"/>
      <c r="CD511" s="48"/>
    </row>
    <row r="512" spans="1:82" ht="15">
      <c r="A512" s="66" t="s">
        <v>596</v>
      </c>
      <c r="B512" s="66" t="s">
        <v>633</v>
      </c>
      <c r="C512" s="67"/>
      <c r="D512" s="68"/>
      <c r="E512" s="69"/>
      <c r="F512" s="70"/>
      <c r="G512" s="67"/>
      <c r="H512" s="71"/>
      <c r="I512" s="72"/>
      <c r="J512" s="72"/>
      <c r="K512" s="34" t="s">
        <v>65</v>
      </c>
      <c r="L512" s="79">
        <v>512</v>
      </c>
      <c r="M512" s="79"/>
      <c r="N512" s="74"/>
      <c r="O512" s="81" t="s">
        <v>636</v>
      </c>
      <c r="P512" s="81" t="s">
        <v>636</v>
      </c>
      <c r="Q512" s="81"/>
      <c r="R512" s="82" t="s">
        <v>656</v>
      </c>
      <c r="S512" s="84">
        <v>43490.501805555556</v>
      </c>
      <c r="T512" s="81"/>
      <c r="U512" s="81"/>
      <c r="V512" s="81"/>
      <c r="W512" s="81"/>
      <c r="X512" s="81"/>
      <c r="Y512" s="81" t="s">
        <v>990</v>
      </c>
      <c r="Z512" s="81"/>
      <c r="AA512" s="81" t="s">
        <v>1040</v>
      </c>
      <c r="AB512" s="81" t="s">
        <v>1047</v>
      </c>
      <c r="AC512" s="82" t="s">
        <v>1063</v>
      </c>
      <c r="AD512" s="82" t="s">
        <v>1078</v>
      </c>
      <c r="AE512" s="82" t="s">
        <v>1424</v>
      </c>
      <c r="AF512" s="81">
        <v>0</v>
      </c>
      <c r="AG512" s="81">
        <v>0</v>
      </c>
      <c r="AH512" s="81" t="s">
        <v>646</v>
      </c>
      <c r="AI512" s="81" t="s">
        <v>1453</v>
      </c>
      <c r="AJ512" s="84">
        <v>43489.745474537034</v>
      </c>
      <c r="AK512" s="82" t="s">
        <v>1462</v>
      </c>
      <c r="AL512" s="81">
        <v>73</v>
      </c>
      <c r="AM512" s="81">
        <v>23</v>
      </c>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v>1</v>
      </c>
      <c r="BT512" s="80" t="str">
        <f>REPLACE(INDEX(GroupVertices[Group],MATCH(Edges[[#This Row],[Vertex 1]],GroupVertices[Vertex],0)),1,1,"")</f>
        <v>5</v>
      </c>
      <c r="BU512" s="80" t="str">
        <f>REPLACE(INDEX(GroupVertices[Group],MATCH(Edges[[#This Row],[Vertex 2]],GroupVertices[Vertex],0)),1,1,"")</f>
        <v>5</v>
      </c>
      <c r="BV512" s="48">
        <v>1</v>
      </c>
      <c r="BW512" s="49">
        <v>33.333333333333336</v>
      </c>
      <c r="BX512" s="48">
        <v>1</v>
      </c>
      <c r="BY512" s="49">
        <v>33.333333333333336</v>
      </c>
      <c r="BZ512" s="48">
        <v>0</v>
      </c>
      <c r="CA512" s="49">
        <v>0</v>
      </c>
      <c r="CB512" s="48">
        <v>1</v>
      </c>
      <c r="CC512" s="49">
        <v>33.333333333333336</v>
      </c>
      <c r="CD512" s="48">
        <v>3</v>
      </c>
    </row>
    <row r="513" spans="1:82" ht="15">
      <c r="A513" s="66" t="s">
        <v>597</v>
      </c>
      <c r="B513" s="66" t="s">
        <v>606</v>
      </c>
      <c r="C513" s="67" t="s">
        <v>3168</v>
      </c>
      <c r="D513" s="68"/>
      <c r="E513" s="69"/>
      <c r="F513" s="70"/>
      <c r="G513" s="67"/>
      <c r="H513" s="71"/>
      <c r="I513" s="72"/>
      <c r="J513" s="72"/>
      <c r="K513" s="34" t="s">
        <v>65</v>
      </c>
      <c r="L513" s="79">
        <v>513</v>
      </c>
      <c r="M513" s="79"/>
      <c r="N513" s="74"/>
      <c r="O513" s="81" t="s">
        <v>635</v>
      </c>
      <c r="P513" s="81" t="s">
        <v>637</v>
      </c>
      <c r="Q513" s="81"/>
      <c r="R513" s="81"/>
      <c r="S513" s="84">
        <v>43490.501076388886</v>
      </c>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t="s">
        <v>991</v>
      </c>
      <c r="AR513" s="81" t="s">
        <v>1027</v>
      </c>
      <c r="AS513" s="81" t="s">
        <v>1041</v>
      </c>
      <c r="AT513" s="81" t="s">
        <v>1045</v>
      </c>
      <c r="AU513" s="82" t="s">
        <v>1478</v>
      </c>
      <c r="AV513" s="82" t="s">
        <v>1080</v>
      </c>
      <c r="AW513" s="81" t="s">
        <v>597</v>
      </c>
      <c r="AX513" s="81"/>
      <c r="AY513" s="82" t="s">
        <v>1425</v>
      </c>
      <c r="AZ513" s="81">
        <v>0</v>
      </c>
      <c r="BA513" s="81">
        <v>0</v>
      </c>
      <c r="BB513" s="81" t="s">
        <v>999</v>
      </c>
      <c r="BC513" s="81"/>
      <c r="BD513" s="81"/>
      <c r="BE513" s="81"/>
      <c r="BF513" s="81"/>
      <c r="BG513" s="84">
        <v>43490.033541666664</v>
      </c>
      <c r="BH513" s="81"/>
      <c r="BI513" s="81" t="s">
        <v>606</v>
      </c>
      <c r="BJ513" s="82" t="s">
        <v>1434</v>
      </c>
      <c r="BK513" s="81">
        <v>0</v>
      </c>
      <c r="BL513" s="81">
        <v>1</v>
      </c>
      <c r="BM513" s="81"/>
      <c r="BN513" s="81"/>
      <c r="BO513" s="81"/>
      <c r="BP513" s="81"/>
      <c r="BQ513" s="81"/>
      <c r="BR513" s="81"/>
      <c r="BS513">
        <v>1</v>
      </c>
      <c r="BT513" s="80" t="str">
        <f>REPLACE(INDEX(GroupVertices[Group],MATCH(Edges[[#This Row],[Vertex 1]],GroupVertices[Vertex],0)),1,1,"")</f>
        <v>5</v>
      </c>
      <c r="BU513" s="80" t="str">
        <f>REPLACE(INDEX(GroupVertices[Group],MATCH(Edges[[#This Row],[Vertex 2]],GroupVertices[Vertex],0)),1,1,"")</f>
        <v>5</v>
      </c>
      <c r="BV513" s="48"/>
      <c r="BW513" s="49"/>
      <c r="BX513" s="48"/>
      <c r="BY513" s="49"/>
      <c r="BZ513" s="48"/>
      <c r="CA513" s="49"/>
      <c r="CB513" s="48"/>
      <c r="CC513" s="49"/>
      <c r="CD513" s="48"/>
    </row>
    <row r="514" spans="1:82" ht="15">
      <c r="A514" s="66" t="s">
        <v>597</v>
      </c>
      <c r="B514" s="66" t="s">
        <v>633</v>
      </c>
      <c r="C514" s="67"/>
      <c r="D514" s="68"/>
      <c r="E514" s="69"/>
      <c r="F514" s="70"/>
      <c r="G514" s="67"/>
      <c r="H514" s="71"/>
      <c r="I514" s="72"/>
      <c r="J514" s="72"/>
      <c r="K514" s="34" t="s">
        <v>65</v>
      </c>
      <c r="L514" s="79">
        <v>514</v>
      </c>
      <c r="M514" s="79"/>
      <c r="N514" s="74"/>
      <c r="O514" s="81" t="s">
        <v>636</v>
      </c>
      <c r="P514" s="81" t="s">
        <v>636</v>
      </c>
      <c r="Q514" s="81"/>
      <c r="R514" s="82" t="s">
        <v>656</v>
      </c>
      <c r="S514" s="84">
        <v>43490.501076388886</v>
      </c>
      <c r="T514" s="81"/>
      <c r="U514" s="81"/>
      <c r="V514" s="81"/>
      <c r="W514" s="81"/>
      <c r="X514" s="81"/>
      <c r="Y514" s="81" t="s">
        <v>991</v>
      </c>
      <c r="Z514" s="81" t="s">
        <v>1027</v>
      </c>
      <c r="AA514" s="81" t="s">
        <v>1041</v>
      </c>
      <c r="AB514" s="81" t="s">
        <v>1045</v>
      </c>
      <c r="AC514" s="82" t="s">
        <v>1064</v>
      </c>
      <c r="AD514" s="82" t="s">
        <v>1079</v>
      </c>
      <c r="AE514" s="82" t="s">
        <v>1425</v>
      </c>
      <c r="AF514" s="81">
        <v>0</v>
      </c>
      <c r="AG514" s="81">
        <v>0</v>
      </c>
      <c r="AH514" s="81" t="s">
        <v>646</v>
      </c>
      <c r="AI514" s="81" t="s">
        <v>1453</v>
      </c>
      <c r="AJ514" s="84">
        <v>43489.745474537034</v>
      </c>
      <c r="AK514" s="82" t="s">
        <v>1462</v>
      </c>
      <c r="AL514" s="81">
        <v>73</v>
      </c>
      <c r="AM514" s="81">
        <v>23</v>
      </c>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v>1</v>
      </c>
      <c r="BT514" s="80" t="str">
        <f>REPLACE(INDEX(GroupVertices[Group],MATCH(Edges[[#This Row],[Vertex 1]],GroupVertices[Vertex],0)),1,1,"")</f>
        <v>5</v>
      </c>
      <c r="BU514" s="80" t="str">
        <f>REPLACE(INDEX(GroupVertices[Group],MATCH(Edges[[#This Row],[Vertex 2]],GroupVertices[Vertex],0)),1,1,"")</f>
        <v>5</v>
      </c>
      <c r="BV514" s="48">
        <v>0</v>
      </c>
      <c r="BW514" s="49">
        <v>0</v>
      </c>
      <c r="BX514" s="48">
        <v>0</v>
      </c>
      <c r="BY514" s="49">
        <v>0</v>
      </c>
      <c r="BZ514" s="48">
        <v>0</v>
      </c>
      <c r="CA514" s="49">
        <v>0</v>
      </c>
      <c r="CB514" s="48">
        <v>3</v>
      </c>
      <c r="CC514" s="49">
        <v>100</v>
      </c>
      <c r="CD514" s="48">
        <v>3</v>
      </c>
    </row>
    <row r="515" spans="1:82" ht="15">
      <c r="A515" s="66" t="s">
        <v>598</v>
      </c>
      <c r="B515" s="66" t="s">
        <v>633</v>
      </c>
      <c r="C515" s="67"/>
      <c r="D515" s="68"/>
      <c r="E515" s="69"/>
      <c r="F515" s="70"/>
      <c r="G515" s="67"/>
      <c r="H515" s="71"/>
      <c r="I515" s="72"/>
      <c r="J515" s="72"/>
      <c r="K515" s="34" t="s">
        <v>65</v>
      </c>
      <c r="L515" s="79">
        <v>515</v>
      </c>
      <c r="M515" s="79"/>
      <c r="N515" s="74"/>
      <c r="O515" s="81" t="s">
        <v>636</v>
      </c>
      <c r="P515" s="81" t="s">
        <v>636</v>
      </c>
      <c r="Q515" s="81"/>
      <c r="R515" s="82" t="s">
        <v>656</v>
      </c>
      <c r="S515" s="84">
        <v>43490.477326388886</v>
      </c>
      <c r="T515" s="81"/>
      <c r="U515" s="81"/>
      <c r="V515" s="81"/>
      <c r="W515" s="81"/>
      <c r="X515" s="81"/>
      <c r="Y515" s="81" t="s">
        <v>992</v>
      </c>
      <c r="Z515" s="81" t="s">
        <v>1027</v>
      </c>
      <c r="AA515" s="81" t="s">
        <v>1041</v>
      </c>
      <c r="AB515" s="81" t="s">
        <v>1045</v>
      </c>
      <c r="AC515" s="82" t="s">
        <v>1065</v>
      </c>
      <c r="AD515" s="82" t="s">
        <v>1080</v>
      </c>
      <c r="AE515" s="82" t="s">
        <v>1426</v>
      </c>
      <c r="AF515" s="81">
        <v>1</v>
      </c>
      <c r="AG515" s="81">
        <v>0</v>
      </c>
      <c r="AH515" s="81" t="s">
        <v>646</v>
      </c>
      <c r="AI515" s="81" t="s">
        <v>1453</v>
      </c>
      <c r="AJ515" s="84">
        <v>43489.745474537034</v>
      </c>
      <c r="AK515" s="82" t="s">
        <v>1462</v>
      </c>
      <c r="AL515" s="81">
        <v>73</v>
      </c>
      <c r="AM515" s="81">
        <v>23</v>
      </c>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v>1</v>
      </c>
      <c r="BT515" s="80" t="str">
        <f>REPLACE(INDEX(GroupVertices[Group],MATCH(Edges[[#This Row],[Vertex 1]],GroupVertices[Vertex],0)),1,1,"")</f>
        <v>5</v>
      </c>
      <c r="BU515" s="80" t="str">
        <f>REPLACE(INDEX(GroupVertices[Group],MATCH(Edges[[#This Row],[Vertex 2]],GroupVertices[Vertex],0)),1,1,"")</f>
        <v>5</v>
      </c>
      <c r="BV515" s="48">
        <v>0</v>
      </c>
      <c r="BW515" s="49">
        <v>0</v>
      </c>
      <c r="BX515" s="48">
        <v>0</v>
      </c>
      <c r="BY515" s="49">
        <v>0</v>
      </c>
      <c r="BZ515" s="48">
        <v>0</v>
      </c>
      <c r="CA515" s="49">
        <v>0</v>
      </c>
      <c r="CB515" s="48">
        <v>3</v>
      </c>
      <c r="CC515" s="49">
        <v>100</v>
      </c>
      <c r="CD515" s="48">
        <v>3</v>
      </c>
    </row>
    <row r="516" spans="1:82" ht="15">
      <c r="A516" s="66" t="s">
        <v>599</v>
      </c>
      <c r="B516" s="66" t="s">
        <v>613</v>
      </c>
      <c r="C516" s="67" t="s">
        <v>3168</v>
      </c>
      <c r="D516" s="68"/>
      <c r="E516" s="69"/>
      <c r="F516" s="70"/>
      <c r="G516" s="67"/>
      <c r="H516" s="71"/>
      <c r="I516" s="72"/>
      <c r="J516" s="72"/>
      <c r="K516" s="34" t="s">
        <v>65</v>
      </c>
      <c r="L516" s="79">
        <v>516</v>
      </c>
      <c r="M516" s="79"/>
      <c r="N516" s="74"/>
      <c r="O516" s="81" t="s">
        <v>635</v>
      </c>
      <c r="P516" s="81" t="s">
        <v>637</v>
      </c>
      <c r="Q516" s="81"/>
      <c r="R516" s="81"/>
      <c r="S516" s="84">
        <v>43490.47719907408</v>
      </c>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t="s">
        <v>993</v>
      </c>
      <c r="AR516" s="81" t="s">
        <v>1027</v>
      </c>
      <c r="AS516" s="81" t="s">
        <v>1041</v>
      </c>
      <c r="AT516" s="81" t="s">
        <v>1045</v>
      </c>
      <c r="AU516" s="82" t="s">
        <v>1479</v>
      </c>
      <c r="AV516" s="82" t="s">
        <v>1080</v>
      </c>
      <c r="AW516" s="81" t="s">
        <v>599</v>
      </c>
      <c r="AX516" s="81"/>
      <c r="AY516" s="82" t="s">
        <v>1427</v>
      </c>
      <c r="AZ516" s="81">
        <v>0</v>
      </c>
      <c r="BA516" s="81">
        <v>0</v>
      </c>
      <c r="BB516" s="81" t="s">
        <v>1006</v>
      </c>
      <c r="BC516" s="81"/>
      <c r="BD516" s="81"/>
      <c r="BE516" s="81"/>
      <c r="BF516" s="81"/>
      <c r="BG516" s="84">
        <v>43489.85634259259</v>
      </c>
      <c r="BH516" s="81"/>
      <c r="BI516" s="81" t="s">
        <v>613</v>
      </c>
      <c r="BJ516" s="82" t="s">
        <v>1441</v>
      </c>
      <c r="BK516" s="81">
        <v>1</v>
      </c>
      <c r="BL516" s="81">
        <v>1</v>
      </c>
      <c r="BM516" s="81"/>
      <c r="BN516" s="81"/>
      <c r="BO516" s="81"/>
      <c r="BP516" s="81"/>
      <c r="BQ516" s="81"/>
      <c r="BR516" s="81"/>
      <c r="BS516">
        <v>1</v>
      </c>
      <c r="BT516" s="80" t="str">
        <f>REPLACE(INDEX(GroupVertices[Group],MATCH(Edges[[#This Row],[Vertex 1]],GroupVertices[Vertex],0)),1,1,"")</f>
        <v>5</v>
      </c>
      <c r="BU516" s="80" t="str">
        <f>REPLACE(INDEX(GroupVertices[Group],MATCH(Edges[[#This Row],[Vertex 2]],GroupVertices[Vertex],0)),1,1,"")</f>
        <v>5</v>
      </c>
      <c r="BV516" s="48"/>
      <c r="BW516" s="49"/>
      <c r="BX516" s="48"/>
      <c r="BY516" s="49"/>
      <c r="BZ516" s="48"/>
      <c r="CA516" s="49"/>
      <c r="CB516" s="48"/>
      <c r="CC516" s="49"/>
      <c r="CD516" s="48"/>
    </row>
    <row r="517" spans="1:82" ht="15">
      <c r="A517" s="66" t="s">
        <v>599</v>
      </c>
      <c r="B517" s="66" t="s">
        <v>633</v>
      </c>
      <c r="C517" s="67"/>
      <c r="D517" s="68"/>
      <c r="E517" s="69"/>
      <c r="F517" s="70"/>
      <c r="G517" s="67"/>
      <c r="H517" s="71"/>
      <c r="I517" s="72"/>
      <c r="J517" s="72"/>
      <c r="K517" s="34" t="s">
        <v>65</v>
      </c>
      <c r="L517" s="79">
        <v>517</v>
      </c>
      <c r="M517" s="79"/>
      <c r="N517" s="74"/>
      <c r="O517" s="81" t="s">
        <v>636</v>
      </c>
      <c r="P517" s="81" t="s">
        <v>636</v>
      </c>
      <c r="Q517" s="81"/>
      <c r="R517" s="82" t="s">
        <v>656</v>
      </c>
      <c r="S517" s="84">
        <v>43490.47719907408</v>
      </c>
      <c r="T517" s="81"/>
      <c r="U517" s="81"/>
      <c r="V517" s="81"/>
      <c r="W517" s="81"/>
      <c r="X517" s="81"/>
      <c r="Y517" s="81" t="s">
        <v>993</v>
      </c>
      <c r="Z517" s="81" t="s">
        <v>1027</v>
      </c>
      <c r="AA517" s="81" t="s">
        <v>1041</v>
      </c>
      <c r="AB517" s="81" t="s">
        <v>1045</v>
      </c>
      <c r="AC517" s="82" t="s">
        <v>1066</v>
      </c>
      <c r="AD517" s="82" t="s">
        <v>1080</v>
      </c>
      <c r="AE517" s="82" t="s">
        <v>1427</v>
      </c>
      <c r="AF517" s="81">
        <v>0</v>
      </c>
      <c r="AG517" s="81">
        <v>0</v>
      </c>
      <c r="AH517" s="81" t="s">
        <v>646</v>
      </c>
      <c r="AI517" s="81" t="s">
        <v>1453</v>
      </c>
      <c r="AJ517" s="84">
        <v>43489.745474537034</v>
      </c>
      <c r="AK517" s="82" t="s">
        <v>1462</v>
      </c>
      <c r="AL517" s="81">
        <v>73</v>
      </c>
      <c r="AM517" s="81">
        <v>23</v>
      </c>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v>1</v>
      </c>
      <c r="BT517" s="80" t="str">
        <f>REPLACE(INDEX(GroupVertices[Group],MATCH(Edges[[#This Row],[Vertex 1]],GroupVertices[Vertex],0)),1,1,"")</f>
        <v>5</v>
      </c>
      <c r="BU517" s="80" t="str">
        <f>REPLACE(INDEX(GroupVertices[Group],MATCH(Edges[[#This Row],[Vertex 2]],GroupVertices[Vertex],0)),1,1,"")</f>
        <v>5</v>
      </c>
      <c r="BV517" s="48">
        <v>0</v>
      </c>
      <c r="BW517" s="49">
        <v>0</v>
      </c>
      <c r="BX517" s="48">
        <v>0</v>
      </c>
      <c r="BY517" s="49">
        <v>0</v>
      </c>
      <c r="BZ517" s="48">
        <v>0</v>
      </c>
      <c r="CA517" s="49">
        <v>0</v>
      </c>
      <c r="CB517" s="48">
        <v>2</v>
      </c>
      <c r="CC517" s="49">
        <v>100</v>
      </c>
      <c r="CD517" s="48">
        <v>2</v>
      </c>
    </row>
    <row r="518" spans="1:82" ht="15">
      <c r="A518" s="66" t="s">
        <v>600</v>
      </c>
      <c r="B518" s="66" t="s">
        <v>633</v>
      </c>
      <c r="C518" s="67"/>
      <c r="D518" s="68"/>
      <c r="E518" s="69"/>
      <c r="F518" s="70"/>
      <c r="G518" s="67"/>
      <c r="H518" s="71"/>
      <c r="I518" s="72"/>
      <c r="J518" s="72"/>
      <c r="K518" s="34" t="s">
        <v>65</v>
      </c>
      <c r="L518" s="79">
        <v>518</v>
      </c>
      <c r="M518" s="79"/>
      <c r="N518" s="74"/>
      <c r="O518" s="81" t="s">
        <v>636</v>
      </c>
      <c r="P518" s="81" t="s">
        <v>636</v>
      </c>
      <c r="Q518" s="81"/>
      <c r="R518" s="82" t="s">
        <v>656</v>
      </c>
      <c r="S518" s="84">
        <v>43490.34998842593</v>
      </c>
      <c r="T518" s="81"/>
      <c r="U518" s="81"/>
      <c r="V518" s="81"/>
      <c r="W518" s="81"/>
      <c r="X518" s="81"/>
      <c r="Y518" s="81" t="s">
        <v>994</v>
      </c>
      <c r="Z518" s="81"/>
      <c r="AA518" s="81"/>
      <c r="AB518" s="81"/>
      <c r="AC518" s="81"/>
      <c r="AD518" s="81"/>
      <c r="AE518" s="82" t="s">
        <v>1428</v>
      </c>
      <c r="AF518" s="81">
        <v>0</v>
      </c>
      <c r="AG518" s="81">
        <v>0</v>
      </c>
      <c r="AH518" s="81" t="s">
        <v>646</v>
      </c>
      <c r="AI518" s="81" t="s">
        <v>1453</v>
      </c>
      <c r="AJ518" s="84">
        <v>43489.745474537034</v>
      </c>
      <c r="AK518" s="82" t="s">
        <v>1462</v>
      </c>
      <c r="AL518" s="81">
        <v>73</v>
      </c>
      <c r="AM518" s="81">
        <v>23</v>
      </c>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v>1</v>
      </c>
      <c r="BT518" s="80" t="str">
        <f>REPLACE(INDEX(GroupVertices[Group],MATCH(Edges[[#This Row],[Vertex 1]],GroupVertices[Vertex],0)),1,1,"")</f>
        <v>5</v>
      </c>
      <c r="BU518" s="80" t="str">
        <f>REPLACE(INDEX(GroupVertices[Group],MATCH(Edges[[#This Row],[Vertex 2]],GroupVertices[Vertex],0)),1,1,"")</f>
        <v>5</v>
      </c>
      <c r="BV518" s="48">
        <v>1</v>
      </c>
      <c r="BW518" s="49">
        <v>4</v>
      </c>
      <c r="BX518" s="48">
        <v>3</v>
      </c>
      <c r="BY518" s="49">
        <v>12</v>
      </c>
      <c r="BZ518" s="48">
        <v>0</v>
      </c>
      <c r="CA518" s="49">
        <v>0</v>
      </c>
      <c r="CB518" s="48">
        <v>21</v>
      </c>
      <c r="CC518" s="49">
        <v>84</v>
      </c>
      <c r="CD518" s="48">
        <v>25</v>
      </c>
    </row>
    <row r="519" spans="1:82" ht="15">
      <c r="A519" s="66" t="s">
        <v>601</v>
      </c>
      <c r="B519" s="66" t="s">
        <v>633</v>
      </c>
      <c r="C519" s="67"/>
      <c r="D519" s="68"/>
      <c r="E519" s="69"/>
      <c r="F519" s="70"/>
      <c r="G519" s="67"/>
      <c r="H519" s="71"/>
      <c r="I519" s="72"/>
      <c r="J519" s="72"/>
      <c r="K519" s="34" t="s">
        <v>65</v>
      </c>
      <c r="L519" s="79">
        <v>519</v>
      </c>
      <c r="M519" s="79"/>
      <c r="N519" s="74"/>
      <c r="O519" s="81" t="s">
        <v>636</v>
      </c>
      <c r="P519" s="81" t="s">
        <v>636</v>
      </c>
      <c r="Q519" s="81"/>
      <c r="R519" s="82" t="s">
        <v>656</v>
      </c>
      <c r="S519" s="84">
        <v>43490.33201388889</v>
      </c>
      <c r="T519" s="81"/>
      <c r="U519" s="81"/>
      <c r="V519" s="81"/>
      <c r="W519" s="81"/>
      <c r="X519" s="81"/>
      <c r="Y519" s="81" t="s">
        <v>995</v>
      </c>
      <c r="Z519" s="81" t="s">
        <v>1028</v>
      </c>
      <c r="AA519" s="81" t="s">
        <v>1042</v>
      </c>
      <c r="AB519" s="81" t="s">
        <v>1045</v>
      </c>
      <c r="AC519" s="82" t="s">
        <v>1067</v>
      </c>
      <c r="AD519" s="82" t="s">
        <v>1081</v>
      </c>
      <c r="AE519" s="82" t="s">
        <v>1429</v>
      </c>
      <c r="AF519" s="81">
        <v>0</v>
      </c>
      <c r="AG519" s="81">
        <v>0</v>
      </c>
      <c r="AH519" s="81" t="s">
        <v>646</v>
      </c>
      <c r="AI519" s="81" t="s">
        <v>1453</v>
      </c>
      <c r="AJ519" s="84">
        <v>43489.745474537034</v>
      </c>
      <c r="AK519" s="82" t="s">
        <v>1462</v>
      </c>
      <c r="AL519" s="81">
        <v>73</v>
      </c>
      <c r="AM519" s="81">
        <v>23</v>
      </c>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v>1</v>
      </c>
      <c r="BT519" s="80" t="str">
        <f>REPLACE(INDEX(GroupVertices[Group],MATCH(Edges[[#This Row],[Vertex 1]],GroupVertices[Vertex],0)),1,1,"")</f>
        <v>5</v>
      </c>
      <c r="BU519" s="80" t="str">
        <f>REPLACE(INDEX(GroupVertices[Group],MATCH(Edges[[#This Row],[Vertex 2]],GroupVertices[Vertex],0)),1,1,"")</f>
        <v>5</v>
      </c>
      <c r="BV519" s="48">
        <v>0</v>
      </c>
      <c r="BW519" s="49">
        <v>0</v>
      </c>
      <c r="BX519" s="48">
        <v>0</v>
      </c>
      <c r="BY519" s="49">
        <v>0</v>
      </c>
      <c r="BZ519" s="48">
        <v>0</v>
      </c>
      <c r="CA519" s="49">
        <v>0</v>
      </c>
      <c r="CB519" s="48">
        <v>5</v>
      </c>
      <c r="CC519" s="49">
        <v>100</v>
      </c>
      <c r="CD519" s="48">
        <v>5</v>
      </c>
    </row>
    <row r="520" spans="1:82" ht="15">
      <c r="A520" s="66" t="s">
        <v>602</v>
      </c>
      <c r="B520" s="66" t="s">
        <v>633</v>
      </c>
      <c r="C520" s="67"/>
      <c r="D520" s="68"/>
      <c r="E520" s="69"/>
      <c r="F520" s="70"/>
      <c r="G520" s="67"/>
      <c r="H520" s="71"/>
      <c r="I520" s="72"/>
      <c r="J520" s="72"/>
      <c r="K520" s="34" t="s">
        <v>65</v>
      </c>
      <c r="L520" s="79">
        <v>520</v>
      </c>
      <c r="M520" s="79"/>
      <c r="N520" s="74"/>
      <c r="O520" s="81" t="s">
        <v>636</v>
      </c>
      <c r="P520" s="81" t="s">
        <v>636</v>
      </c>
      <c r="Q520" s="81"/>
      <c r="R520" s="82" t="s">
        <v>656</v>
      </c>
      <c r="S520" s="84">
        <v>43490.28697916667</v>
      </c>
      <c r="T520" s="81"/>
      <c r="U520" s="81"/>
      <c r="V520" s="81"/>
      <c r="W520" s="81"/>
      <c r="X520" s="81"/>
      <c r="Y520" s="81" t="s">
        <v>996</v>
      </c>
      <c r="Z520" s="81"/>
      <c r="AA520" s="81"/>
      <c r="AB520" s="81"/>
      <c r="AC520" s="81"/>
      <c r="AD520" s="81"/>
      <c r="AE520" s="82" t="s">
        <v>1430</v>
      </c>
      <c r="AF520" s="81">
        <v>0</v>
      </c>
      <c r="AG520" s="81">
        <v>0</v>
      </c>
      <c r="AH520" s="81" t="s">
        <v>646</v>
      </c>
      <c r="AI520" s="81" t="s">
        <v>1453</v>
      </c>
      <c r="AJ520" s="84">
        <v>43489.745474537034</v>
      </c>
      <c r="AK520" s="82" t="s">
        <v>1462</v>
      </c>
      <c r="AL520" s="81">
        <v>73</v>
      </c>
      <c r="AM520" s="81">
        <v>23</v>
      </c>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v>1</v>
      </c>
      <c r="BT520" s="80" t="str">
        <f>REPLACE(INDEX(GroupVertices[Group],MATCH(Edges[[#This Row],[Vertex 1]],GroupVertices[Vertex],0)),1,1,"")</f>
        <v>5</v>
      </c>
      <c r="BU520" s="80" t="str">
        <f>REPLACE(INDEX(GroupVertices[Group],MATCH(Edges[[#This Row],[Vertex 2]],GroupVertices[Vertex],0)),1,1,"")</f>
        <v>5</v>
      </c>
      <c r="BV520" s="48">
        <v>0</v>
      </c>
      <c r="BW520" s="49">
        <v>0</v>
      </c>
      <c r="BX520" s="48">
        <v>0</v>
      </c>
      <c r="BY520" s="49">
        <v>0</v>
      </c>
      <c r="BZ520" s="48">
        <v>0</v>
      </c>
      <c r="CA520" s="49">
        <v>0</v>
      </c>
      <c r="CB520" s="48">
        <v>5</v>
      </c>
      <c r="CC520" s="49">
        <v>100</v>
      </c>
      <c r="CD520" s="48">
        <v>5</v>
      </c>
    </row>
    <row r="521" spans="1:82" ht="15">
      <c r="A521" s="66" t="s">
        <v>603</v>
      </c>
      <c r="B521" s="66" t="s">
        <v>617</v>
      </c>
      <c r="C521" s="67" t="s">
        <v>3168</v>
      </c>
      <c r="D521" s="68"/>
      <c r="E521" s="69"/>
      <c r="F521" s="70"/>
      <c r="G521" s="67"/>
      <c r="H521" s="71"/>
      <c r="I521" s="72"/>
      <c r="J521" s="72"/>
      <c r="K521" s="34" t="s">
        <v>65</v>
      </c>
      <c r="L521" s="79">
        <v>521</v>
      </c>
      <c r="M521" s="79"/>
      <c r="N521" s="74"/>
      <c r="O521" s="81" t="s">
        <v>635</v>
      </c>
      <c r="P521" s="81" t="s">
        <v>637</v>
      </c>
      <c r="Q521" s="81"/>
      <c r="R521" s="81"/>
      <c r="S521" s="84">
        <v>43490.21052083333</v>
      </c>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t="s">
        <v>997</v>
      </c>
      <c r="AR521" s="81"/>
      <c r="AS521" s="81"/>
      <c r="AT521" s="81"/>
      <c r="AU521" s="81"/>
      <c r="AV521" s="81"/>
      <c r="AW521" s="81" t="s">
        <v>603</v>
      </c>
      <c r="AX521" s="81"/>
      <c r="AY521" s="82" t="s">
        <v>1431</v>
      </c>
      <c r="AZ521" s="81">
        <v>0</v>
      </c>
      <c r="BA521" s="81">
        <v>0</v>
      </c>
      <c r="BB521" s="81" t="s">
        <v>1010</v>
      </c>
      <c r="BC521" s="81"/>
      <c r="BD521" s="81"/>
      <c r="BE521" s="81"/>
      <c r="BF521" s="81"/>
      <c r="BG521" s="84">
        <v>43489.771469907406</v>
      </c>
      <c r="BH521" s="81"/>
      <c r="BI521" s="81" t="s">
        <v>617</v>
      </c>
      <c r="BJ521" s="82" t="s">
        <v>1445</v>
      </c>
      <c r="BK521" s="81">
        <v>0</v>
      </c>
      <c r="BL521" s="81">
        <v>8</v>
      </c>
      <c r="BM521" s="81"/>
      <c r="BN521" s="81"/>
      <c r="BO521" s="81"/>
      <c r="BP521" s="81"/>
      <c r="BQ521" s="81"/>
      <c r="BR521" s="81"/>
      <c r="BS521">
        <v>1</v>
      </c>
      <c r="BT521" s="80" t="str">
        <f>REPLACE(INDEX(GroupVertices[Group],MATCH(Edges[[#This Row],[Vertex 1]],GroupVertices[Vertex],0)),1,1,"")</f>
        <v>5</v>
      </c>
      <c r="BU521" s="80" t="str">
        <f>REPLACE(INDEX(GroupVertices[Group],MATCH(Edges[[#This Row],[Vertex 2]],GroupVertices[Vertex],0)),1,1,"")</f>
        <v>5</v>
      </c>
      <c r="BV521" s="48"/>
      <c r="BW521" s="49"/>
      <c r="BX521" s="48"/>
      <c r="BY521" s="49"/>
      <c r="BZ521" s="48"/>
      <c r="CA521" s="49"/>
      <c r="CB521" s="48"/>
      <c r="CC521" s="49"/>
      <c r="CD521" s="48"/>
    </row>
    <row r="522" spans="1:82" ht="15">
      <c r="A522" s="66" t="s">
        <v>603</v>
      </c>
      <c r="B522" s="66" t="s">
        <v>633</v>
      </c>
      <c r="C522" s="67"/>
      <c r="D522" s="68"/>
      <c r="E522" s="69"/>
      <c r="F522" s="70"/>
      <c r="G522" s="67"/>
      <c r="H522" s="71"/>
      <c r="I522" s="72"/>
      <c r="J522" s="72"/>
      <c r="K522" s="34" t="s">
        <v>65</v>
      </c>
      <c r="L522" s="79">
        <v>522</v>
      </c>
      <c r="M522" s="79"/>
      <c r="N522" s="74"/>
      <c r="O522" s="81" t="s">
        <v>636</v>
      </c>
      <c r="P522" s="81" t="s">
        <v>636</v>
      </c>
      <c r="Q522" s="81"/>
      <c r="R522" s="82" t="s">
        <v>656</v>
      </c>
      <c r="S522" s="84">
        <v>43490.21052083333</v>
      </c>
      <c r="T522" s="81"/>
      <c r="U522" s="81"/>
      <c r="V522" s="81"/>
      <c r="W522" s="81"/>
      <c r="X522" s="81"/>
      <c r="Y522" s="81" t="s">
        <v>997</v>
      </c>
      <c r="Z522" s="81"/>
      <c r="AA522" s="81"/>
      <c r="AB522" s="81"/>
      <c r="AC522" s="81"/>
      <c r="AD522" s="81"/>
      <c r="AE522" s="82" t="s">
        <v>1431</v>
      </c>
      <c r="AF522" s="81">
        <v>0</v>
      </c>
      <c r="AG522" s="81">
        <v>0</v>
      </c>
      <c r="AH522" s="81" t="s">
        <v>646</v>
      </c>
      <c r="AI522" s="81" t="s">
        <v>1453</v>
      </c>
      <c r="AJ522" s="84">
        <v>43489.745474537034</v>
      </c>
      <c r="AK522" s="82" t="s">
        <v>1462</v>
      </c>
      <c r="AL522" s="81">
        <v>73</v>
      </c>
      <c r="AM522" s="81">
        <v>23</v>
      </c>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v>1</v>
      </c>
      <c r="BT522" s="80" t="str">
        <f>REPLACE(INDEX(GroupVertices[Group],MATCH(Edges[[#This Row],[Vertex 1]],GroupVertices[Vertex],0)),1,1,"")</f>
        <v>5</v>
      </c>
      <c r="BU522" s="80" t="str">
        <f>REPLACE(INDEX(GroupVertices[Group],MATCH(Edges[[#This Row],[Vertex 2]],GroupVertices[Vertex],0)),1,1,"")</f>
        <v>5</v>
      </c>
      <c r="BV522" s="48">
        <v>0</v>
      </c>
      <c r="BW522" s="49">
        <v>0</v>
      </c>
      <c r="BX522" s="48">
        <v>0</v>
      </c>
      <c r="BY522" s="49">
        <v>0</v>
      </c>
      <c r="BZ522" s="48">
        <v>0</v>
      </c>
      <c r="CA522" s="49">
        <v>0</v>
      </c>
      <c r="CB522" s="48">
        <v>14</v>
      </c>
      <c r="CC522" s="49">
        <v>100</v>
      </c>
      <c r="CD522" s="48">
        <v>14</v>
      </c>
    </row>
    <row r="523" spans="1:82" ht="15">
      <c r="A523" s="66" t="s">
        <v>604</v>
      </c>
      <c r="B523" s="66" t="s">
        <v>633</v>
      </c>
      <c r="C523" s="67"/>
      <c r="D523" s="68"/>
      <c r="E523" s="69"/>
      <c r="F523" s="70"/>
      <c r="G523" s="67"/>
      <c r="H523" s="71"/>
      <c r="I523" s="72"/>
      <c r="J523" s="72"/>
      <c r="K523" s="34" t="s">
        <v>65</v>
      </c>
      <c r="L523" s="79">
        <v>523</v>
      </c>
      <c r="M523" s="79"/>
      <c r="N523" s="74"/>
      <c r="O523" s="81" t="s">
        <v>636</v>
      </c>
      <c r="P523" s="81" t="s">
        <v>636</v>
      </c>
      <c r="Q523" s="81"/>
      <c r="R523" s="82" t="s">
        <v>656</v>
      </c>
      <c r="S523" s="84">
        <v>43490.19684027778</v>
      </c>
      <c r="T523" s="81"/>
      <c r="U523" s="81"/>
      <c r="V523" s="81"/>
      <c r="W523" s="81"/>
      <c r="X523" s="81"/>
      <c r="Y523" s="81" t="s">
        <v>841</v>
      </c>
      <c r="Z523" s="81"/>
      <c r="AA523" s="81"/>
      <c r="AB523" s="81"/>
      <c r="AC523" s="81"/>
      <c r="AD523" s="81"/>
      <c r="AE523" s="82" t="s">
        <v>1432</v>
      </c>
      <c r="AF523" s="81">
        <v>1</v>
      </c>
      <c r="AG523" s="81">
        <v>0</v>
      </c>
      <c r="AH523" s="81" t="s">
        <v>646</v>
      </c>
      <c r="AI523" s="81" t="s">
        <v>1453</v>
      </c>
      <c r="AJ523" s="84">
        <v>43489.745474537034</v>
      </c>
      <c r="AK523" s="82" t="s">
        <v>1462</v>
      </c>
      <c r="AL523" s="81">
        <v>73</v>
      </c>
      <c r="AM523" s="81">
        <v>23</v>
      </c>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v>1</v>
      </c>
      <c r="BT523" s="80" t="str">
        <f>REPLACE(INDEX(GroupVertices[Group],MATCH(Edges[[#This Row],[Vertex 1]],GroupVertices[Vertex],0)),1,1,"")</f>
        <v>5</v>
      </c>
      <c r="BU523" s="80" t="str">
        <f>REPLACE(INDEX(GroupVertices[Group],MATCH(Edges[[#This Row],[Vertex 2]],GroupVertices[Vertex],0)),1,1,"")</f>
        <v>5</v>
      </c>
      <c r="BV523" s="48">
        <v>5</v>
      </c>
      <c r="BW523" s="49">
        <v>4.424778761061947</v>
      </c>
      <c r="BX523" s="48">
        <v>5</v>
      </c>
      <c r="BY523" s="49">
        <v>4.424778761061947</v>
      </c>
      <c r="BZ523" s="48">
        <v>0</v>
      </c>
      <c r="CA523" s="49">
        <v>0</v>
      </c>
      <c r="CB523" s="48">
        <v>103</v>
      </c>
      <c r="CC523" s="49">
        <v>91.15044247787611</v>
      </c>
      <c r="CD523" s="48">
        <v>113</v>
      </c>
    </row>
    <row r="524" spans="1:82" ht="15">
      <c r="A524" s="66" t="s">
        <v>605</v>
      </c>
      <c r="B524" s="66" t="s">
        <v>633</v>
      </c>
      <c r="C524" s="67"/>
      <c r="D524" s="68"/>
      <c r="E524" s="69"/>
      <c r="F524" s="70"/>
      <c r="G524" s="67"/>
      <c r="H524" s="71"/>
      <c r="I524" s="72"/>
      <c r="J524" s="72"/>
      <c r="K524" s="34" t="s">
        <v>65</v>
      </c>
      <c r="L524" s="79">
        <v>524</v>
      </c>
      <c r="M524" s="79"/>
      <c r="N524" s="74"/>
      <c r="O524" s="81" t="s">
        <v>636</v>
      </c>
      <c r="P524" s="81" t="s">
        <v>636</v>
      </c>
      <c r="Q524" s="81"/>
      <c r="R524" s="82" t="s">
        <v>656</v>
      </c>
      <c r="S524" s="84">
        <v>43490.07111111111</v>
      </c>
      <c r="T524" s="81"/>
      <c r="U524" s="81"/>
      <c r="V524" s="81"/>
      <c r="W524" s="81"/>
      <c r="X524" s="81"/>
      <c r="Y524" s="81" t="s">
        <v>998</v>
      </c>
      <c r="Z524" s="81"/>
      <c r="AA524" s="81"/>
      <c r="AB524" s="81"/>
      <c r="AC524" s="81"/>
      <c r="AD524" s="81"/>
      <c r="AE524" s="82" t="s">
        <v>1433</v>
      </c>
      <c r="AF524" s="81">
        <v>0</v>
      </c>
      <c r="AG524" s="81">
        <v>0</v>
      </c>
      <c r="AH524" s="81" t="s">
        <v>646</v>
      </c>
      <c r="AI524" s="81" t="s">
        <v>1453</v>
      </c>
      <c r="AJ524" s="84">
        <v>43489.745474537034</v>
      </c>
      <c r="AK524" s="82" t="s">
        <v>1462</v>
      </c>
      <c r="AL524" s="81">
        <v>73</v>
      </c>
      <c r="AM524" s="81">
        <v>23</v>
      </c>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v>1</v>
      </c>
      <c r="BT524" s="80" t="str">
        <f>REPLACE(INDEX(GroupVertices[Group],MATCH(Edges[[#This Row],[Vertex 1]],GroupVertices[Vertex],0)),1,1,"")</f>
        <v>5</v>
      </c>
      <c r="BU524" s="80" t="str">
        <f>REPLACE(INDEX(GroupVertices[Group],MATCH(Edges[[#This Row],[Vertex 2]],GroupVertices[Vertex],0)),1,1,"")</f>
        <v>5</v>
      </c>
      <c r="BV524" s="48">
        <v>1</v>
      </c>
      <c r="BW524" s="49">
        <v>7.142857142857143</v>
      </c>
      <c r="BX524" s="48">
        <v>0</v>
      </c>
      <c r="BY524" s="49">
        <v>0</v>
      </c>
      <c r="BZ524" s="48">
        <v>0</v>
      </c>
      <c r="CA524" s="49">
        <v>0</v>
      </c>
      <c r="CB524" s="48">
        <v>13</v>
      </c>
      <c r="CC524" s="49">
        <v>92.85714285714286</v>
      </c>
      <c r="CD524" s="48">
        <v>14</v>
      </c>
    </row>
    <row r="525" spans="1:82" ht="15">
      <c r="A525" s="66" t="s">
        <v>606</v>
      </c>
      <c r="B525" s="66" t="s">
        <v>633</v>
      </c>
      <c r="C525" s="67"/>
      <c r="D525" s="68"/>
      <c r="E525" s="69"/>
      <c r="F525" s="70"/>
      <c r="G525" s="67"/>
      <c r="H525" s="71"/>
      <c r="I525" s="72"/>
      <c r="J525" s="72"/>
      <c r="K525" s="34" t="s">
        <v>65</v>
      </c>
      <c r="L525" s="79">
        <v>525</v>
      </c>
      <c r="M525" s="79"/>
      <c r="N525" s="74"/>
      <c r="O525" s="81" t="s">
        <v>636</v>
      </c>
      <c r="P525" s="81" t="s">
        <v>636</v>
      </c>
      <c r="Q525" s="81"/>
      <c r="R525" s="82" t="s">
        <v>656</v>
      </c>
      <c r="S525" s="84">
        <v>43490.033541666664</v>
      </c>
      <c r="T525" s="81"/>
      <c r="U525" s="81"/>
      <c r="V525" s="81"/>
      <c r="W525" s="81"/>
      <c r="X525" s="81"/>
      <c r="Y525" s="81" t="s">
        <v>999</v>
      </c>
      <c r="Z525" s="81"/>
      <c r="AA525" s="81"/>
      <c r="AB525" s="81"/>
      <c r="AC525" s="81"/>
      <c r="AD525" s="81"/>
      <c r="AE525" s="82" t="s">
        <v>1434</v>
      </c>
      <c r="AF525" s="81">
        <v>0</v>
      </c>
      <c r="AG525" s="81">
        <v>1</v>
      </c>
      <c r="AH525" s="81" t="s">
        <v>646</v>
      </c>
      <c r="AI525" s="81" t="s">
        <v>1453</v>
      </c>
      <c r="AJ525" s="84">
        <v>43489.745474537034</v>
      </c>
      <c r="AK525" s="82" t="s">
        <v>1462</v>
      </c>
      <c r="AL525" s="81">
        <v>73</v>
      </c>
      <c r="AM525" s="81">
        <v>23</v>
      </c>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v>1</v>
      </c>
      <c r="BT525" s="80" t="str">
        <f>REPLACE(INDEX(GroupVertices[Group],MATCH(Edges[[#This Row],[Vertex 1]],GroupVertices[Vertex],0)),1,1,"")</f>
        <v>5</v>
      </c>
      <c r="BU525" s="80" t="str">
        <f>REPLACE(INDEX(GroupVertices[Group],MATCH(Edges[[#This Row],[Vertex 2]],GroupVertices[Vertex],0)),1,1,"")</f>
        <v>5</v>
      </c>
      <c r="BV525" s="48">
        <v>0</v>
      </c>
      <c r="BW525" s="49">
        <v>0</v>
      </c>
      <c r="BX525" s="48">
        <v>1</v>
      </c>
      <c r="BY525" s="49">
        <v>9.090909090909092</v>
      </c>
      <c r="BZ525" s="48">
        <v>0</v>
      </c>
      <c r="CA525" s="49">
        <v>0</v>
      </c>
      <c r="CB525" s="48">
        <v>10</v>
      </c>
      <c r="CC525" s="49">
        <v>90.9090909090909</v>
      </c>
      <c r="CD525" s="48">
        <v>11</v>
      </c>
    </row>
    <row r="526" spans="1:82" ht="15">
      <c r="A526" s="66" t="s">
        <v>607</v>
      </c>
      <c r="B526" s="66" t="s">
        <v>617</v>
      </c>
      <c r="C526" s="67" t="s">
        <v>3167</v>
      </c>
      <c r="D526" s="68">
        <v>8.5</v>
      </c>
      <c r="E526" s="69"/>
      <c r="F526" s="70"/>
      <c r="G526" s="67"/>
      <c r="H526" s="71"/>
      <c r="I526" s="72"/>
      <c r="J526" s="72"/>
      <c r="K526" s="34" t="s">
        <v>65</v>
      </c>
      <c r="L526" s="79">
        <v>526</v>
      </c>
      <c r="M526" s="79"/>
      <c r="N526" s="74"/>
      <c r="O526" s="81" t="s">
        <v>635</v>
      </c>
      <c r="P526" s="81" t="s">
        <v>637</v>
      </c>
      <c r="Q526" s="81"/>
      <c r="R526" s="81"/>
      <c r="S526" s="84">
        <v>43490.00517361111</v>
      </c>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t="s">
        <v>1000</v>
      </c>
      <c r="AR526" s="81"/>
      <c r="AS526" s="81"/>
      <c r="AT526" s="81"/>
      <c r="AU526" s="81"/>
      <c r="AV526" s="81"/>
      <c r="AW526" s="81" t="s">
        <v>607</v>
      </c>
      <c r="AX526" s="81"/>
      <c r="AY526" s="82" t="s">
        <v>1435</v>
      </c>
      <c r="AZ526" s="81">
        <v>2</v>
      </c>
      <c r="BA526" s="81">
        <v>0</v>
      </c>
      <c r="BB526" s="81" t="s">
        <v>1010</v>
      </c>
      <c r="BC526" s="81"/>
      <c r="BD526" s="81"/>
      <c r="BE526" s="81"/>
      <c r="BF526" s="81"/>
      <c r="BG526" s="84">
        <v>43489.771469907406</v>
      </c>
      <c r="BH526" s="81"/>
      <c r="BI526" s="81" t="s">
        <v>617</v>
      </c>
      <c r="BJ526" s="82" t="s">
        <v>1445</v>
      </c>
      <c r="BK526" s="81">
        <v>0</v>
      </c>
      <c r="BL526" s="81">
        <v>8</v>
      </c>
      <c r="BM526" s="81"/>
      <c r="BN526" s="81"/>
      <c r="BO526" s="81"/>
      <c r="BP526" s="81"/>
      <c r="BQ526" s="81"/>
      <c r="BR526" s="81"/>
      <c r="BS526">
        <v>1</v>
      </c>
      <c r="BT526" s="80" t="str">
        <f>REPLACE(INDEX(GroupVertices[Group],MATCH(Edges[[#This Row],[Vertex 1]],GroupVertices[Vertex],0)),1,1,"")</f>
        <v>5</v>
      </c>
      <c r="BU526" s="80" t="str">
        <f>REPLACE(INDEX(GroupVertices[Group],MATCH(Edges[[#This Row],[Vertex 2]],GroupVertices[Vertex],0)),1,1,"")</f>
        <v>5</v>
      </c>
      <c r="BV526" s="48"/>
      <c r="BW526" s="49"/>
      <c r="BX526" s="48"/>
      <c r="BY526" s="49"/>
      <c r="BZ526" s="48"/>
      <c r="CA526" s="49"/>
      <c r="CB526" s="48"/>
      <c r="CC526" s="49"/>
      <c r="CD526" s="48"/>
    </row>
    <row r="527" spans="1:82" ht="15">
      <c r="A527" s="66" t="s">
        <v>607</v>
      </c>
      <c r="B527" s="66" t="s">
        <v>633</v>
      </c>
      <c r="C527" s="67"/>
      <c r="D527" s="68"/>
      <c r="E527" s="69"/>
      <c r="F527" s="70"/>
      <c r="G527" s="67"/>
      <c r="H527" s="71"/>
      <c r="I527" s="72"/>
      <c r="J527" s="72"/>
      <c r="K527" s="34" t="s">
        <v>65</v>
      </c>
      <c r="L527" s="79">
        <v>527</v>
      </c>
      <c r="M527" s="79"/>
      <c r="N527" s="74"/>
      <c r="O527" s="81" t="s">
        <v>636</v>
      </c>
      <c r="P527" s="81" t="s">
        <v>636</v>
      </c>
      <c r="Q527" s="81"/>
      <c r="R527" s="82" t="s">
        <v>656</v>
      </c>
      <c r="S527" s="84">
        <v>43490.00517361111</v>
      </c>
      <c r="T527" s="81"/>
      <c r="U527" s="81"/>
      <c r="V527" s="81"/>
      <c r="W527" s="81"/>
      <c r="X527" s="81"/>
      <c r="Y527" s="81" t="s">
        <v>1000</v>
      </c>
      <c r="Z527" s="81"/>
      <c r="AA527" s="81"/>
      <c r="AB527" s="81"/>
      <c r="AC527" s="81"/>
      <c r="AD527" s="81"/>
      <c r="AE527" s="82" t="s">
        <v>1435</v>
      </c>
      <c r="AF527" s="81">
        <v>2</v>
      </c>
      <c r="AG527" s="81">
        <v>0</v>
      </c>
      <c r="AH527" s="81" t="s">
        <v>646</v>
      </c>
      <c r="AI527" s="81" t="s">
        <v>1453</v>
      </c>
      <c r="AJ527" s="84">
        <v>43489.745474537034</v>
      </c>
      <c r="AK527" s="82" t="s">
        <v>1462</v>
      </c>
      <c r="AL527" s="81">
        <v>73</v>
      </c>
      <c r="AM527" s="81">
        <v>23</v>
      </c>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v>1</v>
      </c>
      <c r="BT527" s="80" t="str">
        <f>REPLACE(INDEX(GroupVertices[Group],MATCH(Edges[[#This Row],[Vertex 1]],GroupVertices[Vertex],0)),1,1,"")</f>
        <v>5</v>
      </c>
      <c r="BU527" s="80" t="str">
        <f>REPLACE(INDEX(GroupVertices[Group],MATCH(Edges[[#This Row],[Vertex 2]],GroupVertices[Vertex],0)),1,1,"")</f>
        <v>5</v>
      </c>
      <c r="BV527" s="48">
        <v>1</v>
      </c>
      <c r="BW527" s="49">
        <v>2</v>
      </c>
      <c r="BX527" s="48">
        <v>2</v>
      </c>
      <c r="BY527" s="49">
        <v>4</v>
      </c>
      <c r="BZ527" s="48">
        <v>0</v>
      </c>
      <c r="CA527" s="49">
        <v>0</v>
      </c>
      <c r="CB527" s="48">
        <v>47</v>
      </c>
      <c r="CC527" s="49">
        <v>94</v>
      </c>
      <c r="CD527" s="48">
        <v>50</v>
      </c>
    </row>
    <row r="528" spans="1:82" ht="15">
      <c r="A528" s="66" t="s">
        <v>608</v>
      </c>
      <c r="B528" s="66" t="s">
        <v>617</v>
      </c>
      <c r="C528" s="67" t="s">
        <v>3168</v>
      </c>
      <c r="D528" s="68"/>
      <c r="E528" s="69"/>
      <c r="F528" s="70"/>
      <c r="G528" s="67"/>
      <c r="H528" s="71"/>
      <c r="I528" s="72"/>
      <c r="J528" s="72"/>
      <c r="K528" s="34" t="s">
        <v>65</v>
      </c>
      <c r="L528" s="79">
        <v>528</v>
      </c>
      <c r="M528" s="79"/>
      <c r="N528" s="74"/>
      <c r="O528" s="81" t="s">
        <v>635</v>
      </c>
      <c r="P528" s="81" t="s">
        <v>637</v>
      </c>
      <c r="Q528" s="81"/>
      <c r="R528" s="81"/>
      <c r="S528" s="84">
        <v>43490.00494212963</v>
      </c>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t="s">
        <v>1001</v>
      </c>
      <c r="AR528" s="81"/>
      <c r="AS528" s="81"/>
      <c r="AT528" s="81"/>
      <c r="AU528" s="81"/>
      <c r="AV528" s="81"/>
      <c r="AW528" s="81" t="s">
        <v>608</v>
      </c>
      <c r="AX528" s="81"/>
      <c r="AY528" s="82" t="s">
        <v>1436</v>
      </c>
      <c r="AZ528" s="81">
        <v>0</v>
      </c>
      <c r="BA528" s="81">
        <v>0</v>
      </c>
      <c r="BB528" s="81" t="s">
        <v>1010</v>
      </c>
      <c r="BC528" s="81"/>
      <c r="BD528" s="81"/>
      <c r="BE528" s="81"/>
      <c r="BF528" s="81"/>
      <c r="BG528" s="84">
        <v>43489.771469907406</v>
      </c>
      <c r="BH528" s="81"/>
      <c r="BI528" s="81" t="s">
        <v>617</v>
      </c>
      <c r="BJ528" s="82" t="s">
        <v>1445</v>
      </c>
      <c r="BK528" s="81">
        <v>0</v>
      </c>
      <c r="BL528" s="81">
        <v>8</v>
      </c>
      <c r="BM528" s="81"/>
      <c r="BN528" s="81"/>
      <c r="BO528" s="81"/>
      <c r="BP528" s="81"/>
      <c r="BQ528" s="81"/>
      <c r="BR528" s="81"/>
      <c r="BS528">
        <v>1</v>
      </c>
      <c r="BT528" s="80" t="str">
        <f>REPLACE(INDEX(GroupVertices[Group],MATCH(Edges[[#This Row],[Vertex 1]],GroupVertices[Vertex],0)),1,1,"")</f>
        <v>5</v>
      </c>
      <c r="BU528" s="80" t="str">
        <f>REPLACE(INDEX(GroupVertices[Group],MATCH(Edges[[#This Row],[Vertex 2]],GroupVertices[Vertex],0)),1,1,"")</f>
        <v>5</v>
      </c>
      <c r="BV528" s="48"/>
      <c r="BW528" s="49"/>
      <c r="BX528" s="48"/>
      <c r="BY528" s="49"/>
      <c r="BZ528" s="48"/>
      <c r="CA528" s="49"/>
      <c r="CB528" s="48"/>
      <c r="CC528" s="49"/>
      <c r="CD528" s="48"/>
    </row>
    <row r="529" spans="1:82" ht="15">
      <c r="A529" s="66" t="s">
        <v>608</v>
      </c>
      <c r="B529" s="66" t="s">
        <v>633</v>
      </c>
      <c r="C529" s="67"/>
      <c r="D529" s="68"/>
      <c r="E529" s="69"/>
      <c r="F529" s="70"/>
      <c r="G529" s="67"/>
      <c r="H529" s="71"/>
      <c r="I529" s="72"/>
      <c r="J529" s="72"/>
      <c r="K529" s="34" t="s">
        <v>65</v>
      </c>
      <c r="L529" s="79">
        <v>529</v>
      </c>
      <c r="M529" s="79"/>
      <c r="N529" s="74"/>
      <c r="O529" s="81" t="s">
        <v>636</v>
      </c>
      <c r="P529" s="81" t="s">
        <v>636</v>
      </c>
      <c r="Q529" s="81"/>
      <c r="R529" s="82" t="s">
        <v>656</v>
      </c>
      <c r="S529" s="84">
        <v>43490.00494212963</v>
      </c>
      <c r="T529" s="81"/>
      <c r="U529" s="81"/>
      <c r="V529" s="81"/>
      <c r="W529" s="81"/>
      <c r="X529" s="81"/>
      <c r="Y529" s="81" t="s">
        <v>1001</v>
      </c>
      <c r="Z529" s="81"/>
      <c r="AA529" s="81"/>
      <c r="AB529" s="81"/>
      <c r="AC529" s="81"/>
      <c r="AD529" s="81"/>
      <c r="AE529" s="82" t="s">
        <v>1436</v>
      </c>
      <c r="AF529" s="81">
        <v>0</v>
      </c>
      <c r="AG529" s="81">
        <v>0</v>
      </c>
      <c r="AH529" s="81" t="s">
        <v>646</v>
      </c>
      <c r="AI529" s="81" t="s">
        <v>1453</v>
      </c>
      <c r="AJ529" s="84">
        <v>43489.745474537034</v>
      </c>
      <c r="AK529" s="82" t="s">
        <v>1462</v>
      </c>
      <c r="AL529" s="81">
        <v>73</v>
      </c>
      <c r="AM529" s="81">
        <v>23</v>
      </c>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v>1</v>
      </c>
      <c r="BT529" s="80" t="str">
        <f>REPLACE(INDEX(GroupVertices[Group],MATCH(Edges[[#This Row],[Vertex 1]],GroupVertices[Vertex],0)),1,1,"")</f>
        <v>5</v>
      </c>
      <c r="BU529" s="80" t="str">
        <f>REPLACE(INDEX(GroupVertices[Group],MATCH(Edges[[#This Row],[Vertex 2]],GroupVertices[Vertex],0)),1,1,"")</f>
        <v>5</v>
      </c>
      <c r="BV529" s="48">
        <v>0</v>
      </c>
      <c r="BW529" s="49">
        <v>0</v>
      </c>
      <c r="BX529" s="48">
        <v>1</v>
      </c>
      <c r="BY529" s="49">
        <v>5</v>
      </c>
      <c r="BZ529" s="48">
        <v>0</v>
      </c>
      <c r="CA529" s="49">
        <v>0</v>
      </c>
      <c r="CB529" s="48">
        <v>19</v>
      </c>
      <c r="CC529" s="49">
        <v>95</v>
      </c>
      <c r="CD529" s="48">
        <v>20</v>
      </c>
    </row>
    <row r="530" spans="1:82" ht="15">
      <c r="A530" s="66" t="s">
        <v>609</v>
      </c>
      <c r="B530" s="66" t="s">
        <v>617</v>
      </c>
      <c r="C530" s="67" t="s">
        <v>3167</v>
      </c>
      <c r="D530" s="68">
        <v>8.5</v>
      </c>
      <c r="E530" s="69"/>
      <c r="F530" s="70"/>
      <c r="G530" s="67"/>
      <c r="H530" s="71"/>
      <c r="I530" s="72"/>
      <c r="J530" s="72"/>
      <c r="K530" s="34" t="s">
        <v>65</v>
      </c>
      <c r="L530" s="79">
        <v>530</v>
      </c>
      <c r="M530" s="79"/>
      <c r="N530" s="74"/>
      <c r="O530" s="81" t="s">
        <v>635</v>
      </c>
      <c r="P530" s="81" t="s">
        <v>637</v>
      </c>
      <c r="Q530" s="81"/>
      <c r="R530" s="81"/>
      <c r="S530" s="84">
        <v>43489.90498842593</v>
      </c>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t="s">
        <v>1002</v>
      </c>
      <c r="AR530" s="81"/>
      <c r="AS530" s="81"/>
      <c r="AT530" s="81"/>
      <c r="AU530" s="81"/>
      <c r="AV530" s="81"/>
      <c r="AW530" s="81" t="s">
        <v>609</v>
      </c>
      <c r="AX530" s="81"/>
      <c r="AY530" s="82" t="s">
        <v>1437</v>
      </c>
      <c r="AZ530" s="81">
        <v>2</v>
      </c>
      <c r="BA530" s="81">
        <v>0</v>
      </c>
      <c r="BB530" s="81" t="s">
        <v>1010</v>
      </c>
      <c r="BC530" s="81"/>
      <c r="BD530" s="81"/>
      <c r="BE530" s="81"/>
      <c r="BF530" s="81"/>
      <c r="BG530" s="84">
        <v>43489.771469907406</v>
      </c>
      <c r="BH530" s="81"/>
      <c r="BI530" s="81" t="s">
        <v>617</v>
      </c>
      <c r="BJ530" s="82" t="s">
        <v>1445</v>
      </c>
      <c r="BK530" s="81">
        <v>0</v>
      </c>
      <c r="BL530" s="81">
        <v>8</v>
      </c>
      <c r="BM530" s="81"/>
      <c r="BN530" s="81"/>
      <c r="BO530" s="81" t="s">
        <v>1465</v>
      </c>
      <c r="BP530" s="81"/>
      <c r="BQ530" s="81"/>
      <c r="BR530" s="81"/>
      <c r="BS530">
        <v>1</v>
      </c>
      <c r="BT530" s="80" t="str">
        <f>REPLACE(INDEX(GroupVertices[Group],MATCH(Edges[[#This Row],[Vertex 1]],GroupVertices[Vertex],0)),1,1,"")</f>
        <v>5</v>
      </c>
      <c r="BU530" s="80" t="str">
        <f>REPLACE(INDEX(GroupVertices[Group],MATCH(Edges[[#This Row],[Vertex 2]],GroupVertices[Vertex],0)),1,1,"")</f>
        <v>5</v>
      </c>
      <c r="BV530" s="48"/>
      <c r="BW530" s="49"/>
      <c r="BX530" s="48"/>
      <c r="BY530" s="49"/>
      <c r="BZ530" s="48"/>
      <c r="CA530" s="49"/>
      <c r="CB530" s="48"/>
      <c r="CC530" s="49"/>
      <c r="CD530" s="48"/>
    </row>
    <row r="531" spans="1:82" ht="15">
      <c r="A531" s="66" t="s">
        <v>609</v>
      </c>
      <c r="B531" s="66" t="s">
        <v>633</v>
      </c>
      <c r="C531" s="67"/>
      <c r="D531" s="68"/>
      <c r="E531" s="69"/>
      <c r="F531" s="70"/>
      <c r="G531" s="67"/>
      <c r="H531" s="71"/>
      <c r="I531" s="72"/>
      <c r="J531" s="72"/>
      <c r="K531" s="34" t="s">
        <v>65</v>
      </c>
      <c r="L531" s="79">
        <v>531</v>
      </c>
      <c r="M531" s="79"/>
      <c r="N531" s="74"/>
      <c r="O531" s="81" t="s">
        <v>636</v>
      </c>
      <c r="P531" s="81" t="s">
        <v>636</v>
      </c>
      <c r="Q531" s="81"/>
      <c r="R531" s="82" t="s">
        <v>656</v>
      </c>
      <c r="S531" s="84">
        <v>43489.90498842593</v>
      </c>
      <c r="T531" s="81"/>
      <c r="U531" s="81"/>
      <c r="V531" s="81"/>
      <c r="W531" s="81"/>
      <c r="X531" s="81"/>
      <c r="Y531" s="81" t="s">
        <v>1002</v>
      </c>
      <c r="Z531" s="81"/>
      <c r="AA531" s="81"/>
      <c r="AB531" s="81"/>
      <c r="AC531" s="81"/>
      <c r="AD531" s="81"/>
      <c r="AE531" s="82" t="s">
        <v>1437</v>
      </c>
      <c r="AF531" s="81">
        <v>2</v>
      </c>
      <c r="AG531" s="81">
        <v>0</v>
      </c>
      <c r="AH531" s="81" t="s">
        <v>646</v>
      </c>
      <c r="AI531" s="81" t="s">
        <v>1453</v>
      </c>
      <c r="AJ531" s="84">
        <v>43489.745474537034</v>
      </c>
      <c r="AK531" s="82" t="s">
        <v>1462</v>
      </c>
      <c r="AL531" s="81">
        <v>73</v>
      </c>
      <c r="AM531" s="81">
        <v>23</v>
      </c>
      <c r="AN531" s="81"/>
      <c r="AO531" s="81"/>
      <c r="AP531" s="81" t="s">
        <v>1465</v>
      </c>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v>1</v>
      </c>
      <c r="BT531" s="80" t="str">
        <f>REPLACE(INDEX(GroupVertices[Group],MATCH(Edges[[#This Row],[Vertex 1]],GroupVertices[Vertex],0)),1,1,"")</f>
        <v>5</v>
      </c>
      <c r="BU531" s="80" t="str">
        <f>REPLACE(INDEX(GroupVertices[Group],MATCH(Edges[[#This Row],[Vertex 2]],GroupVertices[Vertex],0)),1,1,"")</f>
        <v>5</v>
      </c>
      <c r="BV531" s="48">
        <v>1</v>
      </c>
      <c r="BW531" s="49">
        <v>1.639344262295082</v>
      </c>
      <c r="BX531" s="48">
        <v>4</v>
      </c>
      <c r="BY531" s="49">
        <v>6.557377049180328</v>
      </c>
      <c r="BZ531" s="48">
        <v>0</v>
      </c>
      <c r="CA531" s="49">
        <v>0</v>
      </c>
      <c r="CB531" s="48">
        <v>56</v>
      </c>
      <c r="CC531" s="49">
        <v>91.80327868852459</v>
      </c>
      <c r="CD531" s="48">
        <v>61</v>
      </c>
    </row>
    <row r="532" spans="1:82" ht="15">
      <c r="A532" s="66" t="s">
        <v>610</v>
      </c>
      <c r="B532" s="66" t="s">
        <v>633</v>
      </c>
      <c r="C532" s="67"/>
      <c r="D532" s="68"/>
      <c r="E532" s="69"/>
      <c r="F532" s="70"/>
      <c r="G532" s="67"/>
      <c r="H532" s="71"/>
      <c r="I532" s="72"/>
      <c r="J532" s="72"/>
      <c r="K532" s="34" t="s">
        <v>65</v>
      </c>
      <c r="L532" s="79">
        <v>532</v>
      </c>
      <c r="M532" s="79"/>
      <c r="N532" s="74"/>
      <c r="O532" s="81" t="s">
        <v>636</v>
      </c>
      <c r="P532" s="81" t="s">
        <v>636</v>
      </c>
      <c r="Q532" s="81"/>
      <c r="R532" s="82" t="s">
        <v>656</v>
      </c>
      <c r="S532" s="84">
        <v>43489.89607638889</v>
      </c>
      <c r="T532" s="81"/>
      <c r="U532" s="81"/>
      <c r="V532" s="81"/>
      <c r="W532" s="81"/>
      <c r="X532" s="81"/>
      <c r="Y532" s="81" t="s">
        <v>1003</v>
      </c>
      <c r="Z532" s="81"/>
      <c r="AA532" s="81"/>
      <c r="AB532" s="81"/>
      <c r="AC532" s="81"/>
      <c r="AD532" s="81"/>
      <c r="AE532" s="82" t="s">
        <v>1438</v>
      </c>
      <c r="AF532" s="81">
        <v>1</v>
      </c>
      <c r="AG532" s="81">
        <v>1</v>
      </c>
      <c r="AH532" s="81" t="s">
        <v>646</v>
      </c>
      <c r="AI532" s="81" t="s">
        <v>1453</v>
      </c>
      <c r="AJ532" s="84">
        <v>43489.745474537034</v>
      </c>
      <c r="AK532" s="82" t="s">
        <v>1462</v>
      </c>
      <c r="AL532" s="81">
        <v>73</v>
      </c>
      <c r="AM532" s="81">
        <v>23</v>
      </c>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v>1</v>
      </c>
      <c r="BT532" s="80" t="str">
        <f>REPLACE(INDEX(GroupVertices[Group],MATCH(Edges[[#This Row],[Vertex 1]],GroupVertices[Vertex],0)),1,1,"")</f>
        <v>5</v>
      </c>
      <c r="BU532" s="80" t="str">
        <f>REPLACE(INDEX(GroupVertices[Group],MATCH(Edges[[#This Row],[Vertex 2]],GroupVertices[Vertex],0)),1,1,"")</f>
        <v>5</v>
      </c>
      <c r="BV532" s="48">
        <v>1</v>
      </c>
      <c r="BW532" s="49">
        <v>3.125</v>
      </c>
      <c r="BX532" s="48">
        <v>3</v>
      </c>
      <c r="BY532" s="49">
        <v>9.375</v>
      </c>
      <c r="BZ532" s="48">
        <v>0</v>
      </c>
      <c r="CA532" s="49">
        <v>0</v>
      </c>
      <c r="CB532" s="48">
        <v>28</v>
      </c>
      <c r="CC532" s="49">
        <v>87.5</v>
      </c>
      <c r="CD532" s="48">
        <v>32</v>
      </c>
    </row>
    <row r="533" spans="1:82" ht="15">
      <c r="A533" s="66" t="s">
        <v>611</v>
      </c>
      <c r="B533" s="66" t="s">
        <v>617</v>
      </c>
      <c r="C533" s="67" t="s">
        <v>3168</v>
      </c>
      <c r="D533" s="68"/>
      <c r="E533" s="69"/>
      <c r="F533" s="70"/>
      <c r="G533" s="67"/>
      <c r="H533" s="71"/>
      <c r="I533" s="72"/>
      <c r="J533" s="72"/>
      <c r="K533" s="34" t="s">
        <v>65</v>
      </c>
      <c r="L533" s="79">
        <v>533</v>
      </c>
      <c r="M533" s="79"/>
      <c r="N533" s="74"/>
      <c r="O533" s="81" t="s">
        <v>635</v>
      </c>
      <c r="P533" s="81" t="s">
        <v>637</v>
      </c>
      <c r="Q533" s="81"/>
      <c r="R533" s="81"/>
      <c r="S533" s="84">
        <v>43489.87646990741</v>
      </c>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t="s">
        <v>1004</v>
      </c>
      <c r="AR533" s="81"/>
      <c r="AS533" s="81"/>
      <c r="AT533" s="81"/>
      <c r="AU533" s="81"/>
      <c r="AV533" s="81"/>
      <c r="AW533" s="81" t="s">
        <v>611</v>
      </c>
      <c r="AX533" s="81"/>
      <c r="AY533" s="82" t="s">
        <v>1439</v>
      </c>
      <c r="AZ533" s="81">
        <v>0</v>
      </c>
      <c r="BA533" s="81">
        <v>0</v>
      </c>
      <c r="BB533" s="81" t="s">
        <v>1010</v>
      </c>
      <c r="BC533" s="81"/>
      <c r="BD533" s="81"/>
      <c r="BE533" s="81"/>
      <c r="BF533" s="81"/>
      <c r="BG533" s="84">
        <v>43489.771469907406</v>
      </c>
      <c r="BH533" s="81"/>
      <c r="BI533" s="81" t="s">
        <v>617</v>
      </c>
      <c r="BJ533" s="82" t="s">
        <v>1445</v>
      </c>
      <c r="BK533" s="81">
        <v>0</v>
      </c>
      <c r="BL533" s="81">
        <v>8</v>
      </c>
      <c r="BM533" s="81"/>
      <c r="BN533" s="81"/>
      <c r="BO533" s="81"/>
      <c r="BP533" s="81"/>
      <c r="BQ533" s="81"/>
      <c r="BR533" s="81"/>
      <c r="BS533">
        <v>1</v>
      </c>
      <c r="BT533" s="80" t="str">
        <f>REPLACE(INDEX(GroupVertices[Group],MATCH(Edges[[#This Row],[Vertex 1]],GroupVertices[Vertex],0)),1,1,"")</f>
        <v>5</v>
      </c>
      <c r="BU533" s="80" t="str">
        <f>REPLACE(INDEX(GroupVertices[Group],MATCH(Edges[[#This Row],[Vertex 2]],GroupVertices[Vertex],0)),1,1,"")</f>
        <v>5</v>
      </c>
      <c r="BV533" s="48"/>
      <c r="BW533" s="49"/>
      <c r="BX533" s="48"/>
      <c r="BY533" s="49"/>
      <c r="BZ533" s="48"/>
      <c r="CA533" s="49"/>
      <c r="CB533" s="48"/>
      <c r="CC533" s="49"/>
      <c r="CD533" s="48"/>
    </row>
    <row r="534" spans="1:82" ht="15">
      <c r="A534" s="66" t="s">
        <v>611</v>
      </c>
      <c r="B534" s="66" t="s">
        <v>633</v>
      </c>
      <c r="C534" s="67"/>
      <c r="D534" s="68"/>
      <c r="E534" s="69"/>
      <c r="F534" s="70"/>
      <c r="G534" s="67"/>
      <c r="H534" s="71"/>
      <c r="I534" s="72"/>
      <c r="J534" s="72"/>
      <c r="K534" s="34" t="s">
        <v>65</v>
      </c>
      <c r="L534" s="79">
        <v>534</v>
      </c>
      <c r="M534" s="79"/>
      <c r="N534" s="74"/>
      <c r="O534" s="81" t="s">
        <v>636</v>
      </c>
      <c r="P534" s="81" t="s">
        <v>636</v>
      </c>
      <c r="Q534" s="81"/>
      <c r="R534" s="82" t="s">
        <v>656</v>
      </c>
      <c r="S534" s="84">
        <v>43489.87646990741</v>
      </c>
      <c r="T534" s="81"/>
      <c r="U534" s="81"/>
      <c r="V534" s="81"/>
      <c r="W534" s="81"/>
      <c r="X534" s="81"/>
      <c r="Y534" s="81" t="s">
        <v>1004</v>
      </c>
      <c r="Z534" s="81"/>
      <c r="AA534" s="81"/>
      <c r="AB534" s="81"/>
      <c r="AC534" s="81"/>
      <c r="AD534" s="81"/>
      <c r="AE534" s="82" t="s">
        <v>1439</v>
      </c>
      <c r="AF534" s="81">
        <v>0</v>
      </c>
      <c r="AG534" s="81">
        <v>0</v>
      </c>
      <c r="AH534" s="81" t="s">
        <v>646</v>
      </c>
      <c r="AI534" s="81" t="s">
        <v>1453</v>
      </c>
      <c r="AJ534" s="84">
        <v>43489.745474537034</v>
      </c>
      <c r="AK534" s="82" t="s">
        <v>1462</v>
      </c>
      <c r="AL534" s="81">
        <v>73</v>
      </c>
      <c r="AM534" s="81">
        <v>23</v>
      </c>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v>1</v>
      </c>
      <c r="BT534" s="80" t="str">
        <f>REPLACE(INDEX(GroupVertices[Group],MATCH(Edges[[#This Row],[Vertex 1]],GroupVertices[Vertex],0)),1,1,"")</f>
        <v>5</v>
      </c>
      <c r="BU534" s="80" t="str">
        <f>REPLACE(INDEX(GroupVertices[Group],MATCH(Edges[[#This Row],[Vertex 2]],GroupVertices[Vertex],0)),1,1,"")</f>
        <v>5</v>
      </c>
      <c r="BV534" s="48">
        <v>3</v>
      </c>
      <c r="BW534" s="49">
        <v>3.75</v>
      </c>
      <c r="BX534" s="48">
        <v>3</v>
      </c>
      <c r="BY534" s="49">
        <v>3.75</v>
      </c>
      <c r="BZ534" s="48">
        <v>0</v>
      </c>
      <c r="CA534" s="49">
        <v>0</v>
      </c>
      <c r="CB534" s="48">
        <v>74</v>
      </c>
      <c r="CC534" s="49">
        <v>92.5</v>
      </c>
      <c r="CD534" s="48">
        <v>80</v>
      </c>
    </row>
    <row r="535" spans="1:82" ht="15">
      <c r="A535" s="66" t="s">
        <v>612</v>
      </c>
      <c r="B535" s="66" t="s">
        <v>633</v>
      </c>
      <c r="C535" s="67"/>
      <c r="D535" s="68"/>
      <c r="E535" s="69"/>
      <c r="F535" s="70"/>
      <c r="G535" s="67"/>
      <c r="H535" s="71"/>
      <c r="I535" s="72"/>
      <c r="J535" s="72"/>
      <c r="K535" s="34" t="s">
        <v>65</v>
      </c>
      <c r="L535" s="79">
        <v>535</v>
      </c>
      <c r="M535" s="79"/>
      <c r="N535" s="74"/>
      <c r="O535" s="81" t="s">
        <v>636</v>
      </c>
      <c r="P535" s="81" t="s">
        <v>636</v>
      </c>
      <c r="Q535" s="81"/>
      <c r="R535" s="82" t="s">
        <v>656</v>
      </c>
      <c r="S535" s="84">
        <v>43489.872662037036</v>
      </c>
      <c r="T535" s="81"/>
      <c r="U535" s="81"/>
      <c r="V535" s="81"/>
      <c r="W535" s="81"/>
      <c r="X535" s="81"/>
      <c r="Y535" s="81" t="s">
        <v>1005</v>
      </c>
      <c r="Z535" s="81"/>
      <c r="AA535" s="81"/>
      <c r="AB535" s="81"/>
      <c r="AC535" s="81"/>
      <c r="AD535" s="81"/>
      <c r="AE535" s="82" t="s">
        <v>1440</v>
      </c>
      <c r="AF535" s="81">
        <v>0</v>
      </c>
      <c r="AG535" s="81">
        <v>0</v>
      </c>
      <c r="AH535" s="81" t="s">
        <v>646</v>
      </c>
      <c r="AI535" s="81" t="s">
        <v>1453</v>
      </c>
      <c r="AJ535" s="84">
        <v>43489.745474537034</v>
      </c>
      <c r="AK535" s="82" t="s">
        <v>1462</v>
      </c>
      <c r="AL535" s="81">
        <v>73</v>
      </c>
      <c r="AM535" s="81">
        <v>23</v>
      </c>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v>1</v>
      </c>
      <c r="BT535" s="80" t="str">
        <f>REPLACE(INDEX(GroupVertices[Group],MATCH(Edges[[#This Row],[Vertex 1]],GroupVertices[Vertex],0)),1,1,"")</f>
        <v>5</v>
      </c>
      <c r="BU535" s="80" t="str">
        <f>REPLACE(INDEX(GroupVertices[Group],MATCH(Edges[[#This Row],[Vertex 2]],GroupVertices[Vertex],0)),1,1,"")</f>
        <v>5</v>
      </c>
      <c r="BV535" s="48">
        <v>0</v>
      </c>
      <c r="BW535" s="49">
        <v>0</v>
      </c>
      <c r="BX535" s="48">
        <v>0</v>
      </c>
      <c r="BY535" s="49">
        <v>0</v>
      </c>
      <c r="BZ535" s="48">
        <v>0</v>
      </c>
      <c r="CA535" s="49">
        <v>0</v>
      </c>
      <c r="CB535" s="48">
        <v>7</v>
      </c>
      <c r="CC535" s="49">
        <v>100</v>
      </c>
      <c r="CD535" s="48">
        <v>7</v>
      </c>
    </row>
    <row r="536" spans="1:82" ht="15">
      <c r="A536" s="66" t="s">
        <v>613</v>
      </c>
      <c r="B536" s="66" t="s">
        <v>633</v>
      </c>
      <c r="C536" s="67"/>
      <c r="D536" s="68"/>
      <c r="E536" s="69"/>
      <c r="F536" s="70"/>
      <c r="G536" s="67"/>
      <c r="H536" s="71"/>
      <c r="I536" s="72"/>
      <c r="J536" s="72"/>
      <c r="K536" s="34" t="s">
        <v>65</v>
      </c>
      <c r="L536" s="79">
        <v>536</v>
      </c>
      <c r="M536" s="79"/>
      <c r="N536" s="74"/>
      <c r="O536" s="81" t="s">
        <v>636</v>
      </c>
      <c r="P536" s="81" t="s">
        <v>636</v>
      </c>
      <c r="Q536" s="81"/>
      <c r="R536" s="82" t="s">
        <v>656</v>
      </c>
      <c r="S536" s="84">
        <v>43489.85634259259</v>
      </c>
      <c r="T536" s="81"/>
      <c r="U536" s="81"/>
      <c r="V536" s="81"/>
      <c r="W536" s="81"/>
      <c r="X536" s="81"/>
      <c r="Y536" s="81" t="s">
        <v>1006</v>
      </c>
      <c r="Z536" s="81"/>
      <c r="AA536" s="81"/>
      <c r="AB536" s="81"/>
      <c r="AC536" s="81"/>
      <c r="AD536" s="81"/>
      <c r="AE536" s="82" t="s">
        <v>1441</v>
      </c>
      <c r="AF536" s="81">
        <v>1</v>
      </c>
      <c r="AG536" s="81">
        <v>1</v>
      </c>
      <c r="AH536" s="81" t="s">
        <v>646</v>
      </c>
      <c r="AI536" s="81" t="s">
        <v>1453</v>
      </c>
      <c r="AJ536" s="84">
        <v>43489.745474537034</v>
      </c>
      <c r="AK536" s="82" t="s">
        <v>1462</v>
      </c>
      <c r="AL536" s="81">
        <v>73</v>
      </c>
      <c r="AM536" s="81">
        <v>23</v>
      </c>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v>1</v>
      </c>
      <c r="BT536" s="80" t="str">
        <f>REPLACE(INDEX(GroupVertices[Group],MATCH(Edges[[#This Row],[Vertex 1]],GroupVertices[Vertex],0)),1,1,"")</f>
        <v>5</v>
      </c>
      <c r="BU536" s="80" t="str">
        <f>REPLACE(INDEX(GroupVertices[Group],MATCH(Edges[[#This Row],[Vertex 2]],GroupVertices[Vertex],0)),1,1,"")</f>
        <v>5</v>
      </c>
      <c r="BV536" s="48">
        <v>0</v>
      </c>
      <c r="BW536" s="49">
        <v>0</v>
      </c>
      <c r="BX536" s="48">
        <v>0</v>
      </c>
      <c r="BY536" s="49">
        <v>0</v>
      </c>
      <c r="BZ536" s="48">
        <v>0</v>
      </c>
      <c r="CA536" s="49">
        <v>0</v>
      </c>
      <c r="CB536" s="48">
        <v>4</v>
      </c>
      <c r="CC536" s="49">
        <v>100</v>
      </c>
      <c r="CD536" s="48">
        <v>4</v>
      </c>
    </row>
    <row r="537" spans="1:82" ht="15">
      <c r="A537" s="66" t="s">
        <v>614</v>
      </c>
      <c r="B537" s="66" t="s">
        <v>617</v>
      </c>
      <c r="C537" s="67" t="s">
        <v>3172</v>
      </c>
      <c r="D537" s="68">
        <v>10</v>
      </c>
      <c r="E537" s="69"/>
      <c r="F537" s="70"/>
      <c r="G537" s="67"/>
      <c r="H537" s="71"/>
      <c r="I537" s="72"/>
      <c r="J537" s="72"/>
      <c r="K537" s="34" t="s">
        <v>65</v>
      </c>
      <c r="L537" s="79">
        <v>537</v>
      </c>
      <c r="M537" s="79"/>
      <c r="N537" s="74"/>
      <c r="O537" s="81" t="s">
        <v>635</v>
      </c>
      <c r="P537" s="81" t="s">
        <v>637</v>
      </c>
      <c r="Q537" s="81"/>
      <c r="R537" s="81"/>
      <c r="S537" s="84">
        <v>43489.85108796296</v>
      </c>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t="s">
        <v>1007</v>
      </c>
      <c r="AR537" s="81"/>
      <c r="AS537" s="81"/>
      <c r="AT537" s="81"/>
      <c r="AU537" s="81"/>
      <c r="AV537" s="81"/>
      <c r="AW537" s="81" t="s">
        <v>614</v>
      </c>
      <c r="AX537" s="81"/>
      <c r="AY537" s="82" t="s">
        <v>1442</v>
      </c>
      <c r="AZ537" s="81">
        <v>5</v>
      </c>
      <c r="BA537" s="81">
        <v>0</v>
      </c>
      <c r="BB537" s="81" t="s">
        <v>1010</v>
      </c>
      <c r="BC537" s="81"/>
      <c r="BD537" s="81"/>
      <c r="BE537" s="81"/>
      <c r="BF537" s="81"/>
      <c r="BG537" s="84">
        <v>43489.771469907406</v>
      </c>
      <c r="BH537" s="81"/>
      <c r="BI537" s="81" t="s">
        <v>617</v>
      </c>
      <c r="BJ537" s="82" t="s">
        <v>1445</v>
      </c>
      <c r="BK537" s="81">
        <v>0</v>
      </c>
      <c r="BL537" s="81">
        <v>8</v>
      </c>
      <c r="BM537" s="81"/>
      <c r="BN537" s="81"/>
      <c r="BO537" s="81"/>
      <c r="BP537" s="81"/>
      <c r="BQ537" s="81"/>
      <c r="BR537" s="81"/>
      <c r="BS537">
        <v>1</v>
      </c>
      <c r="BT537" s="80" t="str">
        <f>REPLACE(INDEX(GroupVertices[Group],MATCH(Edges[[#This Row],[Vertex 1]],GroupVertices[Vertex],0)),1,1,"")</f>
        <v>5</v>
      </c>
      <c r="BU537" s="80" t="str">
        <f>REPLACE(INDEX(GroupVertices[Group],MATCH(Edges[[#This Row],[Vertex 2]],GroupVertices[Vertex],0)),1,1,"")</f>
        <v>5</v>
      </c>
      <c r="BV537" s="48"/>
      <c r="BW537" s="49"/>
      <c r="BX537" s="48"/>
      <c r="BY537" s="49"/>
      <c r="BZ537" s="48"/>
      <c r="CA537" s="49"/>
      <c r="CB537" s="48"/>
      <c r="CC537" s="49"/>
      <c r="CD537" s="48"/>
    </row>
    <row r="538" spans="1:82" ht="15">
      <c r="A538" s="66" t="s">
        <v>614</v>
      </c>
      <c r="B538" s="66" t="s">
        <v>633</v>
      </c>
      <c r="C538" s="67"/>
      <c r="D538" s="68"/>
      <c r="E538" s="69"/>
      <c r="F538" s="70"/>
      <c r="G538" s="67"/>
      <c r="H538" s="71"/>
      <c r="I538" s="72"/>
      <c r="J538" s="72"/>
      <c r="K538" s="34" t="s">
        <v>65</v>
      </c>
      <c r="L538" s="79">
        <v>538</v>
      </c>
      <c r="M538" s="79"/>
      <c r="N538" s="74"/>
      <c r="O538" s="81" t="s">
        <v>636</v>
      </c>
      <c r="P538" s="81" t="s">
        <v>636</v>
      </c>
      <c r="Q538" s="81"/>
      <c r="R538" s="82" t="s">
        <v>656</v>
      </c>
      <c r="S538" s="84">
        <v>43489.85108796296</v>
      </c>
      <c r="T538" s="81"/>
      <c r="U538" s="81"/>
      <c r="V538" s="81"/>
      <c r="W538" s="81"/>
      <c r="X538" s="81"/>
      <c r="Y538" s="81" t="s">
        <v>1007</v>
      </c>
      <c r="Z538" s="81"/>
      <c r="AA538" s="81"/>
      <c r="AB538" s="81"/>
      <c r="AC538" s="81"/>
      <c r="AD538" s="81"/>
      <c r="AE538" s="82" t="s">
        <v>1442</v>
      </c>
      <c r="AF538" s="81">
        <v>5</v>
      </c>
      <c r="AG538" s="81">
        <v>0</v>
      </c>
      <c r="AH538" s="81" t="s">
        <v>646</v>
      </c>
      <c r="AI538" s="81" t="s">
        <v>1453</v>
      </c>
      <c r="AJ538" s="84">
        <v>43489.745474537034</v>
      </c>
      <c r="AK538" s="82" t="s">
        <v>1462</v>
      </c>
      <c r="AL538" s="81">
        <v>73</v>
      </c>
      <c r="AM538" s="81">
        <v>23</v>
      </c>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v>1</v>
      </c>
      <c r="BT538" s="80" t="str">
        <f>REPLACE(INDEX(GroupVertices[Group],MATCH(Edges[[#This Row],[Vertex 1]],GroupVertices[Vertex],0)),1,1,"")</f>
        <v>5</v>
      </c>
      <c r="BU538" s="80" t="str">
        <f>REPLACE(INDEX(GroupVertices[Group],MATCH(Edges[[#This Row],[Vertex 2]],GroupVertices[Vertex],0)),1,1,"")</f>
        <v>5</v>
      </c>
      <c r="BV538" s="48">
        <v>1</v>
      </c>
      <c r="BW538" s="49">
        <v>4.761904761904762</v>
      </c>
      <c r="BX538" s="48">
        <v>1</v>
      </c>
      <c r="BY538" s="49">
        <v>4.761904761904762</v>
      </c>
      <c r="BZ538" s="48">
        <v>0</v>
      </c>
      <c r="CA538" s="49">
        <v>0</v>
      </c>
      <c r="CB538" s="48">
        <v>19</v>
      </c>
      <c r="CC538" s="49">
        <v>90.47619047619048</v>
      </c>
      <c r="CD538" s="48">
        <v>21</v>
      </c>
    </row>
    <row r="539" spans="1:82" ht="15">
      <c r="A539" s="66" t="s">
        <v>615</v>
      </c>
      <c r="B539" s="66" t="s">
        <v>617</v>
      </c>
      <c r="C539" s="67" t="s">
        <v>3168</v>
      </c>
      <c r="D539" s="68"/>
      <c r="E539" s="69"/>
      <c r="F539" s="70"/>
      <c r="G539" s="67"/>
      <c r="H539" s="71"/>
      <c r="I539" s="72"/>
      <c r="J539" s="72"/>
      <c r="K539" s="34" t="s">
        <v>65</v>
      </c>
      <c r="L539" s="79">
        <v>539</v>
      </c>
      <c r="M539" s="79"/>
      <c r="N539" s="74"/>
      <c r="O539" s="81" t="s">
        <v>635</v>
      </c>
      <c r="P539" s="81" t="s">
        <v>637</v>
      </c>
      <c r="Q539" s="81"/>
      <c r="R539" s="81"/>
      <c r="S539" s="84">
        <v>43489.80756944444</v>
      </c>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t="s">
        <v>1008</v>
      </c>
      <c r="AR539" s="81"/>
      <c r="AS539" s="81"/>
      <c r="AT539" s="81"/>
      <c r="AU539" s="81"/>
      <c r="AV539" s="81"/>
      <c r="AW539" s="81" t="s">
        <v>615</v>
      </c>
      <c r="AX539" s="81"/>
      <c r="AY539" s="82" t="s">
        <v>1443</v>
      </c>
      <c r="AZ539" s="81">
        <v>0</v>
      </c>
      <c r="BA539" s="81">
        <v>0</v>
      </c>
      <c r="BB539" s="81" t="s">
        <v>1010</v>
      </c>
      <c r="BC539" s="81"/>
      <c r="BD539" s="81"/>
      <c r="BE539" s="81"/>
      <c r="BF539" s="81"/>
      <c r="BG539" s="84">
        <v>43489.771469907406</v>
      </c>
      <c r="BH539" s="81"/>
      <c r="BI539" s="81" t="s">
        <v>617</v>
      </c>
      <c r="BJ539" s="82" t="s">
        <v>1445</v>
      </c>
      <c r="BK539" s="81">
        <v>0</v>
      </c>
      <c r="BL539" s="81">
        <v>8</v>
      </c>
      <c r="BM539" s="81"/>
      <c r="BN539" s="81"/>
      <c r="BO539" s="81"/>
      <c r="BP539" s="81"/>
      <c r="BQ539" s="81"/>
      <c r="BR539" s="81"/>
      <c r="BS539">
        <v>1</v>
      </c>
      <c r="BT539" s="80" t="str">
        <f>REPLACE(INDEX(GroupVertices[Group],MATCH(Edges[[#This Row],[Vertex 1]],GroupVertices[Vertex],0)),1,1,"")</f>
        <v>5</v>
      </c>
      <c r="BU539" s="80" t="str">
        <f>REPLACE(INDEX(GroupVertices[Group],MATCH(Edges[[#This Row],[Vertex 2]],GroupVertices[Vertex],0)),1,1,"")</f>
        <v>5</v>
      </c>
      <c r="BV539" s="48"/>
      <c r="BW539" s="49"/>
      <c r="BX539" s="48"/>
      <c r="BY539" s="49"/>
      <c r="BZ539" s="48"/>
      <c r="CA539" s="49"/>
      <c r="CB539" s="48"/>
      <c r="CC539" s="49"/>
      <c r="CD539" s="48"/>
    </row>
    <row r="540" spans="1:82" ht="15">
      <c r="A540" s="66" t="s">
        <v>615</v>
      </c>
      <c r="B540" s="66" t="s">
        <v>633</v>
      </c>
      <c r="C540" s="67"/>
      <c r="D540" s="68"/>
      <c r="E540" s="69"/>
      <c r="F540" s="70"/>
      <c r="G540" s="67"/>
      <c r="H540" s="71"/>
      <c r="I540" s="72"/>
      <c r="J540" s="72"/>
      <c r="K540" s="34" t="s">
        <v>65</v>
      </c>
      <c r="L540" s="79">
        <v>540</v>
      </c>
      <c r="M540" s="79"/>
      <c r="N540" s="74"/>
      <c r="O540" s="81" t="s">
        <v>636</v>
      </c>
      <c r="P540" s="81" t="s">
        <v>636</v>
      </c>
      <c r="Q540" s="81"/>
      <c r="R540" s="82" t="s">
        <v>656</v>
      </c>
      <c r="S540" s="84">
        <v>43489.80756944444</v>
      </c>
      <c r="T540" s="81"/>
      <c r="U540" s="81"/>
      <c r="V540" s="81"/>
      <c r="W540" s="81"/>
      <c r="X540" s="81"/>
      <c r="Y540" s="81" t="s">
        <v>1008</v>
      </c>
      <c r="Z540" s="81"/>
      <c r="AA540" s="81"/>
      <c r="AB540" s="81"/>
      <c r="AC540" s="81"/>
      <c r="AD540" s="81"/>
      <c r="AE540" s="82" t="s">
        <v>1443</v>
      </c>
      <c r="AF540" s="81">
        <v>0</v>
      </c>
      <c r="AG540" s="81">
        <v>0</v>
      </c>
      <c r="AH540" s="81" t="s">
        <v>646</v>
      </c>
      <c r="AI540" s="81" t="s">
        <v>1453</v>
      </c>
      <c r="AJ540" s="84">
        <v>43489.745474537034</v>
      </c>
      <c r="AK540" s="82" t="s">
        <v>1462</v>
      </c>
      <c r="AL540" s="81">
        <v>73</v>
      </c>
      <c r="AM540" s="81">
        <v>23</v>
      </c>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v>1</v>
      </c>
      <c r="BT540" s="80" t="str">
        <f>REPLACE(INDEX(GroupVertices[Group],MATCH(Edges[[#This Row],[Vertex 1]],GroupVertices[Vertex],0)),1,1,"")</f>
        <v>5</v>
      </c>
      <c r="BU540" s="80" t="str">
        <f>REPLACE(INDEX(GroupVertices[Group],MATCH(Edges[[#This Row],[Vertex 2]],GroupVertices[Vertex],0)),1,1,"")</f>
        <v>5</v>
      </c>
      <c r="BV540" s="48">
        <v>3</v>
      </c>
      <c r="BW540" s="49">
        <v>10.714285714285714</v>
      </c>
      <c r="BX540" s="48">
        <v>2</v>
      </c>
      <c r="BY540" s="49">
        <v>7.142857142857143</v>
      </c>
      <c r="BZ540" s="48">
        <v>0</v>
      </c>
      <c r="CA540" s="49">
        <v>0</v>
      </c>
      <c r="CB540" s="48">
        <v>23</v>
      </c>
      <c r="CC540" s="49">
        <v>82.14285714285714</v>
      </c>
      <c r="CD540" s="48">
        <v>28</v>
      </c>
    </row>
    <row r="541" spans="1:82" ht="15">
      <c r="A541" s="66" t="s">
        <v>616</v>
      </c>
      <c r="B541" s="66" t="s">
        <v>617</v>
      </c>
      <c r="C541" s="67" t="s">
        <v>3170</v>
      </c>
      <c r="D541" s="68">
        <v>9.377443751081735</v>
      </c>
      <c r="E541" s="69"/>
      <c r="F541" s="70"/>
      <c r="G541" s="67"/>
      <c r="H541" s="71"/>
      <c r="I541" s="72"/>
      <c r="J541" s="72"/>
      <c r="K541" s="34" t="s">
        <v>65</v>
      </c>
      <c r="L541" s="79">
        <v>541</v>
      </c>
      <c r="M541" s="79"/>
      <c r="N541" s="74"/>
      <c r="O541" s="81" t="s">
        <v>635</v>
      </c>
      <c r="P541" s="81" t="s">
        <v>637</v>
      </c>
      <c r="Q541" s="81"/>
      <c r="R541" s="81"/>
      <c r="S541" s="84">
        <v>43489.792974537035</v>
      </c>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t="s">
        <v>1009</v>
      </c>
      <c r="AR541" s="81"/>
      <c r="AS541" s="81"/>
      <c r="AT541" s="81"/>
      <c r="AU541" s="81"/>
      <c r="AV541" s="81"/>
      <c r="AW541" s="81" t="s">
        <v>616</v>
      </c>
      <c r="AX541" s="81"/>
      <c r="AY541" s="82" t="s">
        <v>1444</v>
      </c>
      <c r="AZ541" s="81">
        <v>3</v>
      </c>
      <c r="BA541" s="81">
        <v>0</v>
      </c>
      <c r="BB541" s="81" t="s">
        <v>1010</v>
      </c>
      <c r="BC541" s="81"/>
      <c r="BD541" s="81"/>
      <c r="BE541" s="81"/>
      <c r="BF541" s="81"/>
      <c r="BG541" s="84">
        <v>43489.771469907406</v>
      </c>
      <c r="BH541" s="81"/>
      <c r="BI541" s="81" t="s">
        <v>617</v>
      </c>
      <c r="BJ541" s="82" t="s">
        <v>1445</v>
      </c>
      <c r="BK541" s="81">
        <v>0</v>
      </c>
      <c r="BL541" s="81">
        <v>8</v>
      </c>
      <c r="BM541" s="81"/>
      <c r="BN541" s="81"/>
      <c r="BO541" s="81"/>
      <c r="BP541" s="81"/>
      <c r="BQ541" s="81"/>
      <c r="BR541" s="81"/>
      <c r="BS541">
        <v>1</v>
      </c>
      <c r="BT541" s="80" t="str">
        <f>REPLACE(INDEX(GroupVertices[Group],MATCH(Edges[[#This Row],[Vertex 1]],GroupVertices[Vertex],0)),1,1,"")</f>
        <v>5</v>
      </c>
      <c r="BU541" s="80" t="str">
        <f>REPLACE(INDEX(GroupVertices[Group],MATCH(Edges[[#This Row],[Vertex 2]],GroupVertices[Vertex],0)),1,1,"")</f>
        <v>5</v>
      </c>
      <c r="BV541" s="48"/>
      <c r="BW541" s="49"/>
      <c r="BX541" s="48"/>
      <c r="BY541" s="49"/>
      <c r="BZ541" s="48"/>
      <c r="CA541" s="49"/>
      <c r="CB541" s="48"/>
      <c r="CC541" s="49"/>
      <c r="CD541" s="48"/>
    </row>
    <row r="542" spans="1:82" ht="15">
      <c r="A542" s="66" t="s">
        <v>616</v>
      </c>
      <c r="B542" s="66" t="s">
        <v>633</v>
      </c>
      <c r="C542" s="67"/>
      <c r="D542" s="68"/>
      <c r="E542" s="69"/>
      <c r="F542" s="70"/>
      <c r="G542" s="67"/>
      <c r="H542" s="71"/>
      <c r="I542" s="72"/>
      <c r="J542" s="72"/>
      <c r="K542" s="34" t="s">
        <v>65</v>
      </c>
      <c r="L542" s="79">
        <v>542</v>
      </c>
      <c r="M542" s="79"/>
      <c r="N542" s="74"/>
      <c r="O542" s="81" t="s">
        <v>636</v>
      </c>
      <c r="P542" s="81" t="s">
        <v>636</v>
      </c>
      <c r="Q542" s="81"/>
      <c r="R542" s="82" t="s">
        <v>656</v>
      </c>
      <c r="S542" s="84">
        <v>43489.792974537035</v>
      </c>
      <c r="T542" s="81"/>
      <c r="U542" s="81"/>
      <c r="V542" s="81"/>
      <c r="W542" s="81"/>
      <c r="X542" s="81"/>
      <c r="Y542" s="81" t="s">
        <v>1009</v>
      </c>
      <c r="Z542" s="81"/>
      <c r="AA542" s="81"/>
      <c r="AB542" s="81"/>
      <c r="AC542" s="81"/>
      <c r="AD542" s="81"/>
      <c r="AE542" s="82" t="s">
        <v>1444</v>
      </c>
      <c r="AF542" s="81">
        <v>3</v>
      </c>
      <c r="AG542" s="81">
        <v>0</v>
      </c>
      <c r="AH542" s="81" t="s">
        <v>646</v>
      </c>
      <c r="AI542" s="81" t="s">
        <v>1453</v>
      </c>
      <c r="AJ542" s="84">
        <v>43489.745474537034</v>
      </c>
      <c r="AK542" s="82" t="s">
        <v>1462</v>
      </c>
      <c r="AL542" s="81">
        <v>73</v>
      </c>
      <c r="AM542" s="81">
        <v>23</v>
      </c>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v>1</v>
      </c>
      <c r="BT542" s="80" t="str">
        <f>REPLACE(INDEX(GroupVertices[Group],MATCH(Edges[[#This Row],[Vertex 1]],GroupVertices[Vertex],0)),1,1,"")</f>
        <v>5</v>
      </c>
      <c r="BU542" s="80" t="str">
        <f>REPLACE(INDEX(GroupVertices[Group],MATCH(Edges[[#This Row],[Vertex 2]],GroupVertices[Vertex],0)),1,1,"")</f>
        <v>5</v>
      </c>
      <c r="BV542" s="48">
        <v>0</v>
      </c>
      <c r="BW542" s="49">
        <v>0</v>
      </c>
      <c r="BX542" s="48">
        <v>1</v>
      </c>
      <c r="BY542" s="49">
        <v>12.5</v>
      </c>
      <c r="BZ542" s="48">
        <v>0</v>
      </c>
      <c r="CA542" s="49">
        <v>0</v>
      </c>
      <c r="CB542" s="48">
        <v>7</v>
      </c>
      <c r="CC542" s="49">
        <v>87.5</v>
      </c>
      <c r="CD542" s="48">
        <v>8</v>
      </c>
    </row>
    <row r="543" spans="1:82" ht="15">
      <c r="A543" s="66" t="s">
        <v>617</v>
      </c>
      <c r="B543" s="66" t="s">
        <v>633</v>
      </c>
      <c r="C543" s="67"/>
      <c r="D543" s="68"/>
      <c r="E543" s="69"/>
      <c r="F543" s="70"/>
      <c r="G543" s="67"/>
      <c r="H543" s="71"/>
      <c r="I543" s="72"/>
      <c r="J543" s="72"/>
      <c r="K543" s="34" t="s">
        <v>65</v>
      </c>
      <c r="L543" s="79">
        <v>543</v>
      </c>
      <c r="M543" s="79"/>
      <c r="N543" s="74"/>
      <c r="O543" s="81" t="s">
        <v>636</v>
      </c>
      <c r="P543" s="81" t="s">
        <v>636</v>
      </c>
      <c r="Q543" s="81"/>
      <c r="R543" s="82" t="s">
        <v>656</v>
      </c>
      <c r="S543" s="84">
        <v>43489.771469907406</v>
      </c>
      <c r="T543" s="81"/>
      <c r="U543" s="81"/>
      <c r="V543" s="81"/>
      <c r="W543" s="81"/>
      <c r="X543" s="81"/>
      <c r="Y543" s="81" t="s">
        <v>1010</v>
      </c>
      <c r="Z543" s="81"/>
      <c r="AA543" s="81"/>
      <c r="AB543" s="81"/>
      <c r="AC543" s="81"/>
      <c r="AD543" s="81"/>
      <c r="AE543" s="82" t="s">
        <v>1445</v>
      </c>
      <c r="AF543" s="81">
        <v>0</v>
      </c>
      <c r="AG543" s="81">
        <v>8</v>
      </c>
      <c r="AH543" s="81" t="s">
        <v>646</v>
      </c>
      <c r="AI543" s="81" t="s">
        <v>1453</v>
      </c>
      <c r="AJ543" s="84">
        <v>43489.745474537034</v>
      </c>
      <c r="AK543" s="82" t="s">
        <v>1462</v>
      </c>
      <c r="AL543" s="81">
        <v>73</v>
      </c>
      <c r="AM543" s="81">
        <v>23</v>
      </c>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v>1</v>
      </c>
      <c r="BT543" s="80" t="str">
        <f>REPLACE(INDEX(GroupVertices[Group],MATCH(Edges[[#This Row],[Vertex 1]],GroupVertices[Vertex],0)),1,1,"")</f>
        <v>5</v>
      </c>
      <c r="BU543" s="80" t="str">
        <f>REPLACE(INDEX(GroupVertices[Group],MATCH(Edges[[#This Row],[Vertex 2]],GroupVertices[Vertex],0)),1,1,"")</f>
        <v>5</v>
      </c>
      <c r="BV543" s="48">
        <v>1</v>
      </c>
      <c r="BW543" s="49">
        <v>2.5</v>
      </c>
      <c r="BX543" s="48">
        <v>3</v>
      </c>
      <c r="BY543" s="49">
        <v>7.5</v>
      </c>
      <c r="BZ543" s="48">
        <v>0</v>
      </c>
      <c r="CA543" s="49">
        <v>0</v>
      </c>
      <c r="CB543" s="48">
        <v>36</v>
      </c>
      <c r="CC543" s="49">
        <v>90</v>
      </c>
      <c r="CD543" s="48">
        <v>40</v>
      </c>
    </row>
    <row r="544" spans="1:82" ht="15">
      <c r="A544" s="66" t="s">
        <v>618</v>
      </c>
      <c r="B544" s="66" t="s">
        <v>633</v>
      </c>
      <c r="C544" s="67"/>
      <c r="D544" s="68"/>
      <c r="E544" s="69"/>
      <c r="F544" s="70"/>
      <c r="G544" s="67"/>
      <c r="H544" s="71"/>
      <c r="I544" s="72"/>
      <c r="J544" s="72"/>
      <c r="K544" s="34" t="s">
        <v>65</v>
      </c>
      <c r="L544" s="79">
        <v>544</v>
      </c>
      <c r="M544" s="79"/>
      <c r="N544" s="74"/>
      <c r="O544" s="81" t="s">
        <v>636</v>
      </c>
      <c r="P544" s="81" t="s">
        <v>636</v>
      </c>
      <c r="Q544" s="81"/>
      <c r="R544" s="82" t="s">
        <v>656</v>
      </c>
      <c r="S544" s="84">
        <v>43489.75709490741</v>
      </c>
      <c r="T544" s="81"/>
      <c r="U544" s="81"/>
      <c r="V544" s="81"/>
      <c r="W544" s="81"/>
      <c r="X544" s="81"/>
      <c r="Y544" s="81" t="s">
        <v>1011</v>
      </c>
      <c r="Z544" s="81"/>
      <c r="AA544" s="81"/>
      <c r="AB544" s="81"/>
      <c r="AC544" s="81"/>
      <c r="AD544" s="81"/>
      <c r="AE544" s="82" t="s">
        <v>1446</v>
      </c>
      <c r="AF544" s="81">
        <v>0</v>
      </c>
      <c r="AG544" s="81">
        <v>0</v>
      </c>
      <c r="AH544" s="81" t="s">
        <v>646</v>
      </c>
      <c r="AI544" s="81" t="s">
        <v>1453</v>
      </c>
      <c r="AJ544" s="84">
        <v>43489.745474537034</v>
      </c>
      <c r="AK544" s="82" t="s">
        <v>1462</v>
      </c>
      <c r="AL544" s="81">
        <v>73</v>
      </c>
      <c r="AM544" s="81">
        <v>23</v>
      </c>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v>1</v>
      </c>
      <c r="BT544" s="80" t="str">
        <f>REPLACE(INDEX(GroupVertices[Group],MATCH(Edges[[#This Row],[Vertex 1]],GroupVertices[Vertex],0)),1,1,"")</f>
        <v>5</v>
      </c>
      <c r="BU544" s="80" t="str">
        <f>REPLACE(INDEX(GroupVertices[Group],MATCH(Edges[[#This Row],[Vertex 2]],GroupVertices[Vertex],0)),1,1,"")</f>
        <v>5</v>
      </c>
      <c r="BV544" s="48">
        <v>0</v>
      </c>
      <c r="BW544" s="49">
        <v>0</v>
      </c>
      <c r="BX544" s="48">
        <v>1</v>
      </c>
      <c r="BY544" s="49">
        <v>20</v>
      </c>
      <c r="BZ544" s="48">
        <v>0</v>
      </c>
      <c r="CA544" s="49">
        <v>0</v>
      </c>
      <c r="CB544" s="48">
        <v>4</v>
      </c>
      <c r="CC544" s="49">
        <v>80</v>
      </c>
      <c r="CD544" s="48">
        <v>5</v>
      </c>
    </row>
    <row r="545" spans="1:82" ht="15">
      <c r="A545" s="66" t="s">
        <v>619</v>
      </c>
      <c r="B545" s="66" t="s">
        <v>622</v>
      </c>
      <c r="C545" s="67" t="s">
        <v>3166</v>
      </c>
      <c r="D545" s="68">
        <v>7</v>
      </c>
      <c r="E545" s="69"/>
      <c r="F545" s="70"/>
      <c r="G545" s="67"/>
      <c r="H545" s="71"/>
      <c r="I545" s="72"/>
      <c r="J545" s="72"/>
      <c r="K545" s="34" t="s">
        <v>65</v>
      </c>
      <c r="L545" s="79">
        <v>545</v>
      </c>
      <c r="M545" s="79"/>
      <c r="N545" s="74"/>
      <c r="O545" s="81" t="s">
        <v>635</v>
      </c>
      <c r="P545" s="81" t="s">
        <v>637</v>
      </c>
      <c r="Q545" s="81"/>
      <c r="R545" s="81"/>
      <c r="S545" s="84">
        <v>43490.47672453704</v>
      </c>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t="s">
        <v>1012</v>
      </c>
      <c r="AR545" s="81" t="s">
        <v>1029</v>
      </c>
      <c r="AS545" s="81" t="s">
        <v>1043</v>
      </c>
      <c r="AT545" s="81" t="s">
        <v>1045</v>
      </c>
      <c r="AU545" s="82" t="s">
        <v>1480</v>
      </c>
      <c r="AV545" s="82" t="s">
        <v>1082</v>
      </c>
      <c r="AW545" s="81" t="s">
        <v>619</v>
      </c>
      <c r="AX545" s="81"/>
      <c r="AY545" s="82" t="s">
        <v>1447</v>
      </c>
      <c r="AZ545" s="81">
        <v>1</v>
      </c>
      <c r="BA545" s="81">
        <v>0</v>
      </c>
      <c r="BB545" s="81" t="s">
        <v>1015</v>
      </c>
      <c r="BC545" s="81"/>
      <c r="BD545" s="81"/>
      <c r="BE545" s="81"/>
      <c r="BF545" s="81"/>
      <c r="BG545" s="84">
        <v>43490.46579861111</v>
      </c>
      <c r="BH545" s="81"/>
      <c r="BI545" s="81" t="s">
        <v>622</v>
      </c>
      <c r="BJ545" s="82" t="s">
        <v>1450</v>
      </c>
      <c r="BK545" s="81">
        <v>0</v>
      </c>
      <c r="BL545" s="81">
        <v>1</v>
      </c>
      <c r="BM545" s="81"/>
      <c r="BN545" s="81"/>
      <c r="BO545" s="81"/>
      <c r="BP545" s="81"/>
      <c r="BQ545" s="81"/>
      <c r="BR545" s="81"/>
      <c r="BS545">
        <v>1</v>
      </c>
      <c r="BT545" s="80" t="str">
        <f>REPLACE(INDEX(GroupVertices[Group],MATCH(Edges[[#This Row],[Vertex 1]],GroupVertices[Vertex],0)),1,1,"")</f>
        <v>9</v>
      </c>
      <c r="BU545" s="80" t="str">
        <f>REPLACE(INDEX(GroupVertices[Group],MATCH(Edges[[#This Row],[Vertex 2]],GroupVertices[Vertex],0)),1,1,"")</f>
        <v>9</v>
      </c>
      <c r="BV545" s="48"/>
      <c r="BW545" s="49"/>
      <c r="BX545" s="48"/>
      <c r="BY545" s="49"/>
      <c r="BZ545" s="48"/>
      <c r="CA545" s="49"/>
      <c r="CB545" s="48"/>
      <c r="CC545" s="49"/>
      <c r="CD545" s="48"/>
    </row>
    <row r="546" spans="1:82" ht="15">
      <c r="A546" s="66" t="s">
        <v>619</v>
      </c>
      <c r="B546" s="66" t="s">
        <v>634</v>
      </c>
      <c r="C546" s="67"/>
      <c r="D546" s="68"/>
      <c r="E546" s="69"/>
      <c r="F546" s="70"/>
      <c r="G546" s="67"/>
      <c r="H546" s="71"/>
      <c r="I546" s="72"/>
      <c r="J546" s="72"/>
      <c r="K546" s="34" t="s">
        <v>65</v>
      </c>
      <c r="L546" s="79">
        <v>546</v>
      </c>
      <c r="M546" s="79"/>
      <c r="N546" s="74"/>
      <c r="O546" s="81" t="s">
        <v>636</v>
      </c>
      <c r="P546" s="81" t="s">
        <v>636</v>
      </c>
      <c r="Q546" s="81"/>
      <c r="R546" s="82" t="s">
        <v>657</v>
      </c>
      <c r="S546" s="84">
        <v>43490.47672453704</v>
      </c>
      <c r="T546" s="81"/>
      <c r="U546" s="81"/>
      <c r="V546" s="81"/>
      <c r="W546" s="81"/>
      <c r="X546" s="81"/>
      <c r="Y546" s="81" t="s">
        <v>1012</v>
      </c>
      <c r="Z546" s="81" t="s">
        <v>1029</v>
      </c>
      <c r="AA546" s="81" t="s">
        <v>1043</v>
      </c>
      <c r="AB546" s="81" t="s">
        <v>1045</v>
      </c>
      <c r="AC546" s="82" t="s">
        <v>1068</v>
      </c>
      <c r="AD546" s="82" t="s">
        <v>1082</v>
      </c>
      <c r="AE546" s="82" t="s">
        <v>1447</v>
      </c>
      <c r="AF546" s="81">
        <v>1</v>
      </c>
      <c r="AG546" s="81">
        <v>0</v>
      </c>
      <c r="AH546" s="81" t="s">
        <v>647</v>
      </c>
      <c r="AI546" s="81" t="s">
        <v>1453</v>
      </c>
      <c r="AJ546" s="84">
        <v>43490.415138888886</v>
      </c>
      <c r="AK546" s="82" t="s">
        <v>1463</v>
      </c>
      <c r="AL546" s="81">
        <v>55</v>
      </c>
      <c r="AM546" s="81">
        <v>6</v>
      </c>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v>1</v>
      </c>
      <c r="BT546" s="80" t="str">
        <f>REPLACE(INDEX(GroupVertices[Group],MATCH(Edges[[#This Row],[Vertex 1]],GroupVertices[Vertex],0)),1,1,"")</f>
        <v>9</v>
      </c>
      <c r="BU546" s="80" t="str">
        <f>REPLACE(INDEX(GroupVertices[Group],MATCH(Edges[[#This Row],[Vertex 2]],GroupVertices[Vertex],0)),1,1,"")</f>
        <v>9</v>
      </c>
      <c r="BV546" s="48">
        <v>0</v>
      </c>
      <c r="BW546" s="49">
        <v>0</v>
      </c>
      <c r="BX546" s="48">
        <v>0</v>
      </c>
      <c r="BY546" s="49">
        <v>0</v>
      </c>
      <c r="BZ546" s="48">
        <v>0</v>
      </c>
      <c r="CA546" s="49">
        <v>0</v>
      </c>
      <c r="CB546" s="48">
        <v>3</v>
      </c>
      <c r="CC546" s="49">
        <v>100</v>
      </c>
      <c r="CD546" s="48">
        <v>3</v>
      </c>
    </row>
    <row r="547" spans="1:82" ht="15">
      <c r="A547" s="66" t="s">
        <v>620</v>
      </c>
      <c r="B547" s="66" t="s">
        <v>634</v>
      </c>
      <c r="C547" s="67"/>
      <c r="D547" s="68"/>
      <c r="E547" s="69"/>
      <c r="F547" s="70"/>
      <c r="G547" s="67"/>
      <c r="H547" s="71"/>
      <c r="I547" s="72"/>
      <c r="J547" s="72"/>
      <c r="K547" s="34" t="s">
        <v>65</v>
      </c>
      <c r="L547" s="79">
        <v>547</v>
      </c>
      <c r="M547" s="79"/>
      <c r="N547" s="74"/>
      <c r="O547" s="81" t="s">
        <v>636</v>
      </c>
      <c r="P547" s="81" t="s">
        <v>636</v>
      </c>
      <c r="Q547" s="81"/>
      <c r="R547" s="82" t="s">
        <v>657</v>
      </c>
      <c r="S547" s="84">
        <v>43490.47597222222</v>
      </c>
      <c r="T547" s="81"/>
      <c r="U547" s="81"/>
      <c r="V547" s="81"/>
      <c r="W547" s="81"/>
      <c r="X547" s="81"/>
      <c r="Y547" s="81" t="s">
        <v>1013</v>
      </c>
      <c r="Z547" s="81"/>
      <c r="AA547" s="81"/>
      <c r="AB547" s="81"/>
      <c r="AC547" s="81"/>
      <c r="AD547" s="81"/>
      <c r="AE547" s="82" t="s">
        <v>1448</v>
      </c>
      <c r="AF547" s="81">
        <v>0</v>
      </c>
      <c r="AG547" s="81">
        <v>0</v>
      </c>
      <c r="AH547" s="81" t="s">
        <v>647</v>
      </c>
      <c r="AI547" s="81" t="s">
        <v>1453</v>
      </c>
      <c r="AJ547" s="84">
        <v>43490.415138888886</v>
      </c>
      <c r="AK547" s="82" t="s">
        <v>1463</v>
      </c>
      <c r="AL547" s="81">
        <v>55</v>
      </c>
      <c r="AM547" s="81">
        <v>6</v>
      </c>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v>1</v>
      </c>
      <c r="BT547" s="80" t="str">
        <f>REPLACE(INDEX(GroupVertices[Group],MATCH(Edges[[#This Row],[Vertex 1]],GroupVertices[Vertex],0)),1,1,"")</f>
        <v>9</v>
      </c>
      <c r="BU547" s="80" t="str">
        <f>REPLACE(INDEX(GroupVertices[Group],MATCH(Edges[[#This Row],[Vertex 2]],GroupVertices[Vertex],0)),1,1,"")</f>
        <v>9</v>
      </c>
      <c r="BV547" s="48">
        <v>0</v>
      </c>
      <c r="BW547" s="49">
        <v>0</v>
      </c>
      <c r="BX547" s="48">
        <v>0</v>
      </c>
      <c r="BY547" s="49">
        <v>0</v>
      </c>
      <c r="BZ547" s="48">
        <v>0</v>
      </c>
      <c r="CA547" s="49">
        <v>0</v>
      </c>
      <c r="CB547" s="48">
        <v>2</v>
      </c>
      <c r="CC547" s="49">
        <v>100</v>
      </c>
      <c r="CD547" s="48">
        <v>2</v>
      </c>
    </row>
    <row r="548" spans="1:82" ht="15">
      <c r="A548" s="66" t="s">
        <v>621</v>
      </c>
      <c r="B548" s="66" t="s">
        <v>623</v>
      </c>
      <c r="C548" s="67" t="s">
        <v>3168</v>
      </c>
      <c r="D548" s="68"/>
      <c r="E548" s="69"/>
      <c r="F548" s="70"/>
      <c r="G548" s="67"/>
      <c r="H548" s="71"/>
      <c r="I548" s="72"/>
      <c r="J548" s="72"/>
      <c r="K548" s="34" t="s">
        <v>65</v>
      </c>
      <c r="L548" s="79">
        <v>548</v>
      </c>
      <c r="M548" s="79"/>
      <c r="N548" s="74"/>
      <c r="O548" s="81" t="s">
        <v>635</v>
      </c>
      <c r="P548" s="81" t="s">
        <v>637</v>
      </c>
      <c r="Q548" s="81"/>
      <c r="R548" s="81"/>
      <c r="S548" s="84">
        <v>43490.47542824074</v>
      </c>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t="s">
        <v>1014</v>
      </c>
      <c r="AR548" s="81"/>
      <c r="AS548" s="81"/>
      <c r="AT548" s="81"/>
      <c r="AU548" s="81"/>
      <c r="AV548" s="81"/>
      <c r="AW548" s="81" t="s">
        <v>621</v>
      </c>
      <c r="AX548" s="81"/>
      <c r="AY548" s="82" t="s">
        <v>1449</v>
      </c>
      <c r="AZ548" s="81">
        <v>0</v>
      </c>
      <c r="BA548" s="81">
        <v>0</v>
      </c>
      <c r="BB548" s="81" t="s">
        <v>1016</v>
      </c>
      <c r="BC548" s="81"/>
      <c r="BD548" s="81"/>
      <c r="BE548" s="81"/>
      <c r="BF548" s="81"/>
      <c r="BG548" s="84">
        <v>43490.44391203704</v>
      </c>
      <c r="BH548" s="81"/>
      <c r="BI548" s="81" t="s">
        <v>623</v>
      </c>
      <c r="BJ548" s="82" t="s">
        <v>1451</v>
      </c>
      <c r="BK548" s="81">
        <v>1</v>
      </c>
      <c r="BL548" s="81">
        <v>1</v>
      </c>
      <c r="BM548" s="81"/>
      <c r="BN548" s="81"/>
      <c r="BO548" s="81"/>
      <c r="BP548" s="81"/>
      <c r="BQ548" s="81"/>
      <c r="BR548" s="81"/>
      <c r="BS548">
        <v>1</v>
      </c>
      <c r="BT548" s="80" t="str">
        <f>REPLACE(INDEX(GroupVertices[Group],MATCH(Edges[[#This Row],[Vertex 1]],GroupVertices[Vertex],0)),1,1,"")</f>
        <v>9</v>
      </c>
      <c r="BU548" s="80" t="str">
        <f>REPLACE(INDEX(GroupVertices[Group],MATCH(Edges[[#This Row],[Vertex 2]],GroupVertices[Vertex],0)),1,1,"")</f>
        <v>9</v>
      </c>
      <c r="BV548" s="48"/>
      <c r="BW548" s="49"/>
      <c r="BX548" s="48"/>
      <c r="BY548" s="49"/>
      <c r="BZ548" s="48"/>
      <c r="CA548" s="49"/>
      <c r="CB548" s="48"/>
      <c r="CC548" s="49"/>
      <c r="CD548" s="48"/>
    </row>
    <row r="549" spans="1:82" ht="15">
      <c r="A549" s="66" t="s">
        <v>621</v>
      </c>
      <c r="B549" s="66" t="s">
        <v>634</v>
      </c>
      <c r="C549" s="67"/>
      <c r="D549" s="68"/>
      <c r="E549" s="69"/>
      <c r="F549" s="70"/>
      <c r="G549" s="67"/>
      <c r="H549" s="71"/>
      <c r="I549" s="72"/>
      <c r="J549" s="72"/>
      <c r="K549" s="34" t="s">
        <v>65</v>
      </c>
      <c r="L549" s="79">
        <v>549</v>
      </c>
      <c r="M549" s="79"/>
      <c r="N549" s="74"/>
      <c r="O549" s="81" t="s">
        <v>636</v>
      </c>
      <c r="P549" s="81" t="s">
        <v>636</v>
      </c>
      <c r="Q549" s="81"/>
      <c r="R549" s="82" t="s">
        <v>657</v>
      </c>
      <c r="S549" s="84">
        <v>43490.47542824074</v>
      </c>
      <c r="T549" s="81"/>
      <c r="U549" s="81"/>
      <c r="V549" s="81"/>
      <c r="W549" s="81"/>
      <c r="X549" s="81"/>
      <c r="Y549" s="81" t="s">
        <v>1014</v>
      </c>
      <c r="Z549" s="81"/>
      <c r="AA549" s="81"/>
      <c r="AB549" s="81"/>
      <c r="AC549" s="81"/>
      <c r="AD549" s="81"/>
      <c r="AE549" s="82" t="s">
        <v>1449</v>
      </c>
      <c r="AF549" s="81">
        <v>0</v>
      </c>
      <c r="AG549" s="81">
        <v>0</v>
      </c>
      <c r="AH549" s="81" t="s">
        <v>647</v>
      </c>
      <c r="AI549" s="81" t="s">
        <v>1453</v>
      </c>
      <c r="AJ549" s="84">
        <v>43490.415138888886</v>
      </c>
      <c r="AK549" s="82" t="s">
        <v>1463</v>
      </c>
      <c r="AL549" s="81">
        <v>55</v>
      </c>
      <c r="AM549" s="81">
        <v>6</v>
      </c>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v>1</v>
      </c>
      <c r="BT549" s="80" t="str">
        <f>REPLACE(INDEX(GroupVertices[Group],MATCH(Edges[[#This Row],[Vertex 1]],GroupVertices[Vertex],0)),1,1,"")</f>
        <v>9</v>
      </c>
      <c r="BU549" s="80" t="str">
        <f>REPLACE(INDEX(GroupVertices[Group],MATCH(Edges[[#This Row],[Vertex 2]],GroupVertices[Vertex],0)),1,1,"")</f>
        <v>9</v>
      </c>
      <c r="BV549" s="48">
        <v>1</v>
      </c>
      <c r="BW549" s="49">
        <v>50</v>
      </c>
      <c r="BX549" s="48">
        <v>0</v>
      </c>
      <c r="BY549" s="49">
        <v>0</v>
      </c>
      <c r="BZ549" s="48">
        <v>0</v>
      </c>
      <c r="CA549" s="49">
        <v>0</v>
      </c>
      <c r="CB549" s="48">
        <v>1</v>
      </c>
      <c r="CC549" s="49">
        <v>50</v>
      </c>
      <c r="CD549" s="48">
        <v>2</v>
      </c>
    </row>
    <row r="550" spans="1:82" ht="15">
      <c r="A550" s="66" t="s">
        <v>622</v>
      </c>
      <c r="B550" s="66" t="s">
        <v>634</v>
      </c>
      <c r="C550" s="67"/>
      <c r="D550" s="68"/>
      <c r="E550" s="69"/>
      <c r="F550" s="70"/>
      <c r="G550" s="67"/>
      <c r="H550" s="71"/>
      <c r="I550" s="72"/>
      <c r="J550" s="72"/>
      <c r="K550" s="34" t="s">
        <v>65</v>
      </c>
      <c r="L550" s="79">
        <v>550</v>
      </c>
      <c r="M550" s="79"/>
      <c r="N550" s="74"/>
      <c r="O550" s="81" t="s">
        <v>636</v>
      </c>
      <c r="P550" s="81" t="s">
        <v>636</v>
      </c>
      <c r="Q550" s="81"/>
      <c r="R550" s="82" t="s">
        <v>657</v>
      </c>
      <c r="S550" s="84">
        <v>43490.46579861111</v>
      </c>
      <c r="T550" s="81"/>
      <c r="U550" s="81"/>
      <c r="V550" s="81"/>
      <c r="W550" s="81"/>
      <c r="X550" s="81"/>
      <c r="Y550" s="81" t="s">
        <v>1015</v>
      </c>
      <c r="Z550" s="81"/>
      <c r="AA550" s="81"/>
      <c r="AB550" s="81"/>
      <c r="AC550" s="81"/>
      <c r="AD550" s="81"/>
      <c r="AE550" s="82" t="s">
        <v>1450</v>
      </c>
      <c r="AF550" s="81">
        <v>0</v>
      </c>
      <c r="AG550" s="81">
        <v>1</v>
      </c>
      <c r="AH550" s="81" t="s">
        <v>647</v>
      </c>
      <c r="AI550" s="81" t="s">
        <v>1453</v>
      </c>
      <c r="AJ550" s="84">
        <v>43490.415138888886</v>
      </c>
      <c r="AK550" s="82" t="s">
        <v>1463</v>
      </c>
      <c r="AL550" s="81">
        <v>55</v>
      </c>
      <c r="AM550" s="81">
        <v>6</v>
      </c>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v>1</v>
      </c>
      <c r="BT550" s="80" t="str">
        <f>REPLACE(INDEX(GroupVertices[Group],MATCH(Edges[[#This Row],[Vertex 1]],GroupVertices[Vertex],0)),1,1,"")</f>
        <v>9</v>
      </c>
      <c r="BU550" s="80" t="str">
        <f>REPLACE(INDEX(GroupVertices[Group],MATCH(Edges[[#This Row],[Vertex 2]],GroupVertices[Vertex],0)),1,1,"")</f>
        <v>9</v>
      </c>
      <c r="BV550" s="48">
        <v>0</v>
      </c>
      <c r="BW550" s="49">
        <v>0</v>
      </c>
      <c r="BX550" s="48">
        <v>0</v>
      </c>
      <c r="BY550" s="49">
        <v>0</v>
      </c>
      <c r="BZ550" s="48">
        <v>0</v>
      </c>
      <c r="CA550" s="49">
        <v>0</v>
      </c>
      <c r="CB550" s="48">
        <v>5</v>
      </c>
      <c r="CC550" s="49">
        <v>100</v>
      </c>
      <c r="CD550" s="48">
        <v>5</v>
      </c>
    </row>
    <row r="551" spans="1:82" ht="15">
      <c r="A551" s="66" t="s">
        <v>623</v>
      </c>
      <c r="B551" s="66" t="s">
        <v>634</v>
      </c>
      <c r="C551" s="67"/>
      <c r="D551" s="68"/>
      <c r="E551" s="69"/>
      <c r="F551" s="70"/>
      <c r="G551" s="67"/>
      <c r="H551" s="71"/>
      <c r="I551" s="72"/>
      <c r="J551" s="72"/>
      <c r="K551" s="34" t="s">
        <v>65</v>
      </c>
      <c r="L551" s="79">
        <v>551</v>
      </c>
      <c r="M551" s="79"/>
      <c r="N551" s="74"/>
      <c r="O551" s="81" t="s">
        <v>636</v>
      </c>
      <c r="P551" s="81" t="s">
        <v>636</v>
      </c>
      <c r="Q551" s="81"/>
      <c r="R551" s="82" t="s">
        <v>657</v>
      </c>
      <c r="S551" s="84">
        <v>43490.44391203704</v>
      </c>
      <c r="T551" s="81"/>
      <c r="U551" s="81"/>
      <c r="V551" s="81"/>
      <c r="W551" s="81"/>
      <c r="X551" s="81"/>
      <c r="Y551" s="81" t="s">
        <v>1016</v>
      </c>
      <c r="Z551" s="81"/>
      <c r="AA551" s="81"/>
      <c r="AB551" s="81"/>
      <c r="AC551" s="81"/>
      <c r="AD551" s="81"/>
      <c r="AE551" s="82" t="s">
        <v>1451</v>
      </c>
      <c r="AF551" s="81">
        <v>1</v>
      </c>
      <c r="AG551" s="81">
        <v>1</v>
      </c>
      <c r="AH551" s="81" t="s">
        <v>647</v>
      </c>
      <c r="AI551" s="81" t="s">
        <v>1453</v>
      </c>
      <c r="AJ551" s="84">
        <v>43490.415138888886</v>
      </c>
      <c r="AK551" s="82" t="s">
        <v>1463</v>
      </c>
      <c r="AL551" s="81">
        <v>55</v>
      </c>
      <c r="AM551" s="81">
        <v>6</v>
      </c>
      <c r="AN551" s="81"/>
      <c r="AO551" s="81"/>
      <c r="AP551" s="81"/>
      <c r="AQ551" s="81"/>
      <c r="AR551" s="81"/>
      <c r="AS551" s="81"/>
      <c r="AT551" s="81"/>
      <c r="AU551" s="81"/>
      <c r="AV551" s="81"/>
      <c r="AW551" s="81"/>
      <c r="AX551" s="81"/>
      <c r="AY551" s="81"/>
      <c r="AZ551" s="81"/>
      <c r="BA551" s="81"/>
      <c r="BB551" s="81"/>
      <c r="BC551" s="81"/>
      <c r="BD551" s="81"/>
      <c r="BE551" s="81"/>
      <c r="BF551" s="81"/>
      <c r="BG551" s="81"/>
      <c r="BH551" s="81"/>
      <c r="BI551" s="81"/>
      <c r="BJ551" s="81"/>
      <c r="BK551" s="81"/>
      <c r="BL551" s="81"/>
      <c r="BM551" s="81"/>
      <c r="BN551" s="81"/>
      <c r="BO551" s="81"/>
      <c r="BP551" s="81"/>
      <c r="BQ551" s="81"/>
      <c r="BR551" s="81"/>
      <c r="BS551">
        <v>1</v>
      </c>
      <c r="BT551" s="80" t="str">
        <f>REPLACE(INDEX(GroupVertices[Group],MATCH(Edges[[#This Row],[Vertex 1]],GroupVertices[Vertex],0)),1,1,"")</f>
        <v>9</v>
      </c>
      <c r="BU551" s="80" t="str">
        <f>REPLACE(INDEX(GroupVertices[Group],MATCH(Edges[[#This Row],[Vertex 2]],GroupVertices[Vertex],0)),1,1,"")</f>
        <v>9</v>
      </c>
      <c r="BV551" s="48">
        <v>2</v>
      </c>
      <c r="BW551" s="49">
        <v>16.666666666666668</v>
      </c>
      <c r="BX551" s="48">
        <v>0</v>
      </c>
      <c r="BY551" s="49">
        <v>0</v>
      </c>
      <c r="BZ551" s="48">
        <v>0</v>
      </c>
      <c r="CA551" s="49">
        <v>0</v>
      </c>
      <c r="CB551" s="48">
        <v>10</v>
      </c>
      <c r="CC551" s="49">
        <v>83.33333333333333</v>
      </c>
      <c r="CD551" s="48">
        <v>12</v>
      </c>
    </row>
    <row r="552" spans="1:82" ht="15">
      <c r="A552" s="66" t="s">
        <v>624</v>
      </c>
      <c r="B552" s="66" t="s">
        <v>634</v>
      </c>
      <c r="C552" s="67"/>
      <c r="D552" s="68"/>
      <c r="E552" s="69"/>
      <c r="F552" s="70"/>
      <c r="G552" s="67"/>
      <c r="H552" s="71"/>
      <c r="I552" s="72"/>
      <c r="J552" s="72"/>
      <c r="K552" s="34" t="s">
        <v>65</v>
      </c>
      <c r="L552" s="79">
        <v>552</v>
      </c>
      <c r="M552" s="79"/>
      <c r="N552" s="74"/>
      <c r="O552" s="81" t="s">
        <v>636</v>
      </c>
      <c r="P552" s="81" t="s">
        <v>636</v>
      </c>
      <c r="Q552" s="81"/>
      <c r="R552" s="82" t="s">
        <v>657</v>
      </c>
      <c r="S552" s="84">
        <v>43490.43505787037</v>
      </c>
      <c r="T552" s="81"/>
      <c r="U552" s="81"/>
      <c r="V552" s="81"/>
      <c r="W552" s="81"/>
      <c r="X552" s="81"/>
      <c r="Y552" s="81" t="s">
        <v>1017</v>
      </c>
      <c r="Z552" s="81"/>
      <c r="AA552" s="81"/>
      <c r="AB552" s="81"/>
      <c r="AC552" s="81"/>
      <c r="AD552" s="81"/>
      <c r="AE552" s="82" t="s">
        <v>1452</v>
      </c>
      <c r="AF552" s="81">
        <v>0</v>
      </c>
      <c r="AG552" s="81">
        <v>0</v>
      </c>
      <c r="AH552" s="81" t="s">
        <v>647</v>
      </c>
      <c r="AI552" s="81" t="s">
        <v>1453</v>
      </c>
      <c r="AJ552" s="84">
        <v>43490.415138888886</v>
      </c>
      <c r="AK552" s="82" t="s">
        <v>1463</v>
      </c>
      <c r="AL552" s="81">
        <v>55</v>
      </c>
      <c r="AM552" s="81">
        <v>6</v>
      </c>
      <c r="AN552" s="81"/>
      <c r="AO552" s="81"/>
      <c r="AP552" s="81"/>
      <c r="AQ552" s="81"/>
      <c r="AR552" s="81"/>
      <c r="AS552" s="81"/>
      <c r="AT552" s="81"/>
      <c r="AU552" s="81"/>
      <c r="AV552" s="81"/>
      <c r="AW552" s="81"/>
      <c r="AX552" s="81"/>
      <c r="AY552" s="81"/>
      <c r="AZ552" s="81"/>
      <c r="BA552" s="81"/>
      <c r="BB552" s="81"/>
      <c r="BC552" s="81"/>
      <c r="BD552" s="81"/>
      <c r="BE552" s="81"/>
      <c r="BF552" s="81"/>
      <c r="BG552" s="81"/>
      <c r="BH552" s="81"/>
      <c r="BI552" s="81"/>
      <c r="BJ552" s="81"/>
      <c r="BK552" s="81"/>
      <c r="BL552" s="81"/>
      <c r="BM552" s="81"/>
      <c r="BN552" s="81"/>
      <c r="BO552" s="81"/>
      <c r="BP552" s="81"/>
      <c r="BQ552" s="81"/>
      <c r="BR552" s="81"/>
      <c r="BS552">
        <v>1</v>
      </c>
      <c r="BT552" s="80" t="str">
        <f>REPLACE(INDEX(GroupVertices[Group],MATCH(Edges[[#This Row],[Vertex 1]],GroupVertices[Vertex],0)),1,1,"")</f>
        <v>9</v>
      </c>
      <c r="BU552" s="80" t="str">
        <f>REPLACE(INDEX(GroupVertices[Group],MATCH(Edges[[#This Row],[Vertex 2]],GroupVertices[Vertex],0)),1,1,"")</f>
        <v>9</v>
      </c>
      <c r="BV552" s="48">
        <v>0</v>
      </c>
      <c r="BW552" s="49">
        <v>0</v>
      </c>
      <c r="BX552" s="48">
        <v>0</v>
      </c>
      <c r="BY552" s="49">
        <v>0</v>
      </c>
      <c r="BZ552" s="48">
        <v>0</v>
      </c>
      <c r="CA552" s="49">
        <v>0</v>
      </c>
      <c r="CB552" s="48">
        <v>3</v>
      </c>
      <c r="CC552" s="49">
        <v>100</v>
      </c>
      <c r="CD552" s="48">
        <v>3</v>
      </c>
    </row>
    <row r="553" spans="1:82" ht="15">
      <c r="A553" s="66" t="s">
        <v>625</v>
      </c>
      <c r="B553" s="66" t="s">
        <v>625</v>
      </c>
      <c r="C553" s="67"/>
      <c r="D553" s="68"/>
      <c r="E553" s="69"/>
      <c r="F553" s="70"/>
      <c r="G553" s="67"/>
      <c r="H553" s="71"/>
      <c r="I553" s="72"/>
      <c r="J553" s="72"/>
      <c r="K553" s="34" t="s">
        <v>65</v>
      </c>
      <c r="L553" s="79">
        <v>553</v>
      </c>
      <c r="M553" s="79"/>
      <c r="N553" s="74"/>
      <c r="O553" s="81" t="s">
        <v>212</v>
      </c>
      <c r="P553" s="81" t="s">
        <v>212</v>
      </c>
      <c r="Q553" s="81" t="s">
        <v>638</v>
      </c>
      <c r="R553" s="82" t="s">
        <v>648</v>
      </c>
      <c r="S553" s="84">
        <v>43483.52269675926</v>
      </c>
      <c r="T553" s="81">
        <v>354</v>
      </c>
      <c r="U553" s="81">
        <v>20</v>
      </c>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c r="AT553" s="81"/>
      <c r="AU553" s="81"/>
      <c r="AV553" s="81"/>
      <c r="AW553" s="81"/>
      <c r="AX553" s="81"/>
      <c r="AY553" s="81"/>
      <c r="AZ553" s="81"/>
      <c r="BA553" s="81"/>
      <c r="BB553" s="81"/>
      <c r="BC553" s="81"/>
      <c r="BD553" s="81"/>
      <c r="BE553" s="81"/>
      <c r="BF553" s="81"/>
      <c r="BG553" s="81"/>
      <c r="BH553" s="81"/>
      <c r="BI553" s="81"/>
      <c r="BJ553" s="81"/>
      <c r="BK553" s="81"/>
      <c r="BL553" s="81"/>
      <c r="BM553" s="81"/>
      <c r="BN553" s="81"/>
      <c r="BO553" s="81"/>
      <c r="BP553" s="81"/>
      <c r="BQ553" s="81"/>
      <c r="BR553" s="81"/>
      <c r="BS553">
        <v>1</v>
      </c>
      <c r="BT553" s="80" t="str">
        <f>REPLACE(INDEX(GroupVertices[Group],MATCH(Edges[[#This Row],[Vertex 1]],GroupVertices[Vertex],0)),1,1,"")</f>
        <v>8</v>
      </c>
      <c r="BU553" s="80" t="str">
        <f>REPLACE(INDEX(GroupVertices[Group],MATCH(Edges[[#This Row],[Vertex 2]],GroupVertices[Vertex],0)),1,1,"")</f>
        <v>8</v>
      </c>
      <c r="BV553" s="48"/>
      <c r="BW553" s="49"/>
      <c r="BX553" s="48"/>
      <c r="BY553" s="49"/>
      <c r="BZ553" s="48"/>
      <c r="CA553" s="49"/>
      <c r="CB553" s="48"/>
      <c r="CC553" s="49"/>
      <c r="CD553" s="48"/>
    </row>
    <row r="554" spans="1:82" ht="15">
      <c r="A554" s="66" t="s">
        <v>626</v>
      </c>
      <c r="B554" s="66" t="s">
        <v>626</v>
      </c>
      <c r="C554" s="67"/>
      <c r="D554" s="68"/>
      <c r="E554" s="69"/>
      <c r="F554" s="70"/>
      <c r="G554" s="67"/>
      <c r="H554" s="71"/>
      <c r="I554" s="72"/>
      <c r="J554" s="72"/>
      <c r="K554" s="34" t="s">
        <v>65</v>
      </c>
      <c r="L554" s="79">
        <v>554</v>
      </c>
      <c r="M554" s="79"/>
      <c r="N554" s="74"/>
      <c r="O554" s="81" t="s">
        <v>212</v>
      </c>
      <c r="P554" s="81" t="s">
        <v>212</v>
      </c>
      <c r="Q554" s="81" t="s">
        <v>639</v>
      </c>
      <c r="R554" s="82" t="s">
        <v>649</v>
      </c>
      <c r="S554" s="84">
        <v>43483.73302083334</v>
      </c>
      <c r="T554" s="81">
        <v>937</v>
      </c>
      <c r="U554" s="81">
        <v>97</v>
      </c>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c r="AT554" s="81"/>
      <c r="AU554" s="81"/>
      <c r="AV554" s="81"/>
      <c r="AW554" s="81"/>
      <c r="AX554" s="81"/>
      <c r="AY554" s="81"/>
      <c r="AZ554" s="81"/>
      <c r="BA554" s="81"/>
      <c r="BB554" s="81"/>
      <c r="BC554" s="81"/>
      <c r="BD554" s="81"/>
      <c r="BE554" s="81"/>
      <c r="BF554" s="81"/>
      <c r="BG554" s="81"/>
      <c r="BH554" s="81"/>
      <c r="BI554" s="81"/>
      <c r="BJ554" s="81"/>
      <c r="BK554" s="81"/>
      <c r="BL554" s="81"/>
      <c r="BM554" s="81"/>
      <c r="BN554" s="81"/>
      <c r="BO554" s="81"/>
      <c r="BP554" s="81"/>
      <c r="BQ554" s="81"/>
      <c r="BR554" s="81"/>
      <c r="BS554">
        <v>1</v>
      </c>
      <c r="BT554" s="80" t="str">
        <f>REPLACE(INDEX(GroupVertices[Group],MATCH(Edges[[#This Row],[Vertex 1]],GroupVertices[Vertex],0)),1,1,"")</f>
        <v>2</v>
      </c>
      <c r="BU554" s="80" t="str">
        <f>REPLACE(INDEX(GroupVertices[Group],MATCH(Edges[[#This Row],[Vertex 2]],GroupVertices[Vertex],0)),1,1,"")</f>
        <v>2</v>
      </c>
      <c r="BV554" s="48"/>
      <c r="BW554" s="49"/>
      <c r="BX554" s="48"/>
      <c r="BY554" s="49"/>
      <c r="BZ554" s="48"/>
      <c r="CA554" s="49"/>
      <c r="CB554" s="48"/>
      <c r="CC554" s="49"/>
      <c r="CD554" s="48"/>
    </row>
    <row r="555" spans="1:82" ht="15">
      <c r="A555" s="66" t="s">
        <v>627</v>
      </c>
      <c r="B555" s="66" t="s">
        <v>627</v>
      </c>
      <c r="C555" s="67"/>
      <c r="D555" s="68"/>
      <c r="E555" s="69"/>
      <c r="F555" s="70"/>
      <c r="G555" s="67"/>
      <c r="H555" s="71"/>
      <c r="I555" s="72"/>
      <c r="J555" s="72"/>
      <c r="K555" s="34" t="s">
        <v>65</v>
      </c>
      <c r="L555" s="79">
        <v>555</v>
      </c>
      <c r="M555" s="79"/>
      <c r="N555" s="74"/>
      <c r="O555" s="81" t="s">
        <v>212</v>
      </c>
      <c r="P555" s="81" t="s">
        <v>212</v>
      </c>
      <c r="Q555" s="81" t="s">
        <v>640</v>
      </c>
      <c r="R555" s="82" t="s">
        <v>650</v>
      </c>
      <c r="S555" s="84">
        <v>43484.75162037037</v>
      </c>
      <c r="T555" s="81">
        <v>157</v>
      </c>
      <c r="U555" s="81">
        <v>5</v>
      </c>
      <c r="V555" s="81"/>
      <c r="W555" s="81"/>
      <c r="X555" s="81" t="s">
        <v>658</v>
      </c>
      <c r="Y555" s="81"/>
      <c r="Z555" s="81"/>
      <c r="AA555" s="81"/>
      <c r="AB555" s="81"/>
      <c r="AC555" s="81"/>
      <c r="AD555" s="81"/>
      <c r="AE555" s="81"/>
      <c r="AF555" s="81"/>
      <c r="AG555" s="81"/>
      <c r="AH555" s="81"/>
      <c r="AI555" s="81"/>
      <c r="AJ555" s="81"/>
      <c r="AK555" s="81"/>
      <c r="AL555" s="81"/>
      <c r="AM555" s="81"/>
      <c r="AN555" s="81"/>
      <c r="AO555" s="81"/>
      <c r="AP555" s="81"/>
      <c r="AQ555" s="81"/>
      <c r="AR555" s="81"/>
      <c r="AS555" s="81"/>
      <c r="AT555" s="81"/>
      <c r="AU555" s="81"/>
      <c r="AV555" s="81"/>
      <c r="AW555" s="81"/>
      <c r="AX555" s="81"/>
      <c r="AY555" s="81"/>
      <c r="AZ555" s="81"/>
      <c r="BA555" s="81"/>
      <c r="BB555" s="81"/>
      <c r="BC555" s="81"/>
      <c r="BD555" s="81"/>
      <c r="BE555" s="81"/>
      <c r="BF555" s="81"/>
      <c r="BG555" s="81"/>
      <c r="BH555" s="81"/>
      <c r="BI555" s="81"/>
      <c r="BJ555" s="81"/>
      <c r="BK555" s="81"/>
      <c r="BL555" s="81"/>
      <c r="BM555" s="81"/>
      <c r="BN555" s="81"/>
      <c r="BO555" s="81"/>
      <c r="BP555" s="81"/>
      <c r="BQ555" s="81"/>
      <c r="BR555" s="81"/>
      <c r="BS555">
        <v>1</v>
      </c>
      <c r="BT555" s="80" t="str">
        <f>REPLACE(INDEX(GroupVertices[Group],MATCH(Edges[[#This Row],[Vertex 1]],GroupVertices[Vertex],0)),1,1,"")</f>
        <v>10</v>
      </c>
      <c r="BU555" s="80" t="str">
        <f>REPLACE(INDEX(GroupVertices[Group],MATCH(Edges[[#This Row],[Vertex 2]],GroupVertices[Vertex],0)),1,1,"")</f>
        <v>10</v>
      </c>
      <c r="BV555" s="48"/>
      <c r="BW555" s="49"/>
      <c r="BX555" s="48"/>
      <c r="BY555" s="49"/>
      <c r="BZ555" s="48"/>
      <c r="CA555" s="49"/>
      <c r="CB555" s="48"/>
      <c r="CC555" s="49"/>
      <c r="CD555" s="48"/>
    </row>
    <row r="556" spans="1:82" ht="15">
      <c r="A556" s="66" t="s">
        <v>628</v>
      </c>
      <c r="B556" s="66" t="s">
        <v>628</v>
      </c>
      <c r="C556" s="67"/>
      <c r="D556" s="68"/>
      <c r="E556" s="69"/>
      <c r="F556" s="70"/>
      <c r="G556" s="67"/>
      <c r="H556" s="71"/>
      <c r="I556" s="72"/>
      <c r="J556" s="72"/>
      <c r="K556" s="34" t="s">
        <v>65</v>
      </c>
      <c r="L556" s="79">
        <v>556</v>
      </c>
      <c r="M556" s="79"/>
      <c r="N556" s="74"/>
      <c r="O556" s="81" t="s">
        <v>212</v>
      </c>
      <c r="P556" s="81" t="s">
        <v>212</v>
      </c>
      <c r="Q556" s="81" t="s">
        <v>641</v>
      </c>
      <c r="R556" s="82" t="s">
        <v>651</v>
      </c>
      <c r="S556" s="84">
        <v>43485.50460648148</v>
      </c>
      <c r="T556" s="81">
        <v>493</v>
      </c>
      <c r="U556" s="81">
        <v>47</v>
      </c>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c r="AT556" s="81"/>
      <c r="AU556" s="81"/>
      <c r="AV556" s="81"/>
      <c r="AW556" s="81"/>
      <c r="AX556" s="81"/>
      <c r="AY556" s="81"/>
      <c r="AZ556" s="81"/>
      <c r="BA556" s="81"/>
      <c r="BB556" s="81"/>
      <c r="BC556" s="81"/>
      <c r="BD556" s="81"/>
      <c r="BE556" s="81"/>
      <c r="BF556" s="81"/>
      <c r="BG556" s="81"/>
      <c r="BH556" s="81"/>
      <c r="BI556" s="81"/>
      <c r="BJ556" s="81"/>
      <c r="BK556" s="81"/>
      <c r="BL556" s="81"/>
      <c r="BM556" s="81"/>
      <c r="BN556" s="81"/>
      <c r="BO556" s="81"/>
      <c r="BP556" s="81"/>
      <c r="BQ556" s="81"/>
      <c r="BR556" s="81"/>
      <c r="BS556">
        <v>1</v>
      </c>
      <c r="BT556" s="80" t="str">
        <f>REPLACE(INDEX(GroupVertices[Group],MATCH(Edges[[#This Row],[Vertex 1]],GroupVertices[Vertex],0)),1,1,"")</f>
        <v>3</v>
      </c>
      <c r="BU556" s="80" t="str">
        <f>REPLACE(INDEX(GroupVertices[Group],MATCH(Edges[[#This Row],[Vertex 2]],GroupVertices[Vertex],0)),1,1,"")</f>
        <v>3</v>
      </c>
      <c r="BV556" s="48"/>
      <c r="BW556" s="49"/>
      <c r="BX556" s="48"/>
      <c r="BY556" s="49"/>
      <c r="BZ556" s="48"/>
      <c r="CA556" s="49"/>
      <c r="CB556" s="48"/>
      <c r="CC556" s="49"/>
      <c r="CD556" s="48"/>
    </row>
    <row r="557" spans="1:82" ht="15">
      <c r="A557" s="66" t="s">
        <v>629</v>
      </c>
      <c r="B557" s="66" t="s">
        <v>629</v>
      </c>
      <c r="C557" s="67"/>
      <c r="D557" s="68"/>
      <c r="E557" s="69"/>
      <c r="F557" s="70"/>
      <c r="G557" s="67"/>
      <c r="H557" s="71"/>
      <c r="I557" s="72"/>
      <c r="J557" s="72"/>
      <c r="K557" s="34" t="s">
        <v>65</v>
      </c>
      <c r="L557" s="79">
        <v>557</v>
      </c>
      <c r="M557" s="79"/>
      <c r="N557" s="74"/>
      <c r="O557" s="81" t="s">
        <v>212</v>
      </c>
      <c r="P557" s="81" t="s">
        <v>212</v>
      </c>
      <c r="Q557" s="81" t="s">
        <v>642</v>
      </c>
      <c r="R557" s="82" t="s">
        <v>652</v>
      </c>
      <c r="S557" s="84">
        <v>43486.719305555554</v>
      </c>
      <c r="T557" s="81">
        <v>863</v>
      </c>
      <c r="U557" s="81">
        <v>23</v>
      </c>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c r="AT557" s="81"/>
      <c r="AU557" s="81"/>
      <c r="AV557" s="81"/>
      <c r="AW557" s="81"/>
      <c r="AX557" s="81"/>
      <c r="AY557" s="81"/>
      <c r="AZ557" s="81"/>
      <c r="BA557" s="81"/>
      <c r="BB557" s="81"/>
      <c r="BC557" s="81"/>
      <c r="BD557" s="81"/>
      <c r="BE557" s="81"/>
      <c r="BF557" s="81"/>
      <c r="BG557" s="81"/>
      <c r="BH557" s="81"/>
      <c r="BI557" s="81"/>
      <c r="BJ557" s="81"/>
      <c r="BK557" s="81"/>
      <c r="BL557" s="81"/>
      <c r="BM557" s="81"/>
      <c r="BN557" s="81"/>
      <c r="BO557" s="81"/>
      <c r="BP557" s="81"/>
      <c r="BQ557" s="81"/>
      <c r="BR557" s="81"/>
      <c r="BS557">
        <v>1</v>
      </c>
      <c r="BT557" s="80" t="str">
        <f>REPLACE(INDEX(GroupVertices[Group],MATCH(Edges[[#This Row],[Vertex 1]],GroupVertices[Vertex],0)),1,1,"")</f>
        <v>7</v>
      </c>
      <c r="BU557" s="80" t="str">
        <f>REPLACE(INDEX(GroupVertices[Group],MATCH(Edges[[#This Row],[Vertex 2]],GroupVertices[Vertex],0)),1,1,"")</f>
        <v>7</v>
      </c>
      <c r="BV557" s="48"/>
      <c r="BW557" s="49"/>
      <c r="BX557" s="48"/>
      <c r="BY557" s="49"/>
      <c r="BZ557" s="48"/>
      <c r="CA557" s="49"/>
      <c r="CB557" s="48"/>
      <c r="CC557" s="49"/>
      <c r="CD557" s="48"/>
    </row>
    <row r="558" spans="1:82" ht="15">
      <c r="A558" s="66" t="s">
        <v>630</v>
      </c>
      <c r="B558" s="66" t="s">
        <v>630</v>
      </c>
      <c r="C558" s="67"/>
      <c r="D558" s="68"/>
      <c r="E558" s="69"/>
      <c r="F558" s="70"/>
      <c r="G558" s="67"/>
      <c r="H558" s="71"/>
      <c r="I558" s="72"/>
      <c r="J558" s="72"/>
      <c r="K558" s="34" t="s">
        <v>65</v>
      </c>
      <c r="L558" s="79">
        <v>558</v>
      </c>
      <c r="M558" s="79"/>
      <c r="N558" s="74"/>
      <c r="O558" s="81" t="s">
        <v>212</v>
      </c>
      <c r="P558" s="81" t="s">
        <v>212</v>
      </c>
      <c r="Q558" s="81" t="s">
        <v>643</v>
      </c>
      <c r="R558" s="82" t="s">
        <v>653</v>
      </c>
      <c r="S558" s="84">
        <v>43487.6087962963</v>
      </c>
      <c r="T558" s="81">
        <v>229</v>
      </c>
      <c r="U558" s="81">
        <v>33</v>
      </c>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c r="AT558" s="81"/>
      <c r="AU558" s="81"/>
      <c r="AV558" s="81"/>
      <c r="AW558" s="81"/>
      <c r="AX558" s="81"/>
      <c r="AY558" s="81"/>
      <c r="AZ558" s="81"/>
      <c r="BA558" s="81"/>
      <c r="BB558" s="81"/>
      <c r="BC558" s="81"/>
      <c r="BD558" s="81"/>
      <c r="BE558" s="81"/>
      <c r="BF558" s="81"/>
      <c r="BG558" s="81"/>
      <c r="BH558" s="81"/>
      <c r="BI558" s="81"/>
      <c r="BJ558" s="81"/>
      <c r="BK558" s="81"/>
      <c r="BL558" s="81"/>
      <c r="BM558" s="81"/>
      <c r="BN558" s="81"/>
      <c r="BO558" s="81"/>
      <c r="BP558" s="81"/>
      <c r="BQ558" s="81"/>
      <c r="BR558" s="81"/>
      <c r="BS558">
        <v>1</v>
      </c>
      <c r="BT558" s="80" t="str">
        <f>REPLACE(INDEX(GroupVertices[Group],MATCH(Edges[[#This Row],[Vertex 1]],GroupVertices[Vertex],0)),1,1,"")</f>
        <v>4</v>
      </c>
      <c r="BU558" s="80" t="str">
        <f>REPLACE(INDEX(GroupVertices[Group],MATCH(Edges[[#This Row],[Vertex 2]],GroupVertices[Vertex],0)),1,1,"")</f>
        <v>4</v>
      </c>
      <c r="BV558" s="48"/>
      <c r="BW558" s="49"/>
      <c r="BX558" s="48"/>
      <c r="BY558" s="49"/>
      <c r="BZ558" s="48"/>
      <c r="CA558" s="49"/>
      <c r="CB558" s="48"/>
      <c r="CC558" s="49"/>
      <c r="CD558" s="48"/>
    </row>
    <row r="559" spans="1:82" ht="15">
      <c r="A559" s="66" t="s">
        <v>631</v>
      </c>
      <c r="B559" s="66" t="s">
        <v>631</v>
      </c>
      <c r="C559" s="67"/>
      <c r="D559" s="68"/>
      <c r="E559" s="69"/>
      <c r="F559" s="70"/>
      <c r="G559" s="67"/>
      <c r="H559" s="71"/>
      <c r="I559" s="72"/>
      <c r="J559" s="72"/>
      <c r="K559" s="34" t="s">
        <v>65</v>
      </c>
      <c r="L559" s="79">
        <v>559</v>
      </c>
      <c r="M559" s="79"/>
      <c r="N559" s="74"/>
      <c r="O559" s="81" t="s">
        <v>212</v>
      </c>
      <c r="P559" s="81" t="s">
        <v>212</v>
      </c>
      <c r="Q559" s="81" t="s">
        <v>644</v>
      </c>
      <c r="R559" s="82" t="s">
        <v>654</v>
      </c>
      <c r="S559" s="84">
        <v>43488.755324074074</v>
      </c>
      <c r="T559" s="81">
        <v>351</v>
      </c>
      <c r="U559" s="81">
        <v>23</v>
      </c>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c r="BN559" s="81"/>
      <c r="BO559" s="81"/>
      <c r="BP559" s="81"/>
      <c r="BQ559" s="81"/>
      <c r="BR559" s="81"/>
      <c r="BS559">
        <v>1</v>
      </c>
      <c r="BT559" s="80" t="str">
        <f>REPLACE(INDEX(GroupVertices[Group],MATCH(Edges[[#This Row],[Vertex 1]],GroupVertices[Vertex],0)),1,1,"")</f>
        <v>6</v>
      </c>
      <c r="BU559" s="80" t="str">
        <f>REPLACE(INDEX(GroupVertices[Group],MATCH(Edges[[#This Row],[Vertex 2]],GroupVertices[Vertex],0)),1,1,"")</f>
        <v>6</v>
      </c>
      <c r="BV559" s="48"/>
      <c r="BW559" s="49"/>
      <c r="BX559" s="48"/>
      <c r="BY559" s="49"/>
      <c r="BZ559" s="48"/>
      <c r="CA559" s="49"/>
      <c r="CB559" s="48"/>
      <c r="CC559" s="49"/>
      <c r="CD559" s="48"/>
    </row>
    <row r="560" spans="1:82" ht="15">
      <c r="A560" s="66" t="s">
        <v>632</v>
      </c>
      <c r="B560" s="66" t="s">
        <v>632</v>
      </c>
      <c r="C560" s="67"/>
      <c r="D560" s="68"/>
      <c r="E560" s="69"/>
      <c r="F560" s="70"/>
      <c r="G560" s="67"/>
      <c r="H560" s="71"/>
      <c r="I560" s="72"/>
      <c r="J560" s="72"/>
      <c r="K560" s="34" t="s">
        <v>65</v>
      </c>
      <c r="L560" s="79">
        <v>560</v>
      </c>
      <c r="M560" s="79"/>
      <c r="N560" s="74"/>
      <c r="O560" s="81" t="s">
        <v>212</v>
      </c>
      <c r="P560" s="81" t="s">
        <v>212</v>
      </c>
      <c r="Q560" s="81" t="s">
        <v>645</v>
      </c>
      <c r="R560" s="82" t="s">
        <v>655</v>
      </c>
      <c r="S560" s="84">
        <v>43489.5084375</v>
      </c>
      <c r="T560" s="81">
        <v>434</v>
      </c>
      <c r="U560" s="81">
        <v>128</v>
      </c>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c r="AT560" s="81"/>
      <c r="AU560" s="81"/>
      <c r="AV560" s="81"/>
      <c r="AW560" s="81"/>
      <c r="AX560" s="81"/>
      <c r="AY560" s="81"/>
      <c r="AZ560" s="81"/>
      <c r="BA560" s="81"/>
      <c r="BB560" s="81"/>
      <c r="BC560" s="81"/>
      <c r="BD560" s="81"/>
      <c r="BE560" s="81"/>
      <c r="BF560" s="81"/>
      <c r="BG560" s="81"/>
      <c r="BH560" s="81"/>
      <c r="BI560" s="81"/>
      <c r="BJ560" s="81"/>
      <c r="BK560" s="81"/>
      <c r="BL560" s="81"/>
      <c r="BM560" s="81"/>
      <c r="BN560" s="81"/>
      <c r="BO560" s="81"/>
      <c r="BP560" s="81"/>
      <c r="BQ560" s="81"/>
      <c r="BR560" s="81"/>
      <c r="BS560">
        <v>1</v>
      </c>
      <c r="BT560" s="80" t="str">
        <f>REPLACE(INDEX(GroupVertices[Group],MATCH(Edges[[#This Row],[Vertex 1]],GroupVertices[Vertex],0)),1,1,"")</f>
        <v>1</v>
      </c>
      <c r="BU560" s="80" t="str">
        <f>REPLACE(INDEX(GroupVertices[Group],MATCH(Edges[[#This Row],[Vertex 2]],GroupVertices[Vertex],0)),1,1,"")</f>
        <v>1</v>
      </c>
      <c r="BV560" s="48"/>
      <c r="BW560" s="49"/>
      <c r="BX560" s="48"/>
      <c r="BY560" s="49"/>
      <c r="BZ560" s="48"/>
      <c r="CA560" s="49"/>
      <c r="CB560" s="48"/>
      <c r="CC560" s="49"/>
      <c r="CD560" s="48"/>
    </row>
    <row r="561" spans="1:82" ht="15">
      <c r="A561" s="66" t="s">
        <v>633</v>
      </c>
      <c r="B561" s="66" t="s">
        <v>633</v>
      </c>
      <c r="C561" s="67"/>
      <c r="D561" s="68"/>
      <c r="E561" s="69"/>
      <c r="F561" s="70"/>
      <c r="G561" s="67"/>
      <c r="H561" s="71"/>
      <c r="I561" s="72"/>
      <c r="J561" s="72"/>
      <c r="K561" s="34" t="s">
        <v>65</v>
      </c>
      <c r="L561" s="79">
        <v>561</v>
      </c>
      <c r="M561" s="79"/>
      <c r="N561" s="74"/>
      <c r="O561" s="81" t="s">
        <v>212</v>
      </c>
      <c r="P561" s="81" t="s">
        <v>212</v>
      </c>
      <c r="Q561" s="81" t="s">
        <v>646</v>
      </c>
      <c r="R561" s="82" t="s">
        <v>656</v>
      </c>
      <c r="S561" s="84">
        <v>43489.745474537034</v>
      </c>
      <c r="T561" s="81">
        <v>73</v>
      </c>
      <c r="U561" s="81">
        <v>23</v>
      </c>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81"/>
      <c r="BJ561" s="81"/>
      <c r="BK561" s="81"/>
      <c r="BL561" s="81"/>
      <c r="BM561" s="81"/>
      <c r="BN561" s="81"/>
      <c r="BO561" s="81"/>
      <c r="BP561" s="81"/>
      <c r="BQ561" s="81"/>
      <c r="BR561" s="81"/>
      <c r="BS561">
        <v>1</v>
      </c>
      <c r="BT561" s="80" t="str">
        <f>REPLACE(INDEX(GroupVertices[Group],MATCH(Edges[[#This Row],[Vertex 1]],GroupVertices[Vertex],0)),1,1,"")</f>
        <v>5</v>
      </c>
      <c r="BU561" s="80" t="str">
        <f>REPLACE(INDEX(GroupVertices[Group],MATCH(Edges[[#This Row],[Vertex 2]],GroupVertices[Vertex],0)),1,1,"")</f>
        <v>5</v>
      </c>
      <c r="BV561" s="48"/>
      <c r="BW561" s="49"/>
      <c r="BX561" s="48"/>
      <c r="BY561" s="49"/>
      <c r="BZ561" s="48"/>
      <c r="CA561" s="49"/>
      <c r="CB561" s="48"/>
      <c r="CC561" s="49"/>
      <c r="CD561" s="48"/>
    </row>
    <row r="562" spans="1:82" ht="15">
      <c r="A562" s="66" t="s">
        <v>634</v>
      </c>
      <c r="B562" s="66" t="s">
        <v>634</v>
      </c>
      <c r="C562" s="67"/>
      <c r="D562" s="68"/>
      <c r="E562" s="69"/>
      <c r="F562" s="70"/>
      <c r="G562" s="67"/>
      <c r="H562" s="71"/>
      <c r="I562" s="72"/>
      <c r="J562" s="72"/>
      <c r="K562" s="34" t="s">
        <v>65</v>
      </c>
      <c r="L562" s="79">
        <v>562</v>
      </c>
      <c r="M562" s="79"/>
      <c r="N562" s="74"/>
      <c r="O562" s="81" t="s">
        <v>212</v>
      </c>
      <c r="P562" s="81" t="s">
        <v>212</v>
      </c>
      <c r="Q562" s="81" t="s">
        <v>647</v>
      </c>
      <c r="R562" s="82" t="s">
        <v>657</v>
      </c>
      <c r="S562" s="84">
        <v>43490.415138888886</v>
      </c>
      <c r="T562" s="81">
        <v>55</v>
      </c>
      <c r="U562" s="81">
        <v>6</v>
      </c>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c r="AT562" s="81"/>
      <c r="AU562" s="81"/>
      <c r="AV562" s="81"/>
      <c r="AW562" s="81"/>
      <c r="AX562" s="81"/>
      <c r="AY562" s="81"/>
      <c r="AZ562" s="81"/>
      <c r="BA562" s="81"/>
      <c r="BB562" s="81"/>
      <c r="BC562" s="81"/>
      <c r="BD562" s="81"/>
      <c r="BE562" s="81"/>
      <c r="BF562" s="81"/>
      <c r="BG562" s="81"/>
      <c r="BH562" s="81"/>
      <c r="BI562" s="81"/>
      <c r="BJ562" s="81"/>
      <c r="BK562" s="81"/>
      <c r="BL562" s="81"/>
      <c r="BM562" s="81"/>
      <c r="BN562" s="81"/>
      <c r="BO562" s="81"/>
      <c r="BP562" s="81"/>
      <c r="BQ562" s="81"/>
      <c r="BR562" s="81"/>
      <c r="BS562">
        <v>1</v>
      </c>
      <c r="BT562" s="80" t="str">
        <f>REPLACE(INDEX(GroupVertices[Group],MATCH(Edges[[#This Row],[Vertex 1]],GroupVertices[Vertex],0)),1,1,"")</f>
        <v>9</v>
      </c>
      <c r="BU562" s="80" t="str">
        <f>REPLACE(INDEX(GroupVertices[Group],MATCH(Edges[[#This Row],[Vertex 2]],GroupVertices[Vertex],0)),1,1,"")</f>
        <v>9</v>
      </c>
      <c r="BV562" s="48"/>
      <c r="BW562" s="49"/>
      <c r="BX562" s="48"/>
      <c r="BY562" s="49"/>
      <c r="BZ562" s="48"/>
      <c r="CA562" s="49"/>
      <c r="CB562" s="48"/>
      <c r="CC562" s="49"/>
      <c r="CD56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2"/>
    <dataValidation allowBlank="1" showErrorMessage="1" sqref="N2:N5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2"/>
    <dataValidation allowBlank="1" showInputMessage="1" promptTitle="Edge Color" prompt="To select an optional edge color, right-click and select Select Color on the right-click menu." sqref="C3:C562"/>
    <dataValidation allowBlank="1" showInputMessage="1" promptTitle="Edge Width" prompt="Enter an optional edge width between 1 and 10." errorTitle="Invalid Edge Width" error="The optional edge width must be a whole number between 1 and 10." sqref="D3:D562"/>
    <dataValidation allowBlank="1" showInputMessage="1" promptTitle="Edge Opacity" prompt="Enter an optional edge opacity between 0 (transparent) and 100 (opaque)." errorTitle="Invalid Edge Opacity" error="The optional edge opacity must be a whole number between 0 and 10." sqref="F3:F5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2">
      <formula1>ValidEdgeVisibilities</formula1>
    </dataValidation>
    <dataValidation allowBlank="1" showInputMessage="1" showErrorMessage="1" promptTitle="Vertex 1 Name" prompt="Enter the name of the edge's first vertex." sqref="A3:A562"/>
    <dataValidation allowBlank="1" showInputMessage="1" showErrorMessage="1" promptTitle="Vertex 2 Name" prompt="Enter the name of the edge's second vertex." sqref="B3:B562"/>
    <dataValidation allowBlank="1" showInputMessage="1" showErrorMessage="1" promptTitle="Edge Label" prompt="Enter an optional edge label." errorTitle="Invalid Edge Visibility" error="You have entered an unrecognized edge visibility.  Try selecting from the drop-down list instead." sqref="H3:H5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2"/>
  </dataValidations>
  <hyperlinks>
    <hyperlink ref="R9" r:id="rId1" display="https://www.facebook.com/111658128847068_2298082080204651"/>
    <hyperlink ref="R10" r:id="rId2" display="https://www.facebook.com/111658128847068_2298082080204651"/>
    <hyperlink ref="R12" r:id="rId3" display="https://www.facebook.com/111658128847068_2298082080204651"/>
    <hyperlink ref="R13" r:id="rId4" display="https://www.facebook.com/111658128847068_2298082080204651"/>
    <hyperlink ref="R14" r:id="rId5" display="https://www.facebook.com/111658128847068_2298082080204651"/>
    <hyperlink ref="R15" r:id="rId6" display="https://www.facebook.com/111658128847068_2298082080204651"/>
    <hyperlink ref="R16" r:id="rId7" display="https://www.facebook.com/111658128847068_2298082080204651"/>
    <hyperlink ref="R17" r:id="rId8" display="https://www.facebook.com/111658128847068_2298082080204651"/>
    <hyperlink ref="R18" r:id="rId9" display="https://www.facebook.com/111658128847068_2298082080204651"/>
    <hyperlink ref="R19" r:id="rId10" display="https://www.facebook.com/111658128847068_2298082080204651"/>
    <hyperlink ref="R20" r:id="rId11" display="https://www.facebook.com/111658128847068_2298082080204651"/>
    <hyperlink ref="R21" r:id="rId12" display="https://www.facebook.com/111658128847068_2298082080204651"/>
    <hyperlink ref="R22" r:id="rId13" display="https://www.facebook.com/111658128847068_2298082080204651"/>
    <hyperlink ref="R23" r:id="rId14" display="https://www.facebook.com/111658128847068_2298082080204651"/>
    <hyperlink ref="R24" r:id="rId15" display="https://www.facebook.com/111658128847068_2298082080204651"/>
    <hyperlink ref="R25" r:id="rId16" display="https://www.facebook.com/111658128847068_2298082080204651"/>
    <hyperlink ref="R26" r:id="rId17" display="https://www.facebook.com/111658128847068_2298082080204651"/>
    <hyperlink ref="R27" r:id="rId18" display="https://www.facebook.com/111658128847068_2298082080204651"/>
    <hyperlink ref="R28" r:id="rId19" display="https://www.facebook.com/111658128847068_2298082080204651"/>
    <hyperlink ref="R29" r:id="rId20" display="https://www.facebook.com/111658128847068_2298082080204651"/>
    <hyperlink ref="R31" r:id="rId21" display="https://www.facebook.com/111658128847068_2298483380164521"/>
    <hyperlink ref="R33" r:id="rId22" display="https://www.facebook.com/111658128847068_2298483380164521"/>
    <hyperlink ref="R35" r:id="rId23" display="https://www.facebook.com/111658128847068_2298483380164521"/>
    <hyperlink ref="R36" r:id="rId24" display="https://www.facebook.com/111658128847068_2298483380164521"/>
    <hyperlink ref="R37" r:id="rId25" display="https://www.facebook.com/111658128847068_2298483380164521"/>
    <hyperlink ref="R39" r:id="rId26" display="https://www.facebook.com/111658128847068_2298483380164521"/>
    <hyperlink ref="R40" r:id="rId27" display="https://www.facebook.com/111658128847068_2298483380164521"/>
    <hyperlink ref="R41" r:id="rId28" display="https://www.facebook.com/111658128847068_2298483380164521"/>
    <hyperlink ref="R43" r:id="rId29" display="https://www.facebook.com/111658128847068_2298483380164521"/>
    <hyperlink ref="R45" r:id="rId30" display="https://www.facebook.com/111658128847068_2298483380164521"/>
    <hyperlink ref="R47" r:id="rId31" display="https://www.facebook.com/111658128847068_2298483380164521"/>
    <hyperlink ref="R49" r:id="rId32" display="https://www.facebook.com/111658128847068_2298483380164521"/>
    <hyperlink ref="R51" r:id="rId33" display="https://www.facebook.com/111658128847068_2298483380164521"/>
    <hyperlink ref="R53" r:id="rId34" display="https://www.facebook.com/111658128847068_2298483380164521"/>
    <hyperlink ref="R55" r:id="rId35" display="https://www.facebook.com/111658128847068_2298483380164521"/>
    <hyperlink ref="R57" r:id="rId36" display="https://www.facebook.com/111658128847068_2298483380164521"/>
    <hyperlink ref="R59" r:id="rId37" display="https://www.facebook.com/111658128847068_2298483380164521"/>
    <hyperlink ref="R60" r:id="rId38" display="https://www.facebook.com/111658128847068_2298483380164521"/>
    <hyperlink ref="R62" r:id="rId39" display="https://www.facebook.com/111658128847068_2298483380164521"/>
    <hyperlink ref="R64" r:id="rId40" display="https://www.facebook.com/111658128847068_2298483380164521"/>
    <hyperlink ref="R66" r:id="rId41" display="https://www.facebook.com/111658128847068_2298483380164521"/>
    <hyperlink ref="R68" r:id="rId42" display="https://www.facebook.com/111658128847068_2298483380164521"/>
    <hyperlink ref="R70" r:id="rId43" display="https://www.facebook.com/111658128847068_2298483380164521"/>
    <hyperlink ref="R71" r:id="rId44" display="https://www.facebook.com/111658128847068_2298483380164521"/>
    <hyperlink ref="R73" r:id="rId45" display="https://www.facebook.com/111658128847068_2298483380164521"/>
    <hyperlink ref="R75" r:id="rId46" display="https://www.facebook.com/111658128847068_2298483380164521"/>
    <hyperlink ref="R77" r:id="rId47" display="https://www.facebook.com/111658128847068_2298483380164521"/>
    <hyperlink ref="R79" r:id="rId48" display="https://www.facebook.com/111658128847068_2298483380164521"/>
    <hyperlink ref="R80" r:id="rId49" display="https://www.facebook.com/111658128847068_2298483380164521"/>
    <hyperlink ref="R82" r:id="rId50" display="https://www.facebook.com/111658128847068_2298483380164521"/>
    <hyperlink ref="R84" r:id="rId51" display="https://www.facebook.com/111658128847068_2298483380164521"/>
    <hyperlink ref="R86" r:id="rId52" display="https://www.facebook.com/111658128847068_2298483380164521"/>
    <hyperlink ref="R88" r:id="rId53" display="https://www.facebook.com/111658128847068_2298483380164521"/>
    <hyperlink ref="R90" r:id="rId54" display="https://www.facebook.com/111658128847068_2298483380164521"/>
    <hyperlink ref="R92" r:id="rId55" display="https://www.facebook.com/111658128847068_2298483380164521"/>
    <hyperlink ref="R94" r:id="rId56" display="https://www.facebook.com/111658128847068_2298483380164521"/>
    <hyperlink ref="R96" r:id="rId57" display="https://www.facebook.com/111658128847068_2298483380164521"/>
    <hyperlink ref="R98" r:id="rId58" display="https://www.facebook.com/111658128847068_2298483380164521"/>
    <hyperlink ref="R100" r:id="rId59" display="https://www.facebook.com/111658128847068_2298483380164521"/>
    <hyperlink ref="R102" r:id="rId60" display="https://www.facebook.com/111658128847068_2298483380164521"/>
    <hyperlink ref="R104" r:id="rId61" display="https://www.facebook.com/111658128847068_2298483380164521"/>
    <hyperlink ref="R106" r:id="rId62" display="https://www.facebook.com/111658128847068_2298483380164521"/>
    <hyperlink ref="R108" r:id="rId63" display="https://www.facebook.com/111658128847068_2298483380164521"/>
    <hyperlink ref="R110" r:id="rId64" display="https://www.facebook.com/111658128847068_2298483380164521"/>
    <hyperlink ref="R112" r:id="rId65" display="https://www.facebook.com/111658128847068_2298483380164521"/>
    <hyperlink ref="R114" r:id="rId66" display="https://www.facebook.com/111658128847068_2298483380164521"/>
    <hyperlink ref="R116" r:id="rId67" display="https://www.facebook.com/111658128847068_2298483380164521"/>
    <hyperlink ref="R118" r:id="rId68" display="https://www.facebook.com/111658128847068_2298483380164521"/>
    <hyperlink ref="R120" r:id="rId69" display="https://www.facebook.com/111658128847068_2298483380164521"/>
    <hyperlink ref="R122" r:id="rId70" display="https://www.facebook.com/111658128847068_2298483380164521"/>
    <hyperlink ref="R124" r:id="rId71" display="https://www.facebook.com/111658128847068_2298483380164521"/>
    <hyperlink ref="R126" r:id="rId72" display="https://www.facebook.com/111658128847068_2298483380164521"/>
    <hyperlink ref="R128" r:id="rId73" display="https://www.facebook.com/111658128847068_2298483380164521"/>
    <hyperlink ref="R130" r:id="rId74" display="https://www.facebook.com/111658128847068_2298483380164521"/>
    <hyperlink ref="R132" r:id="rId75" display="https://www.facebook.com/111658128847068_2298483380164521"/>
    <hyperlink ref="R134" r:id="rId76" display="https://www.facebook.com/111658128847068_2298483380164521"/>
    <hyperlink ref="R136" r:id="rId77" display="https://www.facebook.com/111658128847068_2298483380164521"/>
    <hyperlink ref="R138" r:id="rId78" display="https://www.facebook.com/111658128847068_2298483380164521"/>
    <hyperlink ref="R140" r:id="rId79" display="https://www.facebook.com/111658128847068_2298483380164521"/>
    <hyperlink ref="R142" r:id="rId80" display="https://www.facebook.com/111658128847068_2298483380164521"/>
    <hyperlink ref="R144" r:id="rId81" display="https://www.facebook.com/111658128847068_2298483380164521"/>
    <hyperlink ref="R146" r:id="rId82" display="https://www.facebook.com/111658128847068_2298483380164521"/>
    <hyperlink ref="R148" r:id="rId83" display="https://www.facebook.com/111658128847068_2298483380164521"/>
    <hyperlink ref="R149" r:id="rId84" display="https://www.facebook.com/111658128847068_2298483380164521"/>
    <hyperlink ref="R150" r:id="rId85" display="https://www.facebook.com/111658128847068_2298483380164521"/>
    <hyperlink ref="R152" r:id="rId86" display="https://www.facebook.com/111658128847068_2298483380164521"/>
    <hyperlink ref="R154" r:id="rId87" display="https://www.facebook.com/111658128847068_2298483380164521"/>
    <hyperlink ref="R155" r:id="rId88" display="https://www.facebook.com/111658128847068_2298483380164521"/>
    <hyperlink ref="R157" r:id="rId89" display="https://www.facebook.com/111658128847068_2298483380164521"/>
    <hyperlink ref="R158" r:id="rId90" display="https://www.facebook.com/111658128847068_2298483380164521"/>
    <hyperlink ref="R160" r:id="rId91" display="https://www.facebook.com/111658128847068_2298483380164521"/>
    <hyperlink ref="R162" r:id="rId92" display="https://www.facebook.com/111658128847068_2298483380164521"/>
    <hyperlink ref="R164" r:id="rId93" display="https://www.facebook.com/111658128847068_2298483380164521"/>
    <hyperlink ref="R165" r:id="rId94" display="https://www.facebook.com/111658128847068_2298483380164521"/>
    <hyperlink ref="R166" r:id="rId95" display="https://www.facebook.com/111658128847068_2298483380164521"/>
    <hyperlink ref="R168" r:id="rId96" display="https://www.facebook.com/111658128847068_2298483380164521"/>
    <hyperlink ref="R170" r:id="rId97" display="https://www.facebook.com/111658128847068_2298483380164521"/>
    <hyperlink ref="R172" r:id="rId98" display="https://www.facebook.com/111658128847068_2298483380164521"/>
    <hyperlink ref="R174" r:id="rId99" display="https://www.facebook.com/111658128847068_2298483380164521"/>
    <hyperlink ref="R175" r:id="rId100" display="https://www.facebook.com/111658128847068_2298483380164521"/>
    <hyperlink ref="R177" r:id="rId101" display="https://www.facebook.com/111658128847068_2298483380164521"/>
    <hyperlink ref="R178" r:id="rId102" display="https://www.facebook.com/111658128847068_2298483380164521"/>
    <hyperlink ref="R180" r:id="rId103" display="https://www.facebook.com/111658128847068_2298483380164521"/>
    <hyperlink ref="R182" r:id="rId104" display="https://www.facebook.com/111658128847068_2298483380164521"/>
    <hyperlink ref="R184" r:id="rId105" display="https://www.facebook.com/111658128847068_2298483380164521"/>
    <hyperlink ref="R185" r:id="rId106" display="https://www.facebook.com/111658128847068_2298483380164521"/>
    <hyperlink ref="R186" r:id="rId107" display="https://www.facebook.com/111658128847068_2298483380164521"/>
    <hyperlink ref="R187" r:id="rId108" display="https://www.facebook.com/111658128847068_2298483380164521"/>
    <hyperlink ref="R188" r:id="rId109" display="https://www.facebook.com/111658128847068_2298483380164521"/>
    <hyperlink ref="R189" r:id="rId110" display="https://www.facebook.com/111658128847068_2298483380164521"/>
    <hyperlink ref="R190" r:id="rId111" display="https://www.facebook.com/111658128847068_2298483380164521"/>
    <hyperlink ref="R191" r:id="rId112" display="https://www.facebook.com/111658128847068_2298483380164521"/>
    <hyperlink ref="R192" r:id="rId113" display="https://www.facebook.com/111658128847068_2298483380164521"/>
    <hyperlink ref="R193" r:id="rId114" display="https://www.facebook.com/111658128847068_2298483380164521"/>
    <hyperlink ref="R194" r:id="rId115" display="https://www.facebook.com/111658128847068_2298483380164521"/>
    <hyperlink ref="R195" r:id="rId116" display="https://www.facebook.com/111658128847068_2299938390019020"/>
    <hyperlink ref="R196" r:id="rId117" display="https://www.facebook.com/111658128847068_2299938390019020"/>
    <hyperlink ref="R197" r:id="rId118" display="https://www.facebook.com/111658128847068_2299938390019020"/>
    <hyperlink ref="R198" r:id="rId119" display="https://www.facebook.com/111658128847068_2299938390019020"/>
    <hyperlink ref="R199" r:id="rId120" display="https://www.facebook.com/111658128847068_2299938390019020"/>
    <hyperlink ref="R200" r:id="rId121" display="https://www.facebook.com/111658128847068_2301009853245207"/>
    <hyperlink ref="R202" r:id="rId122" display="https://www.facebook.com/111658128847068_2301009853245207"/>
    <hyperlink ref="R203" r:id="rId123" display="https://www.facebook.com/111658128847068_2301009853245207"/>
    <hyperlink ref="R204" r:id="rId124" display="https://www.facebook.com/111658128847068_2301009853245207"/>
    <hyperlink ref="R206" r:id="rId125" display="https://www.facebook.com/111658128847068_2301009853245207"/>
    <hyperlink ref="R207" r:id="rId126" display="https://www.facebook.com/111658128847068_2301009853245207"/>
    <hyperlink ref="R208" r:id="rId127" display="https://www.facebook.com/111658128847068_2301009853245207"/>
    <hyperlink ref="R209" r:id="rId128" display="https://www.facebook.com/111658128847068_2301009853245207"/>
    <hyperlink ref="R210" r:id="rId129" display="https://www.facebook.com/111658128847068_2301009853245207"/>
    <hyperlink ref="R211" r:id="rId130" display="https://www.facebook.com/111658128847068_2301009853245207"/>
    <hyperlink ref="R212" r:id="rId131" display="https://www.facebook.com/111658128847068_2301009853245207"/>
    <hyperlink ref="R213" r:id="rId132" display="https://www.facebook.com/111658128847068_2301009853245207"/>
    <hyperlink ref="R215" r:id="rId133" display="https://www.facebook.com/111658128847068_2301009853245207"/>
    <hyperlink ref="R217" r:id="rId134" display="https://www.facebook.com/111658128847068_2301009853245207"/>
    <hyperlink ref="R218" r:id="rId135" display="https://www.facebook.com/111658128847068_2301009853245207"/>
    <hyperlink ref="R219" r:id="rId136" display="https://www.facebook.com/111658128847068_2301009853245207"/>
    <hyperlink ref="R221" r:id="rId137" display="https://www.facebook.com/111658128847068_2301009853245207"/>
    <hyperlink ref="R223" r:id="rId138" display="https://www.facebook.com/111658128847068_2301009853245207"/>
    <hyperlink ref="R224" r:id="rId139" display="https://www.facebook.com/111658128847068_2301009853245207"/>
    <hyperlink ref="R225" r:id="rId140" display="https://www.facebook.com/111658128847068_2301009853245207"/>
    <hyperlink ref="R226" r:id="rId141" display="https://www.facebook.com/111658128847068_2301009853245207"/>
    <hyperlink ref="R228" r:id="rId142" display="https://www.facebook.com/111658128847068_2301009853245207"/>
    <hyperlink ref="R230" r:id="rId143" display="https://www.facebook.com/111658128847068_2301009853245207"/>
    <hyperlink ref="R232" r:id="rId144" display="https://www.facebook.com/111658128847068_2301009853245207"/>
    <hyperlink ref="R233" r:id="rId145" display="https://www.facebook.com/111658128847068_2301009853245207"/>
    <hyperlink ref="R234" r:id="rId146" display="https://www.facebook.com/111658128847068_2301009853245207"/>
    <hyperlink ref="R235" r:id="rId147" display="https://www.facebook.com/111658128847068_2301009853245207"/>
    <hyperlink ref="R237" r:id="rId148" display="https://www.facebook.com/111658128847068_2301009853245207"/>
    <hyperlink ref="R238" r:id="rId149" display="https://www.facebook.com/111658128847068_2301009853245207"/>
    <hyperlink ref="R240" r:id="rId150" display="https://www.facebook.com/111658128847068_2301009853245207"/>
    <hyperlink ref="R241" r:id="rId151" display="https://www.facebook.com/111658128847068_2301009853245207"/>
    <hyperlink ref="R243" r:id="rId152" display="https://www.facebook.com/111658128847068_2301009853245207"/>
    <hyperlink ref="R245" r:id="rId153" display="https://www.facebook.com/111658128847068_2301009853245207"/>
    <hyperlink ref="R247" r:id="rId154" display="https://www.facebook.com/111658128847068_2301009853245207"/>
    <hyperlink ref="R249" r:id="rId155" display="https://www.facebook.com/111658128847068_2301009853245207"/>
    <hyperlink ref="R250" r:id="rId156" display="https://www.facebook.com/111658128847068_2301009853245207"/>
    <hyperlink ref="R251" r:id="rId157" display="https://www.facebook.com/111658128847068_2301009853245207"/>
    <hyperlink ref="R252" r:id="rId158" display="https://www.facebook.com/111658128847068_2301009853245207"/>
    <hyperlink ref="R253" r:id="rId159" display="https://www.facebook.com/111658128847068_2301009853245207"/>
    <hyperlink ref="R254" r:id="rId160" display="https://www.facebook.com/111658128847068_2301009853245207"/>
    <hyperlink ref="R255" r:id="rId161" display="https://www.facebook.com/111658128847068_2301009853245207"/>
    <hyperlink ref="R256" r:id="rId162" display="https://www.facebook.com/111658128847068_2301009853245207"/>
    <hyperlink ref="R257" r:id="rId163" display="https://www.facebook.com/111658128847068_2301009853245207"/>
    <hyperlink ref="R258" r:id="rId164" display="https://www.facebook.com/111658128847068_2301009853245207"/>
    <hyperlink ref="R259" r:id="rId165" display="https://www.facebook.com/111658128847068_2301009853245207"/>
    <hyperlink ref="R260" r:id="rId166" display="https://www.facebook.com/111658128847068_2302891846390341"/>
    <hyperlink ref="R261" r:id="rId167" display="https://www.facebook.com/111658128847068_2302891846390341"/>
    <hyperlink ref="R262" r:id="rId168" display="https://www.facebook.com/111658128847068_2302891846390341"/>
    <hyperlink ref="R263" r:id="rId169" display="https://www.facebook.com/111658128847068_2302891846390341"/>
    <hyperlink ref="R265" r:id="rId170" display="https://www.facebook.com/111658128847068_2302891846390341"/>
    <hyperlink ref="R267" r:id="rId171" display="https://www.facebook.com/111658128847068_2302891846390341"/>
    <hyperlink ref="R269" r:id="rId172" display="https://www.facebook.com/111658128847068_2302891846390341"/>
    <hyperlink ref="R271" r:id="rId173" display="https://www.facebook.com/111658128847068_2302891846390341"/>
    <hyperlink ref="R272" r:id="rId174" display="https://www.facebook.com/111658128847068_2302891846390341"/>
    <hyperlink ref="R274" r:id="rId175" display="https://www.facebook.com/111658128847068_2302891846390341"/>
    <hyperlink ref="R275" r:id="rId176" display="https://www.facebook.com/111658128847068_2302891846390341"/>
    <hyperlink ref="R276" r:id="rId177" display="https://www.facebook.com/111658128847068_2302891846390341"/>
    <hyperlink ref="R277" r:id="rId178" display="https://www.facebook.com/111658128847068_2302891846390341"/>
    <hyperlink ref="R278" r:id="rId179" display="https://www.facebook.com/111658128847068_2302891846390341"/>
    <hyperlink ref="R279" r:id="rId180" display="https://www.facebook.com/111658128847068_2302891846390341"/>
    <hyperlink ref="R280" r:id="rId181" display="https://www.facebook.com/111658128847068_2302891846390341"/>
    <hyperlink ref="R281" r:id="rId182" display="https://www.facebook.com/111658128847068_2302891846390341"/>
    <hyperlink ref="R282" r:id="rId183" display="https://www.facebook.com/111658128847068_2302891846390341"/>
    <hyperlink ref="R283" r:id="rId184" display="https://www.facebook.com/111658128847068_2302891846390341"/>
    <hyperlink ref="R284" r:id="rId185" display="https://www.facebook.com/111658128847068_2302891846390341"/>
    <hyperlink ref="R285" r:id="rId186" display="https://www.facebook.com/111658128847068_2302891846390341"/>
    <hyperlink ref="R286" r:id="rId187" display="https://www.facebook.com/111658128847068_2304131649599694"/>
    <hyperlink ref="R287" r:id="rId188" display="https://www.facebook.com/111658128847068_2304131649599694"/>
    <hyperlink ref="R288" r:id="rId189" display="https://www.facebook.com/111658128847068_2304131649599694"/>
    <hyperlink ref="R289" r:id="rId190" display="https://www.facebook.com/111658128847068_2304131649599694"/>
    <hyperlink ref="R291" r:id="rId191" display="https://www.facebook.com/111658128847068_2304131649599694"/>
    <hyperlink ref="R293" r:id="rId192" display="https://www.facebook.com/111658128847068_2304131649599694"/>
    <hyperlink ref="R295" r:id="rId193" display="https://www.facebook.com/111658128847068_2304131649599694"/>
    <hyperlink ref="R296" r:id="rId194" display="https://www.facebook.com/111658128847068_2304131649599694"/>
    <hyperlink ref="R298" r:id="rId195" display="https://www.facebook.com/111658128847068_2304131649599694"/>
    <hyperlink ref="R300" r:id="rId196" display="https://www.facebook.com/111658128847068_2304131649599694"/>
    <hyperlink ref="R301" r:id="rId197" display="https://www.facebook.com/111658128847068_2304131649599694"/>
    <hyperlink ref="R303" r:id="rId198" display="https://www.facebook.com/111658128847068_2304131649599694"/>
    <hyperlink ref="R305" r:id="rId199" display="https://www.facebook.com/111658128847068_2304131649599694"/>
    <hyperlink ref="R307" r:id="rId200" display="https://www.facebook.com/111658128847068_2304131649599694"/>
    <hyperlink ref="R308" r:id="rId201" display="https://www.facebook.com/111658128847068_2304131649599694"/>
    <hyperlink ref="R310" r:id="rId202" display="https://www.facebook.com/111658128847068_2304131649599694"/>
    <hyperlink ref="R311" r:id="rId203" display="https://www.facebook.com/111658128847068_2304131649599694"/>
    <hyperlink ref="R312" r:id="rId204" display="https://www.facebook.com/111658128847068_2304131649599694"/>
    <hyperlink ref="R314" r:id="rId205" display="https://www.facebook.com/111658128847068_2304131649599694"/>
    <hyperlink ref="R316" r:id="rId206" display="https://www.facebook.com/111658128847068_2304131649599694"/>
    <hyperlink ref="R317" r:id="rId207" display="https://www.facebook.com/111658128847068_2304131649599694"/>
    <hyperlink ref="R318" r:id="rId208" display="https://www.facebook.com/111658128847068_2304131649599694"/>
    <hyperlink ref="R319" r:id="rId209" display="https://www.facebook.com/111658128847068_2304131649599694"/>
    <hyperlink ref="R320" r:id="rId210" display="https://www.facebook.com/111658128847068_2304131649599694"/>
    <hyperlink ref="R321" r:id="rId211" display="https://www.facebook.com/111658128847068_2304131649599694"/>
    <hyperlink ref="R322" r:id="rId212" display="https://www.facebook.com/111658128847068_2304131649599694"/>
    <hyperlink ref="R323" r:id="rId213" display="https://www.facebook.com/111658128847068_2304131649599694"/>
    <hyperlink ref="R324" r:id="rId214" display="https://www.facebook.com/111658128847068_2304131649599694"/>
    <hyperlink ref="R325" r:id="rId215" display="https://www.facebook.com/111658128847068_2304131649599694"/>
    <hyperlink ref="R326" r:id="rId216" display="https://www.facebook.com/111658128847068_2304131649599694"/>
    <hyperlink ref="R327" r:id="rId217" display="https://www.facebook.com/111658128847068_2304131649599694"/>
    <hyperlink ref="R328" r:id="rId218" display="https://www.facebook.com/111658128847068_2304131649599694"/>
    <hyperlink ref="R329" r:id="rId219" display="https://www.facebook.com/111658128847068_2305804652765727"/>
    <hyperlink ref="R331" r:id="rId220" display="https://www.facebook.com/111658128847068_2305804652765727"/>
    <hyperlink ref="R333" r:id="rId221" display="https://www.facebook.com/111658128847068_2305804652765727"/>
    <hyperlink ref="R335" r:id="rId222" display="https://www.facebook.com/111658128847068_2305804652765727"/>
    <hyperlink ref="R336" r:id="rId223" display="https://www.facebook.com/111658128847068_2305804652765727"/>
    <hyperlink ref="R337" r:id="rId224" display="https://www.facebook.com/111658128847068_2305804652765727"/>
    <hyperlink ref="R338" r:id="rId225" display="https://www.facebook.com/111658128847068_2305804652765727"/>
    <hyperlink ref="R340" r:id="rId226" display="https://www.facebook.com/111658128847068_2305804652765727"/>
    <hyperlink ref="R342" r:id="rId227" display="https://www.facebook.com/111658128847068_2305804652765727"/>
    <hyperlink ref="R344" r:id="rId228" display="https://www.facebook.com/111658128847068_2305804652765727"/>
    <hyperlink ref="R346" r:id="rId229" display="https://www.facebook.com/111658128847068_2305804652765727"/>
    <hyperlink ref="R348" r:id="rId230" display="https://www.facebook.com/111658128847068_2305804652765727"/>
    <hyperlink ref="R349" r:id="rId231" display="https://www.facebook.com/111658128847068_2305804652765727"/>
    <hyperlink ref="R350" r:id="rId232" display="https://www.facebook.com/111658128847068_2305804652765727"/>
    <hyperlink ref="R352" r:id="rId233" display="https://www.facebook.com/111658128847068_2305804652765727"/>
    <hyperlink ref="R354" r:id="rId234" display="https://www.facebook.com/111658128847068_2305804652765727"/>
    <hyperlink ref="R355" r:id="rId235" display="https://www.facebook.com/111658128847068_2305804652765727"/>
    <hyperlink ref="R356" r:id="rId236" display="https://www.facebook.com/111658128847068_2305804652765727"/>
    <hyperlink ref="R357" r:id="rId237" display="https://www.facebook.com/111658128847068_2305804652765727"/>
    <hyperlink ref="R358" r:id="rId238" display="https://www.facebook.com/111658128847068_2305804652765727"/>
    <hyperlink ref="R359" r:id="rId239" display="https://www.facebook.com/111658128847068_2305804652765727"/>
    <hyperlink ref="R360" r:id="rId240" display="https://www.facebook.com/111658128847068_2305804652765727"/>
    <hyperlink ref="R361" r:id="rId241" display="https://www.facebook.com/111658128847068_2305804652765727"/>
    <hyperlink ref="R363" r:id="rId242" display="https://www.facebook.com/111658128847068_2306787926000733"/>
    <hyperlink ref="R364" r:id="rId243" display="https://www.facebook.com/111658128847068_2306787926000733"/>
    <hyperlink ref="R366" r:id="rId244" display="https://www.facebook.com/111658128847068_2306787926000733"/>
    <hyperlink ref="R367" r:id="rId245" display="https://www.facebook.com/111658128847068_2306787926000733"/>
    <hyperlink ref="R369" r:id="rId246" display="https://www.facebook.com/111658128847068_2306787926000733"/>
    <hyperlink ref="R370" r:id="rId247" display="https://www.facebook.com/111658128847068_2306787926000733"/>
    <hyperlink ref="R371" r:id="rId248" display="https://www.facebook.com/111658128847068_2306787926000733"/>
    <hyperlink ref="R372" r:id="rId249" display="https://www.facebook.com/111658128847068_2306787926000733"/>
    <hyperlink ref="R373" r:id="rId250" display="https://www.facebook.com/111658128847068_2306787926000733"/>
    <hyperlink ref="R375" r:id="rId251" display="https://www.facebook.com/111658128847068_2306787926000733"/>
    <hyperlink ref="R376" r:id="rId252" display="https://www.facebook.com/111658128847068_2306787926000733"/>
    <hyperlink ref="R377" r:id="rId253" display="https://www.facebook.com/111658128847068_2306787926000733"/>
    <hyperlink ref="R378" r:id="rId254" display="https://www.facebook.com/111658128847068_2306787926000733"/>
    <hyperlink ref="R380" r:id="rId255" display="https://www.facebook.com/111658128847068_2306787926000733"/>
    <hyperlink ref="R382" r:id="rId256" display="https://www.facebook.com/111658128847068_2306787926000733"/>
    <hyperlink ref="R384" r:id="rId257" display="https://www.facebook.com/111658128847068_2306787926000733"/>
    <hyperlink ref="R386" r:id="rId258" display="https://www.facebook.com/111658128847068_2306787926000733"/>
    <hyperlink ref="R387" r:id="rId259" display="https://www.facebook.com/111658128847068_2306787926000733"/>
    <hyperlink ref="R389" r:id="rId260" display="https://www.facebook.com/111658128847068_2306787926000733"/>
    <hyperlink ref="R390" r:id="rId261" display="https://www.facebook.com/111658128847068_2306787926000733"/>
    <hyperlink ref="R391" r:id="rId262" display="https://www.facebook.com/111658128847068_2306787926000733"/>
    <hyperlink ref="R393" r:id="rId263" display="https://www.facebook.com/111658128847068_2306787926000733"/>
    <hyperlink ref="R394" r:id="rId264" display="https://www.facebook.com/111658128847068_2306787926000733"/>
    <hyperlink ref="R395" r:id="rId265" display="https://www.facebook.com/111658128847068_2306787926000733"/>
    <hyperlink ref="R396" r:id="rId266" display="https://www.facebook.com/111658128847068_2306787926000733"/>
    <hyperlink ref="R397" r:id="rId267" display="https://www.facebook.com/111658128847068_2306787926000733"/>
    <hyperlink ref="R398" r:id="rId268" display="https://www.facebook.com/111658128847068_2306787926000733"/>
    <hyperlink ref="R399" r:id="rId269" display="https://www.facebook.com/111658128847068_2306787926000733"/>
    <hyperlink ref="R401" r:id="rId270" display="https://www.facebook.com/111658128847068_2306787926000733"/>
    <hyperlink ref="R402" r:id="rId271" display="https://www.facebook.com/111658128847068_2306787926000733"/>
    <hyperlink ref="R403" r:id="rId272" display="https://www.facebook.com/111658128847068_2306787926000733"/>
    <hyperlink ref="R405" r:id="rId273" display="https://www.facebook.com/111658128847068_2306787926000733"/>
    <hyperlink ref="R407" r:id="rId274" display="https://www.facebook.com/111658128847068_2306787926000733"/>
    <hyperlink ref="R409" r:id="rId275" display="https://www.facebook.com/111658128847068_2306787926000733"/>
    <hyperlink ref="R410" r:id="rId276" display="https://www.facebook.com/111658128847068_2306787926000733"/>
    <hyperlink ref="R411" r:id="rId277" display="https://www.facebook.com/111658128847068_2306787926000733"/>
    <hyperlink ref="R412" r:id="rId278" display="https://www.facebook.com/111658128847068_2306787926000733"/>
    <hyperlink ref="R414" r:id="rId279" display="https://www.facebook.com/111658128847068_2306787926000733"/>
    <hyperlink ref="R416" r:id="rId280" display="https://www.facebook.com/111658128847068_2306787926000733"/>
    <hyperlink ref="R418" r:id="rId281" display="https://www.facebook.com/111658128847068_2306787926000733"/>
    <hyperlink ref="R419" r:id="rId282" display="https://www.facebook.com/111658128847068_2306787926000733"/>
    <hyperlink ref="R420" r:id="rId283" display="https://www.facebook.com/111658128847068_2306787926000733"/>
    <hyperlink ref="R421" r:id="rId284" display="https://www.facebook.com/111658128847068_2306787926000733"/>
    <hyperlink ref="R422" r:id="rId285" display="https://www.facebook.com/111658128847068_2306787926000733"/>
    <hyperlink ref="R423" r:id="rId286" display="https://www.facebook.com/111658128847068_2306787926000733"/>
    <hyperlink ref="R424" r:id="rId287" display="https://www.facebook.com/111658128847068_2306787926000733"/>
    <hyperlink ref="R425" r:id="rId288" display="https://www.facebook.com/111658128847068_2306787926000733"/>
    <hyperlink ref="R426" r:id="rId289" display="https://www.facebook.com/111658128847068_2306787926000733"/>
    <hyperlink ref="R428" r:id="rId290" display="https://www.facebook.com/111658128847068_2306787926000733"/>
    <hyperlink ref="R430" r:id="rId291" display="https://www.facebook.com/111658128847068_2306787926000733"/>
    <hyperlink ref="R431" r:id="rId292" display="https://www.facebook.com/111658128847068_2306787926000733"/>
    <hyperlink ref="R432" r:id="rId293" display="https://www.facebook.com/111658128847068_2306787926000733"/>
    <hyperlink ref="R434" r:id="rId294" display="https://www.facebook.com/111658128847068_2306787926000733"/>
    <hyperlink ref="R436" r:id="rId295" display="https://www.facebook.com/111658128847068_2306787926000733"/>
    <hyperlink ref="R437" r:id="rId296" display="https://www.facebook.com/111658128847068_2306787926000733"/>
    <hyperlink ref="R439" r:id="rId297" display="https://www.facebook.com/111658128847068_2306787926000733"/>
    <hyperlink ref="R440" r:id="rId298" display="https://www.facebook.com/111658128847068_2306787926000733"/>
    <hyperlink ref="R442" r:id="rId299" display="https://www.facebook.com/111658128847068_2306787926000733"/>
    <hyperlink ref="R443" r:id="rId300" display="https://www.facebook.com/111658128847068_2306787926000733"/>
    <hyperlink ref="R445" r:id="rId301" display="https://www.facebook.com/111658128847068_2306787926000733"/>
    <hyperlink ref="R446" r:id="rId302" display="https://www.facebook.com/111658128847068_2306787926000733"/>
    <hyperlink ref="R448" r:id="rId303" display="https://www.facebook.com/111658128847068_2306787926000733"/>
    <hyperlink ref="R450" r:id="rId304" display="https://www.facebook.com/111658128847068_2306787926000733"/>
    <hyperlink ref="R452" r:id="rId305" display="https://www.facebook.com/111658128847068_2306787926000733"/>
    <hyperlink ref="R454" r:id="rId306" display="https://www.facebook.com/111658128847068_2306787926000733"/>
    <hyperlink ref="R456" r:id="rId307" display="https://www.facebook.com/111658128847068_2306787926000733"/>
    <hyperlink ref="R458" r:id="rId308" display="https://www.facebook.com/111658128847068_2306787926000733"/>
    <hyperlink ref="R460" r:id="rId309" display="https://www.facebook.com/111658128847068_2306787926000733"/>
    <hyperlink ref="R462" r:id="rId310" display="https://www.facebook.com/111658128847068_2306787926000733"/>
    <hyperlink ref="R464" r:id="rId311" display="https://www.facebook.com/111658128847068_2306787926000733"/>
    <hyperlink ref="R466" r:id="rId312" display="https://www.facebook.com/111658128847068_2306787926000733"/>
    <hyperlink ref="R468" r:id="rId313" display="https://www.facebook.com/111658128847068_2306787926000733"/>
    <hyperlink ref="R470" r:id="rId314" display="https://www.facebook.com/111658128847068_2306787926000733"/>
    <hyperlink ref="R472" r:id="rId315" display="https://www.facebook.com/111658128847068_2306787926000733"/>
    <hyperlink ref="R473" r:id="rId316" display="https://www.facebook.com/111658128847068_2306787926000733"/>
    <hyperlink ref="R475" r:id="rId317" display="https://www.facebook.com/111658128847068_2306787926000733"/>
    <hyperlink ref="R477" r:id="rId318" display="https://www.facebook.com/111658128847068_2306787926000733"/>
    <hyperlink ref="R478" r:id="rId319" display="https://www.facebook.com/111658128847068_2306787926000733"/>
    <hyperlink ref="R479" r:id="rId320" display="https://www.facebook.com/111658128847068_2306787926000733"/>
    <hyperlink ref="R480" r:id="rId321" display="https://www.facebook.com/111658128847068_2306787926000733"/>
    <hyperlink ref="R482" r:id="rId322" display="https://www.facebook.com/111658128847068_2306787926000733"/>
    <hyperlink ref="R484" r:id="rId323" display="https://www.facebook.com/111658128847068_2306787926000733"/>
    <hyperlink ref="R486" r:id="rId324" display="https://www.facebook.com/111658128847068_2306787926000733"/>
    <hyperlink ref="R488" r:id="rId325" display="https://www.facebook.com/111658128847068_2306787926000733"/>
    <hyperlink ref="R490" r:id="rId326" display="https://www.facebook.com/111658128847068_2306787926000733"/>
    <hyperlink ref="R492" r:id="rId327" display="https://www.facebook.com/111658128847068_2306787926000733"/>
    <hyperlink ref="R494" r:id="rId328" display="https://www.facebook.com/111658128847068_2306787926000733"/>
    <hyperlink ref="R496" r:id="rId329" display="https://www.facebook.com/111658128847068_2306787926000733"/>
    <hyperlink ref="R498" r:id="rId330" display="https://www.facebook.com/111658128847068_2306787926000733"/>
    <hyperlink ref="R499" r:id="rId331" display="https://www.facebook.com/111658128847068_2306787926000733"/>
    <hyperlink ref="R500" r:id="rId332" display="https://www.facebook.com/111658128847068_2306787926000733"/>
    <hyperlink ref="R501" r:id="rId333" display="https://www.facebook.com/111658128847068_2306787926000733"/>
    <hyperlink ref="R503" r:id="rId334" display="https://www.facebook.com/111658128847068_2306787926000733"/>
    <hyperlink ref="R504" r:id="rId335" display="https://www.facebook.com/111658128847068_2306787926000733"/>
    <hyperlink ref="R505" r:id="rId336" display="https://www.facebook.com/111658128847068_2306787926000733"/>
    <hyperlink ref="R506" r:id="rId337" display="https://www.facebook.com/111658128847068_2306787926000733"/>
    <hyperlink ref="R507" r:id="rId338" display="https://www.facebook.com/111658128847068_2306787926000733"/>
    <hyperlink ref="R508" r:id="rId339" display="https://www.facebook.com/111658128847068_2306787926000733"/>
    <hyperlink ref="R509" r:id="rId340" display="https://www.facebook.com/111658128847068_2306787926000733"/>
    <hyperlink ref="R510" r:id="rId341" display="https://www.facebook.com/111658128847068_2306787926000733"/>
    <hyperlink ref="R512" r:id="rId342" display="https://www.facebook.com/111658128847068_2307202039292655"/>
    <hyperlink ref="R514" r:id="rId343" display="https://www.facebook.com/111658128847068_2307202039292655"/>
    <hyperlink ref="R515" r:id="rId344" display="https://www.facebook.com/111658128847068_2307202039292655"/>
    <hyperlink ref="R517" r:id="rId345" display="https://www.facebook.com/111658128847068_2307202039292655"/>
    <hyperlink ref="R518" r:id="rId346" display="https://www.facebook.com/111658128847068_2307202039292655"/>
    <hyperlink ref="R519" r:id="rId347" display="https://www.facebook.com/111658128847068_2307202039292655"/>
    <hyperlink ref="R520" r:id="rId348" display="https://www.facebook.com/111658128847068_2307202039292655"/>
    <hyperlink ref="R522" r:id="rId349" display="https://www.facebook.com/111658128847068_2307202039292655"/>
    <hyperlink ref="R523" r:id="rId350" display="https://www.facebook.com/111658128847068_2307202039292655"/>
    <hyperlink ref="R524" r:id="rId351" display="https://www.facebook.com/111658128847068_2307202039292655"/>
    <hyperlink ref="R525" r:id="rId352" display="https://www.facebook.com/111658128847068_2307202039292655"/>
    <hyperlink ref="R527" r:id="rId353" display="https://www.facebook.com/111658128847068_2307202039292655"/>
    <hyperlink ref="R529" r:id="rId354" display="https://www.facebook.com/111658128847068_2307202039292655"/>
    <hyperlink ref="R531" r:id="rId355" display="https://www.facebook.com/111658128847068_2307202039292655"/>
    <hyperlink ref="R532" r:id="rId356" display="https://www.facebook.com/111658128847068_2307202039292655"/>
    <hyperlink ref="R534" r:id="rId357" display="https://www.facebook.com/111658128847068_2307202039292655"/>
    <hyperlink ref="R535" r:id="rId358" display="https://www.facebook.com/111658128847068_2307202039292655"/>
    <hyperlink ref="R536" r:id="rId359" display="https://www.facebook.com/111658128847068_2307202039292655"/>
    <hyperlink ref="R538" r:id="rId360" display="https://www.facebook.com/111658128847068_2307202039292655"/>
    <hyperlink ref="R540" r:id="rId361" display="https://www.facebook.com/111658128847068_2307202039292655"/>
    <hyperlink ref="R542" r:id="rId362" display="https://www.facebook.com/111658128847068_2307202039292655"/>
    <hyperlink ref="R543" r:id="rId363" display="https://www.facebook.com/111658128847068_2307202039292655"/>
    <hyperlink ref="R544" r:id="rId364" display="https://www.facebook.com/111658128847068_2307202039292655"/>
    <hyperlink ref="R546" r:id="rId365" display="https://www.facebook.com/111658128847068_2308139495865576"/>
    <hyperlink ref="R547" r:id="rId366" display="https://www.facebook.com/111658128847068_2308139495865576"/>
    <hyperlink ref="R549" r:id="rId367" display="https://www.facebook.com/111658128847068_2308139495865576"/>
    <hyperlink ref="R550" r:id="rId368" display="https://www.facebook.com/111658128847068_2308139495865576"/>
    <hyperlink ref="R551" r:id="rId369" display="https://www.facebook.com/111658128847068_2308139495865576"/>
    <hyperlink ref="R552" r:id="rId370" display="https://www.facebook.com/111658128847068_2308139495865576"/>
    <hyperlink ref="R553" r:id="rId371" display="https://www.facebook.com/111658128847068_2298082080204651"/>
    <hyperlink ref="R554" r:id="rId372" display="https://www.facebook.com/111658128847068_2298483380164521"/>
    <hyperlink ref="R555" r:id="rId373" display="https://www.facebook.com/111658128847068_2299938390019020"/>
    <hyperlink ref="R556" r:id="rId374" display="https://www.facebook.com/111658128847068_2301009853245207"/>
    <hyperlink ref="R557" r:id="rId375" display="https://www.facebook.com/111658128847068_2302891846390341"/>
    <hyperlink ref="R558" r:id="rId376" display="https://www.facebook.com/111658128847068_2304131649599694"/>
    <hyperlink ref="R559" r:id="rId377" display="https://www.facebook.com/111658128847068_2305804652765727"/>
    <hyperlink ref="R560" r:id="rId378" display="https://www.facebook.com/111658128847068_2306787926000733"/>
    <hyperlink ref="R561" r:id="rId379" display="https://www.facebook.com/111658128847068_2307202039292655"/>
    <hyperlink ref="R562" r:id="rId380" display="https://www.facebook.com/111658128847068_2308139495865576"/>
    <hyperlink ref="Y9" r:id="rId381" display="https://www.facebook.com/434660496557518/posts/2134112383278979/"/>
    <hyperlink ref="Y73" r:id="rId382" display="https://adoptionnetwork.com/adoption-statistics"/>
    <hyperlink ref="Y207" r:id="rId383" display="https://www.facebook.com/434660496557518/posts/2134112383278979/"/>
    <hyperlink ref="Y320" r:id="rId384" display="https://www.facebook.com/434660496557518/posts/2134112383278979/"/>
    <hyperlink ref="Y369" r:id="rId385" display="https://www.mintpressnews.com/amnesty-international-troubling-collaboration-with-uk-us-intelligence/253939/"/>
    <hyperlink ref="Y377" r:id="rId386" display="https://www.mintpressnews.com/amnesty-international-troubling-collaboration-with-uk-us-intelligence/253939/"/>
    <hyperlink ref="Y389" r:id="rId387" display="https://m.facebook.com/story.php?story_fbid=2141645055858563&amp;id=100000392694057"/>
    <hyperlink ref="AC12" r:id="rId388" display="https://scontent.xx.fbcdn.net/v/t39.1997-6/10734321_746324855439947_79477014_n.png?_nc_cat=1&amp;_nc_ht=scontent.xx&amp;oh=b912a62e59c3463d970285a1206bf6a0&amp;oe=5CB45AE8"/>
    <hyperlink ref="AC41" r:id="rId389" display="https://l.facebook.com/l.php?u=https%3A%2F%2Fwww.harpersbazaar.com%2Fculture%2Fpolitics%2Fa19748134%2Fwhat-is-abortion%2F&amp;h=AT1KP9Iy6WaCmIhE7i9-Fa6hDyApmj46E1kLFK0ZViKkeaGmH8Uzp3SVuSo7FmK25DnebJeozN79re75sT5QEamMficR730cr1YWX3yC0Dpq5smMi9vs2nKsdTjCIBdjvp2NxDmDizDX&amp;s=1"/>
    <hyperlink ref="AC73" r:id="rId390" display="https://l.facebook.com/l.php?u=https%3A%2F%2Fadoptionnetwork.com%2Fadoption-statistics&amp;h=AT10IyYCESA1-DZ9B0C2G4V4f-xanTM-1oMryahGTAihDtisAr3iK7FLrY15XBeUYp0u6Fz3CLZkGDtsHZ7oUPNmnpwTbN-zoVELM-CPG1NNdTko7L_FNruA7uDyQXi42nzW8bh_1oE_&amp;s=1"/>
    <hyperlink ref="AC126" r:id="rId391" display="https://l.facebook.com/l.php?u=https%3A%2F%2Fyoutu.be%2FQOlF4YO02wg&amp;h=AT3Y2ljFxhnn_-piTUZTfps2y5dNedPyyDw_scVUnBjrHVwLkVEQvKDUsRr_sBOzqNlHqrbC8jhqZfyLlTrplbcqcFcjuGH90ghLO2Q7CjMeq6X4h6g2UB3Izv2BwIwEmg69MpH5UAq5&amp;s=1"/>
    <hyperlink ref="AC128" r:id="rId392" display="https://l.facebook.com/l.php?u=https%3A%2F%2Fyoutu.be%2FkPF1FhCMPuQ&amp;h=AT3apelLQFbU5-JB7eI12vK_EyDyc7p1GnczAG3QxXpX3lwPCnm9bfom556JtNxaN_kvkvadDzKIMSHVg_SJbNHaLv5rGRCRajTkM_A_u-Cn6THqfQXlwFfiI6BuS0AA6n66FZN2G5d2&amp;s=1"/>
    <hyperlink ref="AC188" r:id="rId393" display="https://scontent.xx.fbcdn.net/v/t39.1997-6/851562_147663445415919_310424973_n.png?_nc_cat=1&amp;_nc_ht=scontent.xx&amp;oh=54944ffde9a92a32c925926d3888d293&amp;oe=5CC6918B"/>
    <hyperlink ref="AC272" r:id="rId394" display="https://l.facebook.com/l.php?u=https%3A%2F%2Fwww.eventbrite.co.uk%2Fe%2Fwomen-of-colour-against-the-sex-trade-tickets-52211115853&amp;h=AT0cxFoHM8E9DzvBoCxpFmvggcNJEhJMymfN4F0s4Dg42nttGJ0m8_p-lYU7IM7lVOMlLZJ1mCmN3zb4kMBmM-Tt2Ddy0ZksBtUrBYPRBsQv5LYEyWkXfBsIyknmZQXPL6iwr-pBuiFg&amp;s=1"/>
    <hyperlink ref="AC350" r:id="rId395" display="http://l.facebook.com/l.php?u=http%3A%2F%2Faquahol-injection-inc.com%2F&amp;h=AT2ZexaZXTx164mpODWCFk8nNu4a2yd7e12g8gcdrBg1YYv2tk8RgIQBh98Cs-IYG0MYTe_htsPd7ILkauCHV_DyModC-pp_7Dj1Ztdirayl_lbfpYc-fZTEwqdEJtL2BmRNFN7grIss&amp;s=1"/>
    <hyperlink ref="AC355" r:id="rId396" display="http://l.facebook.com/l.php?u=http%3A%2F%2Fwww.chalice.ca%2F&amp;h=AT10i3m6qP4RZT0vsOxXftSyIiBdkWOnn7_rHrSKe4IXfijypDXtt1CP29rwL2mdnHEMRav2tZxY0pt5cx5q1eJ97w10OLix4TjgaxTHPkQm9Kmq0tZIojejNbn1Wq4S6qdbUlEvFfdc&amp;s=1"/>
    <hyperlink ref="AC369" r:id="rId397" display="https://l.facebook.com/l.php?u=https%3A%2F%2Fwww.mintpressnews.com%2Famnesty-international-troubling-collaboration-with-uk-us-intelligence%2F253939%2F&amp;h=AT1gttKYoFqfjanuWhdKzAzjB0e7T8eJy29MrFr5LPuFAb9898fGLZeWQwn9SQDOtulAYfcTPxkJLRMZ3o2iiMertSJj8bZItN20RAsIc1JbOZEEI20vf6XioEI_sFg24ktdqcBJX7RL&amp;s=1"/>
    <hyperlink ref="AC377" r:id="rId398" display="https://l.facebook.com/l.php?u=https%3A%2F%2Fwww.mintpressnews.com%2Famnesty-international-troubling-collaboration-with-uk-us-intelligence%2F253939%2F&amp;h=AT1090lllsl7QH16xwEQN9np2hOCMWeUZi01hxGeU25LGgHDd6r01cMT2XJQAruxa9RSPowtIKg-TN9RYOL8myeTs6yb6QzxWvl5Ef1RznTiG2fVp3QG9IK_fgS4uGfYFznycsr4tXhJ&amp;s=1"/>
    <hyperlink ref="AC424" r:id="rId399" display="https://scontent.xx.fbcdn.net/v/t39.1997-6/851575_126362090881921_1049355036_n.png?_nc_cat=1&amp;_nc_ht=scontent.xx&amp;oh=b46f1cb88158e5abd61bf8d1f04d9c9c&amp;oe=5CBB314A"/>
    <hyperlink ref="AC431" r:id="rId400" display="https://l.facebook.com/l.php?u=https%3A%2F%2Fyoutu.be%2FlMeli0BA3UA&amp;h=AT0-nmhHJ_ny7A6pypvS_BUKV_IqhXWocf-dOhF3PgbFFUZn1DPLB71TP9ko148gduaElr7IY6HyU2WA8Hu0kJ7gEZip2VnU4tz9_7Xagy9na5VnJAuzMGh388GnoDRoCtSFor8KEmIb&amp;s=1"/>
    <hyperlink ref="AC473" r:id="rId401" display="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
    <hyperlink ref="AC475" r:id="rId402" display="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
    <hyperlink ref="AC512" r:id="rId403" display="https://l.facebook.com/l.php?u=https%3A%2F%2Fmedia1.giphy.com%2Fmedia%2F3oz8xIsloV7zOmt81G%2Fgiphy.gif&amp;h=AT3Hl7_hXaox7UrLOMX6md_pMRZrDv1-I5usvk1DLrODRiWKeBcGrfWTfOhYQhFgKbNGfWm6HVr50Vfn4768P291NcP9cXL3ecssdApcatyvScb0MFEZ99Ok5pO8Is2WeubrJid6G2If&amp;s=1"/>
    <hyperlink ref="AC514" r:id="rId404" display="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
    <hyperlink ref="AC515" r:id="rId405" display="https://l.facebook.com/l.php?u=https%3A%2F%2Fwww.amnesty.org%2Fen%2Fget-involved%2Ftake-action%2Fchechnya-stop-abducting-and-killing-gay-men%2F&amp;h=AT3M_yj2YZxVfaxOzcT2SJxQp7wy8FxFRea5deKphVXkDGSkRv_65_bbL2vd0OZbs2wPOe4k2KpSTaC0U2_PW8dCVg_m7ZP_vbMhH30Rrg_05pbPe6nz0jkfCgm-2IlpfX67vCbCnX46&amp;s=1"/>
    <hyperlink ref="AC517" r:id="rId406" display="https://l.facebook.com/l.php?u=https%3A%2F%2Fwww.amnesty.org%2Fen%2Fget-involved%2Ftake-action%2Fchechnya-stop-abducting-and-killing-gay-men%2F&amp;h=AT077wVmuV0n7CWICB7V7pzeTNQsL8bxMGq9akv4pFgReCTMlnHvWCDAmVsPDELOU8F8APxmo0T5DkXO0YIc8TObGMcDeYsP9tRUHi_jQf_bIH4DXx7TIlzuBjH4RoqqmjmApaDnFVGB&amp;s=1"/>
    <hyperlink ref="AC519" r:id="rId407" display="https://l.facebook.com/l.php?u=https%3A%2F%2Fwww.padaniaexpress.com%2F1971-iran-7mila-arresti-di-dissidenti.html&amp;h=AT2LWushnV60OzEJkAPMV5V6_nfhmkXEeEW_8pab9yKKR29-uXg6ljI-2pPxPSPBhAgWBa2FwcNgwca9f4D62-uP3T66pe-DQRSotm5f62n_RRIyUE_IToXzStib5bXT_5yW88ed_oi8&amp;s=1"/>
    <hyperlink ref="AC546" r:id="rId408" display="https://l.facebook.com/l.php?u=https%3A%2F%2Fwww.amnesty.org%2Fen%2Fget-involved%2Ftake-action%2Ftell-google-drop-dragonfly%2F&amp;h=AT2F9gsa3nTi9MUA5eCp21ACkTPoLPLhO5JdFjBNL6aqW_rL1VmBPb5f0Yr4mhXRDYIks1q3wFnNSVWeQMesuNEm2lG0AU-h5vajIlajDJf6DF-d9yYXru1V1PRrgCr0rhr0CE6VrtoP&amp;s=1"/>
    <hyperlink ref="AD12" r:id="rId409" display="https://scontent.xx.fbcdn.net/v/t39.1997-6/10734321_746324855439947_79477014_n.png?_nc_cat=1&amp;_nc_ht=scontent.xx&amp;oh=b912a62e59c3463d970285a1206bf6a0&amp;oe=5CB45AE8"/>
    <hyperlink ref="AD41" r:id="rId410" display="https://external.xx.fbcdn.net/safe_image.php?d=AQA9VceB9BUoXPd5&amp;w=720&amp;h=720&amp;url=https%3A%2F%2Fhips.hearstapps.com%2Fhmg-prod.s3.amazonaws.com%2Fimages%2F4-11abortionnotmurder-index-01-1523554872.png%3Fcrop%3D1.00xw%3A1.00xh%3B0%2C0%26resize%3D1200%3A%2A&amp;cfs=1&amp;_nc_hash=AQBZzbApAkvkjKxo"/>
    <hyperlink ref="AD73" r:id="rId411" display="https://external.xx.fbcdn.net/safe_image.php?d=AQBBLV6ZCz-PUR_U&amp;w=720&amp;h=720&amp;url=https%3A%2F%2Fadoptionnetwork.com%2Fimages%2Fadoption%2Fanlc-staa-logo-2.png&amp;cfs=1&amp;_nc_hash=AQCx8MCDsojYWybM"/>
    <hyperlink ref="AD126" r:id="rId412" display="https://external.xx.fbcdn.net/safe_image.php?d=AQDx1LQXJk2YM5Na&amp;w=720&amp;h=720&amp;url=https%3A%2F%2Fi.ytimg.com%2Fvi%2FQOlF4YO02wg%2Fmaxresdefault.jpg&amp;cfs=1&amp;sx=276&amp;sy=0&amp;sw=720&amp;sh=720&amp;_nc_hash=AQCMyAlLkj8u8kid"/>
    <hyperlink ref="AD128" r:id="rId413" display="https://external.xx.fbcdn.net/safe_image.php?d=AQCLsHFFlomZs9OF&amp;w=360&amp;h=360&amp;url=https%3A%2F%2Fi.ytimg.com%2Fvi%2FkPF1FhCMPuQ%2Fhqdefault.jpg&amp;cfs=1&amp;sx=78&amp;sy=0&amp;sw=360&amp;sh=360&amp;_nc_hash=AQDnhKqCD8T9lEbD"/>
    <hyperlink ref="AD188" r:id="rId414" display="https://scontent.xx.fbcdn.net/v/t39.1997-6/851562_147663445415919_310424973_n.png?_nc_cat=1&amp;_nc_ht=scontent.xx&amp;oh=54944ffde9a92a32c925926d3888d293&amp;oe=5CC6918B"/>
    <hyperlink ref="AD272" r:id="rId415" display="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hyperlink ref="AD355" r:id="rId416" display="https://external.xx.fbcdn.net/safe_image.php?d=AQDkcve_lJwZk0zA&amp;w=624&amp;h=624&amp;url=https%3A%2F%2Fwww.chalice.ca%2Fimages%2Fhomepage%2Fkeepkidsinschoolfrontpage.jpg&amp;cfs=1&amp;sx=0&amp;sy=0&amp;sw=624&amp;sh=624&amp;_nc_hash=AQBUegz8gNCNE2CQ"/>
    <hyperlink ref="AD369" r:id="rId417" display="https://external.xx.fbcdn.net/safe_image.php?d=AQA8TwNX15qGt3xn&amp;w=675&amp;h=675&amp;url=https%3A%2F%2Fwww.mintpressnews.com%2Fwp-content%2Fuploads%2F2019%2F01%2FUB027980_02_edited-1.jpg&amp;cfs=1&amp;sx=284&amp;sy=0&amp;sw=675&amp;sh=675&amp;_nc_hash=AQDqAVxl2TQSzfov"/>
    <hyperlink ref="AD377" r:id="rId418" display="https://external.xx.fbcdn.net/safe_image.php?d=AQA8TwNX15qGt3xn&amp;w=675&amp;h=675&amp;url=https%3A%2F%2Fwww.mintpressnews.com%2Fwp-content%2Fuploads%2F2019%2F01%2FUB027980_02_edited-1.jpg&amp;cfs=1&amp;sx=284&amp;sy=0&amp;sw=675&amp;sh=675&amp;_nc_hash=AQDqAVxl2TQSzfov"/>
    <hyperlink ref="AD424" r:id="rId419" display="https://scontent.xx.fbcdn.net/v/t39.1997-6/851575_126362090881921_1049355036_n.png?_nc_cat=1&amp;_nc_ht=scontent.xx&amp;oh=b46f1cb88158e5abd61bf8d1f04d9c9c&amp;oe=5CBB314A"/>
    <hyperlink ref="AD431" r:id="rId420" display="https://external.xx.fbcdn.net/safe_image.php?w=720&amp;h=720&amp;url=https%3A%2F%2Fi.ytimg.com%2Fvi%2FlMeli0BA3UA%2Fmaxresdefault.jpg&amp;cfs=1&amp;sx=533&amp;sy=0&amp;sw=720&amp;sh=720&amp;_nc_hash=AQBifqShh31Qu1ON"/>
    <hyperlink ref="AD473" r:id="rId421"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AD475" r:id="rId422"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AD512" r:id="rId423" display="https://external.xx.fbcdn.net/safe_image.php?d=AQDtx76xs-PIsyq-&amp;w=720&amp;h=720&amp;url=https%3A%2F%2Fmedia1.giphy.com%2Fmedia%2F3oz8xIsloV7zOmt81G%2Fgiphy.gif&amp;cfs=1&amp;_nc_hash=AQAoTw6MgqrDVTS0"/>
    <hyperlink ref="AD514" r:id="rId424" display="https://external.xx.fbcdn.net/safe_image.php?w=720&amp;h=720&amp;url=https%3A%2F%2Fwww.amnesty.org%3A443%2Fremote.axd%2Faineupstrmediaprd.blob.core.windows.net%2Fmedia%2F15149%2F238416.jpg%3Fcenter%3D0.5%2C0.5%26preset%3Dfixed_1200_630&amp;cfs=1&amp;_nc_hash=AQA-UWGOwwIoo77_"/>
    <hyperlink ref="AD515" r:id="rId425" display="https://external.xx.fbcdn.net/safe_image.php?d=AQAeWZ26j0FfXPrc&amp;w=720&amp;h=720&amp;url=https%3A%2F%2Fwww.amnesty.org%3A443%2Fremote.axd%2Faineupstrmediaprd.blob.core.windows.net%2Fmedia%2F15149%2F238416.jpg%3Fcenter%3D0.5%2C0.5%26preset%3Dfixed_1200_630&amp;cfs=1&amp;_nc_hash=AQC0Ev5JPEOg_ZSq"/>
    <hyperlink ref="AD517" r:id="rId426" display="https://external.xx.fbcdn.net/safe_image.php?d=AQAeWZ26j0FfXPrc&amp;w=720&amp;h=720&amp;url=https%3A%2F%2Fwww.amnesty.org%3A443%2Fremote.axd%2Faineupstrmediaprd.blob.core.windows.net%2Fmedia%2F15149%2F238416.jpg%3Fcenter%3D0.5%2C0.5%26preset%3Dfixed_1200_630&amp;cfs=1&amp;_nc_hash=AQC0Ev5JPEOg_ZSq"/>
    <hyperlink ref="AD519" r:id="rId427" display="https://external.xx.fbcdn.net/safe_image.php?d=AQBK2p5qx4iVsW0g&amp;w=720&amp;h=720&amp;url=https%3A%2F%2Fwww.padaniaexpress.com%2Fimages%2Flogo%2Fpadaniaexpress_def_2015_2.jpg&amp;cfs=1&amp;_nc_hash=AQBgydaeb0hkqjkQ"/>
    <hyperlink ref="AD546" r:id="rId428" display="https://external.xx.fbcdn.net/safe_image.php?d=AQC6_rAFaCIBFznJ&amp;w=720&amp;h=720&amp;url=https%3A%2F%2Fwww.amnesty.org%3A443%2Fremote.axd%2Faineupstrmediaprd.blob.core.windows.net%2Fmedia%2F19839%2Fdragonfly-mic.jpg%3Fcenter%3D0.5%2C0.5%26preset%3Dfixed_1200_630&amp;cfs=1&amp;_nc_hash=AQAutw7mmjwpQMlL"/>
    <hyperlink ref="AE9" r:id="rId429" display="https://www.facebook.com/2298082080204651_2304459706233555"/>
    <hyperlink ref="AE10" r:id="rId430" display="https://www.facebook.com/2298082080204651_2301460829866776"/>
    <hyperlink ref="AE12" r:id="rId431" display="https://www.facebook.com/2298082080204651_2301246733221519"/>
    <hyperlink ref="AE13" r:id="rId432" display="https://www.facebook.com/2298082080204651_2299960890016770"/>
    <hyperlink ref="AE14" r:id="rId433" display="https://www.facebook.com/2298082080204651_2299777640035095"/>
    <hyperlink ref="AE15" r:id="rId434" display="https://www.facebook.com/2298082080204651_2299199403426252"/>
    <hyperlink ref="AE16" r:id="rId435" display="https://www.facebook.com/2298082080204651_2299131206766405"/>
    <hyperlink ref="AE17" r:id="rId436" display="https://www.facebook.com/2298082080204651_2298834350129424"/>
    <hyperlink ref="AE18" r:id="rId437" display="https://www.facebook.com/2298082080204651_2298682796811246"/>
    <hyperlink ref="AE19" r:id="rId438" display="https://www.facebook.com/2298082080204651_2298588846820641"/>
    <hyperlink ref="AE20" r:id="rId439" display="https://www.facebook.com/2298082080204651_2298558946823631"/>
    <hyperlink ref="AE21" r:id="rId440" display="https://www.facebook.com/2298082080204651_2298500786829447"/>
    <hyperlink ref="AE22" r:id="rId441" display="https://www.facebook.com/2298082080204651_2298341500178709"/>
    <hyperlink ref="AE23" r:id="rId442" display="https://www.facebook.com/2298082080204651_2298285123517680"/>
    <hyperlink ref="AE24" r:id="rId443" display="https://www.facebook.com/2298082080204651_2298189603527232"/>
    <hyperlink ref="AE25" r:id="rId444" display="https://www.facebook.com/2298082080204651_2298181790194680"/>
    <hyperlink ref="AE26" r:id="rId445" display="https://www.facebook.com/2298082080204651_2298144910198368"/>
    <hyperlink ref="AE27" r:id="rId446" display="https://www.facebook.com/2298082080204651_2298110086868517"/>
    <hyperlink ref="AE28" r:id="rId447" display="https://www.facebook.com/2298082080204651_2298086096870916"/>
    <hyperlink ref="AE29" r:id="rId448" display="https://www.facebook.com/2298082080204651_2298083893537803"/>
    <hyperlink ref="AE31" r:id="rId449" display="https://www.facebook.com/2298483380164521_2308179445861581"/>
    <hyperlink ref="AE33" r:id="rId450" display="https://www.facebook.com/2298483380164521_2307454115934114"/>
    <hyperlink ref="AE35" r:id="rId451" display="https://www.facebook.com/2298483380164521_2306114089401450"/>
    <hyperlink ref="AE36" r:id="rId452" display="https://www.facebook.com/2298483380164521_2306112349401624"/>
    <hyperlink ref="AE37" r:id="rId453" display="https://www.facebook.com/2298483380164521_2305077956171730"/>
    <hyperlink ref="AE39" r:id="rId454" display="https://www.facebook.com/2298483380164521_2304197356259790"/>
    <hyperlink ref="AE40" r:id="rId455" display="https://www.facebook.com/2298483380164521_2304104656269060"/>
    <hyperlink ref="AE41" r:id="rId456" display="https://www.facebook.com/2298483380164521_2303048736374652"/>
    <hyperlink ref="AE43" r:id="rId457" display="https://www.facebook.com/2298483380164521_2302604943085698"/>
    <hyperlink ref="AE45" r:id="rId458" display="https://www.facebook.com/2298483380164521_2302601703086022"/>
    <hyperlink ref="AE47" r:id="rId459" display="https://www.facebook.com/2298483380164521_2302557476423778"/>
    <hyperlink ref="AE49" r:id="rId460" display="https://www.facebook.com/2298483380164521_2302438516435674"/>
    <hyperlink ref="AE51" r:id="rId461" display="https://www.facebook.com/2298483380164521_2302437343102458"/>
    <hyperlink ref="AE53" r:id="rId462" display="https://www.facebook.com/2298483380164521_2302436496435876"/>
    <hyperlink ref="AE55" r:id="rId463" display="https://www.facebook.com/2298483380164521_2302431589769700"/>
    <hyperlink ref="AE57" r:id="rId464" display="https://www.facebook.com/2298483380164521_2302428546436671"/>
    <hyperlink ref="AE59" r:id="rId465" display="https://www.facebook.com/2298483380164521_2302417933104399"/>
    <hyperlink ref="AE60" r:id="rId466" display="https://www.facebook.com/2298483380164521_2302167766462749"/>
    <hyperlink ref="AE62" r:id="rId467" display="https://www.facebook.com/2298483380164521_2301706326508893"/>
    <hyperlink ref="AE64" r:id="rId468" display="https://www.facebook.com/2298483380164521_2301629233183269"/>
    <hyperlink ref="AE66" r:id="rId469" display="https://www.facebook.com/2298483380164521_2301624659850393"/>
    <hyperlink ref="AE68" r:id="rId470" display="https://www.facebook.com/2298483380164521_2301514893194703"/>
    <hyperlink ref="AE70" r:id="rId471" display="https://www.facebook.com/2298483380164521_2301511709861688"/>
    <hyperlink ref="AE71" r:id="rId472" display="https://www.facebook.com/2298483380164521_2301378979874961"/>
    <hyperlink ref="AE73" r:id="rId473" display="https://www.facebook.com/2298483380164521_2301224813223711"/>
    <hyperlink ref="AE75" r:id="rId474" display="https://www.facebook.com/2298483380164521_2301220139890845"/>
    <hyperlink ref="AE77" r:id="rId475" display="https://www.facebook.com/2298483380164521_2301219589890900"/>
    <hyperlink ref="AE79" r:id="rId476" display="https://www.facebook.com/2298483380164521_2301214676558058"/>
    <hyperlink ref="AE80" r:id="rId477" display="https://www.facebook.com/2298483380164521_2301128173233375"/>
    <hyperlink ref="AE82" r:id="rId478" display="https://www.facebook.com/2298483380164521_2301119123234280"/>
    <hyperlink ref="AE84" r:id="rId479" display="https://www.facebook.com/2298483380164521_2300987923247400"/>
    <hyperlink ref="AE86" r:id="rId480" display="https://www.facebook.com/2298483380164521_2300971509915708"/>
    <hyperlink ref="AE88" r:id="rId481" display="https://www.facebook.com/2298483380164521_2300932073252985"/>
    <hyperlink ref="AE90" r:id="rId482" display="https://www.facebook.com/2298483380164521_2300918509921008"/>
    <hyperlink ref="AE92" r:id="rId483" display="https://www.facebook.com/2298483380164521_2300912373254955"/>
    <hyperlink ref="AE94" r:id="rId484" display="https://www.facebook.com/2298483380164521_2300850079927851"/>
    <hyperlink ref="AE96" r:id="rId485" display="https://www.facebook.com/2298483380164521_2300793296600196"/>
    <hyperlink ref="AE98" r:id="rId486" display="https://www.facebook.com/2298483380164521_2300420506637475"/>
    <hyperlink ref="AE100" r:id="rId487" display="https://www.facebook.com/2298483380164521_2300375839975275"/>
    <hyperlink ref="AE102" r:id="rId488" display="https://www.facebook.com/2298483380164521_2300264226653103"/>
    <hyperlink ref="AE104" r:id="rId489" display="https://www.facebook.com/2298483380164521_2300258406653685"/>
    <hyperlink ref="AE106" r:id="rId490" display="https://www.facebook.com/2298483380164521_2300254313320761"/>
    <hyperlink ref="AE108" r:id="rId491" display="https://www.facebook.com/2298483380164521_2300252829987576"/>
    <hyperlink ref="AE110" r:id="rId492" display="https://www.facebook.com/2298483380164521_2300247716654754"/>
    <hyperlink ref="AE112" r:id="rId493" display="https://www.facebook.com/2298483380164521_2300152186664307"/>
    <hyperlink ref="AE114" r:id="rId494" display="https://www.facebook.com/2298483380164521_2300149869997872"/>
    <hyperlink ref="AE116" r:id="rId495" display="https://www.facebook.com/2298483380164521_2300146689998190"/>
    <hyperlink ref="AE118" r:id="rId496" display="https://www.facebook.com/2298483380164521_2300130596666466"/>
    <hyperlink ref="AE120" r:id="rId497" display="https://www.facebook.com/2298483380164521_2300126123333580"/>
    <hyperlink ref="AE122" r:id="rId498" display="https://www.facebook.com/2298483380164521_2300124736667052"/>
    <hyperlink ref="AE124" r:id="rId499" display="https://www.facebook.com/2298483380164521_2300116436667882"/>
    <hyperlink ref="AE126" r:id="rId500" display="https://www.facebook.com/2298483380164521_2300116003334592"/>
    <hyperlink ref="AE128" r:id="rId501" display="https://www.facebook.com/2298483380164521_2300113933334799"/>
    <hyperlink ref="AE130" r:id="rId502" display="https://www.facebook.com/2298483380164521_2300112583334934"/>
    <hyperlink ref="AE132" r:id="rId503" display="https://www.facebook.com/2298483380164521_2300072206672305"/>
    <hyperlink ref="AE134" r:id="rId504" display="https://www.facebook.com/2298483380164521_2300070393339153"/>
    <hyperlink ref="AE136" r:id="rId505" display="https://www.facebook.com/2298483380164521_2300011283345064"/>
    <hyperlink ref="AE138" r:id="rId506" display="https://www.facebook.com/2298483380164521_2300004136679112"/>
    <hyperlink ref="AE140" r:id="rId507" display="https://www.facebook.com/2298483380164521_2299988283347364"/>
    <hyperlink ref="AE142" r:id="rId508" display="https://www.facebook.com/2298483380164521_2299978483348344"/>
    <hyperlink ref="AE144" r:id="rId509" display="https://www.facebook.com/2298483380164521_2299975836681942"/>
    <hyperlink ref="AE146" r:id="rId510" display="https://www.facebook.com/2298483380164521_2299973196682206"/>
    <hyperlink ref="AE148" r:id="rId511" display="https://www.facebook.com/2298483380164521_2299963810016478"/>
    <hyperlink ref="AE149" r:id="rId512" display="https://www.facebook.com/2298483380164521_2299723883373804"/>
    <hyperlink ref="AE150" r:id="rId513" display="https://www.facebook.com/2298483380164521_2299717326707793"/>
    <hyperlink ref="AE152" r:id="rId514" display="https://www.facebook.com/2298483380164521_2299696316709894"/>
    <hyperlink ref="AE154" r:id="rId515" display="https://www.facebook.com/2298483380164521_2299624646717061"/>
    <hyperlink ref="AE155" r:id="rId516" display="https://www.facebook.com/2298483380164521_2299619950050864"/>
    <hyperlink ref="AE157" r:id="rId517" display="https://www.facebook.com/2298483380164521_2299584273387765"/>
    <hyperlink ref="AE158" r:id="rId518" display="https://www.facebook.com/2298483380164521_2299558703390322"/>
    <hyperlink ref="AE160" r:id="rId519" display="https://www.facebook.com/2298483380164521_2299512476728278"/>
    <hyperlink ref="AE162" r:id="rId520" display="https://www.facebook.com/2298483380164521_2299509950061864"/>
    <hyperlink ref="AE164" r:id="rId521" display="https://www.facebook.com/2298483380164521_2299506520062207"/>
    <hyperlink ref="AE165" r:id="rId522" display="https://www.facebook.com/2298483380164521_2299354040077455"/>
    <hyperlink ref="AE166" r:id="rId523" display="https://www.facebook.com/2298483380164521_2299287006750825"/>
    <hyperlink ref="AE168" r:id="rId524" display="https://www.facebook.com/2298483380164521_2299239473422245"/>
    <hyperlink ref="AE170" r:id="rId525" display="https://www.facebook.com/2298483380164521_2298984100114449"/>
    <hyperlink ref="AE172" r:id="rId526" display="https://www.facebook.com/2298483380164521_2298983516781174"/>
    <hyperlink ref="AE174" r:id="rId527" display="https://www.facebook.com/2298483380164521_2298983203447872"/>
    <hyperlink ref="AE175" r:id="rId528" display="https://www.facebook.com/2298483380164521_2298982810114578"/>
    <hyperlink ref="AE177" r:id="rId529" display="https://www.facebook.com/2298483380164521_2298969563449236"/>
    <hyperlink ref="AE178" r:id="rId530" display="https://www.facebook.com/2298483380164521_2298966713449521"/>
    <hyperlink ref="AE180" r:id="rId531" display="https://www.facebook.com/2298483380164521_2298745963471596"/>
    <hyperlink ref="AE182" r:id="rId532" display="https://www.facebook.com/2298483380164521_2298716693474523"/>
    <hyperlink ref="AE184" r:id="rId533" display="https://www.facebook.com/2298483380164521_2298708956808630"/>
    <hyperlink ref="AE185" r:id="rId534" display="https://www.facebook.com/2298483380164521_2298674056812120"/>
    <hyperlink ref="AE186" r:id="rId535" display="https://www.facebook.com/2298483380164521_2298673983478794"/>
    <hyperlink ref="AE187" r:id="rId536" display="https://www.facebook.com/2298483380164521_2298632753482917"/>
    <hyperlink ref="AE188" r:id="rId537" display="https://www.facebook.com/2298483380164521_2298624760150383"/>
    <hyperlink ref="AE189" r:id="rId538" display="https://www.facebook.com/2298483380164521_2298596406819885"/>
    <hyperlink ref="AE190" r:id="rId539" display="https://www.facebook.com/2298483380164521_2298554653490727"/>
    <hyperlink ref="AE191" r:id="rId540" display="https://www.facebook.com/2298483380164521_2298552586824267"/>
    <hyperlink ref="AE192" r:id="rId541" display="https://www.facebook.com/2298483380164521_2298535640159295"/>
    <hyperlink ref="AE193" r:id="rId542" display="https://www.facebook.com/2298483380164521_2298523970160462"/>
    <hyperlink ref="AE194" r:id="rId543" display="https://www.facebook.com/2298483380164521_2298487670164092"/>
    <hyperlink ref="AE195" r:id="rId544" display="https://www.facebook.com/2299938390019020_2307602752585917"/>
    <hyperlink ref="AE196" r:id="rId545" display="https://www.facebook.com/2299938390019020_2302067483139444"/>
    <hyperlink ref="AE197" r:id="rId546" display="https://www.facebook.com/2299938390019020_2300962836583242"/>
    <hyperlink ref="AE198" r:id="rId547" display="https://www.facebook.com/2299938390019020_2300925963253596"/>
    <hyperlink ref="AE199" r:id="rId548" display="https://www.facebook.com/2299938390019020_2300744569938402"/>
    <hyperlink ref="AE200" r:id="rId549" display="https://www.facebook.com/2301009853245207_2307601142586078"/>
    <hyperlink ref="AE202" r:id="rId550" display="https://www.facebook.com/2301009853245207_2306982565981269"/>
    <hyperlink ref="AE203" r:id="rId551" display="https://www.facebook.com/2301009853245207_2305332332812959"/>
    <hyperlink ref="AE204" r:id="rId552" display="https://www.facebook.com/2301009853245207_2304686342877558"/>
    <hyperlink ref="AE206" r:id="rId553" display="https://www.facebook.com/2301009853245207_2304530202893172"/>
    <hyperlink ref="AE207" r:id="rId554" display="https://www.facebook.com/2301009853245207_2304459109566948"/>
    <hyperlink ref="AE208" r:id="rId555" display="https://www.facebook.com/2301009853245207_2303273889685470"/>
    <hyperlink ref="AE209" r:id="rId556" display="https://www.facebook.com/2301009853245207_2302528733093319"/>
    <hyperlink ref="AE210" r:id="rId557" display="https://www.facebook.com/2301009853245207_2302347586444767"/>
    <hyperlink ref="AE211" r:id="rId558" display="https://www.facebook.com/2301009853245207_2302340363112156"/>
    <hyperlink ref="AE212" r:id="rId559" display="https://www.facebook.com/2301009853245207_2302333859779473"/>
    <hyperlink ref="AE213" r:id="rId560" display="https://www.facebook.com/2301009853245207_2302319129780946"/>
    <hyperlink ref="AE215" r:id="rId561" display="https://www.facebook.com/2301009853245207_2302230049789854"/>
    <hyperlink ref="AE217" r:id="rId562" display="https://www.facebook.com/2301009853245207_2302226303123562"/>
    <hyperlink ref="AE218" r:id="rId563" display="https://www.facebook.com/2301009853245207_2302223969790462"/>
    <hyperlink ref="AE219" r:id="rId564" display="https://www.facebook.com/2301009853245207_2302053829807476"/>
    <hyperlink ref="AE221" r:id="rId565" display="https://www.facebook.com/2301009853245207_2301949836484542"/>
    <hyperlink ref="AE223" r:id="rId566" display="https://www.facebook.com/2301009853245207_2301864706493055"/>
    <hyperlink ref="AE224" r:id="rId567" display="https://www.facebook.com/2301009853245207_2301861199826739"/>
    <hyperlink ref="AE225" r:id="rId568" display="https://www.facebook.com/2301009853245207_2301776409835218"/>
    <hyperlink ref="AE226" r:id="rId569" display="https://www.facebook.com/2301009853245207_2301743959838463"/>
    <hyperlink ref="AE228" r:id="rId570" display="https://www.facebook.com/2301009853245207_2301738283172364"/>
    <hyperlink ref="AE230" r:id="rId571" display="https://www.facebook.com/2301009853245207_2301725659840293"/>
    <hyperlink ref="AE232" r:id="rId572" display="https://www.facebook.com/2301009853245207_2301720573174135"/>
    <hyperlink ref="AE233" r:id="rId573" display="https://www.facebook.com/2301009853245207_2301642966515229"/>
    <hyperlink ref="AE234" r:id="rId574" display="https://www.facebook.com/2301009853245207_2301613999851459"/>
    <hyperlink ref="AE235" r:id="rId575" display="https://www.facebook.com/2301009853245207_2301487873197405"/>
    <hyperlink ref="AE237" r:id="rId576" display="https://www.facebook.com/2301009853245207_2301483613197831"/>
    <hyperlink ref="AE238" r:id="rId577" display="https://www.facebook.com/2301009853245207_2301482256531300"/>
    <hyperlink ref="AE240" r:id="rId578" display="https://www.facebook.com/2301009853245207_2301400573206135"/>
    <hyperlink ref="AE241" r:id="rId579" display="https://www.facebook.com/2301009853245207_2301397476539778"/>
    <hyperlink ref="AE243" r:id="rId580" display="https://www.facebook.com/2301009853245207_2301393526540173"/>
    <hyperlink ref="AE245" r:id="rId581" display="https://www.facebook.com/2301009853245207_2301390383207154"/>
    <hyperlink ref="AE247" r:id="rId582" display="https://www.facebook.com/2301009853245207_2301321649880694"/>
    <hyperlink ref="AE249" r:id="rId583" display="https://www.facebook.com/2301009853245207_2301318519881007"/>
    <hyperlink ref="AE250" r:id="rId584" display="https://www.facebook.com/2301009853245207_2301276293218563"/>
    <hyperlink ref="AE251" r:id="rId585" display="https://www.facebook.com/2301009853245207_2301237033222489"/>
    <hyperlink ref="AE252" r:id="rId586" display="https://www.facebook.com/2301009853245207_2301169943229198"/>
    <hyperlink ref="AE253" r:id="rId587" display="https://www.facebook.com/2301009853245207_2301108473235345"/>
    <hyperlink ref="AE254" r:id="rId588" display="https://www.facebook.com/2301009853245207_2301084809904378"/>
    <hyperlink ref="AE255" r:id="rId589" display="https://www.facebook.com/2301009853245207_2301082223237970"/>
    <hyperlink ref="AE256" r:id="rId590" display="https://www.facebook.com/2301009853245207_2301070973239095"/>
    <hyperlink ref="AE257" r:id="rId591" display="https://www.facebook.com/2301009853245207_2301069936572532"/>
    <hyperlink ref="AE258" r:id="rId592" display="https://www.facebook.com/2301009853245207_2301026949910164"/>
    <hyperlink ref="AE259" r:id="rId593" display="https://www.facebook.com/2301009853245207_2301012309911628"/>
    <hyperlink ref="AE260" r:id="rId594" display="https://www.facebook.com/2302891846390341_2305702379442621"/>
    <hyperlink ref="AE261" r:id="rId595" display="https://www.facebook.com/2302891846390341_2305666142779578"/>
    <hyperlink ref="AE262" r:id="rId596" display="https://www.facebook.com/2302891846390341_2305587762787416"/>
    <hyperlink ref="AE263" r:id="rId597" display="https://www.facebook.com/2302891846390341_2304685822877610"/>
    <hyperlink ref="AE265" r:id="rId598" display="https://www.facebook.com/2302891846390341_2304404442905748"/>
    <hyperlink ref="AE267" r:id="rId599" display="https://www.facebook.com/2302891846390341_2304392609573598"/>
    <hyperlink ref="AE269" r:id="rId600" display="https://www.facebook.com/2302891846390341_2304379689574890"/>
    <hyperlink ref="AE271" r:id="rId601" display="https://www.facebook.com/2302891846390341_2304377132908479"/>
    <hyperlink ref="AE272" r:id="rId602" display="https://www.facebook.com/2302891846390341_2304196472926545"/>
    <hyperlink ref="AE274" r:id="rId603" display="https://www.facebook.com/2302891846390341_2304148462931346"/>
    <hyperlink ref="AE275" r:id="rId604" display="https://www.facebook.com/2302891846390341_2304062472939945"/>
    <hyperlink ref="AE276" r:id="rId605" display="https://www.facebook.com/2302891846390341_2303706336308892"/>
    <hyperlink ref="AE277" r:id="rId606" display="https://www.facebook.com/2302891846390341_2303685756310950"/>
    <hyperlink ref="AE278" r:id="rId607" display="https://www.facebook.com/2302891846390341_2303569696322556"/>
    <hyperlink ref="AE279" r:id="rId608" display="https://www.facebook.com/2302891846390341_2303491089663750"/>
    <hyperlink ref="AE280" r:id="rId609" display="https://www.facebook.com/2302891846390341_2303021579710701"/>
    <hyperlink ref="AE281" r:id="rId610" display="https://www.facebook.com/2302891846390341_2303005843045608"/>
    <hyperlink ref="AE282" r:id="rId611" display="https://www.facebook.com/2302891846390341_2302937259719133"/>
    <hyperlink ref="AE283" r:id="rId612" display="https://www.facebook.com/2302891846390341_2302898073056385"/>
    <hyperlink ref="AE284" r:id="rId613" display="https://www.facebook.com/2302891846390341_2302895629723296"/>
    <hyperlink ref="AE285" r:id="rId614" display="https://www.facebook.com/2302891846390341_2302894673056725"/>
    <hyperlink ref="AE286" r:id="rId615" display="https://www.facebook.com/2304131649599694_2307853965894129"/>
    <hyperlink ref="AE287" r:id="rId616" display="https://www.facebook.com/2304131649599694_2306908482655344"/>
    <hyperlink ref="AE288" r:id="rId617" display="https://www.facebook.com/2304131649599694_2306112876068238"/>
    <hyperlink ref="AE289" r:id="rId618" display="https://www.facebook.com/2304131649599694_2306110409401818"/>
    <hyperlink ref="AE291" r:id="rId619" display="https://www.facebook.com/2304131649599694_2306036269409232"/>
    <hyperlink ref="AE293" r:id="rId620" display="https://www.facebook.com/2304131649599694_2305829609429898"/>
    <hyperlink ref="AE295" r:id="rId621" display="https://www.facebook.com/2304131649599694_2305666342779558"/>
    <hyperlink ref="AE296" r:id="rId622" display="https://www.facebook.com/2304131649599694_2305592276120298"/>
    <hyperlink ref="AE298" r:id="rId623" display="https://www.facebook.com/2304131649599694_2305510806128445"/>
    <hyperlink ref="AE300" r:id="rId624" display="https://www.facebook.com/2304131649599694_2305447779468081"/>
    <hyperlink ref="AE301" r:id="rId625" display="https://www.facebook.com/2304131649599694_2305253019487557"/>
    <hyperlink ref="AE303" r:id="rId626" display="https://www.facebook.com/2304131649599694_2305245256155000"/>
    <hyperlink ref="AE305" r:id="rId627" display="https://www.facebook.com/2304131649599694_2305222262823966"/>
    <hyperlink ref="AE307" r:id="rId628" display="https://www.facebook.com/2304131649599694_2305218079491051"/>
    <hyperlink ref="AE308" r:id="rId629" display="https://www.facebook.com/2304131649599694_2305182452827947"/>
    <hyperlink ref="AE310" r:id="rId630" display="https://www.facebook.com/2304131649599694_2305142696165256"/>
    <hyperlink ref="AE311" r:id="rId631" display="https://www.facebook.com/2304131649599694_2304752262870966"/>
    <hyperlink ref="AE312" r:id="rId632" display="https://www.facebook.com/2304131649599694_2304738069539052"/>
    <hyperlink ref="AE314" r:id="rId633" display="https://www.facebook.com/2304131649599694_2304714236208102"/>
    <hyperlink ref="AE316" r:id="rId634" display="https://www.facebook.com/2304131649599694_2304702692875923"/>
    <hyperlink ref="AE317" r:id="rId635" display="https://www.facebook.com/2304131649599694_2304684639544395"/>
    <hyperlink ref="AE318" r:id="rId636" display="https://www.facebook.com/2304131649599694_2304586842887508"/>
    <hyperlink ref="AE319" r:id="rId637" display="https://www.facebook.com/2304131649599694_2304545212891671"/>
    <hyperlink ref="AE320" r:id="rId638" display="https://www.facebook.com/2304131649599694_2304458909566968"/>
    <hyperlink ref="AE321" r:id="rId639" display="https://www.facebook.com/2304131649599694_2304398859572973"/>
    <hyperlink ref="AE322" r:id="rId640" display="https://www.facebook.com/2304131649599694_2304384686241057"/>
    <hyperlink ref="AE323" r:id="rId641" display="https://www.facebook.com/2304131649599694_2304366602909532"/>
    <hyperlink ref="AE324" r:id="rId642" display="https://www.facebook.com/2304131649599694_2304235636255962"/>
    <hyperlink ref="AE325" r:id="rId643" display="https://www.facebook.com/2304131649599694_2304230929589766"/>
    <hyperlink ref="AE326" r:id="rId644" display="https://www.facebook.com/2304131649599694_2304201889592670"/>
    <hyperlink ref="AE327" r:id="rId645" display="https://www.facebook.com/2304131649599694_2304179526261573"/>
    <hyperlink ref="AE328" r:id="rId646" display="https://www.facebook.com/2304131649599694_2304173676262158"/>
    <hyperlink ref="AE329" r:id="rId647" display="https://www.facebook.com/2305804652765727_2307107955968730"/>
    <hyperlink ref="AE331" r:id="rId648" display="https://www.facebook.com/2305804652765727_2306967835982742"/>
    <hyperlink ref="AE333" r:id="rId649" display="https://www.facebook.com/2305804652765727_2306966322649560"/>
    <hyperlink ref="AE335" r:id="rId650" display="https://www.facebook.com/2305804652765727_2306842382661954"/>
    <hyperlink ref="AE336" r:id="rId651" display="https://www.facebook.com/2305804652765727_2306792922666900"/>
    <hyperlink ref="AE337" r:id="rId652" display="https://www.facebook.com/2305804652765727_2306792862666906"/>
    <hyperlink ref="AE338" r:id="rId653" display="https://www.facebook.com/2305804652765727_2306731099339749"/>
    <hyperlink ref="AE340" r:id="rId654" display="https://www.facebook.com/2305804652765727_2306706249342234"/>
    <hyperlink ref="AE342" r:id="rId655" display="https://www.facebook.com/2305804652765727_2306683499344509"/>
    <hyperlink ref="AE344" r:id="rId656" display="https://www.facebook.com/2305804652765727_2306679156011610"/>
    <hyperlink ref="AE346" r:id="rId657" display="https://www.facebook.com/2305804652765727_2306679039344955"/>
    <hyperlink ref="AE348" r:id="rId658" display="https://www.facebook.com/2305804652765727_2306600466019479"/>
    <hyperlink ref="AE349" r:id="rId659" display="https://www.facebook.com/2305804652765727_2306588636020662"/>
    <hyperlink ref="AE350" r:id="rId660" display="https://www.facebook.com/2305804652765727_2306209066058619"/>
    <hyperlink ref="AE352" r:id="rId661" display="https://www.facebook.com/2305804652765727_2306187842727408"/>
    <hyperlink ref="AE354" r:id="rId662" display="https://www.facebook.com/2305804652765727_2306102052735987"/>
    <hyperlink ref="AE355" r:id="rId663" display="https://www.facebook.com/2305804652765727_2306100722736120"/>
    <hyperlink ref="AE356" r:id="rId664" display="https://www.facebook.com/2305804652765727_2306076372738555"/>
    <hyperlink ref="AE357" r:id="rId665" display="https://www.facebook.com/2305804652765727_2305989409413918"/>
    <hyperlink ref="AE358" r:id="rId666" display="https://www.facebook.com/2305804652765727_2305987616080764"/>
    <hyperlink ref="AE359" r:id="rId667" display="https://www.facebook.com/2305804652765727_2305978122748380"/>
    <hyperlink ref="AE360" r:id="rId668" display="https://www.facebook.com/2305804652765727_2305920879420771"/>
    <hyperlink ref="AE361" r:id="rId669" display="https://www.facebook.com/2305804652765727_2305868559426003"/>
    <hyperlink ref="AE363" r:id="rId670" display="https://www.facebook.com/2306787926000733_2307234842622708"/>
    <hyperlink ref="AE364" r:id="rId671" display="https://www.facebook.com/2306787926000733_2307157359297123"/>
    <hyperlink ref="AE366" r:id="rId672" display="https://www.facebook.com/2306787926000733_2307156282630564"/>
    <hyperlink ref="AE367" r:id="rId673" display="https://www.facebook.com/2306787926000733_2307153515964174"/>
    <hyperlink ref="AE369" r:id="rId674" display="https://www.facebook.com/2306787926000733_2307132902632902"/>
    <hyperlink ref="AE370" r:id="rId675" display="https://www.facebook.com/2306787926000733_2307131315966394"/>
    <hyperlink ref="AE371" r:id="rId676" display="https://www.facebook.com/2306787926000733_2307124212633771"/>
    <hyperlink ref="AE372" r:id="rId677" display="https://www.facebook.com/2306787926000733_2307116265967899"/>
    <hyperlink ref="AE373" r:id="rId678" display="https://www.facebook.com/2306787926000733_2307111382635054"/>
    <hyperlink ref="AE375" r:id="rId679" display="https://www.facebook.com/2306787926000733_2307109765968549"/>
    <hyperlink ref="AE376" r:id="rId680" display="https://www.facebook.com/2306787926000733_2307107942635398"/>
    <hyperlink ref="AE377" r:id="rId681" display="https://www.facebook.com/2306787926000733_2307107165968809"/>
    <hyperlink ref="AE378" r:id="rId682" display="https://www.facebook.com/2306787926000733_2307104545969071"/>
    <hyperlink ref="AE380" r:id="rId683" display="https://www.facebook.com/2306787926000733_2307101039302755"/>
    <hyperlink ref="AE382" r:id="rId684" display="https://www.facebook.com/2306787926000733_2307097415969784"/>
    <hyperlink ref="AE384" r:id="rId685" display="https://www.facebook.com/2306787926000733_2307094345970091"/>
    <hyperlink ref="AE386" r:id="rId686" display="https://www.facebook.com/2306787926000733_2307091585970367"/>
    <hyperlink ref="AE387" r:id="rId687" display="https://www.facebook.com/2306787926000733_2307087429304116"/>
    <hyperlink ref="AE389" r:id="rId688" display="https://www.facebook.com/2306787926000733_2307080739304785"/>
    <hyperlink ref="AE390" r:id="rId689" display="https://www.facebook.com/2306787926000733_2307058755973650"/>
    <hyperlink ref="AE391" r:id="rId690" display="https://www.facebook.com/2306787926000733_2307052589307600"/>
    <hyperlink ref="AE393" r:id="rId691" display="https://www.facebook.com/2306787926000733_2307023582643834"/>
    <hyperlink ref="AE394" r:id="rId692" display="https://www.facebook.com/2306787926000733_2307020502644142"/>
    <hyperlink ref="AE395" r:id="rId693" display="https://www.facebook.com/2306787926000733_2307009755978550"/>
    <hyperlink ref="AE396" r:id="rId694" display="https://www.facebook.com/2306787926000733_2307000002646192"/>
    <hyperlink ref="AE397" r:id="rId695" display="https://www.facebook.com/2306787926000733_2306999959312863"/>
    <hyperlink ref="AE398" r:id="rId696" display="https://www.facebook.com/2306787926000733_2306997422646450"/>
    <hyperlink ref="AE399" r:id="rId697" display="https://www.facebook.com/2306787926000733_2306995219313337"/>
    <hyperlink ref="AE401" r:id="rId698" display="https://www.facebook.com/2306787926000733_2306994429313416"/>
    <hyperlink ref="AE402" r:id="rId699" display="https://www.facebook.com/2306787926000733_2306987899314069"/>
    <hyperlink ref="AE403" r:id="rId700" display="https://www.facebook.com/2306787926000733_2306983802647812"/>
    <hyperlink ref="AE405" r:id="rId701" display="https://www.facebook.com/2306787926000733_2306980582648134"/>
    <hyperlink ref="AE407" r:id="rId702" display="https://www.facebook.com/2306787926000733_2306978395981686"/>
    <hyperlink ref="AE409" r:id="rId703" display="https://www.facebook.com/2306787926000733_2306977889315070"/>
    <hyperlink ref="AE410" r:id="rId704" display="https://www.facebook.com/2306787926000733_2306977362648456"/>
    <hyperlink ref="AE411" r:id="rId705" display="https://www.facebook.com/2306787926000733_2306977325981793"/>
    <hyperlink ref="AE412" r:id="rId706" display="https://www.facebook.com/2306787926000733_2306971359315723"/>
    <hyperlink ref="AE414" r:id="rId707" display="https://www.facebook.com/2306787926000733_2306969762649216"/>
    <hyperlink ref="AE416" r:id="rId708" display="https://www.facebook.com/2306787926000733_2306968822649310"/>
    <hyperlink ref="AE418" r:id="rId709" display="https://www.facebook.com/2306787926000733_2306967355982790"/>
    <hyperlink ref="AE419" r:id="rId710" display="https://www.facebook.com/2306787926000733_2306962982649894"/>
    <hyperlink ref="AE420" r:id="rId711" display="https://www.facebook.com/2306787926000733_2306962212649971"/>
    <hyperlink ref="AE421" r:id="rId712" display="https://www.facebook.com/2306787926000733_2306961339316725"/>
    <hyperlink ref="AE422" r:id="rId713" display="https://www.facebook.com/2306787926000733_2306939782652214"/>
    <hyperlink ref="AE423" r:id="rId714" display="https://www.facebook.com/2306787926000733_2306933412652851"/>
    <hyperlink ref="AE424" r:id="rId715" display="https://www.facebook.com/2306787926000733_2306916495987876"/>
    <hyperlink ref="AE425" r:id="rId716" display="https://www.facebook.com/2306787926000733_2306915995987926"/>
    <hyperlink ref="AE426" r:id="rId717" display="https://www.facebook.com/2306787926000733_2306913192654873"/>
    <hyperlink ref="AE428" r:id="rId718" display="https://www.facebook.com/2306787926000733_2306911492655043"/>
    <hyperlink ref="AE430" r:id="rId719" display="https://www.facebook.com/2306787926000733_2306902135989312"/>
    <hyperlink ref="AE431" r:id="rId720" display="https://www.facebook.com/2306787926000733_2306900225989503"/>
    <hyperlink ref="AE432" r:id="rId721" display="https://www.facebook.com/2306787926000733_2306899155989610"/>
    <hyperlink ref="AE434" r:id="rId722" display="https://www.facebook.com/2306787926000733_2306898385989687"/>
    <hyperlink ref="AE436" r:id="rId723" display="https://www.facebook.com/2306787926000733_2306896329323226"/>
    <hyperlink ref="AE437" r:id="rId724" display="https://www.facebook.com/2306787926000733_2306889485990577"/>
    <hyperlink ref="AE439" r:id="rId725" display="https://www.facebook.com/2306787926000733_2306888775990648"/>
    <hyperlink ref="AE440" r:id="rId726" display="https://www.facebook.com/2306787926000733_2306884549324404"/>
    <hyperlink ref="AE442" r:id="rId727" display="https://www.facebook.com/2306787926000733_2306883915991134"/>
    <hyperlink ref="AE443" r:id="rId728" display="https://www.facebook.com/2306787926000733_2306878922658300"/>
    <hyperlink ref="AE445" r:id="rId729" display="https://www.facebook.com/2306787926000733_2306878395991686"/>
    <hyperlink ref="AE446" r:id="rId730" display="https://www.facebook.com/2306787926000733_2306872952658897"/>
    <hyperlink ref="AE448" r:id="rId731" display="https://www.facebook.com/2306787926000733_2306854039327455"/>
    <hyperlink ref="AE450" r:id="rId732" display="https://www.facebook.com/2306787926000733_2306852522660940"/>
    <hyperlink ref="AE452" r:id="rId733" display="https://www.facebook.com/2306787926000733_2306846122661580"/>
    <hyperlink ref="AE454" r:id="rId734" display="https://www.facebook.com/2306787926000733_2306845609328298"/>
    <hyperlink ref="AE456" r:id="rId735" display="https://www.facebook.com/2306787926000733_2306844662661726"/>
    <hyperlink ref="AE458" r:id="rId736" display="https://www.facebook.com/2306787926000733_2306844195995106"/>
    <hyperlink ref="AE460" r:id="rId737" display="https://www.facebook.com/2306787926000733_2306844062661786"/>
    <hyperlink ref="AE462" r:id="rId738" display="https://www.facebook.com/2306787926000733_2306842952661897"/>
    <hyperlink ref="AE464" r:id="rId739" display="https://www.facebook.com/2306787926000733_2306842815995244"/>
    <hyperlink ref="AE466" r:id="rId740" display="https://www.facebook.com/2306787926000733_2306842415995284"/>
    <hyperlink ref="AE468" r:id="rId741" display="https://www.facebook.com/2306787926000733_2306841822662010"/>
    <hyperlink ref="AE470" r:id="rId742" display="https://www.facebook.com/2306787926000733_2306841172662075"/>
    <hyperlink ref="AE472" r:id="rId743" display="https://www.facebook.com/2306787926000733_2306840619328797"/>
    <hyperlink ref="AE473" r:id="rId744" display="https://www.facebook.com/2306787926000733_2306840052662187"/>
    <hyperlink ref="AE475" r:id="rId745" display="https://www.facebook.com/2306787926000733_2306837785995747"/>
    <hyperlink ref="AE477" r:id="rId746" display="https://www.facebook.com/2306787926000733_2306837522662440"/>
    <hyperlink ref="AE478" r:id="rId747" display="https://www.facebook.com/2306787926000733_2306836232662569"/>
    <hyperlink ref="AE479" r:id="rId748" display="https://www.facebook.com/2306787926000733_2306836219329237"/>
    <hyperlink ref="AE480" r:id="rId749" display="https://www.facebook.com/2306787926000733_2306832242662968"/>
    <hyperlink ref="AE482" r:id="rId750" display="https://www.facebook.com/2306787926000733_2306831679329691"/>
    <hyperlink ref="AE484" r:id="rId751" display="https://www.facebook.com/2306787926000733_2306829622663230"/>
    <hyperlink ref="AE486" r:id="rId752" display="https://www.facebook.com/2306787926000733_2306829532663239"/>
    <hyperlink ref="AE488" r:id="rId753" display="https://www.facebook.com/2306787926000733_2306829255996600"/>
    <hyperlink ref="AE490" r:id="rId754" display="https://www.facebook.com/2306787926000733_2306828632663329"/>
    <hyperlink ref="AE492" r:id="rId755" display="https://www.facebook.com/2306787926000733_2306828392663353"/>
    <hyperlink ref="AE494" r:id="rId756" display="https://www.facebook.com/2306787926000733_2306828202663372"/>
    <hyperlink ref="AE496" r:id="rId757" display="https://www.facebook.com/2306787926000733_2306827342663458"/>
    <hyperlink ref="AE498" r:id="rId758" display="https://www.facebook.com/2306787926000733_2306825665996959"/>
    <hyperlink ref="AE499" r:id="rId759" display="https://www.facebook.com/2306787926000733_2306825405996985"/>
    <hyperlink ref="AE500" r:id="rId760" display="https://www.facebook.com/2306787926000733_2306824625997063"/>
    <hyperlink ref="AE501" r:id="rId761" display="https://www.facebook.com/2306787926000733_2306823845997141"/>
    <hyperlink ref="AE503" r:id="rId762" display="https://www.facebook.com/2306787926000733_2306822202663972"/>
    <hyperlink ref="AE504" r:id="rId763" display="https://www.facebook.com/2306787926000733_2306820935997432"/>
    <hyperlink ref="AE505" r:id="rId764" display="https://www.facebook.com/2306787926000733_2306820602664132"/>
    <hyperlink ref="AE506" r:id="rId765" display="https://www.facebook.com/2306787926000733_2306820092664183"/>
    <hyperlink ref="AE507" r:id="rId766" display="https://www.facebook.com/2306787926000733_2306799349332924"/>
    <hyperlink ref="AE508" r:id="rId767" display="https://www.facebook.com/2306787926000733_2306798749332984"/>
    <hyperlink ref="AE509" r:id="rId768" display="https://www.facebook.com/2306787926000733_2306796769333182"/>
    <hyperlink ref="AE510" r:id="rId769" display="https://www.facebook.com/2306787926000733_2306791369333722"/>
    <hyperlink ref="AE512" r:id="rId770" display="https://www.facebook.com/2307202039292655_2308261399186719"/>
    <hyperlink ref="AE514" r:id="rId771" display="https://www.facebook.com/2307202039292655_2308260185853507"/>
    <hyperlink ref="AE515" r:id="rId772" display="https://www.facebook.com/2307202039292655_2308218032524389"/>
    <hyperlink ref="AE517" r:id="rId773" display="https://www.facebook.com/2307202039292655_2308217832524409"/>
    <hyperlink ref="AE518" r:id="rId774" display="https://www.facebook.com/2307202039292655_2308020615877464"/>
    <hyperlink ref="AE519" r:id="rId775" display="https://www.facebook.com/2307202039292655_2307999322546260"/>
    <hyperlink ref="AE520" r:id="rId776" display="https://www.facebook.com/2307202039292655_2307953215884204"/>
    <hyperlink ref="AE522" r:id="rId777" display="https://www.facebook.com/2307202039292655_2307867715892754"/>
    <hyperlink ref="AE523" r:id="rId778" display="https://www.facebook.com/2307202039292655_2307853389227520"/>
    <hyperlink ref="AE524" r:id="rId779" display="https://www.facebook.com/2307202039292655_2307700032576189"/>
    <hyperlink ref="AE525" r:id="rId780" display="https://www.facebook.com/2307202039292655_2307652542580938"/>
    <hyperlink ref="AE527" r:id="rId781" display="https://www.facebook.com/2307202039292655_2307615099251349"/>
    <hyperlink ref="AE529" r:id="rId782" display="https://www.facebook.com/2307202039292655_2307614855918040"/>
    <hyperlink ref="AE531" r:id="rId783" display="https://www.facebook.com/2307202039292655_2307480245931501"/>
    <hyperlink ref="AE532" r:id="rId784" display="https://www.facebook.com/2307202039292655_2307465005933025"/>
    <hyperlink ref="AE534" r:id="rId785" display="https://www.facebook.com/2307202039292655_2307436682602524"/>
    <hyperlink ref="AE535" r:id="rId786" display="https://www.facebook.com/2307202039292655_2307431809269678"/>
    <hyperlink ref="AE536" r:id="rId787" display="https://www.facebook.com/2307202039292655_2307407472605445"/>
    <hyperlink ref="AE538" r:id="rId788" display="https://www.facebook.com/2307202039292655_2307400072606185"/>
    <hyperlink ref="AE540" r:id="rId789" display="https://www.facebook.com/2307202039292655_2307340115945514"/>
    <hyperlink ref="AE542" r:id="rId790" display="https://www.facebook.com/2307202039292655_2307316132614579"/>
    <hyperlink ref="AE543" r:id="rId791" display="https://www.facebook.com/2307202039292655_2307267259286133"/>
    <hyperlink ref="AE544" r:id="rId792" display="https://www.facebook.com/2307202039292655_2307235905955935"/>
    <hyperlink ref="AE546" r:id="rId793" display="https://www.facebook.com/2308139495865576_2308217202524472"/>
    <hyperlink ref="AE547" r:id="rId794" display="https://www.facebook.com/2308139495865576_2308216182524574"/>
    <hyperlink ref="AE549" r:id="rId795" display="https://www.facebook.com/2308139495865576_2308215455857980"/>
    <hyperlink ref="AE550" r:id="rId796" display="https://www.facebook.com/2308139495865576_2308203525859173"/>
    <hyperlink ref="AE551" r:id="rId797" display="https://www.facebook.com/2308139495865576_2308176622528530"/>
    <hyperlink ref="AE552" r:id="rId798" display="https://www.facebook.com/2308139495865576_2308165552529637"/>
    <hyperlink ref="AK9" r:id="rId799"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0" r:id="rId800"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2" r:id="rId801"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3" r:id="rId802"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4" r:id="rId803"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5" r:id="rId804"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6" r:id="rId805"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7" r:id="rId806"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8" r:id="rId807"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9" r:id="rId808"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0" r:id="rId809"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1" r:id="rId810"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2" r:id="rId811"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3" r:id="rId812"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4" r:id="rId813"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5" r:id="rId814"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6" r:id="rId815"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7" r:id="rId816"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8" r:id="rId817"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29" r:id="rId818"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31" r:id="rId819" display="https://scontent.xx.fbcdn.net/v/t1.0-0/s130x130/50601039_2298482836831242_773128580392550400_n.jpg?_nc_cat=106&amp;_nc_ht=scontent.xx&amp;oh=81790ebf9321cd7decdd038c0c65f30e&amp;oe=5CC8B913"/>
    <hyperlink ref="AK33" r:id="rId820" display="https://scontent.xx.fbcdn.net/v/t1.0-0/s130x130/50601039_2298482836831242_773128580392550400_n.jpg?_nc_cat=106&amp;_nc_ht=scontent.xx&amp;oh=81790ebf9321cd7decdd038c0c65f30e&amp;oe=5CC8B913"/>
    <hyperlink ref="AK35" r:id="rId821" display="https://scontent.xx.fbcdn.net/v/t1.0-0/s130x130/50601039_2298482836831242_773128580392550400_n.jpg?_nc_cat=106&amp;_nc_ht=scontent.xx&amp;oh=81790ebf9321cd7decdd038c0c65f30e&amp;oe=5CC8B913"/>
    <hyperlink ref="AK36" r:id="rId822" display="https://scontent.xx.fbcdn.net/v/t1.0-0/s130x130/50601039_2298482836831242_773128580392550400_n.jpg?_nc_cat=106&amp;_nc_ht=scontent.xx&amp;oh=81790ebf9321cd7decdd038c0c65f30e&amp;oe=5CC8B913"/>
    <hyperlink ref="AK37" r:id="rId823" display="https://scontent.xx.fbcdn.net/v/t1.0-0/s130x130/50601039_2298482836831242_773128580392550400_n.jpg?_nc_cat=106&amp;_nc_ht=scontent.xx&amp;oh=81790ebf9321cd7decdd038c0c65f30e&amp;oe=5CC8B913"/>
    <hyperlink ref="AK39" r:id="rId824" display="https://scontent.xx.fbcdn.net/v/t1.0-0/s130x130/50601039_2298482836831242_773128580392550400_n.jpg?_nc_cat=106&amp;_nc_ht=scontent.xx&amp;oh=81790ebf9321cd7decdd038c0c65f30e&amp;oe=5CC8B913"/>
    <hyperlink ref="AK40" r:id="rId825" display="https://scontent.xx.fbcdn.net/v/t1.0-0/s130x130/50601039_2298482836831242_773128580392550400_n.jpg?_nc_cat=106&amp;_nc_ht=scontent.xx&amp;oh=81790ebf9321cd7decdd038c0c65f30e&amp;oe=5CC8B913"/>
    <hyperlink ref="AK41" r:id="rId826" display="https://scontent.xx.fbcdn.net/v/t1.0-0/s130x130/50601039_2298482836831242_773128580392550400_n.jpg?_nc_cat=106&amp;_nc_ht=scontent.xx&amp;oh=81790ebf9321cd7decdd038c0c65f30e&amp;oe=5CC8B913"/>
    <hyperlink ref="AK43" r:id="rId827" display="https://scontent.xx.fbcdn.net/v/t1.0-0/s130x130/50601039_2298482836831242_773128580392550400_n.jpg?_nc_cat=106&amp;_nc_ht=scontent.xx&amp;oh=81790ebf9321cd7decdd038c0c65f30e&amp;oe=5CC8B913"/>
    <hyperlink ref="AK45" r:id="rId828" display="https://scontent.xx.fbcdn.net/v/t1.0-0/s130x130/50601039_2298482836831242_773128580392550400_n.jpg?_nc_cat=106&amp;_nc_ht=scontent.xx&amp;oh=81790ebf9321cd7decdd038c0c65f30e&amp;oe=5CC8B913"/>
    <hyperlink ref="AK47" r:id="rId829" display="https://scontent.xx.fbcdn.net/v/t1.0-0/s130x130/50601039_2298482836831242_773128580392550400_n.jpg?_nc_cat=106&amp;_nc_ht=scontent.xx&amp;oh=81790ebf9321cd7decdd038c0c65f30e&amp;oe=5CC8B913"/>
    <hyperlink ref="AK49" r:id="rId830" display="https://scontent.xx.fbcdn.net/v/t1.0-0/s130x130/50601039_2298482836831242_773128580392550400_n.jpg?_nc_cat=106&amp;_nc_ht=scontent.xx&amp;oh=81790ebf9321cd7decdd038c0c65f30e&amp;oe=5CC8B913"/>
    <hyperlink ref="AK51" r:id="rId831" display="https://scontent.xx.fbcdn.net/v/t1.0-0/s130x130/50601039_2298482836831242_773128580392550400_n.jpg?_nc_cat=106&amp;_nc_ht=scontent.xx&amp;oh=81790ebf9321cd7decdd038c0c65f30e&amp;oe=5CC8B913"/>
    <hyperlink ref="AK53" r:id="rId832" display="https://scontent.xx.fbcdn.net/v/t1.0-0/s130x130/50601039_2298482836831242_773128580392550400_n.jpg?_nc_cat=106&amp;_nc_ht=scontent.xx&amp;oh=81790ebf9321cd7decdd038c0c65f30e&amp;oe=5CC8B913"/>
    <hyperlink ref="AK55" r:id="rId833" display="https://scontent.xx.fbcdn.net/v/t1.0-0/s130x130/50601039_2298482836831242_773128580392550400_n.jpg?_nc_cat=106&amp;_nc_ht=scontent.xx&amp;oh=81790ebf9321cd7decdd038c0c65f30e&amp;oe=5CC8B913"/>
    <hyperlink ref="AK57" r:id="rId834" display="https://scontent.xx.fbcdn.net/v/t1.0-0/s130x130/50601039_2298482836831242_773128580392550400_n.jpg?_nc_cat=106&amp;_nc_ht=scontent.xx&amp;oh=81790ebf9321cd7decdd038c0c65f30e&amp;oe=5CC8B913"/>
    <hyperlink ref="AK59" r:id="rId835" display="https://scontent.xx.fbcdn.net/v/t1.0-0/s130x130/50601039_2298482836831242_773128580392550400_n.jpg?_nc_cat=106&amp;_nc_ht=scontent.xx&amp;oh=81790ebf9321cd7decdd038c0c65f30e&amp;oe=5CC8B913"/>
    <hyperlink ref="AK60" r:id="rId836" display="https://scontent.xx.fbcdn.net/v/t1.0-0/s130x130/50601039_2298482836831242_773128580392550400_n.jpg?_nc_cat=106&amp;_nc_ht=scontent.xx&amp;oh=81790ebf9321cd7decdd038c0c65f30e&amp;oe=5CC8B913"/>
    <hyperlink ref="AK62" r:id="rId837" display="https://scontent.xx.fbcdn.net/v/t1.0-0/s130x130/50601039_2298482836831242_773128580392550400_n.jpg?_nc_cat=106&amp;_nc_ht=scontent.xx&amp;oh=81790ebf9321cd7decdd038c0c65f30e&amp;oe=5CC8B913"/>
    <hyperlink ref="AK64" r:id="rId838" display="https://scontent.xx.fbcdn.net/v/t1.0-0/s130x130/50601039_2298482836831242_773128580392550400_n.jpg?_nc_cat=106&amp;_nc_ht=scontent.xx&amp;oh=81790ebf9321cd7decdd038c0c65f30e&amp;oe=5CC8B913"/>
    <hyperlink ref="AK66" r:id="rId839" display="https://scontent.xx.fbcdn.net/v/t1.0-0/s130x130/50601039_2298482836831242_773128580392550400_n.jpg?_nc_cat=106&amp;_nc_ht=scontent.xx&amp;oh=81790ebf9321cd7decdd038c0c65f30e&amp;oe=5CC8B913"/>
    <hyperlink ref="AK68" r:id="rId840" display="https://scontent.xx.fbcdn.net/v/t1.0-0/s130x130/50601039_2298482836831242_773128580392550400_n.jpg?_nc_cat=106&amp;_nc_ht=scontent.xx&amp;oh=81790ebf9321cd7decdd038c0c65f30e&amp;oe=5CC8B913"/>
    <hyperlink ref="AK70" r:id="rId841" display="https://scontent.xx.fbcdn.net/v/t1.0-0/s130x130/50601039_2298482836831242_773128580392550400_n.jpg?_nc_cat=106&amp;_nc_ht=scontent.xx&amp;oh=81790ebf9321cd7decdd038c0c65f30e&amp;oe=5CC8B913"/>
    <hyperlink ref="AK71" r:id="rId842" display="https://scontent.xx.fbcdn.net/v/t1.0-0/s130x130/50601039_2298482836831242_773128580392550400_n.jpg?_nc_cat=106&amp;_nc_ht=scontent.xx&amp;oh=81790ebf9321cd7decdd038c0c65f30e&amp;oe=5CC8B913"/>
    <hyperlink ref="AK73" r:id="rId843" display="https://scontent.xx.fbcdn.net/v/t1.0-0/s130x130/50601039_2298482836831242_773128580392550400_n.jpg?_nc_cat=106&amp;_nc_ht=scontent.xx&amp;oh=81790ebf9321cd7decdd038c0c65f30e&amp;oe=5CC8B913"/>
    <hyperlink ref="AK75" r:id="rId844" display="https://scontent.xx.fbcdn.net/v/t1.0-0/s130x130/50601039_2298482836831242_773128580392550400_n.jpg?_nc_cat=106&amp;_nc_ht=scontent.xx&amp;oh=81790ebf9321cd7decdd038c0c65f30e&amp;oe=5CC8B913"/>
    <hyperlink ref="AK77" r:id="rId845" display="https://scontent.xx.fbcdn.net/v/t1.0-0/s130x130/50601039_2298482836831242_773128580392550400_n.jpg?_nc_cat=106&amp;_nc_ht=scontent.xx&amp;oh=81790ebf9321cd7decdd038c0c65f30e&amp;oe=5CC8B913"/>
    <hyperlink ref="AK79" r:id="rId846" display="https://scontent.xx.fbcdn.net/v/t1.0-0/s130x130/50601039_2298482836831242_773128580392550400_n.jpg?_nc_cat=106&amp;_nc_ht=scontent.xx&amp;oh=81790ebf9321cd7decdd038c0c65f30e&amp;oe=5CC8B913"/>
    <hyperlink ref="AK80" r:id="rId847" display="https://scontent.xx.fbcdn.net/v/t1.0-0/s130x130/50601039_2298482836831242_773128580392550400_n.jpg?_nc_cat=106&amp;_nc_ht=scontent.xx&amp;oh=81790ebf9321cd7decdd038c0c65f30e&amp;oe=5CC8B913"/>
    <hyperlink ref="AK82" r:id="rId848" display="https://scontent.xx.fbcdn.net/v/t1.0-0/s130x130/50601039_2298482836831242_773128580392550400_n.jpg?_nc_cat=106&amp;_nc_ht=scontent.xx&amp;oh=81790ebf9321cd7decdd038c0c65f30e&amp;oe=5CC8B913"/>
    <hyperlink ref="AK84" r:id="rId849" display="https://scontent.xx.fbcdn.net/v/t1.0-0/s130x130/50601039_2298482836831242_773128580392550400_n.jpg?_nc_cat=106&amp;_nc_ht=scontent.xx&amp;oh=81790ebf9321cd7decdd038c0c65f30e&amp;oe=5CC8B913"/>
    <hyperlink ref="AK86" r:id="rId850" display="https://scontent.xx.fbcdn.net/v/t1.0-0/s130x130/50601039_2298482836831242_773128580392550400_n.jpg?_nc_cat=106&amp;_nc_ht=scontent.xx&amp;oh=81790ebf9321cd7decdd038c0c65f30e&amp;oe=5CC8B913"/>
    <hyperlink ref="AK88" r:id="rId851" display="https://scontent.xx.fbcdn.net/v/t1.0-0/s130x130/50601039_2298482836831242_773128580392550400_n.jpg?_nc_cat=106&amp;_nc_ht=scontent.xx&amp;oh=81790ebf9321cd7decdd038c0c65f30e&amp;oe=5CC8B913"/>
    <hyperlink ref="AK90" r:id="rId852" display="https://scontent.xx.fbcdn.net/v/t1.0-0/s130x130/50601039_2298482836831242_773128580392550400_n.jpg?_nc_cat=106&amp;_nc_ht=scontent.xx&amp;oh=81790ebf9321cd7decdd038c0c65f30e&amp;oe=5CC8B913"/>
    <hyperlink ref="AK92" r:id="rId853" display="https://scontent.xx.fbcdn.net/v/t1.0-0/s130x130/50601039_2298482836831242_773128580392550400_n.jpg?_nc_cat=106&amp;_nc_ht=scontent.xx&amp;oh=81790ebf9321cd7decdd038c0c65f30e&amp;oe=5CC8B913"/>
    <hyperlink ref="AK94" r:id="rId854" display="https://scontent.xx.fbcdn.net/v/t1.0-0/s130x130/50601039_2298482836831242_773128580392550400_n.jpg?_nc_cat=106&amp;_nc_ht=scontent.xx&amp;oh=81790ebf9321cd7decdd038c0c65f30e&amp;oe=5CC8B913"/>
    <hyperlink ref="AK96" r:id="rId855" display="https://scontent.xx.fbcdn.net/v/t1.0-0/s130x130/50601039_2298482836831242_773128580392550400_n.jpg?_nc_cat=106&amp;_nc_ht=scontent.xx&amp;oh=81790ebf9321cd7decdd038c0c65f30e&amp;oe=5CC8B913"/>
    <hyperlink ref="AK98" r:id="rId856" display="https://scontent.xx.fbcdn.net/v/t1.0-0/s130x130/50601039_2298482836831242_773128580392550400_n.jpg?_nc_cat=106&amp;_nc_ht=scontent.xx&amp;oh=81790ebf9321cd7decdd038c0c65f30e&amp;oe=5CC8B913"/>
    <hyperlink ref="AK100" r:id="rId857" display="https://scontent.xx.fbcdn.net/v/t1.0-0/s130x130/50601039_2298482836831242_773128580392550400_n.jpg?_nc_cat=106&amp;_nc_ht=scontent.xx&amp;oh=81790ebf9321cd7decdd038c0c65f30e&amp;oe=5CC8B913"/>
    <hyperlink ref="AK102" r:id="rId858" display="https://scontent.xx.fbcdn.net/v/t1.0-0/s130x130/50601039_2298482836831242_773128580392550400_n.jpg?_nc_cat=106&amp;_nc_ht=scontent.xx&amp;oh=81790ebf9321cd7decdd038c0c65f30e&amp;oe=5CC8B913"/>
    <hyperlink ref="AK104" r:id="rId859" display="https://scontent.xx.fbcdn.net/v/t1.0-0/s130x130/50601039_2298482836831242_773128580392550400_n.jpg?_nc_cat=106&amp;_nc_ht=scontent.xx&amp;oh=81790ebf9321cd7decdd038c0c65f30e&amp;oe=5CC8B913"/>
    <hyperlink ref="AK106" r:id="rId860" display="https://scontent.xx.fbcdn.net/v/t1.0-0/s130x130/50601039_2298482836831242_773128580392550400_n.jpg?_nc_cat=106&amp;_nc_ht=scontent.xx&amp;oh=81790ebf9321cd7decdd038c0c65f30e&amp;oe=5CC8B913"/>
    <hyperlink ref="AK108" r:id="rId861" display="https://scontent.xx.fbcdn.net/v/t1.0-0/s130x130/50601039_2298482836831242_773128580392550400_n.jpg?_nc_cat=106&amp;_nc_ht=scontent.xx&amp;oh=81790ebf9321cd7decdd038c0c65f30e&amp;oe=5CC8B913"/>
    <hyperlink ref="AK110" r:id="rId862" display="https://scontent.xx.fbcdn.net/v/t1.0-0/s130x130/50601039_2298482836831242_773128580392550400_n.jpg?_nc_cat=106&amp;_nc_ht=scontent.xx&amp;oh=81790ebf9321cd7decdd038c0c65f30e&amp;oe=5CC8B913"/>
    <hyperlink ref="AK112" r:id="rId863" display="https://scontent.xx.fbcdn.net/v/t1.0-0/s130x130/50601039_2298482836831242_773128580392550400_n.jpg?_nc_cat=106&amp;_nc_ht=scontent.xx&amp;oh=81790ebf9321cd7decdd038c0c65f30e&amp;oe=5CC8B913"/>
    <hyperlink ref="AK114" r:id="rId864" display="https://scontent.xx.fbcdn.net/v/t1.0-0/s130x130/50601039_2298482836831242_773128580392550400_n.jpg?_nc_cat=106&amp;_nc_ht=scontent.xx&amp;oh=81790ebf9321cd7decdd038c0c65f30e&amp;oe=5CC8B913"/>
    <hyperlink ref="AK116" r:id="rId865" display="https://scontent.xx.fbcdn.net/v/t1.0-0/s130x130/50601039_2298482836831242_773128580392550400_n.jpg?_nc_cat=106&amp;_nc_ht=scontent.xx&amp;oh=81790ebf9321cd7decdd038c0c65f30e&amp;oe=5CC8B913"/>
    <hyperlink ref="AK118" r:id="rId866" display="https://scontent.xx.fbcdn.net/v/t1.0-0/s130x130/50601039_2298482836831242_773128580392550400_n.jpg?_nc_cat=106&amp;_nc_ht=scontent.xx&amp;oh=81790ebf9321cd7decdd038c0c65f30e&amp;oe=5CC8B913"/>
    <hyperlink ref="AK120" r:id="rId867" display="https://scontent.xx.fbcdn.net/v/t1.0-0/s130x130/50601039_2298482836831242_773128580392550400_n.jpg?_nc_cat=106&amp;_nc_ht=scontent.xx&amp;oh=81790ebf9321cd7decdd038c0c65f30e&amp;oe=5CC8B913"/>
    <hyperlink ref="AK122" r:id="rId868" display="https://scontent.xx.fbcdn.net/v/t1.0-0/s130x130/50601039_2298482836831242_773128580392550400_n.jpg?_nc_cat=106&amp;_nc_ht=scontent.xx&amp;oh=81790ebf9321cd7decdd038c0c65f30e&amp;oe=5CC8B913"/>
    <hyperlink ref="AK124" r:id="rId869" display="https://scontent.xx.fbcdn.net/v/t1.0-0/s130x130/50601039_2298482836831242_773128580392550400_n.jpg?_nc_cat=106&amp;_nc_ht=scontent.xx&amp;oh=81790ebf9321cd7decdd038c0c65f30e&amp;oe=5CC8B913"/>
    <hyperlink ref="AK126" r:id="rId870" display="https://scontent.xx.fbcdn.net/v/t1.0-0/s130x130/50601039_2298482836831242_773128580392550400_n.jpg?_nc_cat=106&amp;_nc_ht=scontent.xx&amp;oh=81790ebf9321cd7decdd038c0c65f30e&amp;oe=5CC8B913"/>
    <hyperlink ref="AK128" r:id="rId871" display="https://scontent.xx.fbcdn.net/v/t1.0-0/s130x130/50601039_2298482836831242_773128580392550400_n.jpg?_nc_cat=106&amp;_nc_ht=scontent.xx&amp;oh=81790ebf9321cd7decdd038c0c65f30e&amp;oe=5CC8B913"/>
    <hyperlink ref="AK130" r:id="rId872" display="https://scontent.xx.fbcdn.net/v/t1.0-0/s130x130/50601039_2298482836831242_773128580392550400_n.jpg?_nc_cat=106&amp;_nc_ht=scontent.xx&amp;oh=81790ebf9321cd7decdd038c0c65f30e&amp;oe=5CC8B913"/>
    <hyperlink ref="AK132" r:id="rId873" display="https://scontent.xx.fbcdn.net/v/t1.0-0/s130x130/50601039_2298482836831242_773128580392550400_n.jpg?_nc_cat=106&amp;_nc_ht=scontent.xx&amp;oh=81790ebf9321cd7decdd038c0c65f30e&amp;oe=5CC8B913"/>
    <hyperlink ref="AK134" r:id="rId874" display="https://scontent.xx.fbcdn.net/v/t1.0-0/s130x130/50601039_2298482836831242_773128580392550400_n.jpg?_nc_cat=106&amp;_nc_ht=scontent.xx&amp;oh=81790ebf9321cd7decdd038c0c65f30e&amp;oe=5CC8B913"/>
    <hyperlink ref="AK136" r:id="rId875" display="https://scontent.xx.fbcdn.net/v/t1.0-0/s130x130/50601039_2298482836831242_773128580392550400_n.jpg?_nc_cat=106&amp;_nc_ht=scontent.xx&amp;oh=81790ebf9321cd7decdd038c0c65f30e&amp;oe=5CC8B913"/>
    <hyperlink ref="AK138" r:id="rId876" display="https://scontent.xx.fbcdn.net/v/t1.0-0/s130x130/50601039_2298482836831242_773128580392550400_n.jpg?_nc_cat=106&amp;_nc_ht=scontent.xx&amp;oh=81790ebf9321cd7decdd038c0c65f30e&amp;oe=5CC8B913"/>
    <hyperlink ref="AK140" r:id="rId877" display="https://scontent.xx.fbcdn.net/v/t1.0-0/s130x130/50601039_2298482836831242_773128580392550400_n.jpg?_nc_cat=106&amp;_nc_ht=scontent.xx&amp;oh=81790ebf9321cd7decdd038c0c65f30e&amp;oe=5CC8B913"/>
    <hyperlink ref="AK142" r:id="rId878" display="https://scontent.xx.fbcdn.net/v/t1.0-0/s130x130/50601039_2298482836831242_773128580392550400_n.jpg?_nc_cat=106&amp;_nc_ht=scontent.xx&amp;oh=81790ebf9321cd7decdd038c0c65f30e&amp;oe=5CC8B913"/>
    <hyperlink ref="AK144" r:id="rId879" display="https://scontent.xx.fbcdn.net/v/t1.0-0/s130x130/50601039_2298482836831242_773128580392550400_n.jpg?_nc_cat=106&amp;_nc_ht=scontent.xx&amp;oh=81790ebf9321cd7decdd038c0c65f30e&amp;oe=5CC8B913"/>
    <hyperlink ref="AK146" r:id="rId880" display="https://scontent.xx.fbcdn.net/v/t1.0-0/s130x130/50601039_2298482836831242_773128580392550400_n.jpg?_nc_cat=106&amp;_nc_ht=scontent.xx&amp;oh=81790ebf9321cd7decdd038c0c65f30e&amp;oe=5CC8B913"/>
    <hyperlink ref="AK148" r:id="rId881" display="https://scontent.xx.fbcdn.net/v/t1.0-0/s130x130/50601039_2298482836831242_773128580392550400_n.jpg?_nc_cat=106&amp;_nc_ht=scontent.xx&amp;oh=81790ebf9321cd7decdd038c0c65f30e&amp;oe=5CC8B913"/>
    <hyperlink ref="AK149" r:id="rId882" display="https://scontent.xx.fbcdn.net/v/t1.0-0/s130x130/50601039_2298482836831242_773128580392550400_n.jpg?_nc_cat=106&amp;_nc_ht=scontent.xx&amp;oh=81790ebf9321cd7decdd038c0c65f30e&amp;oe=5CC8B913"/>
    <hyperlink ref="AK150" r:id="rId883" display="https://scontent.xx.fbcdn.net/v/t1.0-0/s130x130/50601039_2298482836831242_773128580392550400_n.jpg?_nc_cat=106&amp;_nc_ht=scontent.xx&amp;oh=81790ebf9321cd7decdd038c0c65f30e&amp;oe=5CC8B913"/>
    <hyperlink ref="AK152" r:id="rId884" display="https://scontent.xx.fbcdn.net/v/t1.0-0/s130x130/50601039_2298482836831242_773128580392550400_n.jpg?_nc_cat=106&amp;_nc_ht=scontent.xx&amp;oh=81790ebf9321cd7decdd038c0c65f30e&amp;oe=5CC8B913"/>
    <hyperlink ref="AK154" r:id="rId885" display="https://scontent.xx.fbcdn.net/v/t1.0-0/s130x130/50601039_2298482836831242_773128580392550400_n.jpg?_nc_cat=106&amp;_nc_ht=scontent.xx&amp;oh=81790ebf9321cd7decdd038c0c65f30e&amp;oe=5CC8B913"/>
    <hyperlink ref="AK155" r:id="rId886" display="https://scontent.xx.fbcdn.net/v/t1.0-0/s130x130/50601039_2298482836831242_773128580392550400_n.jpg?_nc_cat=106&amp;_nc_ht=scontent.xx&amp;oh=81790ebf9321cd7decdd038c0c65f30e&amp;oe=5CC8B913"/>
    <hyperlink ref="AK157" r:id="rId887" display="https://scontent.xx.fbcdn.net/v/t1.0-0/s130x130/50601039_2298482836831242_773128580392550400_n.jpg?_nc_cat=106&amp;_nc_ht=scontent.xx&amp;oh=81790ebf9321cd7decdd038c0c65f30e&amp;oe=5CC8B913"/>
    <hyperlink ref="AK158" r:id="rId888" display="https://scontent.xx.fbcdn.net/v/t1.0-0/s130x130/50601039_2298482836831242_773128580392550400_n.jpg?_nc_cat=106&amp;_nc_ht=scontent.xx&amp;oh=81790ebf9321cd7decdd038c0c65f30e&amp;oe=5CC8B913"/>
    <hyperlink ref="AK160" r:id="rId889" display="https://scontent.xx.fbcdn.net/v/t1.0-0/s130x130/50601039_2298482836831242_773128580392550400_n.jpg?_nc_cat=106&amp;_nc_ht=scontent.xx&amp;oh=81790ebf9321cd7decdd038c0c65f30e&amp;oe=5CC8B913"/>
    <hyperlink ref="AK162" r:id="rId890" display="https://scontent.xx.fbcdn.net/v/t1.0-0/s130x130/50601039_2298482836831242_773128580392550400_n.jpg?_nc_cat=106&amp;_nc_ht=scontent.xx&amp;oh=81790ebf9321cd7decdd038c0c65f30e&amp;oe=5CC8B913"/>
    <hyperlink ref="AK164" r:id="rId891" display="https://scontent.xx.fbcdn.net/v/t1.0-0/s130x130/50601039_2298482836831242_773128580392550400_n.jpg?_nc_cat=106&amp;_nc_ht=scontent.xx&amp;oh=81790ebf9321cd7decdd038c0c65f30e&amp;oe=5CC8B913"/>
    <hyperlink ref="AK165" r:id="rId892" display="https://scontent.xx.fbcdn.net/v/t1.0-0/s130x130/50601039_2298482836831242_773128580392550400_n.jpg?_nc_cat=106&amp;_nc_ht=scontent.xx&amp;oh=81790ebf9321cd7decdd038c0c65f30e&amp;oe=5CC8B913"/>
    <hyperlink ref="AK166" r:id="rId893" display="https://scontent.xx.fbcdn.net/v/t1.0-0/s130x130/50601039_2298482836831242_773128580392550400_n.jpg?_nc_cat=106&amp;_nc_ht=scontent.xx&amp;oh=81790ebf9321cd7decdd038c0c65f30e&amp;oe=5CC8B913"/>
    <hyperlink ref="AK168" r:id="rId894" display="https://scontent.xx.fbcdn.net/v/t1.0-0/s130x130/50601039_2298482836831242_773128580392550400_n.jpg?_nc_cat=106&amp;_nc_ht=scontent.xx&amp;oh=81790ebf9321cd7decdd038c0c65f30e&amp;oe=5CC8B913"/>
    <hyperlink ref="AK170" r:id="rId895" display="https://scontent.xx.fbcdn.net/v/t1.0-0/s130x130/50601039_2298482836831242_773128580392550400_n.jpg?_nc_cat=106&amp;_nc_ht=scontent.xx&amp;oh=81790ebf9321cd7decdd038c0c65f30e&amp;oe=5CC8B913"/>
    <hyperlink ref="AK172" r:id="rId896" display="https://scontent.xx.fbcdn.net/v/t1.0-0/s130x130/50601039_2298482836831242_773128580392550400_n.jpg?_nc_cat=106&amp;_nc_ht=scontent.xx&amp;oh=81790ebf9321cd7decdd038c0c65f30e&amp;oe=5CC8B913"/>
    <hyperlink ref="AK174" r:id="rId897" display="https://scontent.xx.fbcdn.net/v/t1.0-0/s130x130/50601039_2298482836831242_773128580392550400_n.jpg?_nc_cat=106&amp;_nc_ht=scontent.xx&amp;oh=81790ebf9321cd7decdd038c0c65f30e&amp;oe=5CC8B913"/>
    <hyperlink ref="AK175" r:id="rId898" display="https://scontent.xx.fbcdn.net/v/t1.0-0/s130x130/50601039_2298482836831242_773128580392550400_n.jpg?_nc_cat=106&amp;_nc_ht=scontent.xx&amp;oh=81790ebf9321cd7decdd038c0c65f30e&amp;oe=5CC8B913"/>
    <hyperlink ref="AK177" r:id="rId899" display="https://scontent.xx.fbcdn.net/v/t1.0-0/s130x130/50601039_2298482836831242_773128580392550400_n.jpg?_nc_cat=106&amp;_nc_ht=scontent.xx&amp;oh=81790ebf9321cd7decdd038c0c65f30e&amp;oe=5CC8B913"/>
    <hyperlink ref="AK178" r:id="rId900" display="https://scontent.xx.fbcdn.net/v/t1.0-0/s130x130/50601039_2298482836831242_773128580392550400_n.jpg?_nc_cat=106&amp;_nc_ht=scontent.xx&amp;oh=81790ebf9321cd7decdd038c0c65f30e&amp;oe=5CC8B913"/>
    <hyperlink ref="AK180" r:id="rId901" display="https://scontent.xx.fbcdn.net/v/t1.0-0/s130x130/50601039_2298482836831242_773128580392550400_n.jpg?_nc_cat=106&amp;_nc_ht=scontent.xx&amp;oh=81790ebf9321cd7decdd038c0c65f30e&amp;oe=5CC8B913"/>
    <hyperlink ref="AK182" r:id="rId902" display="https://scontent.xx.fbcdn.net/v/t1.0-0/s130x130/50601039_2298482836831242_773128580392550400_n.jpg?_nc_cat=106&amp;_nc_ht=scontent.xx&amp;oh=81790ebf9321cd7decdd038c0c65f30e&amp;oe=5CC8B913"/>
    <hyperlink ref="AK184" r:id="rId903" display="https://scontent.xx.fbcdn.net/v/t1.0-0/s130x130/50601039_2298482836831242_773128580392550400_n.jpg?_nc_cat=106&amp;_nc_ht=scontent.xx&amp;oh=81790ebf9321cd7decdd038c0c65f30e&amp;oe=5CC8B913"/>
    <hyperlink ref="AK185" r:id="rId904" display="https://scontent.xx.fbcdn.net/v/t1.0-0/s130x130/50601039_2298482836831242_773128580392550400_n.jpg?_nc_cat=106&amp;_nc_ht=scontent.xx&amp;oh=81790ebf9321cd7decdd038c0c65f30e&amp;oe=5CC8B913"/>
    <hyperlink ref="AK186" r:id="rId905" display="https://scontent.xx.fbcdn.net/v/t1.0-0/s130x130/50601039_2298482836831242_773128580392550400_n.jpg?_nc_cat=106&amp;_nc_ht=scontent.xx&amp;oh=81790ebf9321cd7decdd038c0c65f30e&amp;oe=5CC8B913"/>
    <hyperlink ref="AK187" r:id="rId906" display="https://scontent.xx.fbcdn.net/v/t1.0-0/s130x130/50601039_2298482836831242_773128580392550400_n.jpg?_nc_cat=106&amp;_nc_ht=scontent.xx&amp;oh=81790ebf9321cd7decdd038c0c65f30e&amp;oe=5CC8B913"/>
    <hyperlink ref="AK188" r:id="rId907" display="https://scontent.xx.fbcdn.net/v/t1.0-0/s130x130/50601039_2298482836831242_773128580392550400_n.jpg?_nc_cat=106&amp;_nc_ht=scontent.xx&amp;oh=81790ebf9321cd7decdd038c0c65f30e&amp;oe=5CC8B913"/>
    <hyperlink ref="AK189" r:id="rId908" display="https://scontent.xx.fbcdn.net/v/t1.0-0/s130x130/50601039_2298482836831242_773128580392550400_n.jpg?_nc_cat=106&amp;_nc_ht=scontent.xx&amp;oh=81790ebf9321cd7decdd038c0c65f30e&amp;oe=5CC8B913"/>
    <hyperlink ref="AK190" r:id="rId909" display="https://scontent.xx.fbcdn.net/v/t1.0-0/s130x130/50601039_2298482836831242_773128580392550400_n.jpg?_nc_cat=106&amp;_nc_ht=scontent.xx&amp;oh=81790ebf9321cd7decdd038c0c65f30e&amp;oe=5CC8B913"/>
    <hyperlink ref="AK191" r:id="rId910" display="https://scontent.xx.fbcdn.net/v/t1.0-0/s130x130/50601039_2298482836831242_773128580392550400_n.jpg?_nc_cat=106&amp;_nc_ht=scontent.xx&amp;oh=81790ebf9321cd7decdd038c0c65f30e&amp;oe=5CC8B913"/>
    <hyperlink ref="AK192" r:id="rId911" display="https://scontent.xx.fbcdn.net/v/t1.0-0/s130x130/50601039_2298482836831242_773128580392550400_n.jpg?_nc_cat=106&amp;_nc_ht=scontent.xx&amp;oh=81790ebf9321cd7decdd038c0c65f30e&amp;oe=5CC8B913"/>
    <hyperlink ref="AK193" r:id="rId912" display="https://scontent.xx.fbcdn.net/v/t1.0-0/s130x130/50601039_2298482836831242_773128580392550400_n.jpg?_nc_cat=106&amp;_nc_ht=scontent.xx&amp;oh=81790ebf9321cd7decdd038c0c65f30e&amp;oe=5CC8B913"/>
    <hyperlink ref="AK194" r:id="rId913" display="https://scontent.xx.fbcdn.net/v/t1.0-0/s130x130/50601039_2298482836831242_773128580392550400_n.jpg?_nc_cat=106&amp;_nc_ht=scontent.xx&amp;oh=81790ebf9321cd7decdd038c0c65f30e&amp;oe=5CC8B913"/>
    <hyperlink ref="AK195" r:id="rId914" display="https://scontent.xx.fbcdn.net/v/t15.5256-10/s130x130/50015879_288887125136055_2199427119916777472_n.jpg?_nc_cat=103&amp;_nc_ht=scontent.xx&amp;oh=2828b44a6668350cbff03acd4d2eeb0e&amp;oe=5CFE184E"/>
    <hyperlink ref="AK196" r:id="rId915" display="https://scontent.xx.fbcdn.net/v/t15.5256-10/s130x130/50015879_288887125136055_2199427119916777472_n.jpg?_nc_cat=103&amp;_nc_ht=scontent.xx&amp;oh=2828b44a6668350cbff03acd4d2eeb0e&amp;oe=5CFE184E"/>
    <hyperlink ref="AK197" r:id="rId916" display="https://scontent.xx.fbcdn.net/v/t15.5256-10/s130x130/50015879_288887125136055_2199427119916777472_n.jpg?_nc_cat=103&amp;_nc_ht=scontent.xx&amp;oh=2828b44a6668350cbff03acd4d2eeb0e&amp;oe=5CFE184E"/>
    <hyperlink ref="AK198" r:id="rId917" display="https://scontent.xx.fbcdn.net/v/t15.5256-10/s130x130/50015879_288887125136055_2199427119916777472_n.jpg?_nc_cat=103&amp;_nc_ht=scontent.xx&amp;oh=2828b44a6668350cbff03acd4d2eeb0e&amp;oe=5CFE184E"/>
    <hyperlink ref="AK199" r:id="rId918" display="https://scontent.xx.fbcdn.net/v/t15.5256-10/s130x130/50015879_288887125136055_2199427119916777472_n.jpg?_nc_cat=103&amp;_nc_ht=scontent.xx&amp;oh=2828b44a6668350cbff03acd4d2eeb0e&amp;oe=5CFE184E"/>
    <hyperlink ref="AK200" r:id="rId919"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2" r:id="rId920"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3" r:id="rId921"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4" r:id="rId92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6" r:id="rId923"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7" r:id="rId924"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8" r:id="rId925"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09" r:id="rId926"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0" r:id="rId927"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1" r:id="rId928"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2" r:id="rId929"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3" r:id="rId930"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5" r:id="rId931"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7" r:id="rId93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8" r:id="rId933"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19" r:id="rId934"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1" r:id="rId935"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3" r:id="rId936"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4" r:id="rId937"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5" r:id="rId938"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6" r:id="rId939"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28" r:id="rId940"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0" r:id="rId941"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2" r:id="rId94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3" r:id="rId943"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4" r:id="rId944"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5" r:id="rId945"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7" r:id="rId946"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38" r:id="rId947"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0" r:id="rId948"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1" r:id="rId949"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3" r:id="rId950"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5" r:id="rId951"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7" r:id="rId95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49" r:id="rId953"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0" r:id="rId954"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1" r:id="rId955"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2" r:id="rId956"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3" r:id="rId957"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4" r:id="rId958"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5" r:id="rId959"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6" r:id="rId960"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7" r:id="rId961"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8" r:id="rId96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59" r:id="rId963"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260" r:id="rId964" display="https://scontent.xx.fbcdn.net/v/t15.5256-10/p130x130/50027822_2293199400712838_114182001916903424_n.jpg?_nc_cat=102&amp;_nc_ht=scontent.xx&amp;oh=4a7d9089322271bbfe30f00205871145&amp;oe=5CB68065"/>
    <hyperlink ref="AK261" r:id="rId965" display="https://scontent.xx.fbcdn.net/v/t15.5256-10/p130x130/50027822_2293199400712838_114182001916903424_n.jpg?_nc_cat=102&amp;_nc_ht=scontent.xx&amp;oh=4a7d9089322271bbfe30f00205871145&amp;oe=5CB68065"/>
    <hyperlink ref="AK262" r:id="rId966" display="https://scontent.xx.fbcdn.net/v/t15.5256-10/p130x130/50027822_2293199400712838_114182001916903424_n.jpg?_nc_cat=102&amp;_nc_ht=scontent.xx&amp;oh=4a7d9089322271bbfe30f00205871145&amp;oe=5CB68065"/>
    <hyperlink ref="AK263" r:id="rId967" display="https://scontent.xx.fbcdn.net/v/t15.5256-10/p130x130/50027822_2293199400712838_114182001916903424_n.jpg?_nc_cat=102&amp;_nc_ht=scontent.xx&amp;oh=4a7d9089322271bbfe30f00205871145&amp;oe=5CB68065"/>
    <hyperlink ref="AK265" r:id="rId968" display="https://scontent.xx.fbcdn.net/v/t15.5256-10/p130x130/50027822_2293199400712838_114182001916903424_n.jpg?_nc_cat=102&amp;_nc_ht=scontent.xx&amp;oh=4a7d9089322271bbfe30f00205871145&amp;oe=5CB68065"/>
    <hyperlink ref="AK267" r:id="rId969" display="https://scontent.xx.fbcdn.net/v/t15.5256-10/p130x130/50027822_2293199400712838_114182001916903424_n.jpg?_nc_cat=102&amp;_nc_ht=scontent.xx&amp;oh=4a7d9089322271bbfe30f00205871145&amp;oe=5CB68065"/>
    <hyperlink ref="AK269" r:id="rId970" display="https://scontent.xx.fbcdn.net/v/t15.5256-10/p130x130/50027822_2293199400712838_114182001916903424_n.jpg?_nc_cat=102&amp;_nc_ht=scontent.xx&amp;oh=4a7d9089322271bbfe30f00205871145&amp;oe=5CB68065"/>
    <hyperlink ref="AK271" r:id="rId971" display="https://scontent.xx.fbcdn.net/v/t15.5256-10/p130x130/50027822_2293199400712838_114182001916903424_n.jpg?_nc_cat=102&amp;_nc_ht=scontent.xx&amp;oh=4a7d9089322271bbfe30f00205871145&amp;oe=5CB68065"/>
    <hyperlink ref="AK272" r:id="rId972" display="https://scontent.xx.fbcdn.net/v/t15.5256-10/p130x130/50027822_2293199400712838_114182001916903424_n.jpg?_nc_cat=102&amp;_nc_ht=scontent.xx&amp;oh=4a7d9089322271bbfe30f00205871145&amp;oe=5CB68065"/>
    <hyperlink ref="AK274" r:id="rId973" display="https://scontent.xx.fbcdn.net/v/t15.5256-10/p130x130/50027822_2293199400712838_114182001916903424_n.jpg?_nc_cat=102&amp;_nc_ht=scontent.xx&amp;oh=4a7d9089322271bbfe30f00205871145&amp;oe=5CB68065"/>
    <hyperlink ref="AK275" r:id="rId974" display="https://scontent.xx.fbcdn.net/v/t15.5256-10/p130x130/50027822_2293199400712838_114182001916903424_n.jpg?_nc_cat=102&amp;_nc_ht=scontent.xx&amp;oh=4a7d9089322271bbfe30f00205871145&amp;oe=5CB68065"/>
    <hyperlink ref="AK276" r:id="rId975" display="https://scontent.xx.fbcdn.net/v/t15.5256-10/p130x130/50027822_2293199400712838_114182001916903424_n.jpg?_nc_cat=102&amp;_nc_ht=scontent.xx&amp;oh=4a7d9089322271bbfe30f00205871145&amp;oe=5CB68065"/>
    <hyperlink ref="AK277" r:id="rId976" display="https://scontent.xx.fbcdn.net/v/t15.5256-10/p130x130/50027822_2293199400712838_114182001916903424_n.jpg?_nc_cat=102&amp;_nc_ht=scontent.xx&amp;oh=4a7d9089322271bbfe30f00205871145&amp;oe=5CB68065"/>
    <hyperlink ref="AK278" r:id="rId977" display="https://scontent.xx.fbcdn.net/v/t15.5256-10/p130x130/50027822_2293199400712838_114182001916903424_n.jpg?_nc_cat=102&amp;_nc_ht=scontent.xx&amp;oh=4a7d9089322271bbfe30f00205871145&amp;oe=5CB68065"/>
    <hyperlink ref="AK279" r:id="rId978" display="https://scontent.xx.fbcdn.net/v/t15.5256-10/p130x130/50027822_2293199400712838_114182001916903424_n.jpg?_nc_cat=102&amp;_nc_ht=scontent.xx&amp;oh=4a7d9089322271bbfe30f00205871145&amp;oe=5CB68065"/>
    <hyperlink ref="AK280" r:id="rId979" display="https://scontent.xx.fbcdn.net/v/t15.5256-10/p130x130/50027822_2293199400712838_114182001916903424_n.jpg?_nc_cat=102&amp;_nc_ht=scontent.xx&amp;oh=4a7d9089322271bbfe30f00205871145&amp;oe=5CB68065"/>
    <hyperlink ref="AK281" r:id="rId980" display="https://scontent.xx.fbcdn.net/v/t15.5256-10/p130x130/50027822_2293199400712838_114182001916903424_n.jpg?_nc_cat=102&amp;_nc_ht=scontent.xx&amp;oh=4a7d9089322271bbfe30f00205871145&amp;oe=5CB68065"/>
    <hyperlink ref="AK282" r:id="rId981" display="https://scontent.xx.fbcdn.net/v/t15.5256-10/p130x130/50027822_2293199400712838_114182001916903424_n.jpg?_nc_cat=102&amp;_nc_ht=scontent.xx&amp;oh=4a7d9089322271bbfe30f00205871145&amp;oe=5CB68065"/>
    <hyperlink ref="AK283" r:id="rId982" display="https://scontent.xx.fbcdn.net/v/t15.5256-10/p130x130/50027822_2293199400712838_114182001916903424_n.jpg?_nc_cat=102&amp;_nc_ht=scontent.xx&amp;oh=4a7d9089322271bbfe30f00205871145&amp;oe=5CB68065"/>
    <hyperlink ref="AK284" r:id="rId983" display="https://scontent.xx.fbcdn.net/v/t15.5256-10/p130x130/50027822_2293199400712838_114182001916903424_n.jpg?_nc_cat=102&amp;_nc_ht=scontent.xx&amp;oh=4a7d9089322271bbfe30f00205871145&amp;oe=5CB68065"/>
    <hyperlink ref="AK285" r:id="rId984" display="https://scontent.xx.fbcdn.net/v/t15.5256-10/p130x130/50027822_2293199400712838_114182001916903424_n.jpg?_nc_cat=102&amp;_nc_ht=scontent.xx&amp;oh=4a7d9089322271bbfe30f00205871145&amp;oe=5CB68065"/>
    <hyperlink ref="AK286" r:id="rId985" display="https://external.xx.fbcdn.net/safe_image.php?d=AQAf43d0IGl2B9sd&amp;w=130&amp;h=130&amp;url=https%3A%2F%2Fwww.amnesty.org%3A443%2Fremote.axd%2Faineupstrmediaprd.blob.core.windows.net%2Fmedia%2F15149%2F238416.jpg%3Fcenter%3D0.5%252C0.5%26preset%3Dfixed_1200_630&amp;cfs=1&amp;_nc_hash=AQCqCs9F17fwKcRB"/>
    <hyperlink ref="AK287" r:id="rId986" display="https://external.xx.fbcdn.net/safe_image.php?d=AQAf43d0IGl2B9sd&amp;w=130&amp;h=130&amp;url=https%3A%2F%2Fwww.amnesty.org%3A443%2Fremote.axd%2Faineupstrmediaprd.blob.core.windows.net%2Fmedia%2F15149%2F238416.jpg%3Fcenter%3D0.5%252C0.5%26preset%3Dfixed_1200_630&amp;cfs=1&amp;_nc_hash=AQCqCs9F17fwKcRB"/>
    <hyperlink ref="AK288" r:id="rId987" display="https://external.xx.fbcdn.net/safe_image.php?d=AQAf43d0IGl2B9sd&amp;w=130&amp;h=130&amp;url=https%3A%2F%2Fwww.amnesty.org%3A443%2Fremote.axd%2Faineupstrmediaprd.blob.core.windows.net%2Fmedia%2F15149%2F238416.jpg%3Fcenter%3D0.5%252C0.5%26preset%3Dfixed_1200_630&amp;cfs=1&amp;_nc_hash=AQCqCs9F17fwKcRB"/>
    <hyperlink ref="AK289" r:id="rId988" display="https://external.xx.fbcdn.net/safe_image.php?d=AQAf43d0IGl2B9sd&amp;w=130&amp;h=130&amp;url=https%3A%2F%2Fwww.amnesty.org%3A443%2Fremote.axd%2Faineupstrmediaprd.blob.core.windows.net%2Fmedia%2F15149%2F238416.jpg%3Fcenter%3D0.5%252C0.5%26preset%3Dfixed_1200_630&amp;cfs=1&amp;_nc_hash=AQCqCs9F17fwKcRB"/>
    <hyperlink ref="AK291" r:id="rId989" display="https://external.xx.fbcdn.net/safe_image.php?d=AQAf43d0IGl2B9sd&amp;w=130&amp;h=130&amp;url=https%3A%2F%2Fwww.amnesty.org%3A443%2Fremote.axd%2Faineupstrmediaprd.blob.core.windows.net%2Fmedia%2F15149%2F238416.jpg%3Fcenter%3D0.5%252C0.5%26preset%3Dfixed_1200_630&amp;cfs=1&amp;_nc_hash=AQCqCs9F17fwKcRB"/>
    <hyperlink ref="AK293" r:id="rId990" display="https://external.xx.fbcdn.net/safe_image.php?d=AQAf43d0IGl2B9sd&amp;w=130&amp;h=130&amp;url=https%3A%2F%2Fwww.amnesty.org%3A443%2Fremote.axd%2Faineupstrmediaprd.blob.core.windows.net%2Fmedia%2F15149%2F238416.jpg%3Fcenter%3D0.5%252C0.5%26preset%3Dfixed_1200_630&amp;cfs=1&amp;_nc_hash=AQCqCs9F17fwKcRB"/>
    <hyperlink ref="AK295" r:id="rId991" display="https://external.xx.fbcdn.net/safe_image.php?d=AQAf43d0IGl2B9sd&amp;w=130&amp;h=130&amp;url=https%3A%2F%2Fwww.amnesty.org%3A443%2Fremote.axd%2Faineupstrmediaprd.blob.core.windows.net%2Fmedia%2F15149%2F238416.jpg%3Fcenter%3D0.5%252C0.5%26preset%3Dfixed_1200_630&amp;cfs=1&amp;_nc_hash=AQCqCs9F17fwKcRB"/>
    <hyperlink ref="AK296" r:id="rId992" display="https://external.xx.fbcdn.net/safe_image.php?d=AQAf43d0IGl2B9sd&amp;w=130&amp;h=130&amp;url=https%3A%2F%2Fwww.amnesty.org%3A443%2Fremote.axd%2Faineupstrmediaprd.blob.core.windows.net%2Fmedia%2F15149%2F238416.jpg%3Fcenter%3D0.5%252C0.5%26preset%3Dfixed_1200_630&amp;cfs=1&amp;_nc_hash=AQCqCs9F17fwKcRB"/>
    <hyperlink ref="AK298" r:id="rId993" display="https://external.xx.fbcdn.net/safe_image.php?d=AQAf43d0IGl2B9sd&amp;w=130&amp;h=130&amp;url=https%3A%2F%2Fwww.amnesty.org%3A443%2Fremote.axd%2Faineupstrmediaprd.blob.core.windows.net%2Fmedia%2F15149%2F238416.jpg%3Fcenter%3D0.5%252C0.5%26preset%3Dfixed_1200_630&amp;cfs=1&amp;_nc_hash=AQCqCs9F17fwKcRB"/>
    <hyperlink ref="AK300" r:id="rId994" display="https://external.xx.fbcdn.net/safe_image.php?d=AQAf43d0IGl2B9sd&amp;w=130&amp;h=130&amp;url=https%3A%2F%2Fwww.amnesty.org%3A443%2Fremote.axd%2Faineupstrmediaprd.blob.core.windows.net%2Fmedia%2F15149%2F238416.jpg%3Fcenter%3D0.5%252C0.5%26preset%3Dfixed_1200_630&amp;cfs=1&amp;_nc_hash=AQCqCs9F17fwKcRB"/>
    <hyperlink ref="AK301" r:id="rId995" display="https://external.xx.fbcdn.net/safe_image.php?d=AQAf43d0IGl2B9sd&amp;w=130&amp;h=130&amp;url=https%3A%2F%2Fwww.amnesty.org%3A443%2Fremote.axd%2Faineupstrmediaprd.blob.core.windows.net%2Fmedia%2F15149%2F238416.jpg%3Fcenter%3D0.5%252C0.5%26preset%3Dfixed_1200_630&amp;cfs=1&amp;_nc_hash=AQCqCs9F17fwKcRB"/>
    <hyperlink ref="AK303" r:id="rId996" display="https://external.xx.fbcdn.net/safe_image.php?d=AQAf43d0IGl2B9sd&amp;w=130&amp;h=130&amp;url=https%3A%2F%2Fwww.amnesty.org%3A443%2Fremote.axd%2Faineupstrmediaprd.blob.core.windows.net%2Fmedia%2F15149%2F238416.jpg%3Fcenter%3D0.5%252C0.5%26preset%3Dfixed_1200_630&amp;cfs=1&amp;_nc_hash=AQCqCs9F17fwKcRB"/>
    <hyperlink ref="AK305" r:id="rId997" display="https://external.xx.fbcdn.net/safe_image.php?d=AQAf43d0IGl2B9sd&amp;w=130&amp;h=130&amp;url=https%3A%2F%2Fwww.amnesty.org%3A443%2Fremote.axd%2Faineupstrmediaprd.blob.core.windows.net%2Fmedia%2F15149%2F238416.jpg%3Fcenter%3D0.5%252C0.5%26preset%3Dfixed_1200_630&amp;cfs=1&amp;_nc_hash=AQCqCs9F17fwKcRB"/>
    <hyperlink ref="AK307" r:id="rId998" display="https://external.xx.fbcdn.net/safe_image.php?d=AQAf43d0IGl2B9sd&amp;w=130&amp;h=130&amp;url=https%3A%2F%2Fwww.amnesty.org%3A443%2Fremote.axd%2Faineupstrmediaprd.blob.core.windows.net%2Fmedia%2F15149%2F238416.jpg%3Fcenter%3D0.5%252C0.5%26preset%3Dfixed_1200_630&amp;cfs=1&amp;_nc_hash=AQCqCs9F17fwKcRB"/>
    <hyperlink ref="AK308" r:id="rId999" display="https://external.xx.fbcdn.net/safe_image.php?d=AQAf43d0IGl2B9sd&amp;w=130&amp;h=130&amp;url=https%3A%2F%2Fwww.amnesty.org%3A443%2Fremote.axd%2Faineupstrmediaprd.blob.core.windows.net%2Fmedia%2F15149%2F238416.jpg%3Fcenter%3D0.5%252C0.5%26preset%3Dfixed_1200_630&amp;cfs=1&amp;_nc_hash=AQCqCs9F17fwKcRB"/>
    <hyperlink ref="AK310" r:id="rId1000" display="https://external.xx.fbcdn.net/safe_image.php?d=AQAf43d0IGl2B9sd&amp;w=130&amp;h=130&amp;url=https%3A%2F%2Fwww.amnesty.org%3A443%2Fremote.axd%2Faineupstrmediaprd.blob.core.windows.net%2Fmedia%2F15149%2F238416.jpg%3Fcenter%3D0.5%252C0.5%26preset%3Dfixed_1200_630&amp;cfs=1&amp;_nc_hash=AQCqCs9F17fwKcRB"/>
    <hyperlink ref="AK311" r:id="rId1001" display="https://external.xx.fbcdn.net/safe_image.php?d=AQAf43d0IGl2B9sd&amp;w=130&amp;h=130&amp;url=https%3A%2F%2Fwww.amnesty.org%3A443%2Fremote.axd%2Faineupstrmediaprd.blob.core.windows.net%2Fmedia%2F15149%2F238416.jpg%3Fcenter%3D0.5%252C0.5%26preset%3Dfixed_1200_630&amp;cfs=1&amp;_nc_hash=AQCqCs9F17fwKcRB"/>
    <hyperlink ref="AK312" r:id="rId1002" display="https://external.xx.fbcdn.net/safe_image.php?d=AQAf43d0IGl2B9sd&amp;w=130&amp;h=130&amp;url=https%3A%2F%2Fwww.amnesty.org%3A443%2Fremote.axd%2Faineupstrmediaprd.blob.core.windows.net%2Fmedia%2F15149%2F238416.jpg%3Fcenter%3D0.5%252C0.5%26preset%3Dfixed_1200_630&amp;cfs=1&amp;_nc_hash=AQCqCs9F17fwKcRB"/>
    <hyperlink ref="AK314" r:id="rId1003" display="https://external.xx.fbcdn.net/safe_image.php?d=AQAf43d0IGl2B9sd&amp;w=130&amp;h=130&amp;url=https%3A%2F%2Fwww.amnesty.org%3A443%2Fremote.axd%2Faineupstrmediaprd.blob.core.windows.net%2Fmedia%2F15149%2F238416.jpg%3Fcenter%3D0.5%252C0.5%26preset%3Dfixed_1200_630&amp;cfs=1&amp;_nc_hash=AQCqCs9F17fwKcRB"/>
    <hyperlink ref="AK316" r:id="rId1004" display="https://external.xx.fbcdn.net/safe_image.php?d=AQAf43d0IGl2B9sd&amp;w=130&amp;h=130&amp;url=https%3A%2F%2Fwww.amnesty.org%3A443%2Fremote.axd%2Faineupstrmediaprd.blob.core.windows.net%2Fmedia%2F15149%2F238416.jpg%3Fcenter%3D0.5%252C0.5%26preset%3Dfixed_1200_630&amp;cfs=1&amp;_nc_hash=AQCqCs9F17fwKcRB"/>
    <hyperlink ref="AK317" r:id="rId1005" display="https://external.xx.fbcdn.net/safe_image.php?d=AQAf43d0IGl2B9sd&amp;w=130&amp;h=130&amp;url=https%3A%2F%2Fwww.amnesty.org%3A443%2Fremote.axd%2Faineupstrmediaprd.blob.core.windows.net%2Fmedia%2F15149%2F238416.jpg%3Fcenter%3D0.5%252C0.5%26preset%3Dfixed_1200_630&amp;cfs=1&amp;_nc_hash=AQCqCs9F17fwKcRB"/>
    <hyperlink ref="AK318" r:id="rId1006" display="https://external.xx.fbcdn.net/safe_image.php?d=AQAf43d0IGl2B9sd&amp;w=130&amp;h=130&amp;url=https%3A%2F%2Fwww.amnesty.org%3A443%2Fremote.axd%2Faineupstrmediaprd.blob.core.windows.net%2Fmedia%2F15149%2F238416.jpg%3Fcenter%3D0.5%252C0.5%26preset%3Dfixed_1200_630&amp;cfs=1&amp;_nc_hash=AQCqCs9F17fwKcRB"/>
    <hyperlink ref="AK319" r:id="rId1007" display="https://external.xx.fbcdn.net/safe_image.php?d=AQAf43d0IGl2B9sd&amp;w=130&amp;h=130&amp;url=https%3A%2F%2Fwww.amnesty.org%3A443%2Fremote.axd%2Faineupstrmediaprd.blob.core.windows.net%2Fmedia%2F15149%2F238416.jpg%3Fcenter%3D0.5%252C0.5%26preset%3Dfixed_1200_630&amp;cfs=1&amp;_nc_hash=AQCqCs9F17fwKcRB"/>
    <hyperlink ref="AK320" r:id="rId1008" display="https://external.xx.fbcdn.net/safe_image.php?d=AQAf43d0IGl2B9sd&amp;w=130&amp;h=130&amp;url=https%3A%2F%2Fwww.amnesty.org%3A443%2Fremote.axd%2Faineupstrmediaprd.blob.core.windows.net%2Fmedia%2F15149%2F238416.jpg%3Fcenter%3D0.5%252C0.5%26preset%3Dfixed_1200_630&amp;cfs=1&amp;_nc_hash=AQCqCs9F17fwKcRB"/>
    <hyperlink ref="AK321" r:id="rId1009" display="https://external.xx.fbcdn.net/safe_image.php?d=AQAf43d0IGl2B9sd&amp;w=130&amp;h=130&amp;url=https%3A%2F%2Fwww.amnesty.org%3A443%2Fremote.axd%2Faineupstrmediaprd.blob.core.windows.net%2Fmedia%2F15149%2F238416.jpg%3Fcenter%3D0.5%252C0.5%26preset%3Dfixed_1200_630&amp;cfs=1&amp;_nc_hash=AQCqCs9F17fwKcRB"/>
    <hyperlink ref="AK322" r:id="rId1010" display="https://external.xx.fbcdn.net/safe_image.php?d=AQAf43d0IGl2B9sd&amp;w=130&amp;h=130&amp;url=https%3A%2F%2Fwww.amnesty.org%3A443%2Fremote.axd%2Faineupstrmediaprd.blob.core.windows.net%2Fmedia%2F15149%2F238416.jpg%3Fcenter%3D0.5%252C0.5%26preset%3Dfixed_1200_630&amp;cfs=1&amp;_nc_hash=AQCqCs9F17fwKcRB"/>
    <hyperlink ref="AK323" r:id="rId1011" display="https://external.xx.fbcdn.net/safe_image.php?d=AQAf43d0IGl2B9sd&amp;w=130&amp;h=130&amp;url=https%3A%2F%2Fwww.amnesty.org%3A443%2Fremote.axd%2Faineupstrmediaprd.blob.core.windows.net%2Fmedia%2F15149%2F238416.jpg%3Fcenter%3D0.5%252C0.5%26preset%3Dfixed_1200_630&amp;cfs=1&amp;_nc_hash=AQCqCs9F17fwKcRB"/>
    <hyperlink ref="AK324" r:id="rId1012" display="https://external.xx.fbcdn.net/safe_image.php?d=AQAf43d0IGl2B9sd&amp;w=130&amp;h=130&amp;url=https%3A%2F%2Fwww.amnesty.org%3A443%2Fremote.axd%2Faineupstrmediaprd.blob.core.windows.net%2Fmedia%2F15149%2F238416.jpg%3Fcenter%3D0.5%252C0.5%26preset%3Dfixed_1200_630&amp;cfs=1&amp;_nc_hash=AQCqCs9F17fwKcRB"/>
    <hyperlink ref="AK325" r:id="rId1013" display="https://external.xx.fbcdn.net/safe_image.php?d=AQAf43d0IGl2B9sd&amp;w=130&amp;h=130&amp;url=https%3A%2F%2Fwww.amnesty.org%3A443%2Fremote.axd%2Faineupstrmediaprd.blob.core.windows.net%2Fmedia%2F15149%2F238416.jpg%3Fcenter%3D0.5%252C0.5%26preset%3Dfixed_1200_630&amp;cfs=1&amp;_nc_hash=AQCqCs9F17fwKcRB"/>
    <hyperlink ref="AK326" r:id="rId1014" display="https://external.xx.fbcdn.net/safe_image.php?d=AQAf43d0IGl2B9sd&amp;w=130&amp;h=130&amp;url=https%3A%2F%2Fwww.amnesty.org%3A443%2Fremote.axd%2Faineupstrmediaprd.blob.core.windows.net%2Fmedia%2F15149%2F238416.jpg%3Fcenter%3D0.5%252C0.5%26preset%3Dfixed_1200_630&amp;cfs=1&amp;_nc_hash=AQCqCs9F17fwKcRB"/>
    <hyperlink ref="AK327" r:id="rId1015" display="https://external.xx.fbcdn.net/safe_image.php?d=AQAf43d0IGl2B9sd&amp;w=130&amp;h=130&amp;url=https%3A%2F%2Fwww.amnesty.org%3A443%2Fremote.axd%2Faineupstrmediaprd.blob.core.windows.net%2Fmedia%2F15149%2F238416.jpg%3Fcenter%3D0.5%252C0.5%26preset%3Dfixed_1200_630&amp;cfs=1&amp;_nc_hash=AQCqCs9F17fwKcRB"/>
    <hyperlink ref="AK328" r:id="rId1016" display="https://external.xx.fbcdn.net/safe_image.php?d=AQAf43d0IGl2B9sd&amp;w=130&amp;h=130&amp;url=https%3A%2F%2Fwww.amnesty.org%3A443%2Fremote.axd%2Faineupstrmediaprd.blob.core.windows.net%2Fmedia%2F15149%2F238416.jpg%3Fcenter%3D0.5%252C0.5%26preset%3Dfixed_1200_630&amp;cfs=1&amp;_nc_hash=AQCqCs9F17fwKcRB"/>
    <hyperlink ref="AK329" r:id="rId1017"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1" r:id="rId1018"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3" r:id="rId1019"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5" r:id="rId1020"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6" r:id="rId1021"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7" r:id="rId1022"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38" r:id="rId1023"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0" r:id="rId1024"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2" r:id="rId1025"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4" r:id="rId1026"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6" r:id="rId1027"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8" r:id="rId1028"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49" r:id="rId1029"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0" r:id="rId1030"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2" r:id="rId1031"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4" r:id="rId1032"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5" r:id="rId1033"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6" r:id="rId1034"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7" r:id="rId1035"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8" r:id="rId1036"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59" r:id="rId1037"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60" r:id="rId1038"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61" r:id="rId1039"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363" r:id="rId1040" display="https://external.xx.fbcdn.net/safe_image.php?d=AQD4ctq8a0sauDGM&amp;w=130&amp;h=130&amp;url=https%3A%2F%2Fwww.amnesty.org%3A443%2Fremote.axd%2Faineupstrmediaprd.blob.core.windows.net%2Fmedia%2F19989%2F246821.jpg%3Fcenter%3D0.5%252C0.5%26preset%3Dfixed_1200_630&amp;cfs=1&amp;_nc_hash=AQA0oDf6_DZ2QAd9"/>
    <hyperlink ref="AK364" r:id="rId1041" display="https://external.xx.fbcdn.net/safe_image.php?d=AQD4ctq8a0sauDGM&amp;w=130&amp;h=130&amp;url=https%3A%2F%2Fwww.amnesty.org%3A443%2Fremote.axd%2Faineupstrmediaprd.blob.core.windows.net%2Fmedia%2F19989%2F246821.jpg%3Fcenter%3D0.5%252C0.5%26preset%3Dfixed_1200_630&amp;cfs=1&amp;_nc_hash=AQA0oDf6_DZ2QAd9"/>
    <hyperlink ref="AK366" r:id="rId1042" display="https://external.xx.fbcdn.net/safe_image.php?d=AQD4ctq8a0sauDGM&amp;w=130&amp;h=130&amp;url=https%3A%2F%2Fwww.amnesty.org%3A443%2Fremote.axd%2Faineupstrmediaprd.blob.core.windows.net%2Fmedia%2F19989%2F246821.jpg%3Fcenter%3D0.5%252C0.5%26preset%3Dfixed_1200_630&amp;cfs=1&amp;_nc_hash=AQA0oDf6_DZ2QAd9"/>
    <hyperlink ref="AK367" r:id="rId1043" display="https://external.xx.fbcdn.net/safe_image.php?d=AQD4ctq8a0sauDGM&amp;w=130&amp;h=130&amp;url=https%3A%2F%2Fwww.amnesty.org%3A443%2Fremote.axd%2Faineupstrmediaprd.blob.core.windows.net%2Fmedia%2F19989%2F246821.jpg%3Fcenter%3D0.5%252C0.5%26preset%3Dfixed_1200_630&amp;cfs=1&amp;_nc_hash=AQA0oDf6_DZ2QAd9"/>
    <hyperlink ref="AK369" r:id="rId1044" display="https://external.xx.fbcdn.net/safe_image.php?d=AQD4ctq8a0sauDGM&amp;w=130&amp;h=130&amp;url=https%3A%2F%2Fwww.amnesty.org%3A443%2Fremote.axd%2Faineupstrmediaprd.blob.core.windows.net%2Fmedia%2F19989%2F246821.jpg%3Fcenter%3D0.5%252C0.5%26preset%3Dfixed_1200_630&amp;cfs=1&amp;_nc_hash=AQA0oDf6_DZ2QAd9"/>
    <hyperlink ref="AK370" r:id="rId1045" display="https://external.xx.fbcdn.net/safe_image.php?d=AQD4ctq8a0sauDGM&amp;w=130&amp;h=130&amp;url=https%3A%2F%2Fwww.amnesty.org%3A443%2Fremote.axd%2Faineupstrmediaprd.blob.core.windows.net%2Fmedia%2F19989%2F246821.jpg%3Fcenter%3D0.5%252C0.5%26preset%3Dfixed_1200_630&amp;cfs=1&amp;_nc_hash=AQA0oDf6_DZ2QAd9"/>
    <hyperlink ref="AK371" r:id="rId1046" display="https://external.xx.fbcdn.net/safe_image.php?d=AQD4ctq8a0sauDGM&amp;w=130&amp;h=130&amp;url=https%3A%2F%2Fwww.amnesty.org%3A443%2Fremote.axd%2Faineupstrmediaprd.blob.core.windows.net%2Fmedia%2F19989%2F246821.jpg%3Fcenter%3D0.5%252C0.5%26preset%3Dfixed_1200_630&amp;cfs=1&amp;_nc_hash=AQA0oDf6_DZ2QAd9"/>
    <hyperlink ref="AK372" r:id="rId1047" display="https://external.xx.fbcdn.net/safe_image.php?d=AQD4ctq8a0sauDGM&amp;w=130&amp;h=130&amp;url=https%3A%2F%2Fwww.amnesty.org%3A443%2Fremote.axd%2Faineupstrmediaprd.blob.core.windows.net%2Fmedia%2F19989%2F246821.jpg%3Fcenter%3D0.5%252C0.5%26preset%3Dfixed_1200_630&amp;cfs=1&amp;_nc_hash=AQA0oDf6_DZ2QAd9"/>
    <hyperlink ref="AK373" r:id="rId1048" display="https://external.xx.fbcdn.net/safe_image.php?d=AQD4ctq8a0sauDGM&amp;w=130&amp;h=130&amp;url=https%3A%2F%2Fwww.amnesty.org%3A443%2Fremote.axd%2Faineupstrmediaprd.blob.core.windows.net%2Fmedia%2F19989%2F246821.jpg%3Fcenter%3D0.5%252C0.5%26preset%3Dfixed_1200_630&amp;cfs=1&amp;_nc_hash=AQA0oDf6_DZ2QAd9"/>
    <hyperlink ref="AK375" r:id="rId1049" display="https://external.xx.fbcdn.net/safe_image.php?d=AQD4ctq8a0sauDGM&amp;w=130&amp;h=130&amp;url=https%3A%2F%2Fwww.amnesty.org%3A443%2Fremote.axd%2Faineupstrmediaprd.blob.core.windows.net%2Fmedia%2F19989%2F246821.jpg%3Fcenter%3D0.5%252C0.5%26preset%3Dfixed_1200_630&amp;cfs=1&amp;_nc_hash=AQA0oDf6_DZ2QAd9"/>
    <hyperlink ref="AK376" r:id="rId1050" display="https://external.xx.fbcdn.net/safe_image.php?d=AQD4ctq8a0sauDGM&amp;w=130&amp;h=130&amp;url=https%3A%2F%2Fwww.amnesty.org%3A443%2Fremote.axd%2Faineupstrmediaprd.blob.core.windows.net%2Fmedia%2F19989%2F246821.jpg%3Fcenter%3D0.5%252C0.5%26preset%3Dfixed_1200_630&amp;cfs=1&amp;_nc_hash=AQA0oDf6_DZ2QAd9"/>
    <hyperlink ref="AK377" r:id="rId1051" display="https://external.xx.fbcdn.net/safe_image.php?d=AQD4ctq8a0sauDGM&amp;w=130&amp;h=130&amp;url=https%3A%2F%2Fwww.amnesty.org%3A443%2Fremote.axd%2Faineupstrmediaprd.blob.core.windows.net%2Fmedia%2F19989%2F246821.jpg%3Fcenter%3D0.5%252C0.5%26preset%3Dfixed_1200_630&amp;cfs=1&amp;_nc_hash=AQA0oDf6_DZ2QAd9"/>
    <hyperlink ref="AK378" r:id="rId1052" display="https://external.xx.fbcdn.net/safe_image.php?d=AQD4ctq8a0sauDGM&amp;w=130&amp;h=130&amp;url=https%3A%2F%2Fwww.amnesty.org%3A443%2Fremote.axd%2Faineupstrmediaprd.blob.core.windows.net%2Fmedia%2F19989%2F246821.jpg%3Fcenter%3D0.5%252C0.5%26preset%3Dfixed_1200_630&amp;cfs=1&amp;_nc_hash=AQA0oDf6_DZ2QAd9"/>
    <hyperlink ref="AK380" r:id="rId1053" display="https://external.xx.fbcdn.net/safe_image.php?d=AQD4ctq8a0sauDGM&amp;w=130&amp;h=130&amp;url=https%3A%2F%2Fwww.amnesty.org%3A443%2Fremote.axd%2Faineupstrmediaprd.blob.core.windows.net%2Fmedia%2F19989%2F246821.jpg%3Fcenter%3D0.5%252C0.5%26preset%3Dfixed_1200_630&amp;cfs=1&amp;_nc_hash=AQA0oDf6_DZ2QAd9"/>
    <hyperlink ref="AK382" r:id="rId1054" display="https://external.xx.fbcdn.net/safe_image.php?d=AQD4ctq8a0sauDGM&amp;w=130&amp;h=130&amp;url=https%3A%2F%2Fwww.amnesty.org%3A443%2Fremote.axd%2Faineupstrmediaprd.blob.core.windows.net%2Fmedia%2F19989%2F246821.jpg%3Fcenter%3D0.5%252C0.5%26preset%3Dfixed_1200_630&amp;cfs=1&amp;_nc_hash=AQA0oDf6_DZ2QAd9"/>
    <hyperlink ref="AK384" r:id="rId1055" display="https://external.xx.fbcdn.net/safe_image.php?d=AQD4ctq8a0sauDGM&amp;w=130&amp;h=130&amp;url=https%3A%2F%2Fwww.amnesty.org%3A443%2Fremote.axd%2Faineupstrmediaprd.blob.core.windows.net%2Fmedia%2F19989%2F246821.jpg%3Fcenter%3D0.5%252C0.5%26preset%3Dfixed_1200_630&amp;cfs=1&amp;_nc_hash=AQA0oDf6_DZ2QAd9"/>
    <hyperlink ref="AK386" r:id="rId1056" display="https://external.xx.fbcdn.net/safe_image.php?d=AQD4ctq8a0sauDGM&amp;w=130&amp;h=130&amp;url=https%3A%2F%2Fwww.amnesty.org%3A443%2Fremote.axd%2Faineupstrmediaprd.blob.core.windows.net%2Fmedia%2F19989%2F246821.jpg%3Fcenter%3D0.5%252C0.5%26preset%3Dfixed_1200_630&amp;cfs=1&amp;_nc_hash=AQA0oDf6_DZ2QAd9"/>
    <hyperlink ref="AK387" r:id="rId1057" display="https://external.xx.fbcdn.net/safe_image.php?d=AQD4ctq8a0sauDGM&amp;w=130&amp;h=130&amp;url=https%3A%2F%2Fwww.amnesty.org%3A443%2Fremote.axd%2Faineupstrmediaprd.blob.core.windows.net%2Fmedia%2F19989%2F246821.jpg%3Fcenter%3D0.5%252C0.5%26preset%3Dfixed_1200_630&amp;cfs=1&amp;_nc_hash=AQA0oDf6_DZ2QAd9"/>
    <hyperlink ref="AK389" r:id="rId1058" display="https://external.xx.fbcdn.net/safe_image.php?d=AQD4ctq8a0sauDGM&amp;w=130&amp;h=130&amp;url=https%3A%2F%2Fwww.amnesty.org%3A443%2Fremote.axd%2Faineupstrmediaprd.blob.core.windows.net%2Fmedia%2F19989%2F246821.jpg%3Fcenter%3D0.5%252C0.5%26preset%3Dfixed_1200_630&amp;cfs=1&amp;_nc_hash=AQA0oDf6_DZ2QAd9"/>
    <hyperlink ref="AK390" r:id="rId1059" display="https://external.xx.fbcdn.net/safe_image.php?d=AQD4ctq8a0sauDGM&amp;w=130&amp;h=130&amp;url=https%3A%2F%2Fwww.amnesty.org%3A443%2Fremote.axd%2Faineupstrmediaprd.blob.core.windows.net%2Fmedia%2F19989%2F246821.jpg%3Fcenter%3D0.5%252C0.5%26preset%3Dfixed_1200_630&amp;cfs=1&amp;_nc_hash=AQA0oDf6_DZ2QAd9"/>
    <hyperlink ref="AK391" r:id="rId1060" display="https://external.xx.fbcdn.net/safe_image.php?d=AQD4ctq8a0sauDGM&amp;w=130&amp;h=130&amp;url=https%3A%2F%2Fwww.amnesty.org%3A443%2Fremote.axd%2Faineupstrmediaprd.blob.core.windows.net%2Fmedia%2F19989%2F246821.jpg%3Fcenter%3D0.5%252C0.5%26preset%3Dfixed_1200_630&amp;cfs=1&amp;_nc_hash=AQA0oDf6_DZ2QAd9"/>
    <hyperlink ref="AK393" r:id="rId1061" display="https://external.xx.fbcdn.net/safe_image.php?d=AQD4ctq8a0sauDGM&amp;w=130&amp;h=130&amp;url=https%3A%2F%2Fwww.amnesty.org%3A443%2Fremote.axd%2Faineupstrmediaprd.blob.core.windows.net%2Fmedia%2F19989%2F246821.jpg%3Fcenter%3D0.5%252C0.5%26preset%3Dfixed_1200_630&amp;cfs=1&amp;_nc_hash=AQA0oDf6_DZ2QAd9"/>
    <hyperlink ref="AK394" r:id="rId1062" display="https://external.xx.fbcdn.net/safe_image.php?d=AQD4ctq8a0sauDGM&amp;w=130&amp;h=130&amp;url=https%3A%2F%2Fwww.amnesty.org%3A443%2Fremote.axd%2Faineupstrmediaprd.blob.core.windows.net%2Fmedia%2F19989%2F246821.jpg%3Fcenter%3D0.5%252C0.5%26preset%3Dfixed_1200_630&amp;cfs=1&amp;_nc_hash=AQA0oDf6_DZ2QAd9"/>
    <hyperlink ref="AK395" r:id="rId1063" display="https://external.xx.fbcdn.net/safe_image.php?d=AQD4ctq8a0sauDGM&amp;w=130&amp;h=130&amp;url=https%3A%2F%2Fwww.amnesty.org%3A443%2Fremote.axd%2Faineupstrmediaprd.blob.core.windows.net%2Fmedia%2F19989%2F246821.jpg%3Fcenter%3D0.5%252C0.5%26preset%3Dfixed_1200_630&amp;cfs=1&amp;_nc_hash=AQA0oDf6_DZ2QAd9"/>
    <hyperlink ref="AK396" r:id="rId1064" display="https://external.xx.fbcdn.net/safe_image.php?d=AQD4ctq8a0sauDGM&amp;w=130&amp;h=130&amp;url=https%3A%2F%2Fwww.amnesty.org%3A443%2Fremote.axd%2Faineupstrmediaprd.blob.core.windows.net%2Fmedia%2F19989%2F246821.jpg%3Fcenter%3D0.5%252C0.5%26preset%3Dfixed_1200_630&amp;cfs=1&amp;_nc_hash=AQA0oDf6_DZ2QAd9"/>
    <hyperlink ref="AK397" r:id="rId1065" display="https://external.xx.fbcdn.net/safe_image.php?d=AQD4ctq8a0sauDGM&amp;w=130&amp;h=130&amp;url=https%3A%2F%2Fwww.amnesty.org%3A443%2Fremote.axd%2Faineupstrmediaprd.blob.core.windows.net%2Fmedia%2F19989%2F246821.jpg%3Fcenter%3D0.5%252C0.5%26preset%3Dfixed_1200_630&amp;cfs=1&amp;_nc_hash=AQA0oDf6_DZ2QAd9"/>
    <hyperlink ref="AK398" r:id="rId1066" display="https://external.xx.fbcdn.net/safe_image.php?d=AQD4ctq8a0sauDGM&amp;w=130&amp;h=130&amp;url=https%3A%2F%2Fwww.amnesty.org%3A443%2Fremote.axd%2Faineupstrmediaprd.blob.core.windows.net%2Fmedia%2F19989%2F246821.jpg%3Fcenter%3D0.5%252C0.5%26preset%3Dfixed_1200_630&amp;cfs=1&amp;_nc_hash=AQA0oDf6_DZ2QAd9"/>
    <hyperlink ref="AK399" r:id="rId1067" display="https://external.xx.fbcdn.net/safe_image.php?d=AQD4ctq8a0sauDGM&amp;w=130&amp;h=130&amp;url=https%3A%2F%2Fwww.amnesty.org%3A443%2Fremote.axd%2Faineupstrmediaprd.blob.core.windows.net%2Fmedia%2F19989%2F246821.jpg%3Fcenter%3D0.5%252C0.5%26preset%3Dfixed_1200_630&amp;cfs=1&amp;_nc_hash=AQA0oDf6_DZ2QAd9"/>
    <hyperlink ref="AK401" r:id="rId1068" display="https://external.xx.fbcdn.net/safe_image.php?d=AQD4ctq8a0sauDGM&amp;w=130&amp;h=130&amp;url=https%3A%2F%2Fwww.amnesty.org%3A443%2Fremote.axd%2Faineupstrmediaprd.blob.core.windows.net%2Fmedia%2F19989%2F246821.jpg%3Fcenter%3D0.5%252C0.5%26preset%3Dfixed_1200_630&amp;cfs=1&amp;_nc_hash=AQA0oDf6_DZ2QAd9"/>
    <hyperlink ref="AK402" r:id="rId1069" display="https://external.xx.fbcdn.net/safe_image.php?d=AQD4ctq8a0sauDGM&amp;w=130&amp;h=130&amp;url=https%3A%2F%2Fwww.amnesty.org%3A443%2Fremote.axd%2Faineupstrmediaprd.blob.core.windows.net%2Fmedia%2F19989%2F246821.jpg%3Fcenter%3D0.5%252C0.5%26preset%3Dfixed_1200_630&amp;cfs=1&amp;_nc_hash=AQA0oDf6_DZ2QAd9"/>
    <hyperlink ref="AK403" r:id="rId1070" display="https://external.xx.fbcdn.net/safe_image.php?d=AQD4ctq8a0sauDGM&amp;w=130&amp;h=130&amp;url=https%3A%2F%2Fwww.amnesty.org%3A443%2Fremote.axd%2Faineupstrmediaprd.blob.core.windows.net%2Fmedia%2F19989%2F246821.jpg%3Fcenter%3D0.5%252C0.5%26preset%3Dfixed_1200_630&amp;cfs=1&amp;_nc_hash=AQA0oDf6_DZ2QAd9"/>
    <hyperlink ref="AK405" r:id="rId1071" display="https://external.xx.fbcdn.net/safe_image.php?d=AQD4ctq8a0sauDGM&amp;w=130&amp;h=130&amp;url=https%3A%2F%2Fwww.amnesty.org%3A443%2Fremote.axd%2Faineupstrmediaprd.blob.core.windows.net%2Fmedia%2F19989%2F246821.jpg%3Fcenter%3D0.5%252C0.5%26preset%3Dfixed_1200_630&amp;cfs=1&amp;_nc_hash=AQA0oDf6_DZ2QAd9"/>
    <hyperlink ref="AK407" r:id="rId1072" display="https://external.xx.fbcdn.net/safe_image.php?d=AQD4ctq8a0sauDGM&amp;w=130&amp;h=130&amp;url=https%3A%2F%2Fwww.amnesty.org%3A443%2Fremote.axd%2Faineupstrmediaprd.blob.core.windows.net%2Fmedia%2F19989%2F246821.jpg%3Fcenter%3D0.5%252C0.5%26preset%3Dfixed_1200_630&amp;cfs=1&amp;_nc_hash=AQA0oDf6_DZ2QAd9"/>
    <hyperlink ref="AK409" r:id="rId1073" display="https://external.xx.fbcdn.net/safe_image.php?d=AQD4ctq8a0sauDGM&amp;w=130&amp;h=130&amp;url=https%3A%2F%2Fwww.amnesty.org%3A443%2Fremote.axd%2Faineupstrmediaprd.blob.core.windows.net%2Fmedia%2F19989%2F246821.jpg%3Fcenter%3D0.5%252C0.5%26preset%3Dfixed_1200_630&amp;cfs=1&amp;_nc_hash=AQA0oDf6_DZ2QAd9"/>
    <hyperlink ref="AK410" r:id="rId1074" display="https://external.xx.fbcdn.net/safe_image.php?d=AQD4ctq8a0sauDGM&amp;w=130&amp;h=130&amp;url=https%3A%2F%2Fwww.amnesty.org%3A443%2Fremote.axd%2Faineupstrmediaprd.blob.core.windows.net%2Fmedia%2F19989%2F246821.jpg%3Fcenter%3D0.5%252C0.5%26preset%3Dfixed_1200_630&amp;cfs=1&amp;_nc_hash=AQA0oDf6_DZ2QAd9"/>
    <hyperlink ref="AK411" r:id="rId1075" display="https://external.xx.fbcdn.net/safe_image.php?d=AQD4ctq8a0sauDGM&amp;w=130&amp;h=130&amp;url=https%3A%2F%2Fwww.amnesty.org%3A443%2Fremote.axd%2Faineupstrmediaprd.blob.core.windows.net%2Fmedia%2F19989%2F246821.jpg%3Fcenter%3D0.5%252C0.5%26preset%3Dfixed_1200_630&amp;cfs=1&amp;_nc_hash=AQA0oDf6_DZ2QAd9"/>
    <hyperlink ref="AK412" r:id="rId1076" display="https://external.xx.fbcdn.net/safe_image.php?d=AQD4ctq8a0sauDGM&amp;w=130&amp;h=130&amp;url=https%3A%2F%2Fwww.amnesty.org%3A443%2Fremote.axd%2Faineupstrmediaprd.blob.core.windows.net%2Fmedia%2F19989%2F246821.jpg%3Fcenter%3D0.5%252C0.5%26preset%3Dfixed_1200_630&amp;cfs=1&amp;_nc_hash=AQA0oDf6_DZ2QAd9"/>
    <hyperlink ref="AK414" r:id="rId1077" display="https://external.xx.fbcdn.net/safe_image.php?d=AQD4ctq8a0sauDGM&amp;w=130&amp;h=130&amp;url=https%3A%2F%2Fwww.amnesty.org%3A443%2Fremote.axd%2Faineupstrmediaprd.blob.core.windows.net%2Fmedia%2F19989%2F246821.jpg%3Fcenter%3D0.5%252C0.5%26preset%3Dfixed_1200_630&amp;cfs=1&amp;_nc_hash=AQA0oDf6_DZ2QAd9"/>
    <hyperlink ref="AK416" r:id="rId1078" display="https://external.xx.fbcdn.net/safe_image.php?d=AQD4ctq8a0sauDGM&amp;w=130&amp;h=130&amp;url=https%3A%2F%2Fwww.amnesty.org%3A443%2Fremote.axd%2Faineupstrmediaprd.blob.core.windows.net%2Fmedia%2F19989%2F246821.jpg%3Fcenter%3D0.5%252C0.5%26preset%3Dfixed_1200_630&amp;cfs=1&amp;_nc_hash=AQA0oDf6_DZ2QAd9"/>
    <hyperlink ref="AK418" r:id="rId1079" display="https://external.xx.fbcdn.net/safe_image.php?d=AQD4ctq8a0sauDGM&amp;w=130&amp;h=130&amp;url=https%3A%2F%2Fwww.amnesty.org%3A443%2Fremote.axd%2Faineupstrmediaprd.blob.core.windows.net%2Fmedia%2F19989%2F246821.jpg%3Fcenter%3D0.5%252C0.5%26preset%3Dfixed_1200_630&amp;cfs=1&amp;_nc_hash=AQA0oDf6_DZ2QAd9"/>
    <hyperlink ref="AK419" r:id="rId1080" display="https://external.xx.fbcdn.net/safe_image.php?d=AQD4ctq8a0sauDGM&amp;w=130&amp;h=130&amp;url=https%3A%2F%2Fwww.amnesty.org%3A443%2Fremote.axd%2Faineupstrmediaprd.blob.core.windows.net%2Fmedia%2F19989%2F246821.jpg%3Fcenter%3D0.5%252C0.5%26preset%3Dfixed_1200_630&amp;cfs=1&amp;_nc_hash=AQA0oDf6_DZ2QAd9"/>
    <hyperlink ref="AK420" r:id="rId1081" display="https://external.xx.fbcdn.net/safe_image.php?d=AQD4ctq8a0sauDGM&amp;w=130&amp;h=130&amp;url=https%3A%2F%2Fwww.amnesty.org%3A443%2Fremote.axd%2Faineupstrmediaprd.blob.core.windows.net%2Fmedia%2F19989%2F246821.jpg%3Fcenter%3D0.5%252C0.5%26preset%3Dfixed_1200_630&amp;cfs=1&amp;_nc_hash=AQA0oDf6_DZ2QAd9"/>
    <hyperlink ref="AK421" r:id="rId1082" display="https://external.xx.fbcdn.net/safe_image.php?d=AQD4ctq8a0sauDGM&amp;w=130&amp;h=130&amp;url=https%3A%2F%2Fwww.amnesty.org%3A443%2Fremote.axd%2Faineupstrmediaprd.blob.core.windows.net%2Fmedia%2F19989%2F246821.jpg%3Fcenter%3D0.5%252C0.5%26preset%3Dfixed_1200_630&amp;cfs=1&amp;_nc_hash=AQA0oDf6_DZ2QAd9"/>
    <hyperlink ref="AK422" r:id="rId1083" display="https://external.xx.fbcdn.net/safe_image.php?d=AQD4ctq8a0sauDGM&amp;w=130&amp;h=130&amp;url=https%3A%2F%2Fwww.amnesty.org%3A443%2Fremote.axd%2Faineupstrmediaprd.blob.core.windows.net%2Fmedia%2F19989%2F246821.jpg%3Fcenter%3D0.5%252C0.5%26preset%3Dfixed_1200_630&amp;cfs=1&amp;_nc_hash=AQA0oDf6_DZ2QAd9"/>
    <hyperlink ref="AK423" r:id="rId1084" display="https://external.xx.fbcdn.net/safe_image.php?d=AQD4ctq8a0sauDGM&amp;w=130&amp;h=130&amp;url=https%3A%2F%2Fwww.amnesty.org%3A443%2Fremote.axd%2Faineupstrmediaprd.blob.core.windows.net%2Fmedia%2F19989%2F246821.jpg%3Fcenter%3D0.5%252C0.5%26preset%3Dfixed_1200_630&amp;cfs=1&amp;_nc_hash=AQA0oDf6_DZ2QAd9"/>
    <hyperlink ref="AK424" r:id="rId1085" display="https://external.xx.fbcdn.net/safe_image.php?d=AQD4ctq8a0sauDGM&amp;w=130&amp;h=130&amp;url=https%3A%2F%2Fwww.amnesty.org%3A443%2Fremote.axd%2Faineupstrmediaprd.blob.core.windows.net%2Fmedia%2F19989%2F246821.jpg%3Fcenter%3D0.5%252C0.5%26preset%3Dfixed_1200_630&amp;cfs=1&amp;_nc_hash=AQA0oDf6_DZ2QAd9"/>
    <hyperlink ref="AK425" r:id="rId1086" display="https://external.xx.fbcdn.net/safe_image.php?d=AQD4ctq8a0sauDGM&amp;w=130&amp;h=130&amp;url=https%3A%2F%2Fwww.amnesty.org%3A443%2Fremote.axd%2Faineupstrmediaprd.blob.core.windows.net%2Fmedia%2F19989%2F246821.jpg%3Fcenter%3D0.5%252C0.5%26preset%3Dfixed_1200_630&amp;cfs=1&amp;_nc_hash=AQA0oDf6_DZ2QAd9"/>
    <hyperlink ref="AK426" r:id="rId1087" display="https://external.xx.fbcdn.net/safe_image.php?d=AQD4ctq8a0sauDGM&amp;w=130&amp;h=130&amp;url=https%3A%2F%2Fwww.amnesty.org%3A443%2Fremote.axd%2Faineupstrmediaprd.blob.core.windows.net%2Fmedia%2F19989%2F246821.jpg%3Fcenter%3D0.5%252C0.5%26preset%3Dfixed_1200_630&amp;cfs=1&amp;_nc_hash=AQA0oDf6_DZ2QAd9"/>
    <hyperlink ref="AK428" r:id="rId1088" display="https://external.xx.fbcdn.net/safe_image.php?d=AQD4ctq8a0sauDGM&amp;w=130&amp;h=130&amp;url=https%3A%2F%2Fwww.amnesty.org%3A443%2Fremote.axd%2Faineupstrmediaprd.blob.core.windows.net%2Fmedia%2F19989%2F246821.jpg%3Fcenter%3D0.5%252C0.5%26preset%3Dfixed_1200_630&amp;cfs=1&amp;_nc_hash=AQA0oDf6_DZ2QAd9"/>
    <hyperlink ref="AK430" r:id="rId1089" display="https://external.xx.fbcdn.net/safe_image.php?d=AQD4ctq8a0sauDGM&amp;w=130&amp;h=130&amp;url=https%3A%2F%2Fwww.amnesty.org%3A443%2Fremote.axd%2Faineupstrmediaprd.blob.core.windows.net%2Fmedia%2F19989%2F246821.jpg%3Fcenter%3D0.5%252C0.5%26preset%3Dfixed_1200_630&amp;cfs=1&amp;_nc_hash=AQA0oDf6_DZ2QAd9"/>
    <hyperlink ref="AK431" r:id="rId1090" display="https://external.xx.fbcdn.net/safe_image.php?d=AQD4ctq8a0sauDGM&amp;w=130&amp;h=130&amp;url=https%3A%2F%2Fwww.amnesty.org%3A443%2Fremote.axd%2Faineupstrmediaprd.blob.core.windows.net%2Fmedia%2F19989%2F246821.jpg%3Fcenter%3D0.5%252C0.5%26preset%3Dfixed_1200_630&amp;cfs=1&amp;_nc_hash=AQA0oDf6_DZ2QAd9"/>
    <hyperlink ref="AK432" r:id="rId1091" display="https://external.xx.fbcdn.net/safe_image.php?d=AQD4ctq8a0sauDGM&amp;w=130&amp;h=130&amp;url=https%3A%2F%2Fwww.amnesty.org%3A443%2Fremote.axd%2Faineupstrmediaprd.blob.core.windows.net%2Fmedia%2F19989%2F246821.jpg%3Fcenter%3D0.5%252C0.5%26preset%3Dfixed_1200_630&amp;cfs=1&amp;_nc_hash=AQA0oDf6_DZ2QAd9"/>
    <hyperlink ref="AK434" r:id="rId1092" display="https://external.xx.fbcdn.net/safe_image.php?d=AQD4ctq8a0sauDGM&amp;w=130&amp;h=130&amp;url=https%3A%2F%2Fwww.amnesty.org%3A443%2Fremote.axd%2Faineupstrmediaprd.blob.core.windows.net%2Fmedia%2F19989%2F246821.jpg%3Fcenter%3D0.5%252C0.5%26preset%3Dfixed_1200_630&amp;cfs=1&amp;_nc_hash=AQA0oDf6_DZ2QAd9"/>
    <hyperlink ref="AK436" r:id="rId1093" display="https://external.xx.fbcdn.net/safe_image.php?d=AQD4ctq8a0sauDGM&amp;w=130&amp;h=130&amp;url=https%3A%2F%2Fwww.amnesty.org%3A443%2Fremote.axd%2Faineupstrmediaprd.blob.core.windows.net%2Fmedia%2F19989%2F246821.jpg%3Fcenter%3D0.5%252C0.5%26preset%3Dfixed_1200_630&amp;cfs=1&amp;_nc_hash=AQA0oDf6_DZ2QAd9"/>
    <hyperlink ref="AK437" r:id="rId1094" display="https://external.xx.fbcdn.net/safe_image.php?d=AQD4ctq8a0sauDGM&amp;w=130&amp;h=130&amp;url=https%3A%2F%2Fwww.amnesty.org%3A443%2Fremote.axd%2Faineupstrmediaprd.blob.core.windows.net%2Fmedia%2F19989%2F246821.jpg%3Fcenter%3D0.5%252C0.5%26preset%3Dfixed_1200_630&amp;cfs=1&amp;_nc_hash=AQA0oDf6_DZ2QAd9"/>
    <hyperlink ref="AK439" r:id="rId1095" display="https://external.xx.fbcdn.net/safe_image.php?d=AQD4ctq8a0sauDGM&amp;w=130&amp;h=130&amp;url=https%3A%2F%2Fwww.amnesty.org%3A443%2Fremote.axd%2Faineupstrmediaprd.blob.core.windows.net%2Fmedia%2F19989%2F246821.jpg%3Fcenter%3D0.5%252C0.5%26preset%3Dfixed_1200_630&amp;cfs=1&amp;_nc_hash=AQA0oDf6_DZ2QAd9"/>
    <hyperlink ref="AK440" r:id="rId1096" display="https://external.xx.fbcdn.net/safe_image.php?d=AQD4ctq8a0sauDGM&amp;w=130&amp;h=130&amp;url=https%3A%2F%2Fwww.amnesty.org%3A443%2Fremote.axd%2Faineupstrmediaprd.blob.core.windows.net%2Fmedia%2F19989%2F246821.jpg%3Fcenter%3D0.5%252C0.5%26preset%3Dfixed_1200_630&amp;cfs=1&amp;_nc_hash=AQA0oDf6_DZ2QAd9"/>
    <hyperlink ref="AK442" r:id="rId1097" display="https://external.xx.fbcdn.net/safe_image.php?d=AQD4ctq8a0sauDGM&amp;w=130&amp;h=130&amp;url=https%3A%2F%2Fwww.amnesty.org%3A443%2Fremote.axd%2Faineupstrmediaprd.blob.core.windows.net%2Fmedia%2F19989%2F246821.jpg%3Fcenter%3D0.5%252C0.5%26preset%3Dfixed_1200_630&amp;cfs=1&amp;_nc_hash=AQA0oDf6_DZ2QAd9"/>
    <hyperlink ref="AK443" r:id="rId1098" display="https://external.xx.fbcdn.net/safe_image.php?d=AQD4ctq8a0sauDGM&amp;w=130&amp;h=130&amp;url=https%3A%2F%2Fwww.amnesty.org%3A443%2Fremote.axd%2Faineupstrmediaprd.blob.core.windows.net%2Fmedia%2F19989%2F246821.jpg%3Fcenter%3D0.5%252C0.5%26preset%3Dfixed_1200_630&amp;cfs=1&amp;_nc_hash=AQA0oDf6_DZ2QAd9"/>
    <hyperlink ref="AK445" r:id="rId1099" display="https://external.xx.fbcdn.net/safe_image.php?d=AQD4ctq8a0sauDGM&amp;w=130&amp;h=130&amp;url=https%3A%2F%2Fwww.amnesty.org%3A443%2Fremote.axd%2Faineupstrmediaprd.blob.core.windows.net%2Fmedia%2F19989%2F246821.jpg%3Fcenter%3D0.5%252C0.5%26preset%3Dfixed_1200_630&amp;cfs=1&amp;_nc_hash=AQA0oDf6_DZ2QAd9"/>
    <hyperlink ref="AK446" r:id="rId1100" display="https://external.xx.fbcdn.net/safe_image.php?d=AQD4ctq8a0sauDGM&amp;w=130&amp;h=130&amp;url=https%3A%2F%2Fwww.amnesty.org%3A443%2Fremote.axd%2Faineupstrmediaprd.blob.core.windows.net%2Fmedia%2F19989%2F246821.jpg%3Fcenter%3D0.5%252C0.5%26preset%3Dfixed_1200_630&amp;cfs=1&amp;_nc_hash=AQA0oDf6_DZ2QAd9"/>
    <hyperlink ref="AK448" r:id="rId1101" display="https://external.xx.fbcdn.net/safe_image.php?d=AQD4ctq8a0sauDGM&amp;w=130&amp;h=130&amp;url=https%3A%2F%2Fwww.amnesty.org%3A443%2Fremote.axd%2Faineupstrmediaprd.blob.core.windows.net%2Fmedia%2F19989%2F246821.jpg%3Fcenter%3D0.5%252C0.5%26preset%3Dfixed_1200_630&amp;cfs=1&amp;_nc_hash=AQA0oDf6_DZ2QAd9"/>
    <hyperlink ref="AK450" r:id="rId1102" display="https://external.xx.fbcdn.net/safe_image.php?d=AQD4ctq8a0sauDGM&amp;w=130&amp;h=130&amp;url=https%3A%2F%2Fwww.amnesty.org%3A443%2Fremote.axd%2Faineupstrmediaprd.blob.core.windows.net%2Fmedia%2F19989%2F246821.jpg%3Fcenter%3D0.5%252C0.5%26preset%3Dfixed_1200_630&amp;cfs=1&amp;_nc_hash=AQA0oDf6_DZ2QAd9"/>
    <hyperlink ref="AK452" r:id="rId1103" display="https://external.xx.fbcdn.net/safe_image.php?d=AQD4ctq8a0sauDGM&amp;w=130&amp;h=130&amp;url=https%3A%2F%2Fwww.amnesty.org%3A443%2Fremote.axd%2Faineupstrmediaprd.blob.core.windows.net%2Fmedia%2F19989%2F246821.jpg%3Fcenter%3D0.5%252C0.5%26preset%3Dfixed_1200_630&amp;cfs=1&amp;_nc_hash=AQA0oDf6_DZ2QAd9"/>
    <hyperlink ref="AK454" r:id="rId1104" display="https://external.xx.fbcdn.net/safe_image.php?d=AQD4ctq8a0sauDGM&amp;w=130&amp;h=130&amp;url=https%3A%2F%2Fwww.amnesty.org%3A443%2Fremote.axd%2Faineupstrmediaprd.blob.core.windows.net%2Fmedia%2F19989%2F246821.jpg%3Fcenter%3D0.5%252C0.5%26preset%3Dfixed_1200_630&amp;cfs=1&amp;_nc_hash=AQA0oDf6_DZ2QAd9"/>
    <hyperlink ref="AK456" r:id="rId1105" display="https://external.xx.fbcdn.net/safe_image.php?d=AQD4ctq8a0sauDGM&amp;w=130&amp;h=130&amp;url=https%3A%2F%2Fwww.amnesty.org%3A443%2Fremote.axd%2Faineupstrmediaprd.blob.core.windows.net%2Fmedia%2F19989%2F246821.jpg%3Fcenter%3D0.5%252C0.5%26preset%3Dfixed_1200_630&amp;cfs=1&amp;_nc_hash=AQA0oDf6_DZ2QAd9"/>
    <hyperlink ref="AK458" r:id="rId1106" display="https://external.xx.fbcdn.net/safe_image.php?d=AQD4ctq8a0sauDGM&amp;w=130&amp;h=130&amp;url=https%3A%2F%2Fwww.amnesty.org%3A443%2Fremote.axd%2Faineupstrmediaprd.blob.core.windows.net%2Fmedia%2F19989%2F246821.jpg%3Fcenter%3D0.5%252C0.5%26preset%3Dfixed_1200_630&amp;cfs=1&amp;_nc_hash=AQA0oDf6_DZ2QAd9"/>
    <hyperlink ref="AK460" r:id="rId1107" display="https://external.xx.fbcdn.net/safe_image.php?d=AQD4ctq8a0sauDGM&amp;w=130&amp;h=130&amp;url=https%3A%2F%2Fwww.amnesty.org%3A443%2Fremote.axd%2Faineupstrmediaprd.blob.core.windows.net%2Fmedia%2F19989%2F246821.jpg%3Fcenter%3D0.5%252C0.5%26preset%3Dfixed_1200_630&amp;cfs=1&amp;_nc_hash=AQA0oDf6_DZ2QAd9"/>
    <hyperlink ref="AK462" r:id="rId1108" display="https://external.xx.fbcdn.net/safe_image.php?d=AQD4ctq8a0sauDGM&amp;w=130&amp;h=130&amp;url=https%3A%2F%2Fwww.amnesty.org%3A443%2Fremote.axd%2Faineupstrmediaprd.blob.core.windows.net%2Fmedia%2F19989%2F246821.jpg%3Fcenter%3D0.5%252C0.5%26preset%3Dfixed_1200_630&amp;cfs=1&amp;_nc_hash=AQA0oDf6_DZ2QAd9"/>
    <hyperlink ref="AK464" r:id="rId1109" display="https://external.xx.fbcdn.net/safe_image.php?d=AQD4ctq8a0sauDGM&amp;w=130&amp;h=130&amp;url=https%3A%2F%2Fwww.amnesty.org%3A443%2Fremote.axd%2Faineupstrmediaprd.blob.core.windows.net%2Fmedia%2F19989%2F246821.jpg%3Fcenter%3D0.5%252C0.5%26preset%3Dfixed_1200_630&amp;cfs=1&amp;_nc_hash=AQA0oDf6_DZ2QAd9"/>
    <hyperlink ref="AK466" r:id="rId1110" display="https://external.xx.fbcdn.net/safe_image.php?d=AQD4ctq8a0sauDGM&amp;w=130&amp;h=130&amp;url=https%3A%2F%2Fwww.amnesty.org%3A443%2Fremote.axd%2Faineupstrmediaprd.blob.core.windows.net%2Fmedia%2F19989%2F246821.jpg%3Fcenter%3D0.5%252C0.5%26preset%3Dfixed_1200_630&amp;cfs=1&amp;_nc_hash=AQA0oDf6_DZ2QAd9"/>
    <hyperlink ref="AK468" r:id="rId1111" display="https://external.xx.fbcdn.net/safe_image.php?d=AQD4ctq8a0sauDGM&amp;w=130&amp;h=130&amp;url=https%3A%2F%2Fwww.amnesty.org%3A443%2Fremote.axd%2Faineupstrmediaprd.blob.core.windows.net%2Fmedia%2F19989%2F246821.jpg%3Fcenter%3D0.5%252C0.5%26preset%3Dfixed_1200_630&amp;cfs=1&amp;_nc_hash=AQA0oDf6_DZ2QAd9"/>
    <hyperlink ref="AK470" r:id="rId1112" display="https://external.xx.fbcdn.net/safe_image.php?d=AQD4ctq8a0sauDGM&amp;w=130&amp;h=130&amp;url=https%3A%2F%2Fwww.amnesty.org%3A443%2Fremote.axd%2Faineupstrmediaprd.blob.core.windows.net%2Fmedia%2F19989%2F246821.jpg%3Fcenter%3D0.5%252C0.5%26preset%3Dfixed_1200_630&amp;cfs=1&amp;_nc_hash=AQA0oDf6_DZ2QAd9"/>
    <hyperlink ref="AK472" r:id="rId1113" display="https://external.xx.fbcdn.net/safe_image.php?d=AQD4ctq8a0sauDGM&amp;w=130&amp;h=130&amp;url=https%3A%2F%2Fwww.amnesty.org%3A443%2Fremote.axd%2Faineupstrmediaprd.blob.core.windows.net%2Fmedia%2F19989%2F246821.jpg%3Fcenter%3D0.5%252C0.5%26preset%3Dfixed_1200_630&amp;cfs=1&amp;_nc_hash=AQA0oDf6_DZ2QAd9"/>
    <hyperlink ref="AK473" r:id="rId1114" display="https://external.xx.fbcdn.net/safe_image.php?d=AQD4ctq8a0sauDGM&amp;w=130&amp;h=130&amp;url=https%3A%2F%2Fwww.amnesty.org%3A443%2Fremote.axd%2Faineupstrmediaprd.blob.core.windows.net%2Fmedia%2F19989%2F246821.jpg%3Fcenter%3D0.5%252C0.5%26preset%3Dfixed_1200_630&amp;cfs=1&amp;_nc_hash=AQA0oDf6_DZ2QAd9"/>
    <hyperlink ref="AK475" r:id="rId1115" display="https://external.xx.fbcdn.net/safe_image.php?d=AQD4ctq8a0sauDGM&amp;w=130&amp;h=130&amp;url=https%3A%2F%2Fwww.amnesty.org%3A443%2Fremote.axd%2Faineupstrmediaprd.blob.core.windows.net%2Fmedia%2F19989%2F246821.jpg%3Fcenter%3D0.5%252C0.5%26preset%3Dfixed_1200_630&amp;cfs=1&amp;_nc_hash=AQA0oDf6_DZ2QAd9"/>
    <hyperlink ref="AK477" r:id="rId1116" display="https://external.xx.fbcdn.net/safe_image.php?d=AQD4ctq8a0sauDGM&amp;w=130&amp;h=130&amp;url=https%3A%2F%2Fwww.amnesty.org%3A443%2Fremote.axd%2Faineupstrmediaprd.blob.core.windows.net%2Fmedia%2F19989%2F246821.jpg%3Fcenter%3D0.5%252C0.5%26preset%3Dfixed_1200_630&amp;cfs=1&amp;_nc_hash=AQA0oDf6_DZ2QAd9"/>
    <hyperlink ref="AK478" r:id="rId1117" display="https://external.xx.fbcdn.net/safe_image.php?d=AQD4ctq8a0sauDGM&amp;w=130&amp;h=130&amp;url=https%3A%2F%2Fwww.amnesty.org%3A443%2Fremote.axd%2Faineupstrmediaprd.blob.core.windows.net%2Fmedia%2F19989%2F246821.jpg%3Fcenter%3D0.5%252C0.5%26preset%3Dfixed_1200_630&amp;cfs=1&amp;_nc_hash=AQA0oDf6_DZ2QAd9"/>
    <hyperlink ref="AK479" r:id="rId1118" display="https://external.xx.fbcdn.net/safe_image.php?d=AQD4ctq8a0sauDGM&amp;w=130&amp;h=130&amp;url=https%3A%2F%2Fwww.amnesty.org%3A443%2Fremote.axd%2Faineupstrmediaprd.blob.core.windows.net%2Fmedia%2F19989%2F246821.jpg%3Fcenter%3D0.5%252C0.5%26preset%3Dfixed_1200_630&amp;cfs=1&amp;_nc_hash=AQA0oDf6_DZ2QAd9"/>
    <hyperlink ref="AK480" r:id="rId1119" display="https://external.xx.fbcdn.net/safe_image.php?d=AQD4ctq8a0sauDGM&amp;w=130&amp;h=130&amp;url=https%3A%2F%2Fwww.amnesty.org%3A443%2Fremote.axd%2Faineupstrmediaprd.blob.core.windows.net%2Fmedia%2F19989%2F246821.jpg%3Fcenter%3D0.5%252C0.5%26preset%3Dfixed_1200_630&amp;cfs=1&amp;_nc_hash=AQA0oDf6_DZ2QAd9"/>
    <hyperlink ref="AK482" r:id="rId1120" display="https://external.xx.fbcdn.net/safe_image.php?d=AQD4ctq8a0sauDGM&amp;w=130&amp;h=130&amp;url=https%3A%2F%2Fwww.amnesty.org%3A443%2Fremote.axd%2Faineupstrmediaprd.blob.core.windows.net%2Fmedia%2F19989%2F246821.jpg%3Fcenter%3D0.5%252C0.5%26preset%3Dfixed_1200_630&amp;cfs=1&amp;_nc_hash=AQA0oDf6_DZ2QAd9"/>
    <hyperlink ref="AK484" r:id="rId1121" display="https://external.xx.fbcdn.net/safe_image.php?d=AQD4ctq8a0sauDGM&amp;w=130&amp;h=130&amp;url=https%3A%2F%2Fwww.amnesty.org%3A443%2Fremote.axd%2Faineupstrmediaprd.blob.core.windows.net%2Fmedia%2F19989%2F246821.jpg%3Fcenter%3D0.5%252C0.5%26preset%3Dfixed_1200_630&amp;cfs=1&amp;_nc_hash=AQA0oDf6_DZ2QAd9"/>
    <hyperlink ref="AK486" r:id="rId1122" display="https://external.xx.fbcdn.net/safe_image.php?d=AQD4ctq8a0sauDGM&amp;w=130&amp;h=130&amp;url=https%3A%2F%2Fwww.amnesty.org%3A443%2Fremote.axd%2Faineupstrmediaprd.blob.core.windows.net%2Fmedia%2F19989%2F246821.jpg%3Fcenter%3D0.5%252C0.5%26preset%3Dfixed_1200_630&amp;cfs=1&amp;_nc_hash=AQA0oDf6_DZ2QAd9"/>
    <hyperlink ref="AK488" r:id="rId1123" display="https://external.xx.fbcdn.net/safe_image.php?d=AQD4ctq8a0sauDGM&amp;w=130&amp;h=130&amp;url=https%3A%2F%2Fwww.amnesty.org%3A443%2Fremote.axd%2Faineupstrmediaprd.blob.core.windows.net%2Fmedia%2F19989%2F246821.jpg%3Fcenter%3D0.5%252C0.5%26preset%3Dfixed_1200_630&amp;cfs=1&amp;_nc_hash=AQA0oDf6_DZ2QAd9"/>
    <hyperlink ref="AK490" r:id="rId1124" display="https://external.xx.fbcdn.net/safe_image.php?d=AQD4ctq8a0sauDGM&amp;w=130&amp;h=130&amp;url=https%3A%2F%2Fwww.amnesty.org%3A443%2Fremote.axd%2Faineupstrmediaprd.blob.core.windows.net%2Fmedia%2F19989%2F246821.jpg%3Fcenter%3D0.5%252C0.5%26preset%3Dfixed_1200_630&amp;cfs=1&amp;_nc_hash=AQA0oDf6_DZ2QAd9"/>
    <hyperlink ref="AK492" r:id="rId1125" display="https://external.xx.fbcdn.net/safe_image.php?d=AQD4ctq8a0sauDGM&amp;w=130&amp;h=130&amp;url=https%3A%2F%2Fwww.amnesty.org%3A443%2Fremote.axd%2Faineupstrmediaprd.blob.core.windows.net%2Fmedia%2F19989%2F246821.jpg%3Fcenter%3D0.5%252C0.5%26preset%3Dfixed_1200_630&amp;cfs=1&amp;_nc_hash=AQA0oDf6_DZ2QAd9"/>
    <hyperlink ref="AK494" r:id="rId1126" display="https://external.xx.fbcdn.net/safe_image.php?d=AQD4ctq8a0sauDGM&amp;w=130&amp;h=130&amp;url=https%3A%2F%2Fwww.amnesty.org%3A443%2Fremote.axd%2Faineupstrmediaprd.blob.core.windows.net%2Fmedia%2F19989%2F246821.jpg%3Fcenter%3D0.5%252C0.5%26preset%3Dfixed_1200_630&amp;cfs=1&amp;_nc_hash=AQA0oDf6_DZ2QAd9"/>
    <hyperlink ref="AK496" r:id="rId1127" display="https://external.xx.fbcdn.net/safe_image.php?d=AQD4ctq8a0sauDGM&amp;w=130&amp;h=130&amp;url=https%3A%2F%2Fwww.amnesty.org%3A443%2Fremote.axd%2Faineupstrmediaprd.blob.core.windows.net%2Fmedia%2F19989%2F246821.jpg%3Fcenter%3D0.5%252C0.5%26preset%3Dfixed_1200_630&amp;cfs=1&amp;_nc_hash=AQA0oDf6_DZ2QAd9"/>
    <hyperlink ref="AK498" r:id="rId1128" display="https://external.xx.fbcdn.net/safe_image.php?d=AQD4ctq8a0sauDGM&amp;w=130&amp;h=130&amp;url=https%3A%2F%2Fwww.amnesty.org%3A443%2Fremote.axd%2Faineupstrmediaprd.blob.core.windows.net%2Fmedia%2F19989%2F246821.jpg%3Fcenter%3D0.5%252C0.5%26preset%3Dfixed_1200_630&amp;cfs=1&amp;_nc_hash=AQA0oDf6_DZ2QAd9"/>
    <hyperlink ref="AK499" r:id="rId1129" display="https://external.xx.fbcdn.net/safe_image.php?d=AQD4ctq8a0sauDGM&amp;w=130&amp;h=130&amp;url=https%3A%2F%2Fwww.amnesty.org%3A443%2Fremote.axd%2Faineupstrmediaprd.blob.core.windows.net%2Fmedia%2F19989%2F246821.jpg%3Fcenter%3D0.5%252C0.5%26preset%3Dfixed_1200_630&amp;cfs=1&amp;_nc_hash=AQA0oDf6_DZ2QAd9"/>
    <hyperlink ref="AK500" r:id="rId1130" display="https://external.xx.fbcdn.net/safe_image.php?d=AQD4ctq8a0sauDGM&amp;w=130&amp;h=130&amp;url=https%3A%2F%2Fwww.amnesty.org%3A443%2Fremote.axd%2Faineupstrmediaprd.blob.core.windows.net%2Fmedia%2F19989%2F246821.jpg%3Fcenter%3D0.5%252C0.5%26preset%3Dfixed_1200_630&amp;cfs=1&amp;_nc_hash=AQA0oDf6_DZ2QAd9"/>
    <hyperlink ref="AK501" r:id="rId1131" display="https://external.xx.fbcdn.net/safe_image.php?d=AQD4ctq8a0sauDGM&amp;w=130&amp;h=130&amp;url=https%3A%2F%2Fwww.amnesty.org%3A443%2Fremote.axd%2Faineupstrmediaprd.blob.core.windows.net%2Fmedia%2F19989%2F246821.jpg%3Fcenter%3D0.5%252C0.5%26preset%3Dfixed_1200_630&amp;cfs=1&amp;_nc_hash=AQA0oDf6_DZ2QAd9"/>
    <hyperlink ref="AK503" r:id="rId1132" display="https://external.xx.fbcdn.net/safe_image.php?d=AQD4ctq8a0sauDGM&amp;w=130&amp;h=130&amp;url=https%3A%2F%2Fwww.amnesty.org%3A443%2Fremote.axd%2Faineupstrmediaprd.blob.core.windows.net%2Fmedia%2F19989%2F246821.jpg%3Fcenter%3D0.5%252C0.5%26preset%3Dfixed_1200_630&amp;cfs=1&amp;_nc_hash=AQA0oDf6_DZ2QAd9"/>
    <hyperlink ref="AK504" r:id="rId1133" display="https://external.xx.fbcdn.net/safe_image.php?d=AQD4ctq8a0sauDGM&amp;w=130&amp;h=130&amp;url=https%3A%2F%2Fwww.amnesty.org%3A443%2Fremote.axd%2Faineupstrmediaprd.blob.core.windows.net%2Fmedia%2F19989%2F246821.jpg%3Fcenter%3D0.5%252C0.5%26preset%3Dfixed_1200_630&amp;cfs=1&amp;_nc_hash=AQA0oDf6_DZ2QAd9"/>
    <hyperlink ref="AK505" r:id="rId1134" display="https://external.xx.fbcdn.net/safe_image.php?d=AQD4ctq8a0sauDGM&amp;w=130&amp;h=130&amp;url=https%3A%2F%2Fwww.amnesty.org%3A443%2Fremote.axd%2Faineupstrmediaprd.blob.core.windows.net%2Fmedia%2F19989%2F246821.jpg%3Fcenter%3D0.5%252C0.5%26preset%3Dfixed_1200_630&amp;cfs=1&amp;_nc_hash=AQA0oDf6_DZ2QAd9"/>
    <hyperlink ref="AK506" r:id="rId1135" display="https://external.xx.fbcdn.net/safe_image.php?d=AQD4ctq8a0sauDGM&amp;w=130&amp;h=130&amp;url=https%3A%2F%2Fwww.amnesty.org%3A443%2Fremote.axd%2Faineupstrmediaprd.blob.core.windows.net%2Fmedia%2F19989%2F246821.jpg%3Fcenter%3D0.5%252C0.5%26preset%3Dfixed_1200_630&amp;cfs=1&amp;_nc_hash=AQA0oDf6_DZ2QAd9"/>
    <hyperlink ref="AK507" r:id="rId1136" display="https://external.xx.fbcdn.net/safe_image.php?d=AQD4ctq8a0sauDGM&amp;w=130&amp;h=130&amp;url=https%3A%2F%2Fwww.amnesty.org%3A443%2Fremote.axd%2Faineupstrmediaprd.blob.core.windows.net%2Fmedia%2F19989%2F246821.jpg%3Fcenter%3D0.5%252C0.5%26preset%3Dfixed_1200_630&amp;cfs=1&amp;_nc_hash=AQA0oDf6_DZ2QAd9"/>
    <hyperlink ref="AK508" r:id="rId1137" display="https://external.xx.fbcdn.net/safe_image.php?d=AQD4ctq8a0sauDGM&amp;w=130&amp;h=130&amp;url=https%3A%2F%2Fwww.amnesty.org%3A443%2Fremote.axd%2Faineupstrmediaprd.blob.core.windows.net%2Fmedia%2F19989%2F246821.jpg%3Fcenter%3D0.5%252C0.5%26preset%3Dfixed_1200_630&amp;cfs=1&amp;_nc_hash=AQA0oDf6_DZ2QAd9"/>
    <hyperlink ref="AK509" r:id="rId1138" display="https://external.xx.fbcdn.net/safe_image.php?d=AQD4ctq8a0sauDGM&amp;w=130&amp;h=130&amp;url=https%3A%2F%2Fwww.amnesty.org%3A443%2Fremote.axd%2Faineupstrmediaprd.blob.core.windows.net%2Fmedia%2F19989%2F246821.jpg%3Fcenter%3D0.5%252C0.5%26preset%3Dfixed_1200_630&amp;cfs=1&amp;_nc_hash=AQA0oDf6_DZ2QAd9"/>
    <hyperlink ref="AK510" r:id="rId1139" display="https://external.xx.fbcdn.net/safe_image.php?d=AQD4ctq8a0sauDGM&amp;w=130&amp;h=130&amp;url=https%3A%2F%2Fwww.amnesty.org%3A443%2Fremote.axd%2Faineupstrmediaprd.blob.core.windows.net%2Fmedia%2F19989%2F246821.jpg%3Fcenter%3D0.5%252C0.5%26preset%3Dfixed_1200_630&amp;cfs=1&amp;_nc_hash=AQA0oDf6_DZ2QAd9"/>
    <hyperlink ref="AK512" r:id="rId1140" display="https://scontent.xx.fbcdn.net/v/t15.5256-10/p130x130/49940389_610612589366634_6905560014644051968_n.jpg?_nc_cat=102&amp;_nc_ht=scontent.xx&amp;oh=fb15fca664bd7a5fe33ee6189daeb811&amp;oe=5CC1413B"/>
    <hyperlink ref="AK514" r:id="rId1141" display="https://scontent.xx.fbcdn.net/v/t15.5256-10/p130x130/49940389_610612589366634_6905560014644051968_n.jpg?_nc_cat=102&amp;_nc_ht=scontent.xx&amp;oh=fb15fca664bd7a5fe33ee6189daeb811&amp;oe=5CC1413B"/>
    <hyperlink ref="AK515" r:id="rId1142" display="https://scontent.xx.fbcdn.net/v/t15.5256-10/p130x130/49940389_610612589366634_6905560014644051968_n.jpg?_nc_cat=102&amp;_nc_ht=scontent.xx&amp;oh=fb15fca664bd7a5fe33ee6189daeb811&amp;oe=5CC1413B"/>
    <hyperlink ref="AK517" r:id="rId1143" display="https://scontent.xx.fbcdn.net/v/t15.5256-10/p130x130/49940389_610612589366634_6905560014644051968_n.jpg?_nc_cat=102&amp;_nc_ht=scontent.xx&amp;oh=fb15fca664bd7a5fe33ee6189daeb811&amp;oe=5CC1413B"/>
    <hyperlink ref="AK518" r:id="rId1144" display="https://scontent.xx.fbcdn.net/v/t15.5256-10/p130x130/49940389_610612589366634_6905560014644051968_n.jpg?_nc_cat=102&amp;_nc_ht=scontent.xx&amp;oh=fb15fca664bd7a5fe33ee6189daeb811&amp;oe=5CC1413B"/>
    <hyperlink ref="AK519" r:id="rId1145" display="https://scontent.xx.fbcdn.net/v/t15.5256-10/p130x130/49940389_610612589366634_6905560014644051968_n.jpg?_nc_cat=102&amp;_nc_ht=scontent.xx&amp;oh=fb15fca664bd7a5fe33ee6189daeb811&amp;oe=5CC1413B"/>
    <hyperlink ref="AK520" r:id="rId1146" display="https://scontent.xx.fbcdn.net/v/t15.5256-10/p130x130/49940389_610612589366634_6905560014644051968_n.jpg?_nc_cat=102&amp;_nc_ht=scontent.xx&amp;oh=fb15fca664bd7a5fe33ee6189daeb811&amp;oe=5CC1413B"/>
    <hyperlink ref="AK522" r:id="rId1147" display="https://scontent.xx.fbcdn.net/v/t15.5256-10/p130x130/49940389_610612589366634_6905560014644051968_n.jpg?_nc_cat=102&amp;_nc_ht=scontent.xx&amp;oh=fb15fca664bd7a5fe33ee6189daeb811&amp;oe=5CC1413B"/>
    <hyperlink ref="AK523" r:id="rId1148" display="https://scontent.xx.fbcdn.net/v/t15.5256-10/p130x130/49940389_610612589366634_6905560014644051968_n.jpg?_nc_cat=102&amp;_nc_ht=scontent.xx&amp;oh=fb15fca664bd7a5fe33ee6189daeb811&amp;oe=5CC1413B"/>
    <hyperlink ref="AK524" r:id="rId1149" display="https://scontent.xx.fbcdn.net/v/t15.5256-10/p130x130/49940389_610612589366634_6905560014644051968_n.jpg?_nc_cat=102&amp;_nc_ht=scontent.xx&amp;oh=fb15fca664bd7a5fe33ee6189daeb811&amp;oe=5CC1413B"/>
    <hyperlink ref="AK525" r:id="rId1150" display="https://scontent.xx.fbcdn.net/v/t15.5256-10/p130x130/49940389_610612589366634_6905560014644051968_n.jpg?_nc_cat=102&amp;_nc_ht=scontent.xx&amp;oh=fb15fca664bd7a5fe33ee6189daeb811&amp;oe=5CC1413B"/>
    <hyperlink ref="AK527" r:id="rId1151" display="https://scontent.xx.fbcdn.net/v/t15.5256-10/p130x130/49940389_610612589366634_6905560014644051968_n.jpg?_nc_cat=102&amp;_nc_ht=scontent.xx&amp;oh=fb15fca664bd7a5fe33ee6189daeb811&amp;oe=5CC1413B"/>
    <hyperlink ref="AK529" r:id="rId1152" display="https://scontent.xx.fbcdn.net/v/t15.5256-10/p130x130/49940389_610612589366634_6905560014644051968_n.jpg?_nc_cat=102&amp;_nc_ht=scontent.xx&amp;oh=fb15fca664bd7a5fe33ee6189daeb811&amp;oe=5CC1413B"/>
    <hyperlink ref="AK531" r:id="rId1153" display="https://scontent.xx.fbcdn.net/v/t15.5256-10/p130x130/49940389_610612589366634_6905560014644051968_n.jpg?_nc_cat=102&amp;_nc_ht=scontent.xx&amp;oh=fb15fca664bd7a5fe33ee6189daeb811&amp;oe=5CC1413B"/>
    <hyperlink ref="AK532" r:id="rId1154" display="https://scontent.xx.fbcdn.net/v/t15.5256-10/p130x130/49940389_610612589366634_6905560014644051968_n.jpg?_nc_cat=102&amp;_nc_ht=scontent.xx&amp;oh=fb15fca664bd7a5fe33ee6189daeb811&amp;oe=5CC1413B"/>
    <hyperlink ref="AK534" r:id="rId1155" display="https://scontent.xx.fbcdn.net/v/t15.5256-10/p130x130/49940389_610612589366634_6905560014644051968_n.jpg?_nc_cat=102&amp;_nc_ht=scontent.xx&amp;oh=fb15fca664bd7a5fe33ee6189daeb811&amp;oe=5CC1413B"/>
    <hyperlink ref="AK535" r:id="rId1156" display="https://scontent.xx.fbcdn.net/v/t15.5256-10/p130x130/49940389_610612589366634_6905560014644051968_n.jpg?_nc_cat=102&amp;_nc_ht=scontent.xx&amp;oh=fb15fca664bd7a5fe33ee6189daeb811&amp;oe=5CC1413B"/>
    <hyperlink ref="AK536" r:id="rId1157" display="https://scontent.xx.fbcdn.net/v/t15.5256-10/p130x130/49940389_610612589366634_6905560014644051968_n.jpg?_nc_cat=102&amp;_nc_ht=scontent.xx&amp;oh=fb15fca664bd7a5fe33ee6189daeb811&amp;oe=5CC1413B"/>
    <hyperlink ref="AK538" r:id="rId1158" display="https://scontent.xx.fbcdn.net/v/t15.5256-10/p130x130/49940389_610612589366634_6905560014644051968_n.jpg?_nc_cat=102&amp;_nc_ht=scontent.xx&amp;oh=fb15fca664bd7a5fe33ee6189daeb811&amp;oe=5CC1413B"/>
    <hyperlink ref="AK540" r:id="rId1159" display="https://scontent.xx.fbcdn.net/v/t15.5256-10/p130x130/49940389_610612589366634_6905560014644051968_n.jpg?_nc_cat=102&amp;_nc_ht=scontent.xx&amp;oh=fb15fca664bd7a5fe33ee6189daeb811&amp;oe=5CC1413B"/>
    <hyperlink ref="AK542" r:id="rId1160" display="https://scontent.xx.fbcdn.net/v/t15.5256-10/p130x130/49940389_610612589366634_6905560014644051968_n.jpg?_nc_cat=102&amp;_nc_ht=scontent.xx&amp;oh=fb15fca664bd7a5fe33ee6189daeb811&amp;oe=5CC1413B"/>
    <hyperlink ref="AK543" r:id="rId1161" display="https://scontent.xx.fbcdn.net/v/t15.5256-10/p130x130/49940389_610612589366634_6905560014644051968_n.jpg?_nc_cat=102&amp;_nc_ht=scontent.xx&amp;oh=fb15fca664bd7a5fe33ee6189daeb811&amp;oe=5CC1413B"/>
    <hyperlink ref="AK544" r:id="rId1162" display="https://scontent.xx.fbcdn.net/v/t15.5256-10/p130x130/49940389_610612589366634_6905560014644051968_n.jpg?_nc_cat=102&amp;_nc_ht=scontent.xx&amp;oh=fb15fca664bd7a5fe33ee6189daeb811&amp;oe=5CC1413B"/>
    <hyperlink ref="AK546" r:id="rId1163" display="https://scontent.xx.fbcdn.net/v/t15.5256-10/p130x130/49934524_382543095638442_1206363112656076800_n.jpg?_nc_cat=1&amp;_nc_ht=scontent.xx&amp;oh=9e448e7fe5aaa8794c405e1a8d31b091&amp;oe=5CF4AA22"/>
    <hyperlink ref="AK547" r:id="rId1164" display="https://scontent.xx.fbcdn.net/v/t15.5256-10/p130x130/49934524_382543095638442_1206363112656076800_n.jpg?_nc_cat=1&amp;_nc_ht=scontent.xx&amp;oh=9e448e7fe5aaa8794c405e1a8d31b091&amp;oe=5CF4AA22"/>
    <hyperlink ref="AK549" r:id="rId1165" display="https://scontent.xx.fbcdn.net/v/t15.5256-10/p130x130/49934524_382543095638442_1206363112656076800_n.jpg?_nc_cat=1&amp;_nc_ht=scontent.xx&amp;oh=9e448e7fe5aaa8794c405e1a8d31b091&amp;oe=5CF4AA22"/>
    <hyperlink ref="AK550" r:id="rId1166" display="https://scontent.xx.fbcdn.net/v/t15.5256-10/p130x130/49934524_382543095638442_1206363112656076800_n.jpg?_nc_cat=1&amp;_nc_ht=scontent.xx&amp;oh=9e448e7fe5aaa8794c405e1a8d31b091&amp;oe=5CF4AA22"/>
    <hyperlink ref="AK551" r:id="rId1167" display="https://scontent.xx.fbcdn.net/v/t15.5256-10/p130x130/49934524_382543095638442_1206363112656076800_n.jpg?_nc_cat=1&amp;_nc_ht=scontent.xx&amp;oh=9e448e7fe5aaa8794c405e1a8d31b091&amp;oe=5CF4AA22"/>
    <hyperlink ref="AK552" r:id="rId1168" display="https://scontent.xx.fbcdn.net/v/t15.5256-10/p130x130/49934524_382543095638442_1206363112656076800_n.jpg?_nc_cat=1&amp;_nc_ht=scontent.xx&amp;oh=9e448e7fe5aaa8794c405e1a8d31b091&amp;oe=5CF4AA22"/>
    <hyperlink ref="AQ5" r:id="rId1169" display="https://m.facebook.com/story.php?story_fbid=10156711856080630&amp;id=284808960629"/>
    <hyperlink ref="AQ72" r:id="rId1170" display="https://adoptionnetwork.com/adoption-statistics"/>
    <hyperlink ref="AQ368" r:id="rId1171" display="https://www.mintpressnews.com/amnesty-international-troubling-collaboration-with-uk-us-intelligence/253939/"/>
    <hyperlink ref="AQ388" r:id="rId1172" display="https://m.facebook.com/story.php?story_fbid=2141645055858563&amp;id=100000392694057"/>
    <hyperlink ref="AU11" r:id="rId1173" display="https://scontent.xx.fbcdn.net/v/t39.1997-6/10734321_746324855439947_79477014_n.png?_nc_cat=1&amp;_nc_ht=scontent.xx&amp;oh=b912a62e59c3463d970285a1206bf6a0&amp;oe=5CB45AE8"/>
    <hyperlink ref="AU72" r:id="rId1174" display="https://l.facebook.com/l.php?u=https%3A%2F%2Fadoptionnetwork.com%2Fadoption-statistics&amp;h=AT1dI62I1iK8DjgnydVQnE_sy-3wQ8iVqPgyuy_0r-QjgIUWlYAsTeTLujT18SfzI016IeUPeMinSf929vCPlxALRByAr_nWvr24RsmB3gJbObwLvlaQFvb6wmE8JQgmDTPXddn95Bwd&amp;s=1"/>
    <hyperlink ref="AU125" r:id="rId1175" display="https://l.facebook.com/l.php?u=https%3A%2F%2Fyoutu.be%2FQOlF4YO02wg&amp;h=AT0X8fifa3vIlY9R5b_KfLmJZ9E7p-SJ-ZRGYg-he7j9tsyKMM1jnT7T1lphdSDNooiosoPEeyS8UDzyq7LhC4cy1orSMh1VE8NvG2I6ZzE906k5MrZahDU1Dy1E3iv2fHR9anyXweBN&amp;s=1"/>
    <hyperlink ref="AU127" r:id="rId1176" display="https://l.facebook.com/l.php?u=https%3A%2F%2Fyoutu.be%2FkPF1FhCMPuQ&amp;h=AT1KGY8TTnvKnrCAYgMY8xNmNp5wQYfZP9-U1BJGNHwDNaHaG9M1jtPEtqfgUa7BjPnT4N97kmUApk3ebxz4wetuVcZMqgpAvmI44whzzwl1KAUYGuuMGgtnXd0jRUQB6C5UJpx30fLA&amp;s=1"/>
    <hyperlink ref="AU368" r:id="rId1177" display="https://l.facebook.com/l.php?u=https%3A%2F%2Fwww.mintpressnews.com%2Famnesty-international-troubling-collaboration-with-uk-us-intelligence%2F253939%2F&amp;h=AT1EXsuvgzMFKqHk9URPT5TkON-zVQ21MD1reTf0d370KB_UnYLjmgrjWAm5NuPsoYpVSVI4Bv1lvJKRY0iA3wP8UkEa3gbprHzkBXfX3GAYBWuas6hGibujEwfseO0arzJONGfwl82S&amp;s=1"/>
    <hyperlink ref="AU474" r:id="rId1178" display="https://l.facebook.com/l.php?u=https%3A%2F%2Fwww.google.co.uk%2Famp%2Fs%2Famp.theguardian.com%2Fcommentisfree%2F2014%2Fapr%2F09%2Fvenezuela-protest-defence-privilege-maduro-elites&amp;h=AT1orUGL2wDrzz3PXbF-P3EFkh51_kP_VaiEjRex0ukp22p43nNnmqrBtaQfjzUYactBkqUDcgmiHwJUPwXvUKaQXsOhEt3xp7l1zp1jHYN5ziDrApWuf7U_PASknrn02oMfui0CMChM&amp;s=1"/>
    <hyperlink ref="AU511" r:id="rId1179" display="https://l.facebook.com/l.php?u=https%3A%2F%2Fmedia1.giphy.com%2Fmedia%2F3oz8xIsloV7zOmt81G%2Fgiphy.gif&amp;h=AT3MsceFH08-093Mj42EBI_dzNaZ9Qg2PVx-91BXu2IOcCUwBrmHck55PxxQZv4Yt2GlkYQaykRfHakQlyEz__m1slnO-9_c4x5MSy49vL4xpJIW63EMkZ3FPkjX1BWojJHlN9B235LD&amp;s=1"/>
    <hyperlink ref="AU513" r:id="rId1180" display="https://l.facebook.com/l.php?u=https%3A%2F%2Fwww.amnesty.org%2Fen%2Fget-involved%2Ftake-action%2Fchechnya-stop-abducting-and-killing-gay-men%2F%3Ffbclid%3DIwAR2avbzFRzq0omdYw6LveFSV4rbrmcqIxinhvdLqIQY1yPOrCRQlVtuIsOY&amp;h=AT03cJZzTSRSesqnvuJ-uLXC5_60Yg25aX8gvYi3SCLMP22xBB7Sq73UwJj0LmToIeo-U4cbmtcyjMVDHu3_d9RWNet8X1olVdPhAozbsfn8jCHbbYjLEGA1UWe-NGwSXq31qkC0MNC_&amp;s=1"/>
    <hyperlink ref="AU516" r:id="rId1181" display="https://l.facebook.com/l.php?u=https%3A%2F%2Fwww.amnesty.org%2Fen%2Fget-involved%2Ftake-action%2Fchechnya-stop-abducting-and-killing-gay-men%2F&amp;h=AT1ZJs5ADQdkQBoHrKTkJL3gb5coGpDAAQQSfv_oUm0Aj1hAFawDvNtNyg8FAxaiAzdB1um19gtejnjzDknb2DKH8g-A5EEuXSodzLbsN0TKpDn16SYvvdgiX77ZB8i7suqshJGWSnLe&amp;s=1"/>
    <hyperlink ref="AU545" r:id="rId1182" display="https://l.facebook.com/l.php?u=https%3A%2F%2Fwww.amnesty.org%2Fen%2Fget-involved%2Ftake-action%2Ftell-google-drop-dragonfly%2F&amp;h=AT3RGmgcFlNrefc4G83BiV2nIwvQruuqZglaiIxIZGj5yfA2K0IpIvmtH9vg9R6nWnaVMTuvwSEqRtunVetVwbdmqwDkWWvaeVB6J9rmn30h1-7fWk8tum23kk9b9t2rnrDTEL4hiJxk&amp;s=1"/>
    <hyperlink ref="AV11" r:id="rId1183" display="https://scontent.xx.fbcdn.net/v/t39.1997-6/10734321_746324855439947_79477014_n.png?_nc_cat=1&amp;_nc_ht=scontent.xx&amp;oh=b912a62e59c3463d970285a1206bf6a0&amp;oe=5CB45AE8"/>
    <hyperlink ref="AV72" r:id="rId1184" display="https://external.xx.fbcdn.net/safe_image.php?d=AQBBLV6ZCz-PUR_U&amp;w=720&amp;h=720&amp;url=https%3A%2F%2Fadoptionnetwork.com%2Fimages%2Fadoption%2Fanlc-staa-logo-2.png&amp;cfs=1&amp;_nc_hash=AQCx8MCDsojYWybM"/>
    <hyperlink ref="AV125" r:id="rId1185" display="https://external.xx.fbcdn.net/safe_image.php?d=AQDx1LQXJk2YM5Na&amp;w=720&amp;h=720&amp;url=https%3A%2F%2Fi.ytimg.com%2Fvi%2FQOlF4YO02wg%2Fmaxresdefault.jpg&amp;cfs=1&amp;sx=276&amp;sy=0&amp;sw=720&amp;sh=720&amp;_nc_hash=AQCMyAlLkj8u8kid"/>
    <hyperlink ref="AV127" r:id="rId1186" display="https://external.xx.fbcdn.net/safe_image.php?d=AQCLsHFFlomZs9OF&amp;w=360&amp;h=360&amp;url=https%3A%2F%2Fi.ytimg.com%2Fvi%2FkPF1FhCMPuQ%2Fhqdefault.jpg&amp;cfs=1&amp;sx=78&amp;sy=0&amp;sw=360&amp;sh=360&amp;_nc_hash=AQDnhKqCD8T9lEbD"/>
    <hyperlink ref="AV368" r:id="rId1187" display="https://external.xx.fbcdn.net/safe_image.php?d=AQA8TwNX15qGt3xn&amp;w=675&amp;h=675&amp;url=https%3A%2F%2Fwww.mintpressnews.com%2Fwp-content%2Fuploads%2F2019%2F01%2FUB027980_02_edited-1.jpg&amp;cfs=1&amp;sx=284&amp;sy=0&amp;sw=675&amp;sh=675&amp;_nc_hash=AQDqAVxl2TQSzfov"/>
    <hyperlink ref="AV474" r:id="rId1188"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AV511" r:id="rId1189" display="https://external.xx.fbcdn.net/safe_image.php?d=AQDtx76xs-PIsyq-&amp;w=720&amp;h=720&amp;url=https%3A%2F%2Fmedia1.giphy.com%2Fmedia%2F3oz8xIsloV7zOmt81G%2Fgiphy.gif&amp;cfs=1&amp;_nc_hash=AQAoTw6MgqrDVTS0"/>
    <hyperlink ref="AV513" r:id="rId1190" display="https://external.xx.fbcdn.net/safe_image.php?d=AQAeWZ26j0FfXPrc&amp;w=720&amp;h=720&amp;url=https%3A%2F%2Fwww.amnesty.org%3A443%2Fremote.axd%2Faineupstrmediaprd.blob.core.windows.net%2Fmedia%2F15149%2F238416.jpg%3Fcenter%3D0.5%2C0.5%26preset%3Dfixed_1200_630&amp;cfs=1&amp;_nc_hash=AQC0Ev5JPEOg_ZSq"/>
    <hyperlink ref="AV516" r:id="rId1191" display="https://external.xx.fbcdn.net/safe_image.php?d=AQAeWZ26j0FfXPrc&amp;w=720&amp;h=720&amp;url=https%3A%2F%2Fwww.amnesty.org%3A443%2Fremote.axd%2Faineupstrmediaprd.blob.core.windows.net%2Fmedia%2F15149%2F238416.jpg%3Fcenter%3D0.5%2C0.5%26preset%3Dfixed_1200_630&amp;cfs=1&amp;_nc_hash=AQC0Ev5JPEOg_ZSq"/>
    <hyperlink ref="AV545" r:id="rId1192" display="https://external.xx.fbcdn.net/safe_image.php?d=AQC6_rAFaCIBFznJ&amp;w=720&amp;h=720&amp;url=https%3A%2F%2Fwww.amnesty.org%3A443%2Fremote.axd%2Faineupstrmediaprd.blob.core.windows.net%2Fmedia%2F19839%2Fdragonfly-mic.jpg%3Fcenter%3D0.5%2C0.5%26preset%3Dfixed_1200_630&amp;cfs=1&amp;_nc_hash=AQAutw7mmjwpQMlL"/>
    <hyperlink ref="AY3" r:id="rId1193" display="https://www.facebook.com/2306787926000733_2307852092560983"/>
    <hyperlink ref="AY4" r:id="rId1194" display="https://www.facebook.com/2306787926000733_2307301529282706"/>
    <hyperlink ref="AY5" r:id="rId1195" display="https://www.facebook.com/2306787926000733_2307645405914985"/>
    <hyperlink ref="AY6" r:id="rId1196" display="https://www.facebook.com/2306787926000733_2307651349247724"/>
    <hyperlink ref="AY7" r:id="rId1197" display="https://www.facebook.com/2306787926000733_2307650579247801"/>
    <hyperlink ref="AY8" r:id="rId1198" display="https://www.facebook.com/2306787926000733_2307331589279700"/>
    <hyperlink ref="AY11" r:id="rId1199" display="https://www.facebook.com/2298082080204651_2301246733221519"/>
    <hyperlink ref="AY30" r:id="rId1200" display="https://www.facebook.com/2298483380164521_2308179445861581"/>
    <hyperlink ref="AY32" r:id="rId1201" display="https://www.facebook.com/2298483380164521_2307454115934114"/>
    <hyperlink ref="AY34" r:id="rId1202" display="https://www.facebook.com/2298483380164521_2306114089401450"/>
    <hyperlink ref="AY38" r:id="rId1203" display="https://www.facebook.com/2298483380164521_2304197356259790"/>
    <hyperlink ref="AY42" r:id="rId1204" display="https://www.facebook.com/2298483380164521_2302604943085698"/>
    <hyperlink ref="AY44" r:id="rId1205" display="https://www.facebook.com/2298483380164521_2302601703086022"/>
    <hyperlink ref="AY46" r:id="rId1206" display="https://www.facebook.com/2298483380164521_2302557476423778"/>
    <hyperlink ref="AY48" r:id="rId1207" display="https://www.facebook.com/2298483380164521_2302438516435674"/>
    <hyperlink ref="AY50" r:id="rId1208" display="https://www.facebook.com/2298483380164521_2302437343102458"/>
    <hyperlink ref="AY52" r:id="rId1209" display="https://www.facebook.com/2298483380164521_2302436496435876"/>
    <hyperlink ref="AY54" r:id="rId1210" display="https://www.facebook.com/2298483380164521_2302431589769700"/>
    <hyperlink ref="AY56" r:id="rId1211" display="https://www.facebook.com/2298483380164521_2302428546436671"/>
    <hyperlink ref="AY58" r:id="rId1212" display="https://www.facebook.com/2298483380164521_2302417933104399"/>
    <hyperlink ref="AY61" r:id="rId1213" display="https://www.facebook.com/2298483380164521_2301706326508893"/>
    <hyperlink ref="AY63" r:id="rId1214" display="https://www.facebook.com/2298483380164521_2301629233183269"/>
    <hyperlink ref="AY65" r:id="rId1215" display="https://www.facebook.com/2298483380164521_2301624659850393"/>
    <hyperlink ref="AY67" r:id="rId1216" display="https://www.facebook.com/2298483380164521_2301514893194703"/>
    <hyperlink ref="AY69" r:id="rId1217" display="https://www.facebook.com/2298483380164521_2301511709861688"/>
    <hyperlink ref="AY72" r:id="rId1218" display="https://www.facebook.com/2298483380164521_2301224813223711"/>
    <hyperlink ref="AY74" r:id="rId1219" display="https://www.facebook.com/2298483380164521_2301220139890845"/>
    <hyperlink ref="AY76" r:id="rId1220" display="https://www.facebook.com/2298483380164521_2301219589890900"/>
    <hyperlink ref="AY78" r:id="rId1221" display="https://www.facebook.com/2298483380164521_2301214676558058"/>
    <hyperlink ref="AY81" r:id="rId1222" display="https://www.facebook.com/2298483380164521_2301119123234280"/>
    <hyperlink ref="AY83" r:id="rId1223" display="https://www.facebook.com/2298483380164521_2300987923247400"/>
    <hyperlink ref="AY85" r:id="rId1224" display="https://www.facebook.com/2298483380164521_2300971509915708"/>
    <hyperlink ref="AY87" r:id="rId1225" display="https://www.facebook.com/2298483380164521_2300932073252985"/>
    <hyperlink ref="AY89" r:id="rId1226" display="https://www.facebook.com/2298483380164521_2300918509921008"/>
    <hyperlink ref="AY91" r:id="rId1227" display="https://www.facebook.com/2298483380164521_2300912373254955"/>
    <hyperlink ref="AY93" r:id="rId1228" display="https://www.facebook.com/2298483380164521_2300850079927851"/>
    <hyperlink ref="AY95" r:id="rId1229" display="https://www.facebook.com/2298483380164521_2300793296600196"/>
    <hyperlink ref="AY97" r:id="rId1230" display="https://www.facebook.com/2298483380164521_2300420506637475"/>
    <hyperlink ref="AY99" r:id="rId1231" display="https://www.facebook.com/2298483380164521_2300375839975275"/>
    <hyperlink ref="AY101" r:id="rId1232" display="https://www.facebook.com/2298483380164521_2300264226653103"/>
    <hyperlink ref="AY103" r:id="rId1233" display="https://www.facebook.com/2298483380164521_2300258406653685"/>
    <hyperlink ref="AY105" r:id="rId1234" display="https://www.facebook.com/2298483380164521_2300254313320761"/>
    <hyperlink ref="AY107" r:id="rId1235" display="https://www.facebook.com/2298483380164521_2300252829987576"/>
    <hyperlink ref="AY109" r:id="rId1236" display="https://www.facebook.com/2298483380164521_2300247716654754"/>
    <hyperlink ref="AY111" r:id="rId1237" display="https://www.facebook.com/2298483380164521_2300152186664307"/>
    <hyperlink ref="AY113" r:id="rId1238" display="https://www.facebook.com/2298483380164521_2300149869997872"/>
    <hyperlink ref="AY115" r:id="rId1239" display="https://www.facebook.com/2298483380164521_2300146689998190"/>
    <hyperlink ref="AY117" r:id="rId1240" display="https://www.facebook.com/2298483380164521_2300130596666466"/>
    <hyperlink ref="AY119" r:id="rId1241" display="https://www.facebook.com/2298483380164521_2300126123333580"/>
    <hyperlink ref="AY121" r:id="rId1242" display="https://www.facebook.com/2298483380164521_2300124736667052"/>
    <hyperlink ref="AY123" r:id="rId1243" display="https://www.facebook.com/2298483380164521_2300116436667882"/>
    <hyperlink ref="AY125" r:id="rId1244" display="https://www.facebook.com/2298483380164521_2300116003334592"/>
    <hyperlink ref="AY127" r:id="rId1245" display="https://www.facebook.com/2298483380164521_2300113933334799"/>
    <hyperlink ref="AY129" r:id="rId1246" display="https://www.facebook.com/2298483380164521_2300112583334934"/>
    <hyperlink ref="AY131" r:id="rId1247" display="https://www.facebook.com/2298483380164521_2300072206672305"/>
    <hyperlink ref="AY133" r:id="rId1248" display="https://www.facebook.com/2298483380164521_2300070393339153"/>
    <hyperlink ref="AY135" r:id="rId1249" display="https://www.facebook.com/2298483380164521_2300011283345064"/>
    <hyperlink ref="AY137" r:id="rId1250" display="https://www.facebook.com/2298483380164521_2300004136679112"/>
    <hyperlink ref="AY139" r:id="rId1251" display="https://www.facebook.com/2298483380164521_2299988283347364"/>
    <hyperlink ref="AY141" r:id="rId1252" display="https://www.facebook.com/2298483380164521_2299978483348344"/>
    <hyperlink ref="AY143" r:id="rId1253" display="https://www.facebook.com/2298483380164521_2299975836681942"/>
    <hyperlink ref="AY145" r:id="rId1254" display="https://www.facebook.com/2298483380164521_2299973196682206"/>
    <hyperlink ref="AY147" r:id="rId1255" display="https://www.facebook.com/2298483380164521_2299963810016478"/>
    <hyperlink ref="AY151" r:id="rId1256" display="https://www.facebook.com/2298483380164521_2299696316709894"/>
    <hyperlink ref="AY153" r:id="rId1257" display="https://www.facebook.com/2298483380164521_2299624646717061"/>
    <hyperlink ref="AY156" r:id="rId1258" display="https://www.facebook.com/2298483380164521_2299584273387765"/>
    <hyperlink ref="AY159" r:id="rId1259" display="https://www.facebook.com/2298483380164521_2299512476728278"/>
    <hyperlink ref="AY161" r:id="rId1260" display="https://www.facebook.com/2298483380164521_2299509950061864"/>
    <hyperlink ref="AY163" r:id="rId1261" display="https://www.facebook.com/2298483380164521_2299506520062207"/>
    <hyperlink ref="AY167" r:id="rId1262" display="https://www.facebook.com/2298483380164521_2299239473422245"/>
    <hyperlink ref="AY169" r:id="rId1263" display="https://www.facebook.com/2298483380164521_2298984100114449"/>
    <hyperlink ref="AY171" r:id="rId1264" display="https://www.facebook.com/2298483380164521_2298983516781174"/>
    <hyperlink ref="AY173" r:id="rId1265" display="https://www.facebook.com/2298483380164521_2298983203447872"/>
    <hyperlink ref="AY176" r:id="rId1266" display="https://www.facebook.com/2298483380164521_2298969563449236"/>
    <hyperlink ref="AY179" r:id="rId1267" display="https://www.facebook.com/2298483380164521_2298745963471596"/>
    <hyperlink ref="AY181" r:id="rId1268" display="https://www.facebook.com/2298483380164521_2298716693474523"/>
    <hyperlink ref="AY183" r:id="rId1269" display="https://www.facebook.com/2298483380164521_2298708956808630"/>
    <hyperlink ref="AY201" r:id="rId1270" display="https://www.facebook.com/2301009853245207_2306982565981269"/>
    <hyperlink ref="AY205" r:id="rId1271" display="https://www.facebook.com/2301009853245207_2304530202893172"/>
    <hyperlink ref="AY214" r:id="rId1272" display="https://www.facebook.com/2301009853245207_2302230049789854"/>
    <hyperlink ref="AY216" r:id="rId1273" display="https://www.facebook.com/2301009853245207_2302226303123562"/>
    <hyperlink ref="AY220" r:id="rId1274" display="https://www.facebook.com/2301009853245207_2301949836484542"/>
    <hyperlink ref="AY222" r:id="rId1275" display="https://www.facebook.com/2301009853245207_2301864706493055"/>
    <hyperlink ref="AY227" r:id="rId1276" display="https://www.facebook.com/2301009853245207_2301738283172364"/>
    <hyperlink ref="AY229" r:id="rId1277" display="https://www.facebook.com/2301009853245207_2301725659840293"/>
    <hyperlink ref="AY231" r:id="rId1278" display="https://www.facebook.com/2301009853245207_2301720573174135"/>
    <hyperlink ref="AY236" r:id="rId1279" display="https://www.facebook.com/2301009853245207_2301483613197831"/>
    <hyperlink ref="AY239" r:id="rId1280" display="https://www.facebook.com/2301009853245207_2301400573206135"/>
    <hyperlink ref="AY242" r:id="rId1281" display="https://www.facebook.com/2301009853245207_2301393526540173"/>
    <hyperlink ref="AY244" r:id="rId1282" display="https://www.facebook.com/2301009853245207_2301390383207154"/>
    <hyperlink ref="AY246" r:id="rId1283" display="https://www.facebook.com/2301009853245207_2301321649880694"/>
    <hyperlink ref="AY248" r:id="rId1284" display="https://www.facebook.com/2301009853245207_2301318519881007"/>
    <hyperlink ref="AY264" r:id="rId1285" display="https://www.facebook.com/2302891846390341_2304404442905748"/>
    <hyperlink ref="AY266" r:id="rId1286" display="https://www.facebook.com/2302891846390341_2304392609573598"/>
    <hyperlink ref="AY268" r:id="rId1287" display="https://www.facebook.com/2302891846390341_2304379689574890"/>
    <hyperlink ref="AY270" r:id="rId1288" display="https://www.facebook.com/2302891846390341_2304377132908479"/>
    <hyperlink ref="AY273" r:id="rId1289" display="https://www.facebook.com/2302891846390341_2304148462931346"/>
    <hyperlink ref="AY290" r:id="rId1290" display="https://www.facebook.com/2304131649599694_2306036269409232"/>
    <hyperlink ref="AY292" r:id="rId1291" display="https://www.facebook.com/2304131649599694_2305829609429898"/>
    <hyperlink ref="AY294" r:id="rId1292" display="https://www.facebook.com/2304131649599694_2305666342779558"/>
    <hyperlink ref="AY297" r:id="rId1293" display="https://www.facebook.com/2304131649599694_2305510806128445"/>
    <hyperlink ref="AY299" r:id="rId1294" display="https://www.facebook.com/2304131649599694_2305447779468081"/>
    <hyperlink ref="AY302" r:id="rId1295" display="https://www.facebook.com/2304131649599694_2305245256155000"/>
    <hyperlink ref="AY304" r:id="rId1296" display="https://www.facebook.com/2304131649599694_2305222262823966"/>
    <hyperlink ref="AY306" r:id="rId1297" display="https://www.facebook.com/2304131649599694_2305218079491051"/>
    <hyperlink ref="AY309" r:id="rId1298" display="https://www.facebook.com/2304131649599694_2305142696165256"/>
    <hyperlink ref="AY313" r:id="rId1299" display="https://www.facebook.com/2304131649599694_2304714236208102"/>
    <hyperlink ref="AY315" r:id="rId1300" display="https://www.facebook.com/2304131649599694_2304702692875923"/>
    <hyperlink ref="AY330" r:id="rId1301" display="https://www.facebook.com/2305804652765727_2306967835982742"/>
    <hyperlink ref="AY332" r:id="rId1302" display="https://www.facebook.com/2305804652765727_2306966322649560"/>
    <hyperlink ref="AY334" r:id="rId1303" display="https://www.facebook.com/2305804652765727_2306842382661954"/>
    <hyperlink ref="AY339" r:id="rId1304" display="https://www.facebook.com/2305804652765727_2306706249342234"/>
    <hyperlink ref="AY341" r:id="rId1305" display="https://www.facebook.com/2305804652765727_2306683499344509"/>
    <hyperlink ref="AY343" r:id="rId1306" display="https://www.facebook.com/2305804652765727_2306679156011610"/>
    <hyperlink ref="AY345" r:id="rId1307" display="https://www.facebook.com/2305804652765727_2306679039344955"/>
    <hyperlink ref="AY347" r:id="rId1308" display="https://www.facebook.com/2305804652765727_2306600466019479"/>
    <hyperlink ref="AY351" r:id="rId1309" display="https://www.facebook.com/2305804652765727_2306187842727408"/>
    <hyperlink ref="AY353" r:id="rId1310" display="https://www.facebook.com/2305804652765727_2306102052735987"/>
    <hyperlink ref="AY362" r:id="rId1311" display="https://www.facebook.com/2306787926000733_2307234842622708"/>
    <hyperlink ref="AY365" r:id="rId1312" display="https://www.facebook.com/2306787926000733_2307156282630564"/>
    <hyperlink ref="AY368" r:id="rId1313" display="https://www.facebook.com/2306787926000733_2307132902632902"/>
    <hyperlink ref="AY374" r:id="rId1314" display="https://www.facebook.com/2306787926000733_2307109765968549"/>
    <hyperlink ref="AY379" r:id="rId1315" display="https://www.facebook.com/2306787926000733_2307101039302755"/>
    <hyperlink ref="AY381" r:id="rId1316" display="https://www.facebook.com/2306787926000733_2307097415969784"/>
    <hyperlink ref="AY383" r:id="rId1317" display="https://www.facebook.com/2306787926000733_2307094345970091"/>
    <hyperlink ref="AY385" r:id="rId1318" display="https://www.facebook.com/2306787926000733_2307091585970367"/>
    <hyperlink ref="AY388" r:id="rId1319" display="https://www.facebook.com/2306787926000733_2307080739304785"/>
    <hyperlink ref="AY392" r:id="rId1320" display="https://www.facebook.com/2306787926000733_2307023582643834"/>
    <hyperlink ref="AY400" r:id="rId1321" display="https://www.facebook.com/2306787926000733_2306994429313416"/>
    <hyperlink ref="AY404" r:id="rId1322" display="https://www.facebook.com/2306787926000733_2306980582648134"/>
    <hyperlink ref="AY406" r:id="rId1323" display="https://www.facebook.com/2306787926000733_2306978395981686"/>
    <hyperlink ref="AY408" r:id="rId1324" display="https://www.facebook.com/2306787926000733_2306977889315070"/>
    <hyperlink ref="AY413" r:id="rId1325" display="https://www.facebook.com/2306787926000733_2306969762649216"/>
    <hyperlink ref="AY415" r:id="rId1326" display="https://www.facebook.com/2306787926000733_2306968822649310"/>
    <hyperlink ref="AY417" r:id="rId1327" display="https://www.facebook.com/2306787926000733_2306967355982790"/>
    <hyperlink ref="AY427" r:id="rId1328" display="https://www.facebook.com/2306787926000733_2306911492655043"/>
    <hyperlink ref="AY429" r:id="rId1329" display="https://www.facebook.com/2306787926000733_2306902135989312"/>
    <hyperlink ref="AY433" r:id="rId1330" display="https://www.facebook.com/2306787926000733_2306898385989687"/>
    <hyperlink ref="AY435" r:id="rId1331" display="https://www.facebook.com/2306787926000733_2306896329323226"/>
    <hyperlink ref="AY438" r:id="rId1332" display="https://www.facebook.com/2306787926000733_2306888775990648"/>
    <hyperlink ref="AY441" r:id="rId1333" display="https://www.facebook.com/2306787926000733_2306883915991134"/>
    <hyperlink ref="AY444" r:id="rId1334" display="https://www.facebook.com/2306787926000733_2306878395991686"/>
    <hyperlink ref="AY447" r:id="rId1335" display="https://www.facebook.com/2306787926000733_2306854039327455"/>
    <hyperlink ref="AY449" r:id="rId1336" display="https://www.facebook.com/2306787926000733_2306852522660940"/>
    <hyperlink ref="AY451" r:id="rId1337" display="https://www.facebook.com/2306787926000733_2306846122661580"/>
    <hyperlink ref="AY453" r:id="rId1338" display="https://www.facebook.com/2306787926000733_2306845609328298"/>
    <hyperlink ref="AY455" r:id="rId1339" display="https://www.facebook.com/2306787926000733_2306844662661726"/>
    <hyperlink ref="AY457" r:id="rId1340" display="https://www.facebook.com/2306787926000733_2306844195995106"/>
    <hyperlink ref="AY459" r:id="rId1341" display="https://www.facebook.com/2306787926000733_2306844062661786"/>
    <hyperlink ref="AY461" r:id="rId1342" display="https://www.facebook.com/2306787926000733_2306842952661897"/>
    <hyperlink ref="AY463" r:id="rId1343" display="https://www.facebook.com/2306787926000733_2306842815995244"/>
    <hyperlink ref="AY465" r:id="rId1344" display="https://www.facebook.com/2306787926000733_2306842415995284"/>
    <hyperlink ref="AY467" r:id="rId1345" display="https://www.facebook.com/2306787926000733_2306841822662010"/>
    <hyperlink ref="AY469" r:id="rId1346" display="https://www.facebook.com/2306787926000733_2306841172662075"/>
    <hyperlink ref="AY471" r:id="rId1347" display="https://www.facebook.com/2306787926000733_2306840619328797"/>
    <hyperlink ref="AY474" r:id="rId1348" display="https://www.facebook.com/2306787926000733_2306837785995747"/>
    <hyperlink ref="AY476" r:id="rId1349" display="https://www.facebook.com/2306787926000733_2306837522662440"/>
    <hyperlink ref="AY481" r:id="rId1350" display="https://www.facebook.com/2306787926000733_2306831679329691"/>
    <hyperlink ref="AY483" r:id="rId1351" display="https://www.facebook.com/2306787926000733_2306829622663230"/>
    <hyperlink ref="AY485" r:id="rId1352" display="https://www.facebook.com/2306787926000733_2306829532663239"/>
    <hyperlink ref="AY487" r:id="rId1353" display="https://www.facebook.com/2306787926000733_2306829255996600"/>
    <hyperlink ref="AY489" r:id="rId1354" display="https://www.facebook.com/2306787926000733_2306828632663329"/>
    <hyperlink ref="AY491" r:id="rId1355" display="https://www.facebook.com/2306787926000733_2306828392663353"/>
    <hyperlink ref="AY493" r:id="rId1356" display="https://www.facebook.com/2306787926000733_2306828202663372"/>
    <hyperlink ref="AY495" r:id="rId1357" display="https://www.facebook.com/2306787926000733_2306827342663458"/>
    <hyperlink ref="AY497" r:id="rId1358" display="https://www.facebook.com/2306787926000733_2306825665996959"/>
    <hyperlink ref="AY502" r:id="rId1359" display="https://www.facebook.com/2306787926000733_2306822202663972"/>
    <hyperlink ref="AY511" r:id="rId1360" display="https://www.facebook.com/2307202039292655_2308261399186719"/>
    <hyperlink ref="AY513" r:id="rId1361" display="https://www.facebook.com/2307202039292655_2308260185853507"/>
    <hyperlink ref="AY516" r:id="rId1362" display="https://www.facebook.com/2307202039292655_2308217832524409"/>
    <hyperlink ref="AY521" r:id="rId1363" display="https://www.facebook.com/2307202039292655_2307867715892754"/>
    <hyperlink ref="AY526" r:id="rId1364" display="https://www.facebook.com/2307202039292655_2307615099251349"/>
    <hyperlink ref="AY528" r:id="rId1365" display="https://www.facebook.com/2307202039292655_2307614855918040"/>
    <hyperlink ref="AY530" r:id="rId1366" display="https://www.facebook.com/2307202039292655_2307480245931501"/>
    <hyperlink ref="AY533" r:id="rId1367" display="https://www.facebook.com/2307202039292655_2307436682602524"/>
    <hyperlink ref="AY537" r:id="rId1368" display="https://www.facebook.com/2307202039292655_2307400072606185"/>
    <hyperlink ref="AY539" r:id="rId1369" display="https://www.facebook.com/2307202039292655_2307340115945514"/>
    <hyperlink ref="AY541" r:id="rId1370" display="https://www.facebook.com/2307202039292655_2307316132614579"/>
    <hyperlink ref="AY545" r:id="rId1371" display="https://www.facebook.com/2308139495865576_2308217202524472"/>
    <hyperlink ref="AY548" r:id="rId1372" display="https://www.facebook.com/2308139495865576_2308215455857980"/>
    <hyperlink ref="BB374" r:id="rId1373" display="https://www.mintpressnews.com/amnesty-international-troubling-collaboration-with-uk-us-intelligence/253939/"/>
    <hyperlink ref="BF264" r:id="rId1374" display="https://l.facebook.com/l.php?u=https%3A%2F%2Fwww.eventbrite.co.uk%2Fe%2Fwomen-of-colour-against-the-sex-trade-tickets-52211115853&amp;h=AT0cxFoHM8E9DzvBoCxpFmvggcNJEhJMymfN4F0s4Dg42nttGJ0m8_p-lYU7IM7lVOMlLZJ1mCmN3zb4kMBmM-Tt2Ddy0ZksBtUrBYPRBsQv5LYEyWkXfBsIyknmZQXPL6iwr-pBuiFg&amp;s=1"/>
    <hyperlink ref="BF266" r:id="rId1375" display="https://l.facebook.com/l.php?u=https%3A%2F%2Fwww.eventbrite.co.uk%2Fe%2Fwomen-of-colour-against-the-sex-trade-tickets-52211115853&amp;h=AT0cxFoHM8E9DzvBoCxpFmvggcNJEhJMymfN4F0s4Dg42nttGJ0m8_p-lYU7IM7lVOMlLZJ1mCmN3zb4kMBmM-Tt2Ddy0ZksBtUrBYPRBsQv5LYEyWkXfBsIyknmZQXPL6iwr-pBuiFg&amp;s=1"/>
    <hyperlink ref="BF374" r:id="rId1376" display="https://l.facebook.com/l.php?u=https%3A%2F%2Fwww.mintpressnews.com%2Famnesty-international-troubling-collaboration-with-uk-us-intelligence%2F253939%2F&amp;h=AT1090lllsl7QH16xwEQN9np2hOCMWeUZi01hxGeU25LGgHDd6r01cMT2XJQAruxa9RSPowtIKg-TN9RYOL8myeTs6yb6QzxWvl5Ef1RznTiG2fVp3QG9IK_fgS4uGfYFznycsr4tXhJ&amp;s=1"/>
    <hyperlink ref="BH264" r:id="rId1377" display="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hyperlink ref="BH266" r:id="rId1378" display="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hyperlink ref="BH374" r:id="rId1379" display="https://external.xx.fbcdn.net/safe_image.php?d=AQA8TwNX15qGt3xn&amp;w=675&amp;h=675&amp;url=https%3A%2F%2Fwww.mintpressnews.com%2Fwp-content%2Fuploads%2F2019%2F01%2FUB027980_02_edited-1.jpg&amp;cfs=1&amp;sx=284&amp;sy=0&amp;sw=675&amp;sh=675&amp;_nc_hash=AQDqAVxl2TQSzfov"/>
    <hyperlink ref="BJ3" r:id="rId1380" display="https://www.facebook.com/2306787926000733_2307116265967899"/>
    <hyperlink ref="BJ4" r:id="rId1381" display="https://www.facebook.com/2306787926000733_2307107942635398"/>
    <hyperlink ref="BJ5" r:id="rId1382" display="https://www.facebook.com/2306787926000733_2306872952658897"/>
    <hyperlink ref="BJ6" r:id="rId1383" display="https://www.facebook.com/2306787926000733_2306820092664183"/>
    <hyperlink ref="BJ7" r:id="rId1384" display="https://www.facebook.com/2306787926000733_2306820092664183"/>
    <hyperlink ref="BJ8" r:id="rId1385" display="https://www.facebook.com/2306787926000733_2306798749332984"/>
    <hyperlink ref="BJ11" r:id="rId1386" display="https://www.facebook.com/2298082080204651_2298341500178709"/>
    <hyperlink ref="BJ30" r:id="rId1387" display="https://www.facebook.com/2298483380164521_2298552586824267"/>
    <hyperlink ref="BJ32" r:id="rId1388" display="https://www.facebook.com/2298483380164521_2298552586824267"/>
    <hyperlink ref="BJ34" r:id="rId1389" display="https://www.facebook.com/2298483380164521_2299287006750825"/>
    <hyperlink ref="BJ38" r:id="rId1390" display="https://www.facebook.com/2298483380164521_2298673983478794"/>
    <hyperlink ref="BJ42" r:id="rId1391" display="https://www.facebook.com/2298483380164521_2298673983478794"/>
    <hyperlink ref="BJ44" r:id="rId1392" display="https://www.facebook.com/2298483380164521_2298673983478794"/>
    <hyperlink ref="BJ46" r:id="rId1393" display="https://www.facebook.com/2298483380164521_2298673983478794"/>
    <hyperlink ref="BJ48" r:id="rId1394" display="https://www.facebook.com/2298483380164521_2298552586824267"/>
    <hyperlink ref="BJ50" r:id="rId1395" display="https://www.facebook.com/2298483380164521_2298523970160462"/>
    <hyperlink ref="BJ52" r:id="rId1396" display="https://www.facebook.com/2298483380164521_2298523970160462"/>
    <hyperlink ref="BJ54" r:id="rId1397" display="https://www.facebook.com/2298483380164521_2302167766462749"/>
    <hyperlink ref="BJ56" r:id="rId1398" display="https://www.facebook.com/2298483380164521_2298673983478794"/>
    <hyperlink ref="BJ58" r:id="rId1399" display="https://www.facebook.com/2298483380164521_2299287006750825"/>
    <hyperlink ref="BJ61" r:id="rId1400" display="https://www.facebook.com/2298483380164521_2299354040077455"/>
    <hyperlink ref="BJ63" r:id="rId1401" display="https://www.facebook.com/2298483380164521_2299354040077455"/>
    <hyperlink ref="BJ65" r:id="rId1402" display="https://www.facebook.com/2298483380164521_2299354040077455"/>
    <hyperlink ref="BJ67" r:id="rId1403" display="https://www.facebook.com/2298483380164521_2299354040077455"/>
    <hyperlink ref="BJ69" r:id="rId1404" display="https://www.facebook.com/2298483380164521_2298673983478794"/>
    <hyperlink ref="BJ72" r:id="rId1405" display="https://www.facebook.com/2298483380164521_2299354040077455"/>
    <hyperlink ref="BJ74" r:id="rId1406" display="https://www.facebook.com/2298483380164521_2299354040077455"/>
    <hyperlink ref="BJ76" r:id="rId1407" display="https://www.facebook.com/2298483380164521_2299354040077455"/>
    <hyperlink ref="BJ78" r:id="rId1408" display="https://www.facebook.com/2298483380164521_2299354040077455"/>
    <hyperlink ref="BJ81" r:id="rId1409" display="https://www.facebook.com/2298483380164521_2299354040077455"/>
    <hyperlink ref="BJ83" r:id="rId1410" display="https://www.facebook.com/2298483380164521_2299354040077455"/>
    <hyperlink ref="BJ85" r:id="rId1411" display="https://www.facebook.com/2298483380164521_2299354040077455"/>
    <hyperlink ref="BJ87" r:id="rId1412" display="https://www.facebook.com/2298483380164521_2299354040077455"/>
    <hyperlink ref="BJ89" r:id="rId1413" display="https://www.facebook.com/2298483380164521_2299354040077455"/>
    <hyperlink ref="BJ91" r:id="rId1414" display="https://www.facebook.com/2298483380164521_2299354040077455"/>
    <hyperlink ref="BJ93" r:id="rId1415" display="https://www.facebook.com/2298483380164521_2298523970160462"/>
    <hyperlink ref="BJ95" r:id="rId1416" display="https://www.facebook.com/2298483380164521_2299354040077455"/>
    <hyperlink ref="BJ97" r:id="rId1417" display="https://www.facebook.com/2298483380164521_2299287006750825"/>
    <hyperlink ref="BJ99" r:id="rId1418" display="https://www.facebook.com/2298483380164521_2299354040077455"/>
    <hyperlink ref="BJ101" r:id="rId1419" display="https://www.facebook.com/2298483380164521_2299287006750825"/>
    <hyperlink ref="BJ103" r:id="rId1420" display="https://www.facebook.com/2298483380164521_2299558703390322"/>
    <hyperlink ref="BJ105" r:id="rId1421" display="https://www.facebook.com/2298483380164521_2298673983478794"/>
    <hyperlink ref="BJ107" r:id="rId1422" display="https://www.facebook.com/2298483380164521_2299354040077455"/>
    <hyperlink ref="BJ109" r:id="rId1423" display="https://www.facebook.com/2298483380164521_2298523970160462"/>
    <hyperlink ref="BJ111" r:id="rId1424" display="https://www.facebook.com/2298483380164521_2299354040077455"/>
    <hyperlink ref="BJ113" r:id="rId1425" display="https://www.facebook.com/2298483380164521_2299354040077455"/>
    <hyperlink ref="BJ115" r:id="rId1426" display="https://www.facebook.com/2298483380164521_2299354040077455"/>
    <hyperlink ref="BJ117" r:id="rId1427" display="https://www.facebook.com/2298483380164521_2299354040077455"/>
    <hyperlink ref="BJ119" r:id="rId1428" display="https://www.facebook.com/2298483380164521_2299354040077455"/>
    <hyperlink ref="BJ121" r:id="rId1429" display="https://www.facebook.com/2298483380164521_2299354040077455"/>
    <hyperlink ref="BJ123" r:id="rId1430" display="https://www.facebook.com/2298483380164521_2299354040077455"/>
    <hyperlink ref="BJ125" r:id="rId1431" display="https://www.facebook.com/2298483380164521_2299354040077455"/>
    <hyperlink ref="BJ127" r:id="rId1432" display="https://www.facebook.com/2298483380164521_2299354040077455"/>
    <hyperlink ref="BJ129" r:id="rId1433" display="https://www.facebook.com/2298483380164521_2299354040077455"/>
    <hyperlink ref="BJ131" r:id="rId1434" display="https://www.facebook.com/2298483380164521_2299354040077455"/>
    <hyperlink ref="BJ133" r:id="rId1435" display="https://www.facebook.com/2298483380164521_2299354040077455"/>
    <hyperlink ref="BJ135" r:id="rId1436" display="https://www.facebook.com/2298483380164521_2299354040077455"/>
    <hyperlink ref="BJ137" r:id="rId1437" display="https://www.facebook.com/2298483380164521_2299354040077455"/>
    <hyperlink ref="BJ139" r:id="rId1438" display="https://www.facebook.com/2298483380164521_2299354040077455"/>
    <hyperlink ref="BJ141" r:id="rId1439" display="https://www.facebook.com/2298483380164521_2298673983478794"/>
    <hyperlink ref="BJ143" r:id="rId1440" display="https://www.facebook.com/2298483380164521_2298523970160462"/>
    <hyperlink ref="BJ145" r:id="rId1441" display="https://www.facebook.com/2298483380164521_2299354040077455"/>
    <hyperlink ref="BJ147" r:id="rId1442" display="https://www.facebook.com/2298483380164521_2298552586824267"/>
    <hyperlink ref="BJ151" r:id="rId1443" display="https://www.facebook.com/2298483380164521_2299558703390322"/>
    <hyperlink ref="BJ153" r:id="rId1444" display="https://www.facebook.com/2298483380164521_2298552586824267"/>
    <hyperlink ref="BJ156" r:id="rId1445" display="https://www.facebook.com/2298483380164521_2299558703390322"/>
    <hyperlink ref="BJ159" r:id="rId1446" display="https://www.facebook.com/2298483380164521_2298673983478794"/>
    <hyperlink ref="BJ161" r:id="rId1447" display="https://www.facebook.com/2298483380164521_2298523970160462"/>
    <hyperlink ref="BJ163" r:id="rId1448" display="https://www.facebook.com/2298483380164521_2299354040077455"/>
    <hyperlink ref="BJ167" r:id="rId1449" display="https://www.facebook.com/2298483380164521_2298552586824267"/>
    <hyperlink ref="BJ169" r:id="rId1450" display="https://www.facebook.com/2298483380164521_2298673983478794"/>
    <hyperlink ref="BJ171" r:id="rId1451" display="https://www.facebook.com/2298483380164521_2298523970160462"/>
    <hyperlink ref="BJ173" r:id="rId1452" display="https://www.facebook.com/2298483380164521_2298552586824267"/>
    <hyperlink ref="BJ176" r:id="rId1453" display="https://www.facebook.com/2298483380164521_2298673983478794"/>
    <hyperlink ref="BJ179" r:id="rId1454" display="https://www.facebook.com/2298483380164521_2298673983478794"/>
    <hyperlink ref="BJ181" r:id="rId1455" display="https://www.facebook.com/2298483380164521_2298673983478794"/>
    <hyperlink ref="BJ183" r:id="rId1456" display="https://www.facebook.com/2298483380164521_2298552586824267"/>
    <hyperlink ref="BJ201" r:id="rId1457" display="https://www.facebook.com/2301009853245207_2302319129780946"/>
    <hyperlink ref="BJ205" r:id="rId1458" display="https://www.facebook.com/2301009853245207_2302319129780946"/>
    <hyperlink ref="BJ214" r:id="rId1459" display="https://www.facebook.com/2301009853245207_2301276293218563"/>
    <hyperlink ref="BJ216" r:id="rId1460" display="https://www.facebook.com/2301009853245207_2301276293218563"/>
    <hyperlink ref="BJ220" r:id="rId1461" display="https://www.facebook.com/2301009853245207_2301108473235345"/>
    <hyperlink ref="BJ222" r:id="rId1462" display="https://www.facebook.com/2301009853245207_2301276293218563"/>
    <hyperlink ref="BJ227" r:id="rId1463" display="https://www.facebook.com/2301009853245207_2301276293218563"/>
    <hyperlink ref="BJ229" r:id="rId1464" display="https://www.facebook.com/2301009853245207_2301276293218563"/>
    <hyperlink ref="BJ231" r:id="rId1465" display="https://www.facebook.com/2301009853245207_2301276293218563"/>
    <hyperlink ref="BJ236" r:id="rId1466" display="https://www.facebook.com/2301009853245207_2301069936572532"/>
    <hyperlink ref="BJ239" r:id="rId1467" display="https://www.facebook.com/2301009853245207_2301069936572532"/>
    <hyperlink ref="BJ242" r:id="rId1468" display="https://www.facebook.com/2301009853245207_2301276293218563"/>
    <hyperlink ref="BJ244" r:id="rId1469" display="https://www.facebook.com/2301009853245207_2301276293218563"/>
    <hyperlink ref="BJ246" r:id="rId1470" display="https://www.facebook.com/2301009853245207_2301276293218563"/>
    <hyperlink ref="BJ248" r:id="rId1471" display="https://www.facebook.com/2301009853245207_2301276293218563"/>
    <hyperlink ref="BJ264" r:id="rId1472" display="https://www.facebook.com/2302891846390341_2304196472926545"/>
    <hyperlink ref="BJ266" r:id="rId1473" display="https://www.facebook.com/2302891846390341_2304196472926545"/>
    <hyperlink ref="BJ268" r:id="rId1474" display="https://www.facebook.com/2302891846390341_2304062472939945"/>
    <hyperlink ref="BJ270" r:id="rId1475" display="https://www.facebook.com/2302891846390341_2304062472939945"/>
    <hyperlink ref="BJ273" r:id="rId1476" display="https://www.facebook.com/2302891846390341_2304062472939945"/>
    <hyperlink ref="BJ290" r:id="rId1477" display="https://www.facebook.com/2304131649599694_2304586842887508"/>
    <hyperlink ref="BJ292" r:id="rId1478" display="https://www.facebook.com/2304131649599694_2305253019487557"/>
    <hyperlink ref="BJ294" r:id="rId1479" display="https://www.facebook.com/2304131649599694_2304586842887508"/>
    <hyperlink ref="BJ297" r:id="rId1480" display="https://www.facebook.com/2304131649599694_2304586842887508"/>
    <hyperlink ref="BJ299" r:id="rId1481" display="https://www.facebook.com/2304131649599694_2304366602909532"/>
    <hyperlink ref="BJ302" r:id="rId1482" display="https://www.facebook.com/2304131649599694_2304586842887508"/>
    <hyperlink ref="BJ304" r:id="rId1483" display="https://www.facebook.com/2304131649599694_2304586842887508"/>
    <hyperlink ref="BJ306" r:id="rId1484" display="https://www.facebook.com/2304131649599694_2304201889592670"/>
    <hyperlink ref="BJ309" r:id="rId1485" display="https://www.facebook.com/2304131649599694_2304586842887508"/>
    <hyperlink ref="BJ313" r:id="rId1486" display="https://www.facebook.com/2304131649599694_2304586842887508"/>
    <hyperlink ref="BJ315" r:id="rId1487" display="https://www.facebook.com/2304131649599694_2304684639544395"/>
    <hyperlink ref="BJ330" r:id="rId1488" display="https://www.facebook.com/2305804652765727_2306588636020662"/>
    <hyperlink ref="BJ332" r:id="rId1489" display="https://www.facebook.com/2305804652765727_2306588636020662"/>
    <hyperlink ref="BJ334" r:id="rId1490" display="https://www.facebook.com/2305804652765727_2306792862666906"/>
    <hyperlink ref="BJ339" r:id="rId1491" display="https://www.facebook.com/2305804652765727_2306588636020662"/>
    <hyperlink ref="BJ341" r:id="rId1492" display="https://www.facebook.com/2305804652765727_2306588636020662"/>
    <hyperlink ref="BJ343" r:id="rId1493" display="https://www.facebook.com/2305804652765727_2306588636020662"/>
    <hyperlink ref="BJ345" r:id="rId1494" display="https://www.facebook.com/2305804652765727_2306588636020662"/>
    <hyperlink ref="BJ347" r:id="rId1495" display="https://www.facebook.com/2305804652765727_2306588636020662"/>
    <hyperlink ref="BJ351" r:id="rId1496" display="https://www.facebook.com/2305804652765727_2306076372738555"/>
    <hyperlink ref="BJ353" r:id="rId1497" display="https://www.facebook.com/2305804652765727_2305868559426003"/>
    <hyperlink ref="BJ362" r:id="rId1498" display="https://www.facebook.com/2306787926000733_2307107942635398"/>
    <hyperlink ref="BJ365" r:id="rId1499" display="https://www.facebook.com/2306787926000733_2306872952658897"/>
    <hyperlink ref="BJ368" r:id="rId1500" display="https://www.facebook.com/2306787926000733_2306798749332984"/>
    <hyperlink ref="BJ374" r:id="rId1501" display="https://www.facebook.com/2306787926000733_2307107165968809"/>
    <hyperlink ref="BJ379" r:id="rId1502" display="https://www.facebook.com/2306787926000733_2306872952658897"/>
    <hyperlink ref="BJ381" r:id="rId1503" display="https://www.facebook.com/2306787926000733_2306872952658897"/>
    <hyperlink ref="BJ383" r:id="rId1504" display="https://www.facebook.com/2306787926000733_2306798749332984"/>
    <hyperlink ref="BJ385" r:id="rId1505" display="https://www.facebook.com/2306787926000733_2306798749332984"/>
    <hyperlink ref="BJ388" r:id="rId1506" display="https://www.facebook.com/2306787926000733_2306836219329237"/>
    <hyperlink ref="BJ392" r:id="rId1507" display="https://www.facebook.com/2306787926000733_2306798749332984"/>
    <hyperlink ref="BJ400" r:id="rId1508" display="https://www.facebook.com/2306787926000733_2306820602664132"/>
    <hyperlink ref="BJ404" r:id="rId1509" display="https://www.facebook.com/2306787926000733_2306872952658897"/>
    <hyperlink ref="BJ406" r:id="rId1510" display="https://www.facebook.com/2306787926000733_2306872952658897"/>
    <hyperlink ref="BJ408" r:id="rId1511" display="https://www.facebook.com/2306787926000733_2306798749332984"/>
    <hyperlink ref="BJ413" r:id="rId1512" display="https://www.facebook.com/2306787926000733_2306798749332984"/>
    <hyperlink ref="BJ415" r:id="rId1513" display="https://www.facebook.com/2306787926000733_2306962212649971"/>
    <hyperlink ref="BJ417" r:id="rId1514" display="https://www.facebook.com/2306787926000733_2306962212649971"/>
    <hyperlink ref="BJ427" r:id="rId1515" display="https://www.facebook.com/2306787926000733_2306824625997063"/>
    <hyperlink ref="BJ429" r:id="rId1516" display="https://www.facebook.com/2306787926000733_2306820602664132"/>
    <hyperlink ref="BJ433" r:id="rId1517" display="https://www.facebook.com/2306787926000733_2306820602664132"/>
    <hyperlink ref="BJ435" r:id="rId1518" display="https://www.facebook.com/2306787926000733_2306836219329237"/>
    <hyperlink ref="BJ438" r:id="rId1519" display="https://www.facebook.com/2306787926000733_2306820092664183"/>
    <hyperlink ref="BJ441" r:id="rId1520" display="https://www.facebook.com/2306787926000733_2306820602664132"/>
    <hyperlink ref="BJ444" r:id="rId1521" display="https://www.facebook.com/2306787926000733_2306836219329237"/>
    <hyperlink ref="BJ447" r:id="rId1522" display="https://www.facebook.com/2306787926000733_2306836219329237"/>
    <hyperlink ref="BJ449" r:id="rId1523" display="https://www.facebook.com/2306787926000733_2306798749332984"/>
    <hyperlink ref="BJ451" r:id="rId1524" display="https://www.facebook.com/2306787926000733_2306820092664183"/>
    <hyperlink ref="BJ453" r:id="rId1525" display="https://www.facebook.com/2306787926000733_2306820092664183"/>
    <hyperlink ref="BJ455" r:id="rId1526" display="https://www.facebook.com/2306787926000733_2306836219329237"/>
    <hyperlink ref="BJ457" r:id="rId1527" display="https://www.facebook.com/2306787926000733_2306836219329237"/>
    <hyperlink ref="BJ459" r:id="rId1528" display="https://www.facebook.com/2306787926000733_2306836219329237"/>
    <hyperlink ref="BJ461" r:id="rId1529" display="https://www.facebook.com/2306787926000733_2306820602664132"/>
    <hyperlink ref="BJ463" r:id="rId1530" display="https://www.facebook.com/2306787926000733_2306824625997063"/>
    <hyperlink ref="BJ465" r:id="rId1531" display="https://www.facebook.com/2306787926000733_2306820602664132"/>
    <hyperlink ref="BJ467" r:id="rId1532" display="https://www.facebook.com/2306787926000733_2306820602664132"/>
    <hyperlink ref="BJ469" r:id="rId1533" display="https://www.facebook.com/2306787926000733_2306820602664132"/>
    <hyperlink ref="BJ471" r:id="rId1534" display="https://www.facebook.com/2306787926000733_2306836219329237"/>
    <hyperlink ref="BJ474" r:id="rId1535" display="https://www.facebook.com/2306787926000733_2306820092664183"/>
    <hyperlink ref="BJ476" r:id="rId1536" display="https://www.facebook.com/2306787926000733_2306820092664183"/>
    <hyperlink ref="BJ481" r:id="rId1537" display="https://www.facebook.com/2306787926000733_2306820092664183"/>
    <hyperlink ref="BJ483" r:id="rId1538" display="https://www.facebook.com/2306787926000733_2306820092664183"/>
    <hyperlink ref="BJ485" r:id="rId1539" display="https://www.facebook.com/2306787926000733_2306820602664132"/>
    <hyperlink ref="BJ487" r:id="rId1540" display="https://www.facebook.com/2306787926000733_2306824625997063"/>
    <hyperlink ref="BJ489" r:id="rId1541" display="https://www.facebook.com/2306787926000733_2306791369333722"/>
    <hyperlink ref="BJ491" r:id="rId1542" display="https://www.facebook.com/2306787926000733_2306820602664132"/>
    <hyperlink ref="BJ493" r:id="rId1543" display="https://www.facebook.com/2306787926000733_2306820092664183"/>
    <hyperlink ref="BJ495" r:id="rId1544" display="https://www.facebook.com/2306787926000733_2306820092664183"/>
    <hyperlink ref="BJ497" r:id="rId1545" display="https://www.facebook.com/2306787926000733_2306791369333722"/>
    <hyperlink ref="BJ502" r:id="rId1546" display="https://www.facebook.com/2306787926000733_2306798749332984"/>
    <hyperlink ref="BJ511" r:id="rId1547" display="https://www.facebook.com/2307202039292655_2307465005933025"/>
    <hyperlink ref="BJ513" r:id="rId1548" display="https://www.facebook.com/2307202039292655_2307652542580938"/>
    <hyperlink ref="BJ516" r:id="rId1549" display="https://www.facebook.com/2307202039292655_2307407472605445"/>
    <hyperlink ref="BJ521" r:id="rId1550" display="https://www.facebook.com/2307202039292655_2307267259286133"/>
    <hyperlink ref="BJ526" r:id="rId1551" display="https://www.facebook.com/2307202039292655_2307267259286133"/>
    <hyperlink ref="BJ528" r:id="rId1552" display="https://www.facebook.com/2307202039292655_2307267259286133"/>
    <hyperlink ref="BJ530" r:id="rId1553" display="https://www.facebook.com/2307202039292655_2307267259286133"/>
    <hyperlink ref="BJ533" r:id="rId1554" display="https://www.facebook.com/2307202039292655_2307267259286133"/>
    <hyperlink ref="BJ537" r:id="rId1555" display="https://www.facebook.com/2307202039292655_2307267259286133"/>
    <hyperlink ref="BJ539" r:id="rId1556" display="https://www.facebook.com/2307202039292655_2307267259286133"/>
    <hyperlink ref="BJ541" r:id="rId1557" display="https://www.facebook.com/2307202039292655_2307267259286133"/>
    <hyperlink ref="BJ545" r:id="rId1558" display="https://www.facebook.com/2308139495865576_2308203525859173"/>
    <hyperlink ref="BJ548" r:id="rId1559" display="https://www.facebook.com/2308139495865576_2308176622528530"/>
  </hyperlinks>
  <printOptions/>
  <pageMargins left="0.7" right="0.7" top="0.75" bottom="0.75" header="0.3" footer="0.3"/>
  <pageSetup horizontalDpi="600" verticalDpi="600" orientation="portrait" r:id="rId1563"/>
  <legacyDrawing r:id="rId1561"/>
  <tableParts>
    <tablePart r:id="rId15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5548-BB93-408E-B1C6-573D17514975}">
  <dimension ref="A1:L7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2463</v>
      </c>
      <c r="B1" s="13" t="s">
        <v>2464</v>
      </c>
      <c r="C1" s="13" t="s">
        <v>2457</v>
      </c>
      <c r="D1" s="13" t="s">
        <v>2458</v>
      </c>
      <c r="E1" s="13" t="s">
        <v>2465</v>
      </c>
      <c r="F1" s="13" t="s">
        <v>144</v>
      </c>
      <c r="G1" s="13" t="s">
        <v>2466</v>
      </c>
      <c r="H1" s="13" t="s">
        <v>2467</v>
      </c>
      <c r="I1" s="13" t="s">
        <v>2468</v>
      </c>
      <c r="J1" s="13" t="s">
        <v>2469</v>
      </c>
      <c r="K1" s="13" t="s">
        <v>2470</v>
      </c>
      <c r="L1" s="13" t="s">
        <v>2471</v>
      </c>
    </row>
    <row r="2" spans="1:12" ht="15">
      <c r="A2" s="114" t="s">
        <v>1541</v>
      </c>
      <c r="B2" s="114" t="s">
        <v>1545</v>
      </c>
      <c r="C2" s="114">
        <v>21</v>
      </c>
      <c r="D2" s="119">
        <v>0.004600816045632639</v>
      </c>
      <c r="E2" s="119">
        <v>1.9765131042388604</v>
      </c>
      <c r="F2" s="114" t="s">
        <v>2459</v>
      </c>
      <c r="G2" s="114" t="b">
        <v>0</v>
      </c>
      <c r="H2" s="114" t="b">
        <v>0</v>
      </c>
      <c r="I2" s="114" t="b">
        <v>0</v>
      </c>
      <c r="J2" s="114" t="b">
        <v>0</v>
      </c>
      <c r="K2" s="114" t="b">
        <v>0</v>
      </c>
      <c r="L2" s="114" t="b">
        <v>0</v>
      </c>
    </row>
    <row r="3" spans="1:12" ht="15">
      <c r="A3" s="114" t="s">
        <v>1583</v>
      </c>
      <c r="B3" s="114" t="s">
        <v>1593</v>
      </c>
      <c r="C3" s="80">
        <v>13</v>
      </c>
      <c r="D3" s="118">
        <v>0.0031552587868216068</v>
      </c>
      <c r="E3" s="118">
        <v>2.604380359173108</v>
      </c>
      <c r="F3" s="80" t="s">
        <v>2459</v>
      </c>
      <c r="G3" s="80" t="b">
        <v>0</v>
      </c>
      <c r="H3" s="80" t="b">
        <v>0</v>
      </c>
      <c r="I3" s="80" t="b">
        <v>0</v>
      </c>
      <c r="J3" s="80" t="b">
        <v>0</v>
      </c>
      <c r="K3" s="80" t="b">
        <v>0</v>
      </c>
      <c r="L3" s="80" t="b">
        <v>0</v>
      </c>
    </row>
    <row r="4" spans="1:12" ht="15">
      <c r="A4" s="114" t="s">
        <v>1542</v>
      </c>
      <c r="B4" s="114" t="s">
        <v>1558</v>
      </c>
      <c r="C4" s="80">
        <v>12</v>
      </c>
      <c r="D4" s="118">
        <v>0.003451855122686581</v>
      </c>
      <c r="E4" s="118">
        <v>1.9511678453977646</v>
      </c>
      <c r="F4" s="80" t="s">
        <v>2459</v>
      </c>
      <c r="G4" s="80" t="b">
        <v>0</v>
      </c>
      <c r="H4" s="80" t="b">
        <v>0</v>
      </c>
      <c r="I4" s="80" t="b">
        <v>0</v>
      </c>
      <c r="J4" s="80" t="b">
        <v>0</v>
      </c>
      <c r="K4" s="80" t="b">
        <v>0</v>
      </c>
      <c r="L4" s="80" t="b">
        <v>0</v>
      </c>
    </row>
    <row r="5" spans="1:12" ht="15">
      <c r="A5" s="114" t="s">
        <v>1598</v>
      </c>
      <c r="B5" s="114" t="s">
        <v>1599</v>
      </c>
      <c r="C5" s="80">
        <v>12</v>
      </c>
      <c r="D5" s="118">
        <v>0.002982279985207408</v>
      </c>
      <c r="E5" s="118">
        <v>2.6713271488037216</v>
      </c>
      <c r="F5" s="80" t="s">
        <v>2459</v>
      </c>
      <c r="G5" s="80" t="b">
        <v>0</v>
      </c>
      <c r="H5" s="80" t="b">
        <v>0</v>
      </c>
      <c r="I5" s="80" t="b">
        <v>0</v>
      </c>
      <c r="J5" s="80" t="b">
        <v>0</v>
      </c>
      <c r="K5" s="80" t="b">
        <v>0</v>
      </c>
      <c r="L5" s="80" t="b">
        <v>0</v>
      </c>
    </row>
    <row r="6" spans="1:12" ht="15">
      <c r="A6" s="114" t="s">
        <v>1581</v>
      </c>
      <c r="B6" s="114" t="s">
        <v>1701</v>
      </c>
      <c r="C6" s="80">
        <v>7</v>
      </c>
      <c r="D6" s="118">
        <v>0.0024441801985417896</v>
      </c>
      <c r="E6" s="118">
        <v>2.574417135795665</v>
      </c>
      <c r="F6" s="80" t="s">
        <v>2459</v>
      </c>
      <c r="G6" s="80" t="b">
        <v>0</v>
      </c>
      <c r="H6" s="80" t="b">
        <v>0</v>
      </c>
      <c r="I6" s="80" t="b">
        <v>0</v>
      </c>
      <c r="J6" s="80" t="b">
        <v>0</v>
      </c>
      <c r="K6" s="80" t="b">
        <v>0</v>
      </c>
      <c r="L6" s="80" t="b">
        <v>0</v>
      </c>
    </row>
    <row r="7" spans="1:12" ht="15">
      <c r="A7" s="114" t="s">
        <v>1719</v>
      </c>
      <c r="B7" s="114" t="s">
        <v>1720</v>
      </c>
      <c r="C7" s="80">
        <v>6</v>
      </c>
      <c r="D7" s="118">
        <v>0.0017930757956769047</v>
      </c>
      <c r="E7" s="118">
        <v>2.972357144467703</v>
      </c>
      <c r="F7" s="80" t="s">
        <v>2459</v>
      </c>
      <c r="G7" s="80" t="b">
        <v>0</v>
      </c>
      <c r="H7" s="80" t="b">
        <v>0</v>
      </c>
      <c r="I7" s="80" t="b">
        <v>0</v>
      </c>
      <c r="J7" s="80" t="b">
        <v>0</v>
      </c>
      <c r="K7" s="80" t="b">
        <v>0</v>
      </c>
      <c r="L7" s="80" t="b">
        <v>0</v>
      </c>
    </row>
    <row r="8" spans="1:12" ht="15">
      <c r="A8" s="114" t="s">
        <v>1592</v>
      </c>
      <c r="B8" s="114" t="s">
        <v>1592</v>
      </c>
      <c r="C8" s="80">
        <v>6</v>
      </c>
      <c r="D8" s="118">
        <v>0.0017930757956769047</v>
      </c>
      <c r="E8" s="118">
        <v>2.300772940621316</v>
      </c>
      <c r="F8" s="80" t="s">
        <v>2459</v>
      </c>
      <c r="G8" s="80" t="b">
        <v>0</v>
      </c>
      <c r="H8" s="80" t="b">
        <v>0</v>
      </c>
      <c r="I8" s="80" t="b">
        <v>0</v>
      </c>
      <c r="J8" s="80" t="b">
        <v>0</v>
      </c>
      <c r="K8" s="80" t="b">
        <v>0</v>
      </c>
      <c r="L8" s="80" t="b">
        <v>0</v>
      </c>
    </row>
    <row r="9" spans="1:12" ht="15">
      <c r="A9" s="114" t="s">
        <v>1698</v>
      </c>
      <c r="B9" s="114" t="s">
        <v>1600</v>
      </c>
      <c r="C9" s="80">
        <v>6</v>
      </c>
      <c r="D9" s="118">
        <v>0.0018724953002382135</v>
      </c>
      <c r="E9" s="118">
        <v>2.604380359173108</v>
      </c>
      <c r="F9" s="80" t="s">
        <v>2459</v>
      </c>
      <c r="G9" s="80" t="b">
        <v>0</v>
      </c>
      <c r="H9" s="80" t="b">
        <v>0</v>
      </c>
      <c r="I9" s="80" t="b">
        <v>0</v>
      </c>
      <c r="J9" s="80" t="b">
        <v>0</v>
      </c>
      <c r="K9" s="80" t="b">
        <v>0</v>
      </c>
      <c r="L9" s="80" t="b">
        <v>0</v>
      </c>
    </row>
    <row r="10" spans="1:12" ht="15">
      <c r="A10" s="114" t="s">
        <v>1633</v>
      </c>
      <c r="B10" s="114" t="s">
        <v>1602</v>
      </c>
      <c r="C10" s="80">
        <v>6</v>
      </c>
      <c r="D10" s="118">
        <v>0.0018724953002382135</v>
      </c>
      <c r="E10" s="118">
        <v>2.449478399187365</v>
      </c>
      <c r="F10" s="80" t="s">
        <v>2459</v>
      </c>
      <c r="G10" s="80" t="b">
        <v>0</v>
      </c>
      <c r="H10" s="80" t="b">
        <v>0</v>
      </c>
      <c r="I10" s="80" t="b">
        <v>0</v>
      </c>
      <c r="J10" s="80" t="b">
        <v>0</v>
      </c>
      <c r="K10" s="80" t="b">
        <v>0</v>
      </c>
      <c r="L10" s="80" t="b">
        <v>0</v>
      </c>
    </row>
    <row r="11" spans="1:12" ht="15">
      <c r="A11" s="114" t="s">
        <v>1578</v>
      </c>
      <c r="B11" s="114" t="s">
        <v>1548</v>
      </c>
      <c r="C11" s="80">
        <v>6</v>
      </c>
      <c r="D11" s="118">
        <v>0.0019696969180998548</v>
      </c>
      <c r="E11" s="118">
        <v>1.9443284208674592</v>
      </c>
      <c r="F11" s="80" t="s">
        <v>2459</v>
      </c>
      <c r="G11" s="80" t="b">
        <v>0</v>
      </c>
      <c r="H11" s="80" t="b">
        <v>0</v>
      </c>
      <c r="I11" s="80" t="b">
        <v>0</v>
      </c>
      <c r="J11" s="80" t="b">
        <v>0</v>
      </c>
      <c r="K11" s="80" t="b">
        <v>1</v>
      </c>
      <c r="L11" s="80" t="b">
        <v>0</v>
      </c>
    </row>
    <row r="12" spans="1:12" ht="15">
      <c r="A12" s="114" t="s">
        <v>1539</v>
      </c>
      <c r="B12" s="114" t="s">
        <v>1685</v>
      </c>
      <c r="C12" s="80">
        <v>5</v>
      </c>
      <c r="D12" s="118">
        <v>0.0015604127501985113</v>
      </c>
      <c r="E12" s="118">
        <v>1.9709119035935216</v>
      </c>
      <c r="F12" s="80" t="s">
        <v>2459</v>
      </c>
      <c r="G12" s="80" t="b">
        <v>1</v>
      </c>
      <c r="H12" s="80" t="b">
        <v>0</v>
      </c>
      <c r="I12" s="80" t="b">
        <v>0</v>
      </c>
      <c r="J12" s="80" t="b">
        <v>0</v>
      </c>
      <c r="K12" s="80" t="b">
        <v>0</v>
      </c>
      <c r="L12" s="80" t="b">
        <v>0</v>
      </c>
    </row>
    <row r="13" spans="1:12" ht="15">
      <c r="A13" s="114" t="s">
        <v>1614</v>
      </c>
      <c r="B13" s="114" t="s">
        <v>1613</v>
      </c>
      <c r="C13" s="80">
        <v>5</v>
      </c>
      <c r="D13" s="118">
        <v>0.0015604127501985113</v>
      </c>
      <c r="E13" s="118">
        <v>2.366693028870915</v>
      </c>
      <c r="F13" s="80" t="s">
        <v>2459</v>
      </c>
      <c r="G13" s="80" t="b">
        <v>0</v>
      </c>
      <c r="H13" s="80" t="b">
        <v>0</v>
      </c>
      <c r="I13" s="80" t="b">
        <v>0</v>
      </c>
      <c r="J13" s="80" t="b">
        <v>0</v>
      </c>
      <c r="K13" s="80" t="b">
        <v>0</v>
      </c>
      <c r="L13" s="80" t="b">
        <v>0</v>
      </c>
    </row>
    <row r="14" spans="1:12" ht="15">
      <c r="A14" s="114" t="s">
        <v>1548</v>
      </c>
      <c r="B14" s="114" t="s">
        <v>1538</v>
      </c>
      <c r="C14" s="80">
        <v>5</v>
      </c>
      <c r="D14" s="118">
        <v>0.0015604127501985113</v>
      </c>
      <c r="E14" s="118">
        <v>1.3210791304695586</v>
      </c>
      <c r="F14" s="80" t="s">
        <v>2459</v>
      </c>
      <c r="G14" s="80" t="b">
        <v>0</v>
      </c>
      <c r="H14" s="80" t="b">
        <v>1</v>
      </c>
      <c r="I14" s="80" t="b">
        <v>0</v>
      </c>
      <c r="J14" s="80" t="b">
        <v>0</v>
      </c>
      <c r="K14" s="80" t="b">
        <v>0</v>
      </c>
      <c r="L14" s="80" t="b">
        <v>0</v>
      </c>
    </row>
    <row r="15" spans="1:12" ht="15">
      <c r="A15" s="114" t="s">
        <v>1700</v>
      </c>
      <c r="B15" s="114" t="s">
        <v>1675</v>
      </c>
      <c r="C15" s="80">
        <v>5</v>
      </c>
      <c r="D15" s="118">
        <v>0.0016414140984165459</v>
      </c>
      <c r="E15" s="118">
        <v>2.768237161811778</v>
      </c>
      <c r="F15" s="80" t="s">
        <v>2459</v>
      </c>
      <c r="G15" s="80" t="b">
        <v>0</v>
      </c>
      <c r="H15" s="80" t="b">
        <v>0</v>
      </c>
      <c r="I15" s="80" t="b">
        <v>0</v>
      </c>
      <c r="J15" s="80" t="b">
        <v>0</v>
      </c>
      <c r="K15" s="80" t="b">
        <v>0</v>
      </c>
      <c r="L15" s="80" t="b">
        <v>0</v>
      </c>
    </row>
    <row r="16" spans="1:12" ht="15">
      <c r="A16" s="114" t="s">
        <v>1622</v>
      </c>
      <c r="B16" s="114" t="s">
        <v>1553</v>
      </c>
      <c r="C16" s="80">
        <v>5</v>
      </c>
      <c r="D16" s="118">
        <v>0.0016414140984165459</v>
      </c>
      <c r="E16" s="118">
        <v>2.069267157475759</v>
      </c>
      <c r="F16" s="80" t="s">
        <v>2459</v>
      </c>
      <c r="G16" s="80" t="b">
        <v>0</v>
      </c>
      <c r="H16" s="80" t="b">
        <v>0</v>
      </c>
      <c r="I16" s="80" t="b">
        <v>0</v>
      </c>
      <c r="J16" s="80" t="b">
        <v>0</v>
      </c>
      <c r="K16" s="80" t="b">
        <v>0</v>
      </c>
      <c r="L16" s="80" t="b">
        <v>0</v>
      </c>
    </row>
    <row r="17" spans="1:12" ht="15">
      <c r="A17" s="114" t="s">
        <v>1551</v>
      </c>
      <c r="B17" s="114" t="s">
        <v>1578</v>
      </c>
      <c r="C17" s="80">
        <v>5</v>
      </c>
      <c r="D17" s="118">
        <v>0.0015604127501985113</v>
      </c>
      <c r="E17" s="118">
        <v>1.8651471748198343</v>
      </c>
      <c r="F17" s="80" t="s">
        <v>2459</v>
      </c>
      <c r="G17" s="80" t="b">
        <v>0</v>
      </c>
      <c r="H17" s="80" t="b">
        <v>0</v>
      </c>
      <c r="I17" s="80" t="b">
        <v>0</v>
      </c>
      <c r="J17" s="80" t="b">
        <v>0</v>
      </c>
      <c r="K17" s="80" t="b">
        <v>0</v>
      </c>
      <c r="L17" s="80" t="b">
        <v>0</v>
      </c>
    </row>
    <row r="18" spans="1:12" ht="15">
      <c r="A18" s="114" t="s">
        <v>1560</v>
      </c>
      <c r="B18" s="114" t="s">
        <v>1547</v>
      </c>
      <c r="C18" s="80">
        <v>5</v>
      </c>
      <c r="D18" s="118">
        <v>0.0015604127501985113</v>
      </c>
      <c r="E18" s="118">
        <v>1.6801010731112267</v>
      </c>
      <c r="F18" s="80" t="s">
        <v>2459</v>
      </c>
      <c r="G18" s="80" t="b">
        <v>0</v>
      </c>
      <c r="H18" s="80" t="b">
        <v>1</v>
      </c>
      <c r="I18" s="80" t="b">
        <v>0</v>
      </c>
      <c r="J18" s="80" t="b">
        <v>0</v>
      </c>
      <c r="K18" s="80" t="b">
        <v>0</v>
      </c>
      <c r="L18" s="80" t="b">
        <v>0</v>
      </c>
    </row>
    <row r="19" spans="1:12" ht="15">
      <c r="A19" s="114" t="s">
        <v>1678</v>
      </c>
      <c r="B19" s="114" t="s">
        <v>1592</v>
      </c>
      <c r="C19" s="80">
        <v>5</v>
      </c>
      <c r="D19" s="118">
        <v>0.0015604127501985113</v>
      </c>
      <c r="E19" s="118">
        <v>2.4324450598885847</v>
      </c>
      <c r="F19" s="80" t="s">
        <v>2459</v>
      </c>
      <c r="G19" s="80" t="b">
        <v>0</v>
      </c>
      <c r="H19" s="80" t="b">
        <v>0</v>
      </c>
      <c r="I19" s="80" t="b">
        <v>0</v>
      </c>
      <c r="J19" s="80" t="b">
        <v>0</v>
      </c>
      <c r="K19" s="80" t="b">
        <v>0</v>
      </c>
      <c r="L19" s="80" t="b">
        <v>0</v>
      </c>
    </row>
    <row r="20" spans="1:12" ht="15">
      <c r="A20" s="114" t="s">
        <v>1762</v>
      </c>
      <c r="B20" s="114" t="s">
        <v>1763</v>
      </c>
      <c r="C20" s="80">
        <v>4</v>
      </c>
      <c r="D20" s="118">
        <v>0.0015144218141153703</v>
      </c>
      <c r="E20" s="118">
        <v>2.954628377507271</v>
      </c>
      <c r="F20" s="80" t="s">
        <v>2459</v>
      </c>
      <c r="G20" s="80" t="b">
        <v>1</v>
      </c>
      <c r="H20" s="80" t="b">
        <v>0</v>
      </c>
      <c r="I20" s="80" t="b">
        <v>0</v>
      </c>
      <c r="J20" s="80" t="b">
        <v>1</v>
      </c>
      <c r="K20" s="80" t="b">
        <v>0</v>
      </c>
      <c r="L20" s="80" t="b">
        <v>0</v>
      </c>
    </row>
    <row r="21" spans="1:12" ht="15">
      <c r="A21" s="114" t="s">
        <v>1763</v>
      </c>
      <c r="B21" s="114" t="s">
        <v>1537</v>
      </c>
      <c r="C21" s="80">
        <v>4</v>
      </c>
      <c r="D21" s="118">
        <v>0.0015144218141153703</v>
      </c>
      <c r="E21" s="118">
        <v>1.767107656670808</v>
      </c>
      <c r="F21" s="80" t="s">
        <v>2459</v>
      </c>
      <c r="G21" s="80" t="b">
        <v>1</v>
      </c>
      <c r="H21" s="80" t="b">
        <v>0</v>
      </c>
      <c r="I21" s="80" t="b">
        <v>0</v>
      </c>
      <c r="J21" s="80" t="b">
        <v>0</v>
      </c>
      <c r="K21" s="80" t="b">
        <v>0</v>
      </c>
      <c r="L21" s="80" t="b">
        <v>0</v>
      </c>
    </row>
    <row r="22" spans="1:12" ht="15">
      <c r="A22" s="114" t="s">
        <v>1815</v>
      </c>
      <c r="B22" s="114" t="s">
        <v>1816</v>
      </c>
      <c r="C22" s="80">
        <v>4</v>
      </c>
      <c r="D22" s="118">
        <v>0.0013131312787332365</v>
      </c>
      <c r="E22" s="118">
        <v>3.1484484035233837</v>
      </c>
      <c r="F22" s="80" t="s">
        <v>2459</v>
      </c>
      <c r="G22" s="80" t="b">
        <v>0</v>
      </c>
      <c r="H22" s="80" t="b">
        <v>0</v>
      </c>
      <c r="I22" s="80" t="b">
        <v>0</v>
      </c>
      <c r="J22" s="80" t="b">
        <v>0</v>
      </c>
      <c r="K22" s="80" t="b">
        <v>0</v>
      </c>
      <c r="L22" s="80" t="b">
        <v>0</v>
      </c>
    </row>
    <row r="23" spans="1:12" ht="15">
      <c r="A23" s="114" t="s">
        <v>1627</v>
      </c>
      <c r="B23" s="114" t="s">
        <v>1537</v>
      </c>
      <c r="C23" s="80">
        <v>4</v>
      </c>
      <c r="D23" s="118">
        <v>0.0013131312787332365</v>
      </c>
      <c r="E23" s="118">
        <v>1.4660776610068267</v>
      </c>
      <c r="F23" s="80" t="s">
        <v>2459</v>
      </c>
      <c r="G23" s="80" t="b">
        <v>0</v>
      </c>
      <c r="H23" s="80" t="b">
        <v>0</v>
      </c>
      <c r="I23" s="80" t="b">
        <v>0</v>
      </c>
      <c r="J23" s="80" t="b">
        <v>0</v>
      </c>
      <c r="K23" s="80" t="b">
        <v>0</v>
      </c>
      <c r="L23" s="80" t="b">
        <v>0</v>
      </c>
    </row>
    <row r="24" spans="1:12" ht="15">
      <c r="A24" s="114" t="s">
        <v>1563</v>
      </c>
      <c r="B24" s="114" t="s">
        <v>1667</v>
      </c>
      <c r="C24" s="80">
        <v>4</v>
      </c>
      <c r="D24" s="118">
        <v>0.0013966743991667369</v>
      </c>
      <c r="E24" s="118">
        <v>2.170724798234536</v>
      </c>
      <c r="F24" s="80" t="s">
        <v>2459</v>
      </c>
      <c r="G24" s="80" t="b">
        <v>0</v>
      </c>
      <c r="H24" s="80" t="b">
        <v>0</v>
      </c>
      <c r="I24" s="80" t="b">
        <v>0</v>
      </c>
      <c r="J24" s="80" t="b">
        <v>0</v>
      </c>
      <c r="K24" s="80" t="b">
        <v>0</v>
      </c>
      <c r="L24" s="80" t="b">
        <v>0</v>
      </c>
    </row>
    <row r="25" spans="1:12" ht="15">
      <c r="A25" s="114" t="s">
        <v>1537</v>
      </c>
      <c r="B25" s="114" t="s">
        <v>1577</v>
      </c>
      <c r="C25" s="80">
        <v>4</v>
      </c>
      <c r="D25" s="118">
        <v>0.0013131312787332365</v>
      </c>
      <c r="E25" s="118">
        <v>1.2911159070921152</v>
      </c>
      <c r="F25" s="80" t="s">
        <v>2459</v>
      </c>
      <c r="G25" s="80" t="b">
        <v>0</v>
      </c>
      <c r="H25" s="80" t="b">
        <v>0</v>
      </c>
      <c r="I25" s="80" t="b">
        <v>0</v>
      </c>
      <c r="J25" s="80" t="b">
        <v>0</v>
      </c>
      <c r="K25" s="80" t="b">
        <v>0</v>
      </c>
      <c r="L25" s="80" t="b">
        <v>0</v>
      </c>
    </row>
    <row r="26" spans="1:12" ht="15">
      <c r="A26" s="114" t="s">
        <v>1588</v>
      </c>
      <c r="B26" s="114" t="s">
        <v>1794</v>
      </c>
      <c r="C26" s="80">
        <v>4</v>
      </c>
      <c r="D26" s="118">
        <v>0.0013966743991667369</v>
      </c>
      <c r="E26" s="118">
        <v>2.539655029536453</v>
      </c>
      <c r="F26" s="80" t="s">
        <v>2459</v>
      </c>
      <c r="G26" s="80" t="b">
        <v>0</v>
      </c>
      <c r="H26" s="80" t="b">
        <v>0</v>
      </c>
      <c r="I26" s="80" t="b">
        <v>0</v>
      </c>
      <c r="J26" s="80" t="b">
        <v>0</v>
      </c>
      <c r="K26" s="80" t="b">
        <v>0</v>
      </c>
      <c r="L26" s="80" t="b">
        <v>0</v>
      </c>
    </row>
    <row r="27" spans="1:12" ht="15">
      <c r="A27" s="114" t="s">
        <v>1556</v>
      </c>
      <c r="B27" s="114" t="s">
        <v>1759</v>
      </c>
      <c r="C27" s="80">
        <v>4</v>
      </c>
      <c r="D27" s="118">
        <v>0.0013131312787332365</v>
      </c>
      <c r="E27" s="118">
        <v>2.291870545825697</v>
      </c>
      <c r="F27" s="80" t="s">
        <v>2459</v>
      </c>
      <c r="G27" s="80" t="b">
        <v>0</v>
      </c>
      <c r="H27" s="80" t="b">
        <v>0</v>
      </c>
      <c r="I27" s="80" t="b">
        <v>0</v>
      </c>
      <c r="J27" s="80" t="b">
        <v>1</v>
      </c>
      <c r="K27" s="80" t="b">
        <v>0</v>
      </c>
      <c r="L27" s="80" t="b">
        <v>0</v>
      </c>
    </row>
    <row r="28" spans="1:12" ht="15">
      <c r="A28" s="114" t="s">
        <v>1539</v>
      </c>
      <c r="B28" s="114" t="s">
        <v>1637</v>
      </c>
      <c r="C28" s="80">
        <v>4</v>
      </c>
      <c r="D28" s="118">
        <v>0.0013131312787332365</v>
      </c>
      <c r="E28" s="118">
        <v>1.7648574211603971</v>
      </c>
      <c r="F28" s="80" t="s">
        <v>2459</v>
      </c>
      <c r="G28" s="80" t="b">
        <v>1</v>
      </c>
      <c r="H28" s="80" t="b">
        <v>0</v>
      </c>
      <c r="I28" s="80" t="b">
        <v>0</v>
      </c>
      <c r="J28" s="80" t="b">
        <v>0</v>
      </c>
      <c r="K28" s="80" t="b">
        <v>0</v>
      </c>
      <c r="L28" s="80" t="b">
        <v>0</v>
      </c>
    </row>
    <row r="29" spans="1:12" ht="15">
      <c r="A29" s="114" t="s">
        <v>1539</v>
      </c>
      <c r="B29" s="114" t="s">
        <v>1590</v>
      </c>
      <c r="C29" s="80">
        <v>4</v>
      </c>
      <c r="D29" s="118">
        <v>0.0013131312787332365</v>
      </c>
      <c r="E29" s="118">
        <v>1.6051565782928852</v>
      </c>
      <c r="F29" s="80" t="s">
        <v>2459</v>
      </c>
      <c r="G29" s="80" t="b">
        <v>1</v>
      </c>
      <c r="H29" s="80" t="b">
        <v>0</v>
      </c>
      <c r="I29" s="80" t="b">
        <v>0</v>
      </c>
      <c r="J29" s="80" t="b">
        <v>0</v>
      </c>
      <c r="K29" s="80" t="b">
        <v>0</v>
      </c>
      <c r="L29" s="80" t="b">
        <v>0</v>
      </c>
    </row>
    <row r="30" spans="1:12" ht="15">
      <c r="A30" s="114" t="s">
        <v>1542</v>
      </c>
      <c r="B30" s="114" t="s">
        <v>1549</v>
      </c>
      <c r="C30" s="80">
        <v>4</v>
      </c>
      <c r="D30" s="118">
        <v>0.0013131312787332365</v>
      </c>
      <c r="E30" s="118">
        <v>1.4160546437004153</v>
      </c>
      <c r="F30" s="80" t="s">
        <v>2459</v>
      </c>
      <c r="G30" s="80" t="b">
        <v>0</v>
      </c>
      <c r="H30" s="80" t="b">
        <v>0</v>
      </c>
      <c r="I30" s="80" t="b">
        <v>0</v>
      </c>
      <c r="J30" s="80" t="b">
        <v>0</v>
      </c>
      <c r="K30" s="80" t="b">
        <v>0</v>
      </c>
      <c r="L30" s="80" t="b">
        <v>0</v>
      </c>
    </row>
    <row r="31" spans="1:12" ht="15">
      <c r="A31" s="114" t="s">
        <v>1699</v>
      </c>
      <c r="B31" s="114" t="s">
        <v>1540</v>
      </c>
      <c r="C31" s="80">
        <v>4</v>
      </c>
      <c r="D31" s="118">
        <v>0.0013966743991667369</v>
      </c>
      <c r="E31" s="118">
        <v>1.8946864894453164</v>
      </c>
      <c r="F31" s="80" t="s">
        <v>2459</v>
      </c>
      <c r="G31" s="80" t="b">
        <v>0</v>
      </c>
      <c r="H31" s="80" t="b">
        <v>0</v>
      </c>
      <c r="I31" s="80" t="b">
        <v>0</v>
      </c>
      <c r="J31" s="80" t="b">
        <v>0</v>
      </c>
      <c r="K31" s="80" t="b">
        <v>0</v>
      </c>
      <c r="L31" s="80" t="b">
        <v>0</v>
      </c>
    </row>
    <row r="32" spans="1:12" ht="15">
      <c r="A32" s="114" t="s">
        <v>1540</v>
      </c>
      <c r="B32" s="114" t="s">
        <v>1700</v>
      </c>
      <c r="C32" s="80">
        <v>4</v>
      </c>
      <c r="D32" s="118">
        <v>0.0013966743991667369</v>
      </c>
      <c r="E32" s="118">
        <v>1.8946864894453164</v>
      </c>
      <c r="F32" s="80" t="s">
        <v>2459</v>
      </c>
      <c r="G32" s="80" t="b">
        <v>0</v>
      </c>
      <c r="H32" s="80" t="b">
        <v>0</v>
      </c>
      <c r="I32" s="80" t="b">
        <v>0</v>
      </c>
      <c r="J32" s="80" t="b">
        <v>0</v>
      </c>
      <c r="K32" s="80" t="b">
        <v>0</v>
      </c>
      <c r="L32" s="80" t="b">
        <v>0</v>
      </c>
    </row>
    <row r="33" spans="1:12" ht="15">
      <c r="A33" s="114" t="s">
        <v>1553</v>
      </c>
      <c r="B33" s="114" t="s">
        <v>1602</v>
      </c>
      <c r="C33" s="80">
        <v>4</v>
      </c>
      <c r="D33" s="118">
        <v>0.0013966743991667369</v>
      </c>
      <c r="E33" s="118">
        <v>1.9116593041140908</v>
      </c>
      <c r="F33" s="80" t="s">
        <v>2459</v>
      </c>
      <c r="G33" s="80" t="b">
        <v>0</v>
      </c>
      <c r="H33" s="80" t="b">
        <v>0</v>
      </c>
      <c r="I33" s="80" t="b">
        <v>0</v>
      </c>
      <c r="J33" s="80" t="b">
        <v>0</v>
      </c>
      <c r="K33" s="80" t="b">
        <v>0</v>
      </c>
      <c r="L33" s="80" t="b">
        <v>0</v>
      </c>
    </row>
    <row r="34" spans="1:12" ht="15">
      <c r="A34" s="114" t="s">
        <v>1597</v>
      </c>
      <c r="B34" s="114" t="s">
        <v>1632</v>
      </c>
      <c r="C34" s="80">
        <v>4</v>
      </c>
      <c r="D34" s="118">
        <v>0.0013131312787332365</v>
      </c>
      <c r="E34" s="118">
        <v>2.2733871401316836</v>
      </c>
      <c r="F34" s="80" t="s">
        <v>2459</v>
      </c>
      <c r="G34" s="80" t="b">
        <v>0</v>
      </c>
      <c r="H34" s="80" t="b">
        <v>0</v>
      </c>
      <c r="I34" s="80" t="b">
        <v>0</v>
      </c>
      <c r="J34" s="80" t="b">
        <v>0</v>
      </c>
      <c r="K34" s="80" t="b">
        <v>0</v>
      </c>
      <c r="L34" s="80" t="b">
        <v>0</v>
      </c>
    </row>
    <row r="35" spans="1:12" ht="15">
      <c r="A35" s="114" t="s">
        <v>1649</v>
      </c>
      <c r="B35" s="114" t="s">
        <v>1601</v>
      </c>
      <c r="C35" s="80">
        <v>4</v>
      </c>
      <c r="D35" s="118">
        <v>0.0013966743991667369</v>
      </c>
      <c r="E35" s="118">
        <v>2.319144630692359</v>
      </c>
      <c r="F35" s="80" t="s">
        <v>2459</v>
      </c>
      <c r="G35" s="80" t="b">
        <v>0</v>
      </c>
      <c r="H35" s="80" t="b">
        <v>0</v>
      </c>
      <c r="I35" s="80" t="b">
        <v>0</v>
      </c>
      <c r="J35" s="80" t="b">
        <v>0</v>
      </c>
      <c r="K35" s="80" t="b">
        <v>0</v>
      </c>
      <c r="L35" s="80" t="b">
        <v>0</v>
      </c>
    </row>
    <row r="36" spans="1:12" ht="15">
      <c r="A36" s="114" t="s">
        <v>1557</v>
      </c>
      <c r="B36" s="114" t="s">
        <v>1745</v>
      </c>
      <c r="C36" s="80">
        <v>4</v>
      </c>
      <c r="D36" s="118">
        <v>0.0013131312787332365</v>
      </c>
      <c r="E36" s="118">
        <v>2.2319944549734587</v>
      </c>
      <c r="F36" s="80" t="s">
        <v>2459</v>
      </c>
      <c r="G36" s="80" t="b">
        <v>0</v>
      </c>
      <c r="H36" s="80" t="b">
        <v>0</v>
      </c>
      <c r="I36" s="80" t="b">
        <v>0</v>
      </c>
      <c r="J36" s="80" t="b">
        <v>0</v>
      </c>
      <c r="K36" s="80" t="b">
        <v>0</v>
      </c>
      <c r="L36" s="80" t="b">
        <v>0</v>
      </c>
    </row>
    <row r="37" spans="1:12" ht="15">
      <c r="A37" s="114" t="s">
        <v>1670</v>
      </c>
      <c r="B37" s="114" t="s">
        <v>1546</v>
      </c>
      <c r="C37" s="80">
        <v>4</v>
      </c>
      <c r="D37" s="118">
        <v>0.0013966743991667369</v>
      </c>
      <c r="E37" s="118">
        <v>1.9581167053530923</v>
      </c>
      <c r="F37" s="80" t="s">
        <v>2459</v>
      </c>
      <c r="G37" s="80" t="b">
        <v>0</v>
      </c>
      <c r="H37" s="80" t="b">
        <v>0</v>
      </c>
      <c r="I37" s="80" t="b">
        <v>0</v>
      </c>
      <c r="J37" s="80" t="b">
        <v>0</v>
      </c>
      <c r="K37" s="80" t="b">
        <v>0</v>
      </c>
      <c r="L37" s="80" t="b">
        <v>0</v>
      </c>
    </row>
    <row r="38" spans="1:12" ht="15">
      <c r="A38" s="114" t="s">
        <v>1566</v>
      </c>
      <c r="B38" s="114" t="s">
        <v>1540</v>
      </c>
      <c r="C38" s="80">
        <v>4</v>
      </c>
      <c r="D38" s="118">
        <v>0.0013131312787332365</v>
      </c>
      <c r="E38" s="118">
        <v>1.4610309285067442</v>
      </c>
      <c r="F38" s="80" t="s">
        <v>2459</v>
      </c>
      <c r="G38" s="80" t="b">
        <v>0</v>
      </c>
      <c r="H38" s="80" t="b">
        <v>0</v>
      </c>
      <c r="I38" s="80" t="b">
        <v>0</v>
      </c>
      <c r="J38" s="80" t="b">
        <v>0</v>
      </c>
      <c r="K38" s="80" t="b">
        <v>0</v>
      </c>
      <c r="L38" s="80" t="b">
        <v>0</v>
      </c>
    </row>
    <row r="39" spans="1:12" ht="15">
      <c r="A39" s="114" t="s">
        <v>1890</v>
      </c>
      <c r="B39" s="114" t="s">
        <v>1891</v>
      </c>
      <c r="C39" s="80">
        <v>4</v>
      </c>
      <c r="D39" s="118">
        <v>0.0013131312787332365</v>
      </c>
      <c r="E39" s="118">
        <v>3.1484484035233837</v>
      </c>
      <c r="F39" s="80" t="s">
        <v>2459</v>
      </c>
      <c r="G39" s="80" t="b">
        <v>0</v>
      </c>
      <c r="H39" s="80" t="b">
        <v>0</v>
      </c>
      <c r="I39" s="80" t="b">
        <v>0</v>
      </c>
      <c r="J39" s="80" t="b">
        <v>0</v>
      </c>
      <c r="K39" s="80" t="b">
        <v>0</v>
      </c>
      <c r="L39" s="80" t="b">
        <v>0</v>
      </c>
    </row>
    <row r="40" spans="1:12" ht="15">
      <c r="A40" s="114" t="s">
        <v>1801</v>
      </c>
      <c r="B40" s="114" t="s">
        <v>1678</v>
      </c>
      <c r="C40" s="80">
        <v>4</v>
      </c>
      <c r="D40" s="118">
        <v>0.0013966743991667369</v>
      </c>
      <c r="E40" s="118">
        <v>2.7505083948513462</v>
      </c>
      <c r="F40" s="80" t="s">
        <v>2459</v>
      </c>
      <c r="G40" s="80" t="b">
        <v>0</v>
      </c>
      <c r="H40" s="80" t="b">
        <v>0</v>
      </c>
      <c r="I40" s="80" t="b">
        <v>0</v>
      </c>
      <c r="J40" s="80" t="b">
        <v>0</v>
      </c>
      <c r="K40" s="80" t="b">
        <v>0</v>
      </c>
      <c r="L40" s="80" t="b">
        <v>0</v>
      </c>
    </row>
    <row r="41" spans="1:12" ht="15">
      <c r="A41" s="114" t="s">
        <v>1588</v>
      </c>
      <c r="B41" s="114" t="s">
        <v>1651</v>
      </c>
      <c r="C41" s="80">
        <v>4</v>
      </c>
      <c r="D41" s="118">
        <v>0.0013131312787332365</v>
      </c>
      <c r="E41" s="118">
        <v>2.284382524433147</v>
      </c>
      <c r="F41" s="80" t="s">
        <v>2459</v>
      </c>
      <c r="G41" s="80" t="b">
        <v>0</v>
      </c>
      <c r="H41" s="80" t="b">
        <v>0</v>
      </c>
      <c r="I41" s="80" t="b">
        <v>0</v>
      </c>
      <c r="J41" s="80" t="b">
        <v>1</v>
      </c>
      <c r="K41" s="80" t="b">
        <v>0</v>
      </c>
      <c r="L41" s="80" t="b">
        <v>0</v>
      </c>
    </row>
    <row r="42" spans="1:12" ht="15">
      <c r="A42" s="114" t="s">
        <v>1679</v>
      </c>
      <c r="B42" s="114" t="s">
        <v>1604</v>
      </c>
      <c r="C42" s="80">
        <v>3</v>
      </c>
      <c r="D42" s="118">
        <v>0.0010475057993750527</v>
      </c>
      <c r="E42" s="118">
        <v>2.449478399187365</v>
      </c>
      <c r="F42" s="80" t="s">
        <v>2459</v>
      </c>
      <c r="G42" s="80" t="b">
        <v>0</v>
      </c>
      <c r="H42" s="80" t="b">
        <v>0</v>
      </c>
      <c r="I42" s="80" t="b">
        <v>0</v>
      </c>
      <c r="J42" s="80" t="b">
        <v>0</v>
      </c>
      <c r="K42" s="80" t="b">
        <v>0</v>
      </c>
      <c r="L42" s="80" t="b">
        <v>0</v>
      </c>
    </row>
    <row r="43" spans="1:12" ht="15">
      <c r="A43" s="114" t="s">
        <v>1570</v>
      </c>
      <c r="B43" s="114" t="s">
        <v>1708</v>
      </c>
      <c r="C43" s="80">
        <v>3</v>
      </c>
      <c r="D43" s="118">
        <v>0.0010475057993750527</v>
      </c>
      <c r="E43" s="118">
        <v>2.2190294778090913</v>
      </c>
      <c r="F43" s="80" t="s">
        <v>2459</v>
      </c>
      <c r="G43" s="80" t="b">
        <v>0</v>
      </c>
      <c r="H43" s="80" t="b">
        <v>0</v>
      </c>
      <c r="I43" s="80" t="b">
        <v>0</v>
      </c>
      <c r="J43" s="80" t="b">
        <v>0</v>
      </c>
      <c r="K43" s="80" t="b">
        <v>0</v>
      </c>
      <c r="L43" s="80" t="b">
        <v>0</v>
      </c>
    </row>
    <row r="44" spans="1:12" ht="15">
      <c r="A44" s="114" t="s">
        <v>1679</v>
      </c>
      <c r="B44" s="114" t="s">
        <v>1807</v>
      </c>
      <c r="C44" s="80">
        <v>3</v>
      </c>
      <c r="D44" s="118">
        <v>0.0010475057993750527</v>
      </c>
      <c r="E44" s="118">
        <v>2.972357144467703</v>
      </c>
      <c r="F44" s="80" t="s">
        <v>2459</v>
      </c>
      <c r="G44" s="80" t="b">
        <v>0</v>
      </c>
      <c r="H44" s="80" t="b">
        <v>0</v>
      </c>
      <c r="I44" s="80" t="b">
        <v>0</v>
      </c>
      <c r="J44" s="80" t="b">
        <v>0</v>
      </c>
      <c r="K44" s="80" t="b">
        <v>0</v>
      </c>
      <c r="L44" s="80" t="b">
        <v>0</v>
      </c>
    </row>
    <row r="45" spans="1:12" ht="15">
      <c r="A45" s="114" t="s">
        <v>1925</v>
      </c>
      <c r="B45" s="114" t="s">
        <v>1564</v>
      </c>
      <c r="C45" s="80">
        <v>3</v>
      </c>
      <c r="D45" s="118">
        <v>0.0010475057993750527</v>
      </c>
      <c r="E45" s="118">
        <v>2.4717547938985174</v>
      </c>
      <c r="F45" s="80" t="s">
        <v>2459</v>
      </c>
      <c r="G45" s="80" t="b">
        <v>0</v>
      </c>
      <c r="H45" s="80" t="b">
        <v>0</v>
      </c>
      <c r="I45" s="80" t="b">
        <v>0</v>
      </c>
      <c r="J45" s="80" t="b">
        <v>0</v>
      </c>
      <c r="K45" s="80" t="b">
        <v>0</v>
      </c>
      <c r="L45" s="80" t="b">
        <v>0</v>
      </c>
    </row>
    <row r="46" spans="1:12" ht="15">
      <c r="A46" s="114" t="s">
        <v>1714</v>
      </c>
      <c r="B46" s="114" t="s">
        <v>1559</v>
      </c>
      <c r="C46" s="80">
        <v>3</v>
      </c>
      <c r="D46" s="118">
        <v>0.0010475057993750527</v>
      </c>
      <c r="E46" s="118">
        <v>2.127259104453446</v>
      </c>
      <c r="F46" s="80" t="s">
        <v>2459</v>
      </c>
      <c r="G46" s="80" t="b">
        <v>0</v>
      </c>
      <c r="H46" s="80" t="b">
        <v>0</v>
      </c>
      <c r="I46" s="80" t="b">
        <v>0</v>
      </c>
      <c r="J46" s="80" t="b">
        <v>0</v>
      </c>
      <c r="K46" s="80" t="b">
        <v>0</v>
      </c>
      <c r="L46" s="80" t="b">
        <v>0</v>
      </c>
    </row>
    <row r="47" spans="1:12" ht="15">
      <c r="A47" s="114" t="s">
        <v>1682</v>
      </c>
      <c r="B47" s="114" t="s">
        <v>1639</v>
      </c>
      <c r="C47" s="80">
        <v>3</v>
      </c>
      <c r="D47" s="118">
        <v>0.0010475057993750527</v>
      </c>
      <c r="E47" s="118">
        <v>2.428289100117427</v>
      </c>
      <c r="F47" s="80" t="s">
        <v>2459</v>
      </c>
      <c r="G47" s="80" t="b">
        <v>0</v>
      </c>
      <c r="H47" s="80" t="b">
        <v>0</v>
      </c>
      <c r="I47" s="80" t="b">
        <v>0</v>
      </c>
      <c r="J47" s="80" t="b">
        <v>0</v>
      </c>
      <c r="K47" s="80" t="b">
        <v>0</v>
      </c>
      <c r="L47" s="80" t="b">
        <v>0</v>
      </c>
    </row>
    <row r="48" spans="1:12" ht="15">
      <c r="A48" s="114" t="s">
        <v>1540</v>
      </c>
      <c r="B48" s="114" t="s">
        <v>1684</v>
      </c>
      <c r="C48" s="80">
        <v>3</v>
      </c>
      <c r="D48" s="118">
        <v>0.0010475057993750527</v>
      </c>
      <c r="E48" s="118">
        <v>1.7697477528370165</v>
      </c>
      <c r="F48" s="80" t="s">
        <v>2459</v>
      </c>
      <c r="G48" s="80" t="b">
        <v>0</v>
      </c>
      <c r="H48" s="80" t="b">
        <v>0</v>
      </c>
      <c r="I48" s="80" t="b">
        <v>0</v>
      </c>
      <c r="J48" s="80" t="b">
        <v>0</v>
      </c>
      <c r="K48" s="80" t="b">
        <v>0</v>
      </c>
      <c r="L48" s="80" t="b">
        <v>0</v>
      </c>
    </row>
    <row r="49" spans="1:12" ht="15">
      <c r="A49" s="114" t="s">
        <v>1640</v>
      </c>
      <c r="B49" s="114" t="s">
        <v>1820</v>
      </c>
      <c r="C49" s="80">
        <v>3</v>
      </c>
      <c r="D49" s="118">
        <v>0.0010475057993750527</v>
      </c>
      <c r="E49" s="118">
        <v>2.6713271488037216</v>
      </c>
      <c r="F49" s="80" t="s">
        <v>2459</v>
      </c>
      <c r="G49" s="80" t="b">
        <v>0</v>
      </c>
      <c r="H49" s="80" t="b">
        <v>0</v>
      </c>
      <c r="I49" s="80" t="b">
        <v>0</v>
      </c>
      <c r="J49" s="80" t="b">
        <v>0</v>
      </c>
      <c r="K49" s="80" t="b">
        <v>0</v>
      </c>
      <c r="L49" s="80" t="b">
        <v>0</v>
      </c>
    </row>
    <row r="50" spans="1:12" ht="15">
      <c r="A50" s="114" t="s">
        <v>1785</v>
      </c>
      <c r="B50" s="114" t="s">
        <v>1557</v>
      </c>
      <c r="C50" s="80">
        <v>3</v>
      </c>
      <c r="D50" s="118">
        <v>0.0010475057993750527</v>
      </c>
      <c r="E50" s="118">
        <v>2.1862369644127835</v>
      </c>
      <c r="F50" s="80" t="s">
        <v>2459</v>
      </c>
      <c r="G50" s="80" t="b">
        <v>0</v>
      </c>
      <c r="H50" s="80" t="b">
        <v>0</v>
      </c>
      <c r="I50" s="80" t="b">
        <v>0</v>
      </c>
      <c r="J50" s="80" t="b">
        <v>0</v>
      </c>
      <c r="K50" s="80" t="b">
        <v>0</v>
      </c>
      <c r="L50" s="80" t="b">
        <v>0</v>
      </c>
    </row>
    <row r="51" spans="1:12" ht="15">
      <c r="A51" s="114" t="s">
        <v>1549</v>
      </c>
      <c r="B51" s="114" t="s">
        <v>1574</v>
      </c>
      <c r="C51" s="80">
        <v>3</v>
      </c>
      <c r="D51" s="118">
        <v>0.0011358163605865279</v>
      </c>
      <c r="E51" s="118">
        <v>1.5992407195206972</v>
      </c>
      <c r="F51" s="80" t="s">
        <v>2459</v>
      </c>
      <c r="G51" s="80" t="b">
        <v>0</v>
      </c>
      <c r="H51" s="80" t="b">
        <v>0</v>
      </c>
      <c r="I51" s="80" t="b">
        <v>0</v>
      </c>
      <c r="J51" s="80" t="b">
        <v>0</v>
      </c>
      <c r="K51" s="80" t="b">
        <v>1</v>
      </c>
      <c r="L51" s="80" t="b">
        <v>0</v>
      </c>
    </row>
    <row r="52" spans="1:12" ht="15">
      <c r="A52" s="114" t="s">
        <v>1684</v>
      </c>
      <c r="B52" s="114" t="s">
        <v>1550</v>
      </c>
      <c r="C52" s="80">
        <v>3</v>
      </c>
      <c r="D52" s="118">
        <v>0.0010475057993750527</v>
      </c>
      <c r="E52" s="118">
        <v>1.9845916008847142</v>
      </c>
      <c r="F52" s="80" t="s">
        <v>2459</v>
      </c>
      <c r="G52" s="80" t="b">
        <v>0</v>
      </c>
      <c r="H52" s="80" t="b">
        <v>0</v>
      </c>
      <c r="I52" s="80" t="b">
        <v>0</v>
      </c>
      <c r="J52" s="80" t="b">
        <v>0</v>
      </c>
      <c r="K52" s="80" t="b">
        <v>0</v>
      </c>
      <c r="L52" s="80" t="b">
        <v>0</v>
      </c>
    </row>
    <row r="53" spans="1:12" ht="15">
      <c r="A53" s="114" t="s">
        <v>1853</v>
      </c>
      <c r="B53" s="114" t="s">
        <v>1982</v>
      </c>
      <c r="C53" s="80">
        <v>3</v>
      </c>
      <c r="D53" s="118">
        <v>0.0010475057993750527</v>
      </c>
      <c r="E53" s="118">
        <v>3.1484484035233837</v>
      </c>
      <c r="F53" s="80" t="s">
        <v>2459</v>
      </c>
      <c r="G53" s="80" t="b">
        <v>0</v>
      </c>
      <c r="H53" s="80" t="b">
        <v>0</v>
      </c>
      <c r="I53" s="80" t="b">
        <v>0</v>
      </c>
      <c r="J53" s="80" t="b">
        <v>0</v>
      </c>
      <c r="K53" s="80" t="b">
        <v>0</v>
      </c>
      <c r="L53" s="80" t="b">
        <v>0</v>
      </c>
    </row>
    <row r="54" spans="1:12" ht="15">
      <c r="A54" s="114" t="s">
        <v>1982</v>
      </c>
      <c r="B54" s="114" t="s">
        <v>1983</v>
      </c>
      <c r="C54" s="80">
        <v>3</v>
      </c>
      <c r="D54" s="118">
        <v>0.0010475057993750527</v>
      </c>
      <c r="E54" s="118">
        <v>3.2733871401316836</v>
      </c>
      <c r="F54" s="80" t="s">
        <v>2459</v>
      </c>
      <c r="G54" s="80" t="b">
        <v>0</v>
      </c>
      <c r="H54" s="80" t="b">
        <v>0</v>
      </c>
      <c r="I54" s="80" t="b">
        <v>0</v>
      </c>
      <c r="J54" s="80" t="b">
        <v>0</v>
      </c>
      <c r="K54" s="80" t="b">
        <v>0</v>
      </c>
      <c r="L54" s="80" t="b">
        <v>0</v>
      </c>
    </row>
    <row r="55" spans="1:12" ht="15">
      <c r="A55" s="114" t="s">
        <v>1869</v>
      </c>
      <c r="B55" s="114" t="s">
        <v>2002</v>
      </c>
      <c r="C55" s="80">
        <v>3</v>
      </c>
      <c r="D55" s="118">
        <v>0.0010475057993750527</v>
      </c>
      <c r="E55" s="118">
        <v>3.1484484035233837</v>
      </c>
      <c r="F55" s="80" t="s">
        <v>2459</v>
      </c>
      <c r="G55" s="80" t="b">
        <v>0</v>
      </c>
      <c r="H55" s="80" t="b">
        <v>0</v>
      </c>
      <c r="I55" s="80" t="b">
        <v>0</v>
      </c>
      <c r="J55" s="80" t="b">
        <v>0</v>
      </c>
      <c r="K55" s="80" t="b">
        <v>0</v>
      </c>
      <c r="L55" s="80" t="b">
        <v>0</v>
      </c>
    </row>
    <row r="56" spans="1:12" ht="15">
      <c r="A56" s="114" t="s">
        <v>2002</v>
      </c>
      <c r="B56" s="114" t="s">
        <v>2003</v>
      </c>
      <c r="C56" s="80">
        <v>3</v>
      </c>
      <c r="D56" s="118">
        <v>0.0010475057993750527</v>
      </c>
      <c r="E56" s="118">
        <v>3.2733871401316836</v>
      </c>
      <c r="F56" s="80" t="s">
        <v>2459</v>
      </c>
      <c r="G56" s="80" t="b">
        <v>0</v>
      </c>
      <c r="H56" s="80" t="b">
        <v>0</v>
      </c>
      <c r="I56" s="80" t="b">
        <v>0</v>
      </c>
      <c r="J56" s="80" t="b">
        <v>0</v>
      </c>
      <c r="K56" s="80" t="b">
        <v>0</v>
      </c>
      <c r="L56" s="80" t="b">
        <v>0</v>
      </c>
    </row>
    <row r="57" spans="1:12" ht="15">
      <c r="A57" s="114" t="s">
        <v>1537</v>
      </c>
      <c r="B57" s="114" t="s">
        <v>1551</v>
      </c>
      <c r="C57" s="80">
        <v>3</v>
      </c>
      <c r="D57" s="118">
        <v>0.0010475057993750527</v>
      </c>
      <c r="E57" s="118">
        <v>0.9723571444677026</v>
      </c>
      <c r="F57" s="80" t="s">
        <v>2459</v>
      </c>
      <c r="G57" s="80" t="b">
        <v>0</v>
      </c>
      <c r="H57" s="80" t="b">
        <v>0</v>
      </c>
      <c r="I57" s="80" t="b">
        <v>0</v>
      </c>
      <c r="J57" s="80" t="b">
        <v>0</v>
      </c>
      <c r="K57" s="80" t="b">
        <v>0</v>
      </c>
      <c r="L57" s="80" t="b">
        <v>0</v>
      </c>
    </row>
    <row r="58" spans="1:12" ht="15">
      <c r="A58" s="114" t="s">
        <v>1672</v>
      </c>
      <c r="B58" s="114" t="s">
        <v>1591</v>
      </c>
      <c r="C58" s="80">
        <v>3</v>
      </c>
      <c r="D58" s="118">
        <v>0.0011358163605865279</v>
      </c>
      <c r="E58" s="118">
        <v>2.2453584165314404</v>
      </c>
      <c r="F58" s="80" t="s">
        <v>2459</v>
      </c>
      <c r="G58" s="80" t="b">
        <v>0</v>
      </c>
      <c r="H58" s="80" t="b">
        <v>0</v>
      </c>
      <c r="I58" s="80" t="b">
        <v>0</v>
      </c>
      <c r="J58" s="80" t="b">
        <v>0</v>
      </c>
      <c r="K58" s="80" t="b">
        <v>0</v>
      </c>
      <c r="L58" s="80" t="b">
        <v>0</v>
      </c>
    </row>
    <row r="59" spans="1:12" ht="15">
      <c r="A59" s="114" t="s">
        <v>2023</v>
      </c>
      <c r="B59" s="114" t="s">
        <v>2024</v>
      </c>
      <c r="C59" s="80">
        <v>3</v>
      </c>
      <c r="D59" s="118">
        <v>0.0010475057993750527</v>
      </c>
      <c r="E59" s="118">
        <v>3.2733871401316836</v>
      </c>
      <c r="F59" s="80" t="s">
        <v>2459</v>
      </c>
      <c r="G59" s="80" t="b">
        <v>0</v>
      </c>
      <c r="H59" s="80" t="b">
        <v>0</v>
      </c>
      <c r="I59" s="80" t="b">
        <v>0</v>
      </c>
      <c r="J59" s="80" t="b">
        <v>0</v>
      </c>
      <c r="K59" s="80" t="b">
        <v>0</v>
      </c>
      <c r="L59" s="80" t="b">
        <v>0</v>
      </c>
    </row>
    <row r="60" spans="1:12" ht="15">
      <c r="A60" s="114" t="s">
        <v>1795</v>
      </c>
      <c r="B60" s="114" t="s">
        <v>1744</v>
      </c>
      <c r="C60" s="80">
        <v>3</v>
      </c>
      <c r="D60" s="118">
        <v>0.0010475057993750527</v>
      </c>
      <c r="E60" s="118">
        <v>2.7505083948513462</v>
      </c>
      <c r="F60" s="80" t="s">
        <v>2459</v>
      </c>
      <c r="G60" s="80" t="b">
        <v>0</v>
      </c>
      <c r="H60" s="80" t="b">
        <v>0</v>
      </c>
      <c r="I60" s="80" t="b">
        <v>0</v>
      </c>
      <c r="J60" s="80" t="b">
        <v>0</v>
      </c>
      <c r="K60" s="80" t="b">
        <v>0</v>
      </c>
      <c r="L60" s="80" t="b">
        <v>0</v>
      </c>
    </row>
    <row r="61" spans="1:12" ht="15">
      <c r="A61" s="114" t="s">
        <v>2032</v>
      </c>
      <c r="B61" s="114" t="s">
        <v>1600</v>
      </c>
      <c r="C61" s="80">
        <v>3</v>
      </c>
      <c r="D61" s="118">
        <v>0.0010475057993750527</v>
      </c>
      <c r="E61" s="118">
        <v>2.6713271488037216</v>
      </c>
      <c r="F61" s="80" t="s">
        <v>2459</v>
      </c>
      <c r="G61" s="80" t="b">
        <v>0</v>
      </c>
      <c r="H61" s="80" t="b">
        <v>0</v>
      </c>
      <c r="I61" s="80" t="b">
        <v>0</v>
      </c>
      <c r="J61" s="80" t="b">
        <v>0</v>
      </c>
      <c r="K61" s="80" t="b">
        <v>0</v>
      </c>
      <c r="L61" s="80" t="b">
        <v>0</v>
      </c>
    </row>
    <row r="62" spans="1:12" ht="15">
      <c r="A62" s="114" t="s">
        <v>1879</v>
      </c>
      <c r="B62" s="114" t="s">
        <v>2034</v>
      </c>
      <c r="C62" s="80">
        <v>3</v>
      </c>
      <c r="D62" s="118">
        <v>0.0010475057993750527</v>
      </c>
      <c r="E62" s="118">
        <v>3.1484484035233837</v>
      </c>
      <c r="F62" s="80" t="s">
        <v>2459</v>
      </c>
      <c r="G62" s="80" t="b">
        <v>0</v>
      </c>
      <c r="H62" s="80" t="b">
        <v>0</v>
      </c>
      <c r="I62" s="80" t="b">
        <v>0</v>
      </c>
      <c r="J62" s="80" t="b">
        <v>0</v>
      </c>
      <c r="K62" s="80" t="b">
        <v>0</v>
      </c>
      <c r="L62" s="80" t="b">
        <v>0</v>
      </c>
    </row>
    <row r="63" spans="1:12" ht="15">
      <c r="A63" s="114" t="s">
        <v>1567</v>
      </c>
      <c r="B63" s="114" t="s">
        <v>1576</v>
      </c>
      <c r="C63" s="80">
        <v>3</v>
      </c>
      <c r="D63" s="118">
        <v>0.0011358163605865279</v>
      </c>
      <c r="E63" s="118">
        <v>1.79306074553681</v>
      </c>
      <c r="F63" s="80" t="s">
        <v>2459</v>
      </c>
      <c r="G63" s="80" t="b">
        <v>0</v>
      </c>
      <c r="H63" s="80" t="b">
        <v>0</v>
      </c>
      <c r="I63" s="80" t="b">
        <v>0</v>
      </c>
      <c r="J63" s="80" t="b">
        <v>1</v>
      </c>
      <c r="K63" s="80" t="b">
        <v>0</v>
      </c>
      <c r="L63" s="80" t="b">
        <v>0</v>
      </c>
    </row>
    <row r="64" spans="1:12" ht="15">
      <c r="A64" s="114" t="s">
        <v>1646</v>
      </c>
      <c r="B64" s="114" t="s">
        <v>1803</v>
      </c>
      <c r="C64" s="80">
        <v>3</v>
      </c>
      <c r="D64" s="118">
        <v>0.0011358163605865279</v>
      </c>
      <c r="E64" s="118">
        <v>2.574417135795665</v>
      </c>
      <c r="F64" s="80" t="s">
        <v>2459</v>
      </c>
      <c r="G64" s="80" t="b">
        <v>0</v>
      </c>
      <c r="H64" s="80" t="b">
        <v>1</v>
      </c>
      <c r="I64" s="80" t="b">
        <v>0</v>
      </c>
      <c r="J64" s="80" t="b">
        <v>0</v>
      </c>
      <c r="K64" s="80" t="b">
        <v>0</v>
      </c>
      <c r="L64" s="80" t="b">
        <v>0</v>
      </c>
    </row>
    <row r="65" spans="1:12" ht="15">
      <c r="A65" s="114" t="s">
        <v>1619</v>
      </c>
      <c r="B65" s="114" t="s">
        <v>1543</v>
      </c>
      <c r="C65" s="80">
        <v>3</v>
      </c>
      <c r="D65" s="118">
        <v>0.0010475057993750527</v>
      </c>
      <c r="E65" s="118">
        <v>1.6594279255040136</v>
      </c>
      <c r="F65" s="80" t="s">
        <v>2459</v>
      </c>
      <c r="G65" s="80" t="b">
        <v>1</v>
      </c>
      <c r="H65" s="80" t="b">
        <v>0</v>
      </c>
      <c r="I65" s="80" t="b">
        <v>0</v>
      </c>
      <c r="J65" s="80" t="b">
        <v>0</v>
      </c>
      <c r="K65" s="80" t="b">
        <v>0</v>
      </c>
      <c r="L65" s="80" t="b">
        <v>0</v>
      </c>
    </row>
    <row r="66" spans="1:12" ht="15">
      <c r="A66" s="114" t="s">
        <v>1565</v>
      </c>
      <c r="B66" s="114" t="s">
        <v>1691</v>
      </c>
      <c r="C66" s="80">
        <v>3</v>
      </c>
      <c r="D66" s="118">
        <v>0.0010475057993750527</v>
      </c>
      <c r="E66" s="118">
        <v>2.103778008603923</v>
      </c>
      <c r="F66" s="80" t="s">
        <v>2459</v>
      </c>
      <c r="G66" s="80" t="b">
        <v>0</v>
      </c>
      <c r="H66" s="80" t="b">
        <v>0</v>
      </c>
      <c r="I66" s="80" t="b">
        <v>0</v>
      </c>
      <c r="J66" s="80" t="b">
        <v>0</v>
      </c>
      <c r="K66" s="80" t="b">
        <v>0</v>
      </c>
      <c r="L66" s="80" t="b">
        <v>0</v>
      </c>
    </row>
    <row r="67" spans="1:12" ht="15">
      <c r="A67" s="114" t="s">
        <v>1691</v>
      </c>
      <c r="B67" s="114" t="s">
        <v>1622</v>
      </c>
      <c r="C67" s="80">
        <v>3</v>
      </c>
      <c r="D67" s="118">
        <v>0.0010475057993750527</v>
      </c>
      <c r="E67" s="118">
        <v>2.382531609556752</v>
      </c>
      <c r="F67" s="80" t="s">
        <v>2459</v>
      </c>
      <c r="G67" s="80" t="b">
        <v>0</v>
      </c>
      <c r="H67" s="80" t="b">
        <v>0</v>
      </c>
      <c r="I67" s="80" t="b">
        <v>0</v>
      </c>
      <c r="J67" s="80" t="b">
        <v>0</v>
      </c>
      <c r="K67" s="80" t="b">
        <v>0</v>
      </c>
      <c r="L67" s="80" t="b">
        <v>0</v>
      </c>
    </row>
    <row r="68" spans="1:12" ht="15">
      <c r="A68" s="114" t="s">
        <v>1632</v>
      </c>
      <c r="B68" s="114" t="s">
        <v>1802</v>
      </c>
      <c r="C68" s="80">
        <v>3</v>
      </c>
      <c r="D68" s="118">
        <v>0.0010475057993750527</v>
      </c>
      <c r="E68" s="118">
        <v>2.5286596452349897</v>
      </c>
      <c r="F68" s="80" t="s">
        <v>2459</v>
      </c>
      <c r="G68" s="80" t="b">
        <v>0</v>
      </c>
      <c r="H68" s="80" t="b">
        <v>0</v>
      </c>
      <c r="I68" s="80" t="b">
        <v>0</v>
      </c>
      <c r="J68" s="80" t="b">
        <v>0</v>
      </c>
      <c r="K68" s="80" t="b">
        <v>0</v>
      </c>
      <c r="L68" s="80" t="b">
        <v>0</v>
      </c>
    </row>
    <row r="69" spans="1:12" ht="15">
      <c r="A69" s="114" t="s">
        <v>1568</v>
      </c>
      <c r="B69" s="114" t="s">
        <v>2041</v>
      </c>
      <c r="C69" s="80">
        <v>3</v>
      </c>
      <c r="D69" s="118">
        <v>0.0010475057993750527</v>
      </c>
      <c r="E69" s="118">
        <v>2.520059473473072</v>
      </c>
      <c r="F69" s="80" t="s">
        <v>2459</v>
      </c>
      <c r="G69" s="80" t="b">
        <v>0</v>
      </c>
      <c r="H69" s="80" t="b">
        <v>0</v>
      </c>
      <c r="I69" s="80" t="b">
        <v>0</v>
      </c>
      <c r="J69" s="80" t="b">
        <v>0</v>
      </c>
      <c r="K69" s="80" t="b">
        <v>0</v>
      </c>
      <c r="L69" s="80" t="b">
        <v>0</v>
      </c>
    </row>
    <row r="70" spans="1:12" ht="15">
      <c r="A70" s="114" t="s">
        <v>1653</v>
      </c>
      <c r="B70" s="114" t="s">
        <v>1617</v>
      </c>
      <c r="C70" s="80">
        <v>3</v>
      </c>
      <c r="D70" s="118">
        <v>0.0011358163605865279</v>
      </c>
      <c r="E70" s="118">
        <v>2.2319944549734587</v>
      </c>
      <c r="F70" s="80" t="s">
        <v>2459</v>
      </c>
      <c r="G70" s="80" t="b">
        <v>0</v>
      </c>
      <c r="H70" s="80" t="b">
        <v>0</v>
      </c>
      <c r="I70" s="80" t="b">
        <v>0</v>
      </c>
      <c r="J70" s="80" t="b">
        <v>0</v>
      </c>
      <c r="K70" s="80" t="b">
        <v>0</v>
      </c>
      <c r="L70" s="80" t="b">
        <v>0</v>
      </c>
    </row>
    <row r="71" spans="1:12" ht="15">
      <c r="A71" s="114" t="s">
        <v>1631</v>
      </c>
      <c r="B71" s="114" t="s">
        <v>1557</v>
      </c>
      <c r="C71" s="80">
        <v>3</v>
      </c>
      <c r="D71" s="118">
        <v>0.0010475057993750527</v>
      </c>
      <c r="E71" s="118">
        <v>1.8852069687488024</v>
      </c>
      <c r="F71" s="80" t="s">
        <v>2459</v>
      </c>
      <c r="G71" s="80" t="b">
        <v>0</v>
      </c>
      <c r="H71" s="80" t="b">
        <v>0</v>
      </c>
      <c r="I71" s="80" t="b">
        <v>0</v>
      </c>
      <c r="J71" s="80" t="b">
        <v>0</v>
      </c>
      <c r="K71" s="80" t="b">
        <v>0</v>
      </c>
      <c r="L71" s="80" t="b">
        <v>0</v>
      </c>
    </row>
    <row r="72" spans="1:12" ht="15">
      <c r="A72" s="114" t="s">
        <v>1538</v>
      </c>
      <c r="B72" s="114" t="s">
        <v>1607</v>
      </c>
      <c r="C72" s="80">
        <v>3</v>
      </c>
      <c r="D72" s="118">
        <v>0.0010475057993750527</v>
      </c>
      <c r="E72" s="118">
        <v>1.4702336207779845</v>
      </c>
      <c r="F72" s="80" t="s">
        <v>2459</v>
      </c>
      <c r="G72" s="80" t="b">
        <v>0</v>
      </c>
      <c r="H72" s="80" t="b">
        <v>0</v>
      </c>
      <c r="I72" s="80" t="b">
        <v>0</v>
      </c>
      <c r="J72" s="80" t="b">
        <v>0</v>
      </c>
      <c r="K72" s="80" t="b">
        <v>0</v>
      </c>
      <c r="L72" s="80" t="b">
        <v>0</v>
      </c>
    </row>
    <row r="73" spans="1:12" ht="15">
      <c r="A73" s="114" t="s">
        <v>2047</v>
      </c>
      <c r="B73" s="114" t="s">
        <v>2048</v>
      </c>
      <c r="C73" s="80">
        <v>3</v>
      </c>
      <c r="D73" s="118">
        <v>0.0010475057993750527</v>
      </c>
      <c r="E73" s="118">
        <v>3.2733871401316836</v>
      </c>
      <c r="F73" s="80" t="s">
        <v>2459</v>
      </c>
      <c r="G73" s="80" t="b">
        <v>0</v>
      </c>
      <c r="H73" s="80" t="b">
        <v>0</v>
      </c>
      <c r="I73" s="80" t="b">
        <v>0</v>
      </c>
      <c r="J73" s="80" t="b">
        <v>0</v>
      </c>
      <c r="K73" s="80" t="b">
        <v>0</v>
      </c>
      <c r="L73" s="80" t="b">
        <v>0</v>
      </c>
    </row>
    <row r="74" spans="1:12" ht="15">
      <c r="A74" s="114" t="s">
        <v>1632</v>
      </c>
      <c r="B74" s="114" t="s">
        <v>1649</v>
      </c>
      <c r="C74" s="80">
        <v>3</v>
      </c>
      <c r="D74" s="118">
        <v>0.0011358163605865279</v>
      </c>
      <c r="E74" s="118">
        <v>2.2733871401316836</v>
      </c>
      <c r="F74" s="80" t="s">
        <v>2459</v>
      </c>
      <c r="G74" s="80" t="b">
        <v>0</v>
      </c>
      <c r="H74" s="80" t="b">
        <v>0</v>
      </c>
      <c r="I74" s="80" t="b">
        <v>0</v>
      </c>
      <c r="J74" s="80" t="b">
        <v>0</v>
      </c>
      <c r="K74" s="80" t="b">
        <v>0</v>
      </c>
      <c r="L74" s="80" t="b">
        <v>0</v>
      </c>
    </row>
    <row r="75" spans="1:12" ht="15">
      <c r="A75" s="114" t="s">
        <v>2055</v>
      </c>
      <c r="B75" s="114" t="s">
        <v>1616</v>
      </c>
      <c r="C75" s="80">
        <v>3</v>
      </c>
      <c r="D75" s="118">
        <v>0.0011358163605865279</v>
      </c>
      <c r="E75" s="118">
        <v>2.7091157096931213</v>
      </c>
      <c r="F75" s="80" t="s">
        <v>2459</v>
      </c>
      <c r="G75" s="80" t="b">
        <v>0</v>
      </c>
      <c r="H75" s="80" t="b">
        <v>0</v>
      </c>
      <c r="I75" s="80" t="b">
        <v>0</v>
      </c>
      <c r="J75" s="80" t="b">
        <v>0</v>
      </c>
      <c r="K75" s="80" t="b">
        <v>0</v>
      </c>
      <c r="L75" s="80" t="b">
        <v>0</v>
      </c>
    </row>
    <row r="76" spans="1:12" ht="15">
      <c r="A76" s="114" t="s">
        <v>1660</v>
      </c>
      <c r="B76" s="114" t="s">
        <v>1734</v>
      </c>
      <c r="C76" s="80">
        <v>3</v>
      </c>
      <c r="D76" s="118">
        <v>0.0010475057993750527</v>
      </c>
      <c r="E76" s="118">
        <v>2.5463884121954217</v>
      </c>
      <c r="F76" s="80" t="s">
        <v>2459</v>
      </c>
      <c r="G76" s="80" t="b">
        <v>0</v>
      </c>
      <c r="H76" s="80" t="b">
        <v>1</v>
      </c>
      <c r="I76" s="80" t="b">
        <v>0</v>
      </c>
      <c r="J76" s="80" t="b">
        <v>0</v>
      </c>
      <c r="K76" s="80" t="b">
        <v>1</v>
      </c>
      <c r="L76" s="80" t="b">
        <v>0</v>
      </c>
    </row>
    <row r="77" spans="1:12" ht="15">
      <c r="A77" s="114" t="s">
        <v>2072</v>
      </c>
      <c r="B77" s="114" t="s">
        <v>2073</v>
      </c>
      <c r="C77" s="80">
        <v>2</v>
      </c>
      <c r="D77" s="118">
        <v>0.0007572109070576852</v>
      </c>
      <c r="E77" s="118">
        <v>3.449478399187365</v>
      </c>
      <c r="F77" s="80" t="s">
        <v>2459</v>
      </c>
      <c r="G77" s="80" t="b">
        <v>0</v>
      </c>
      <c r="H77" s="80" t="b">
        <v>0</v>
      </c>
      <c r="I77" s="80" t="b">
        <v>0</v>
      </c>
      <c r="J77" s="80" t="b">
        <v>0</v>
      </c>
      <c r="K77" s="80" t="b">
        <v>0</v>
      </c>
      <c r="L77" s="80" t="b">
        <v>0</v>
      </c>
    </row>
    <row r="78" spans="1:12" ht="15">
      <c r="A78" s="114" t="s">
        <v>1569</v>
      </c>
      <c r="B78" s="114" t="s">
        <v>1895</v>
      </c>
      <c r="C78" s="80">
        <v>2</v>
      </c>
      <c r="D78" s="118">
        <v>0.0007572109070576852</v>
      </c>
      <c r="E78" s="118">
        <v>2.343968214417391</v>
      </c>
      <c r="F78" s="80" t="s">
        <v>2459</v>
      </c>
      <c r="G78" s="80" t="b">
        <v>0</v>
      </c>
      <c r="H78" s="80" t="b">
        <v>0</v>
      </c>
      <c r="I78" s="80" t="b">
        <v>0</v>
      </c>
      <c r="J78" s="80" t="b">
        <v>0</v>
      </c>
      <c r="K78" s="80" t="b">
        <v>1</v>
      </c>
      <c r="L78" s="80" t="b">
        <v>0</v>
      </c>
    </row>
    <row r="79" spans="1:12" ht="15">
      <c r="A79" s="114" t="s">
        <v>2079</v>
      </c>
      <c r="B79" s="114" t="s">
        <v>2080</v>
      </c>
      <c r="C79" s="80">
        <v>2</v>
      </c>
      <c r="D79" s="118">
        <v>0.0007572109070576852</v>
      </c>
      <c r="E79" s="118">
        <v>3.449478399187365</v>
      </c>
      <c r="F79" s="80" t="s">
        <v>2459</v>
      </c>
      <c r="G79" s="80" t="b">
        <v>0</v>
      </c>
      <c r="H79" s="80" t="b">
        <v>0</v>
      </c>
      <c r="I79" s="80" t="b">
        <v>0</v>
      </c>
      <c r="J79" s="80" t="b">
        <v>0</v>
      </c>
      <c r="K79" s="80" t="b">
        <v>0</v>
      </c>
      <c r="L79" s="80" t="b">
        <v>0</v>
      </c>
    </row>
    <row r="80" spans="1:12" ht="15">
      <c r="A80" s="114" t="s">
        <v>1656</v>
      </c>
      <c r="B80" s="114" t="s">
        <v>1757</v>
      </c>
      <c r="C80" s="80">
        <v>2</v>
      </c>
      <c r="D80" s="118">
        <v>0.0007572109070576852</v>
      </c>
      <c r="E80" s="118">
        <v>2.449478399187365</v>
      </c>
      <c r="F80" s="80" t="s">
        <v>2459</v>
      </c>
      <c r="G80" s="80" t="b">
        <v>0</v>
      </c>
      <c r="H80" s="80" t="b">
        <v>0</v>
      </c>
      <c r="I80" s="80" t="b">
        <v>0</v>
      </c>
      <c r="J80" s="80" t="b">
        <v>0</v>
      </c>
      <c r="K80" s="80" t="b">
        <v>0</v>
      </c>
      <c r="L80" s="80" t="b">
        <v>0</v>
      </c>
    </row>
    <row r="81" spans="1:12" ht="15">
      <c r="A81" s="114" t="s">
        <v>1545</v>
      </c>
      <c r="B81" s="114" t="s">
        <v>1542</v>
      </c>
      <c r="C81" s="80">
        <v>2</v>
      </c>
      <c r="D81" s="118">
        <v>0.0007572109070576852</v>
      </c>
      <c r="E81" s="118">
        <v>0.9666048155786113</v>
      </c>
      <c r="F81" s="80" t="s">
        <v>2459</v>
      </c>
      <c r="G81" s="80" t="b">
        <v>0</v>
      </c>
      <c r="H81" s="80" t="b">
        <v>0</v>
      </c>
      <c r="I81" s="80" t="b">
        <v>0</v>
      </c>
      <c r="J81" s="80" t="b">
        <v>0</v>
      </c>
      <c r="K81" s="80" t="b">
        <v>0</v>
      </c>
      <c r="L81" s="80" t="b">
        <v>0</v>
      </c>
    </row>
    <row r="82" spans="1:12" ht="15">
      <c r="A82" s="114" t="s">
        <v>1542</v>
      </c>
      <c r="B82" s="114" t="s">
        <v>1539</v>
      </c>
      <c r="C82" s="80">
        <v>2</v>
      </c>
      <c r="D82" s="118">
        <v>0.0007572109070576852</v>
      </c>
      <c r="E82" s="118">
        <v>0.8517832132618527</v>
      </c>
      <c r="F82" s="80" t="s">
        <v>2459</v>
      </c>
      <c r="G82" s="80" t="b">
        <v>0</v>
      </c>
      <c r="H82" s="80" t="b">
        <v>0</v>
      </c>
      <c r="I82" s="80" t="b">
        <v>0</v>
      </c>
      <c r="J82" s="80" t="b">
        <v>1</v>
      </c>
      <c r="K82" s="80" t="b">
        <v>0</v>
      </c>
      <c r="L82" s="80" t="b">
        <v>0</v>
      </c>
    </row>
    <row r="83" spans="1:12" ht="15">
      <c r="A83" s="114" t="s">
        <v>1903</v>
      </c>
      <c r="B83" s="114" t="s">
        <v>1756</v>
      </c>
      <c r="C83" s="80">
        <v>2</v>
      </c>
      <c r="D83" s="118">
        <v>0.0007572109070576852</v>
      </c>
      <c r="E83" s="118">
        <v>2.875447131459646</v>
      </c>
      <c r="F83" s="80" t="s">
        <v>2459</v>
      </c>
      <c r="G83" s="80" t="b">
        <v>0</v>
      </c>
      <c r="H83" s="80" t="b">
        <v>0</v>
      </c>
      <c r="I83" s="80" t="b">
        <v>0</v>
      </c>
      <c r="J83" s="80" t="b">
        <v>0</v>
      </c>
      <c r="K83" s="80" t="b">
        <v>0</v>
      </c>
      <c r="L83" s="80" t="b">
        <v>0</v>
      </c>
    </row>
    <row r="84" spans="1:12" ht="15">
      <c r="A84" s="114" t="s">
        <v>2093</v>
      </c>
      <c r="B84" s="114" t="s">
        <v>1680</v>
      </c>
      <c r="C84" s="80">
        <v>2</v>
      </c>
      <c r="D84" s="118">
        <v>0.0007572109070576852</v>
      </c>
      <c r="E84" s="118">
        <v>2.9054103548370893</v>
      </c>
      <c r="F84" s="80" t="s">
        <v>2459</v>
      </c>
      <c r="G84" s="80" t="b">
        <v>0</v>
      </c>
      <c r="H84" s="80" t="b">
        <v>1</v>
      </c>
      <c r="I84" s="80" t="b">
        <v>0</v>
      </c>
      <c r="J84" s="80" t="b">
        <v>0</v>
      </c>
      <c r="K84" s="80" t="b">
        <v>0</v>
      </c>
      <c r="L84" s="80" t="b">
        <v>0</v>
      </c>
    </row>
    <row r="85" spans="1:12" ht="15">
      <c r="A85" s="114" t="s">
        <v>1680</v>
      </c>
      <c r="B85" s="114" t="s">
        <v>1621</v>
      </c>
      <c r="C85" s="80">
        <v>2</v>
      </c>
      <c r="D85" s="118">
        <v>0.0007572109070576852</v>
      </c>
      <c r="E85" s="118">
        <v>2.2064403505010706</v>
      </c>
      <c r="F85" s="80" t="s">
        <v>2459</v>
      </c>
      <c r="G85" s="80" t="b">
        <v>0</v>
      </c>
      <c r="H85" s="80" t="b">
        <v>0</v>
      </c>
      <c r="I85" s="80" t="b">
        <v>0</v>
      </c>
      <c r="J85" s="80" t="b">
        <v>0</v>
      </c>
      <c r="K85" s="80" t="b">
        <v>0</v>
      </c>
      <c r="L85" s="80" t="b">
        <v>0</v>
      </c>
    </row>
    <row r="86" spans="1:12" ht="15">
      <c r="A86" s="114" t="s">
        <v>1621</v>
      </c>
      <c r="B86" s="114" t="s">
        <v>2094</v>
      </c>
      <c r="C86" s="80">
        <v>2</v>
      </c>
      <c r="D86" s="118">
        <v>0.0007572109070576852</v>
      </c>
      <c r="E86" s="118">
        <v>2.7962658854120215</v>
      </c>
      <c r="F86" s="80" t="s">
        <v>2459</v>
      </c>
      <c r="G86" s="80" t="b">
        <v>0</v>
      </c>
      <c r="H86" s="80" t="b">
        <v>0</v>
      </c>
      <c r="I86" s="80" t="b">
        <v>0</v>
      </c>
      <c r="J86" s="80" t="b">
        <v>0</v>
      </c>
      <c r="K86" s="80" t="b">
        <v>0</v>
      </c>
      <c r="L86" s="80" t="b">
        <v>0</v>
      </c>
    </row>
    <row r="87" spans="1:12" ht="15">
      <c r="A87" s="114" t="s">
        <v>2094</v>
      </c>
      <c r="B87" s="114" t="s">
        <v>1705</v>
      </c>
      <c r="C87" s="80">
        <v>2</v>
      </c>
      <c r="D87" s="118">
        <v>0.0007572109070576852</v>
      </c>
      <c r="E87" s="118">
        <v>2.972357144467703</v>
      </c>
      <c r="F87" s="80" t="s">
        <v>2459</v>
      </c>
      <c r="G87" s="80" t="b">
        <v>0</v>
      </c>
      <c r="H87" s="80" t="b">
        <v>0</v>
      </c>
      <c r="I87" s="80" t="b">
        <v>0</v>
      </c>
      <c r="J87" s="80" t="b">
        <v>0</v>
      </c>
      <c r="K87" s="80" t="b">
        <v>0</v>
      </c>
      <c r="L87" s="80" t="b">
        <v>0</v>
      </c>
    </row>
    <row r="88" spans="1:12" ht="15">
      <c r="A88" s="114" t="s">
        <v>1705</v>
      </c>
      <c r="B88" s="114" t="s">
        <v>2095</v>
      </c>
      <c r="C88" s="80">
        <v>2</v>
      </c>
      <c r="D88" s="118">
        <v>0.0007572109070576852</v>
      </c>
      <c r="E88" s="118">
        <v>2.972357144467703</v>
      </c>
      <c r="F88" s="80" t="s">
        <v>2459</v>
      </c>
      <c r="G88" s="80" t="b">
        <v>0</v>
      </c>
      <c r="H88" s="80" t="b">
        <v>0</v>
      </c>
      <c r="I88" s="80" t="b">
        <v>0</v>
      </c>
      <c r="J88" s="80" t="b">
        <v>0</v>
      </c>
      <c r="K88" s="80" t="b">
        <v>1</v>
      </c>
      <c r="L88" s="80" t="b">
        <v>0</v>
      </c>
    </row>
    <row r="89" spans="1:12" ht="15">
      <c r="A89" s="114" t="s">
        <v>2095</v>
      </c>
      <c r="B89" s="114" t="s">
        <v>1909</v>
      </c>
      <c r="C89" s="80">
        <v>2</v>
      </c>
      <c r="D89" s="118">
        <v>0.0007572109070576852</v>
      </c>
      <c r="E89" s="118">
        <v>3.2733871401316836</v>
      </c>
      <c r="F89" s="80" t="s">
        <v>2459</v>
      </c>
      <c r="G89" s="80" t="b">
        <v>0</v>
      </c>
      <c r="H89" s="80" t="b">
        <v>1</v>
      </c>
      <c r="I89" s="80" t="b">
        <v>0</v>
      </c>
      <c r="J89" s="80" t="b">
        <v>0</v>
      </c>
      <c r="K89" s="80" t="b">
        <v>0</v>
      </c>
      <c r="L89" s="80" t="b">
        <v>0</v>
      </c>
    </row>
    <row r="90" spans="1:12" ht="15">
      <c r="A90" s="114" t="s">
        <v>1909</v>
      </c>
      <c r="B90" s="114" t="s">
        <v>1910</v>
      </c>
      <c r="C90" s="80">
        <v>2</v>
      </c>
      <c r="D90" s="118">
        <v>0.0007572109070576852</v>
      </c>
      <c r="E90" s="118">
        <v>3.0972958810760027</v>
      </c>
      <c r="F90" s="80" t="s">
        <v>2459</v>
      </c>
      <c r="G90" s="80" t="b">
        <v>0</v>
      </c>
      <c r="H90" s="80" t="b">
        <v>0</v>
      </c>
      <c r="I90" s="80" t="b">
        <v>0</v>
      </c>
      <c r="J90" s="80" t="b">
        <v>0</v>
      </c>
      <c r="K90" s="80" t="b">
        <v>0</v>
      </c>
      <c r="L90" s="80" t="b">
        <v>0</v>
      </c>
    </row>
    <row r="91" spans="1:12" ht="15">
      <c r="A91" s="114" t="s">
        <v>1910</v>
      </c>
      <c r="B91" s="114" t="s">
        <v>1542</v>
      </c>
      <c r="C91" s="80">
        <v>2</v>
      </c>
      <c r="D91" s="118">
        <v>0.0007572109070576852</v>
      </c>
      <c r="E91" s="118">
        <v>1.9946335391788548</v>
      </c>
      <c r="F91" s="80" t="s">
        <v>2459</v>
      </c>
      <c r="G91" s="80" t="b">
        <v>0</v>
      </c>
      <c r="H91" s="80" t="b">
        <v>0</v>
      </c>
      <c r="I91" s="80" t="b">
        <v>0</v>
      </c>
      <c r="J91" s="80" t="b">
        <v>0</v>
      </c>
      <c r="K91" s="80" t="b">
        <v>0</v>
      </c>
      <c r="L91" s="80" t="b">
        <v>0</v>
      </c>
    </row>
    <row r="92" spans="1:12" ht="15">
      <c r="A92" s="114" t="s">
        <v>1558</v>
      </c>
      <c r="B92" s="114" t="s">
        <v>1710</v>
      </c>
      <c r="C92" s="80">
        <v>2</v>
      </c>
      <c r="D92" s="118">
        <v>0.0007572109070576852</v>
      </c>
      <c r="E92" s="118">
        <v>1.9946335391788548</v>
      </c>
      <c r="F92" s="80" t="s">
        <v>2459</v>
      </c>
      <c r="G92" s="80" t="b">
        <v>0</v>
      </c>
      <c r="H92" s="80" t="b">
        <v>0</v>
      </c>
      <c r="I92" s="80" t="b">
        <v>0</v>
      </c>
      <c r="J92" s="80" t="b">
        <v>0</v>
      </c>
      <c r="K92" s="80" t="b">
        <v>0</v>
      </c>
      <c r="L92" s="80" t="b">
        <v>0</v>
      </c>
    </row>
    <row r="93" spans="1:12" ht="15">
      <c r="A93" s="114" t="s">
        <v>1710</v>
      </c>
      <c r="B93" s="114" t="s">
        <v>1541</v>
      </c>
      <c r="C93" s="80">
        <v>2</v>
      </c>
      <c r="D93" s="118">
        <v>0.0007572109070576852</v>
      </c>
      <c r="E93" s="118">
        <v>1.7820254462974112</v>
      </c>
      <c r="F93" s="80" t="s">
        <v>2459</v>
      </c>
      <c r="G93" s="80" t="b">
        <v>0</v>
      </c>
      <c r="H93" s="80" t="b">
        <v>0</v>
      </c>
      <c r="I93" s="80" t="b">
        <v>0</v>
      </c>
      <c r="J93" s="80" t="b">
        <v>0</v>
      </c>
      <c r="K93" s="80" t="b">
        <v>0</v>
      </c>
      <c r="L93" s="80" t="b">
        <v>0</v>
      </c>
    </row>
    <row r="94" spans="1:12" ht="15">
      <c r="A94" s="114" t="s">
        <v>1545</v>
      </c>
      <c r="B94" s="114" t="s">
        <v>1608</v>
      </c>
      <c r="C94" s="80">
        <v>2</v>
      </c>
      <c r="D94" s="118">
        <v>0.0007572109070576852</v>
      </c>
      <c r="E94" s="118">
        <v>1.5463884121954214</v>
      </c>
      <c r="F94" s="80" t="s">
        <v>2459</v>
      </c>
      <c r="G94" s="80" t="b">
        <v>0</v>
      </c>
      <c r="H94" s="80" t="b">
        <v>0</v>
      </c>
      <c r="I94" s="80" t="b">
        <v>0</v>
      </c>
      <c r="J94" s="80" t="b">
        <v>0</v>
      </c>
      <c r="K94" s="80" t="b">
        <v>0</v>
      </c>
      <c r="L94" s="80" t="b">
        <v>0</v>
      </c>
    </row>
    <row r="95" spans="1:12" ht="15">
      <c r="A95" s="114" t="s">
        <v>1608</v>
      </c>
      <c r="B95" s="114" t="s">
        <v>1711</v>
      </c>
      <c r="C95" s="80">
        <v>2</v>
      </c>
      <c r="D95" s="118">
        <v>0.0007572109070576852</v>
      </c>
      <c r="E95" s="118">
        <v>2.2319944549734587</v>
      </c>
      <c r="F95" s="80" t="s">
        <v>2459</v>
      </c>
      <c r="G95" s="80" t="b">
        <v>0</v>
      </c>
      <c r="H95" s="80" t="b">
        <v>0</v>
      </c>
      <c r="I95" s="80" t="b">
        <v>0</v>
      </c>
      <c r="J95" s="80" t="b">
        <v>0</v>
      </c>
      <c r="K95" s="80" t="b">
        <v>0</v>
      </c>
      <c r="L95" s="80" t="b">
        <v>0</v>
      </c>
    </row>
    <row r="96" spans="1:12" ht="15">
      <c r="A96" s="114" t="s">
        <v>1711</v>
      </c>
      <c r="B96" s="114" t="s">
        <v>1541</v>
      </c>
      <c r="C96" s="80">
        <v>2</v>
      </c>
      <c r="D96" s="118">
        <v>0.0007572109070576852</v>
      </c>
      <c r="E96" s="118">
        <v>1.7820254462974112</v>
      </c>
      <c r="F96" s="80" t="s">
        <v>2459</v>
      </c>
      <c r="G96" s="80" t="b">
        <v>0</v>
      </c>
      <c r="H96" s="80" t="b">
        <v>0</v>
      </c>
      <c r="I96" s="80" t="b">
        <v>0</v>
      </c>
      <c r="J96" s="80" t="b">
        <v>0</v>
      </c>
      <c r="K96" s="80" t="b">
        <v>0</v>
      </c>
      <c r="L96" s="80" t="b">
        <v>0</v>
      </c>
    </row>
    <row r="97" spans="1:12" ht="15">
      <c r="A97" s="114" t="s">
        <v>1541</v>
      </c>
      <c r="B97" s="114" t="s">
        <v>1911</v>
      </c>
      <c r="C97" s="80">
        <v>2</v>
      </c>
      <c r="D97" s="118">
        <v>0.0007572109070576852</v>
      </c>
      <c r="E97" s="118">
        <v>1.9833525287691658</v>
      </c>
      <c r="F97" s="80" t="s">
        <v>2459</v>
      </c>
      <c r="G97" s="80" t="b">
        <v>0</v>
      </c>
      <c r="H97" s="80" t="b">
        <v>0</v>
      </c>
      <c r="I97" s="80" t="b">
        <v>0</v>
      </c>
      <c r="J97" s="80" t="b">
        <v>0</v>
      </c>
      <c r="K97" s="80" t="b">
        <v>0</v>
      </c>
      <c r="L97" s="80" t="b">
        <v>0</v>
      </c>
    </row>
    <row r="98" spans="1:12" ht="15">
      <c r="A98" s="114" t="s">
        <v>1911</v>
      </c>
      <c r="B98" s="114" t="s">
        <v>1545</v>
      </c>
      <c r="C98" s="80">
        <v>2</v>
      </c>
      <c r="D98" s="118">
        <v>0.0007572109070576852</v>
      </c>
      <c r="E98" s="118">
        <v>2.069267157475759</v>
      </c>
      <c r="F98" s="80" t="s">
        <v>2459</v>
      </c>
      <c r="G98" s="80" t="b">
        <v>0</v>
      </c>
      <c r="H98" s="80" t="b">
        <v>0</v>
      </c>
      <c r="I98" s="80" t="b">
        <v>0</v>
      </c>
      <c r="J98" s="80" t="b">
        <v>0</v>
      </c>
      <c r="K98" s="80" t="b">
        <v>0</v>
      </c>
      <c r="L98" s="80" t="b">
        <v>0</v>
      </c>
    </row>
    <row r="99" spans="1:12" ht="15">
      <c r="A99" s="114" t="s">
        <v>1545</v>
      </c>
      <c r="B99" s="114" t="s">
        <v>2096</v>
      </c>
      <c r="C99" s="80">
        <v>2</v>
      </c>
      <c r="D99" s="118">
        <v>0.0007572109070576852</v>
      </c>
      <c r="E99" s="118">
        <v>2.2453584165314404</v>
      </c>
      <c r="F99" s="80" t="s">
        <v>2459</v>
      </c>
      <c r="G99" s="80" t="b">
        <v>0</v>
      </c>
      <c r="H99" s="80" t="b">
        <v>0</v>
      </c>
      <c r="I99" s="80" t="b">
        <v>0</v>
      </c>
      <c r="J99" s="80" t="b">
        <v>0</v>
      </c>
      <c r="K99" s="80" t="b">
        <v>0</v>
      </c>
      <c r="L99" s="80" t="b">
        <v>0</v>
      </c>
    </row>
    <row r="100" spans="1:12" ht="15">
      <c r="A100" s="114" t="s">
        <v>2096</v>
      </c>
      <c r="B100" s="114" t="s">
        <v>1659</v>
      </c>
      <c r="C100" s="80">
        <v>2</v>
      </c>
      <c r="D100" s="118">
        <v>0.0007572109070576852</v>
      </c>
      <c r="E100" s="118">
        <v>2.8474184078594025</v>
      </c>
      <c r="F100" s="80" t="s">
        <v>2459</v>
      </c>
      <c r="G100" s="80" t="b">
        <v>0</v>
      </c>
      <c r="H100" s="80" t="b">
        <v>0</v>
      </c>
      <c r="I100" s="80" t="b">
        <v>0</v>
      </c>
      <c r="J100" s="80" t="b">
        <v>0</v>
      </c>
      <c r="K100" s="80" t="b">
        <v>0</v>
      </c>
      <c r="L100" s="80" t="b">
        <v>0</v>
      </c>
    </row>
    <row r="101" spans="1:12" ht="15">
      <c r="A101" s="114" t="s">
        <v>1659</v>
      </c>
      <c r="B101" s="114" t="s">
        <v>1912</v>
      </c>
      <c r="C101" s="80">
        <v>2</v>
      </c>
      <c r="D101" s="118">
        <v>0.0007572109070576852</v>
      </c>
      <c r="E101" s="118">
        <v>2.6713271488037216</v>
      </c>
      <c r="F101" s="80" t="s">
        <v>2459</v>
      </c>
      <c r="G101" s="80" t="b">
        <v>0</v>
      </c>
      <c r="H101" s="80" t="b">
        <v>0</v>
      </c>
      <c r="I101" s="80" t="b">
        <v>0</v>
      </c>
      <c r="J101" s="80" t="b">
        <v>0</v>
      </c>
      <c r="K101" s="80" t="b">
        <v>0</v>
      </c>
      <c r="L101" s="80" t="b">
        <v>0</v>
      </c>
    </row>
    <row r="102" spans="1:12" ht="15">
      <c r="A102" s="114" t="s">
        <v>1912</v>
      </c>
      <c r="B102" s="114" t="s">
        <v>1913</v>
      </c>
      <c r="C102" s="80">
        <v>2</v>
      </c>
      <c r="D102" s="118">
        <v>0.0007572109070576852</v>
      </c>
      <c r="E102" s="118">
        <v>3.0972958810760027</v>
      </c>
      <c r="F102" s="80" t="s">
        <v>2459</v>
      </c>
      <c r="G102" s="80" t="b">
        <v>0</v>
      </c>
      <c r="H102" s="80" t="b">
        <v>0</v>
      </c>
      <c r="I102" s="80" t="b">
        <v>0</v>
      </c>
      <c r="J102" s="80" t="b">
        <v>0</v>
      </c>
      <c r="K102" s="80" t="b">
        <v>0</v>
      </c>
      <c r="L102" s="80" t="b">
        <v>0</v>
      </c>
    </row>
    <row r="103" spans="1:12" ht="15">
      <c r="A103" s="114" t="s">
        <v>1913</v>
      </c>
      <c r="B103" s="114" t="s">
        <v>1760</v>
      </c>
      <c r="C103" s="80">
        <v>2</v>
      </c>
      <c r="D103" s="118">
        <v>0.0007572109070576852</v>
      </c>
      <c r="E103" s="118">
        <v>2.875447131459646</v>
      </c>
      <c r="F103" s="80" t="s">
        <v>2459</v>
      </c>
      <c r="G103" s="80" t="b">
        <v>0</v>
      </c>
      <c r="H103" s="80" t="b">
        <v>0</v>
      </c>
      <c r="I103" s="80" t="b">
        <v>0</v>
      </c>
      <c r="J103" s="80" t="b">
        <v>0</v>
      </c>
      <c r="K103" s="80" t="b">
        <v>0</v>
      </c>
      <c r="L103" s="80" t="b">
        <v>0</v>
      </c>
    </row>
    <row r="104" spans="1:12" ht="15">
      <c r="A104" s="114" t="s">
        <v>1760</v>
      </c>
      <c r="B104" s="114" t="s">
        <v>2097</v>
      </c>
      <c r="C104" s="80">
        <v>2</v>
      </c>
      <c r="D104" s="118">
        <v>0.0007572109070576852</v>
      </c>
      <c r="E104" s="118">
        <v>3.0515383905153275</v>
      </c>
      <c r="F104" s="80" t="s">
        <v>2459</v>
      </c>
      <c r="G104" s="80" t="b">
        <v>0</v>
      </c>
      <c r="H104" s="80" t="b">
        <v>0</v>
      </c>
      <c r="I104" s="80" t="b">
        <v>0</v>
      </c>
      <c r="J104" s="80" t="b">
        <v>0</v>
      </c>
      <c r="K104" s="80" t="b">
        <v>0</v>
      </c>
      <c r="L104" s="80" t="b">
        <v>0</v>
      </c>
    </row>
    <row r="105" spans="1:12" ht="15">
      <c r="A105" s="114" t="s">
        <v>2097</v>
      </c>
      <c r="B105" s="114" t="s">
        <v>1635</v>
      </c>
      <c r="C105" s="80">
        <v>2</v>
      </c>
      <c r="D105" s="118">
        <v>0.0007572109070576852</v>
      </c>
      <c r="E105" s="118">
        <v>2.7962658854120215</v>
      </c>
      <c r="F105" s="80" t="s">
        <v>2459</v>
      </c>
      <c r="G105" s="80" t="b">
        <v>0</v>
      </c>
      <c r="H105" s="80" t="b">
        <v>0</v>
      </c>
      <c r="I105" s="80" t="b">
        <v>0</v>
      </c>
      <c r="J105" s="80" t="b">
        <v>0</v>
      </c>
      <c r="K105" s="80" t="b">
        <v>0</v>
      </c>
      <c r="L105" s="80" t="b">
        <v>0</v>
      </c>
    </row>
    <row r="106" spans="1:12" ht="15">
      <c r="A106" s="114" t="s">
        <v>1635</v>
      </c>
      <c r="B106" s="114" t="s">
        <v>1563</v>
      </c>
      <c r="C106" s="80">
        <v>2</v>
      </c>
      <c r="D106" s="118">
        <v>0.0007572109070576852</v>
      </c>
      <c r="E106" s="118">
        <v>1.8185422801231736</v>
      </c>
      <c r="F106" s="80" t="s">
        <v>2459</v>
      </c>
      <c r="G106" s="80" t="b">
        <v>0</v>
      </c>
      <c r="H106" s="80" t="b">
        <v>0</v>
      </c>
      <c r="I106" s="80" t="b">
        <v>0</v>
      </c>
      <c r="J106" s="80" t="b">
        <v>0</v>
      </c>
      <c r="K106" s="80" t="b">
        <v>0</v>
      </c>
      <c r="L106" s="80" t="b">
        <v>0</v>
      </c>
    </row>
    <row r="107" spans="1:12" ht="15">
      <c r="A107" s="114" t="s">
        <v>1563</v>
      </c>
      <c r="B107" s="114" t="s">
        <v>1914</v>
      </c>
      <c r="C107" s="80">
        <v>2</v>
      </c>
      <c r="D107" s="118">
        <v>0.0007572109070576852</v>
      </c>
      <c r="E107" s="118">
        <v>2.295663534842836</v>
      </c>
      <c r="F107" s="80" t="s">
        <v>2459</v>
      </c>
      <c r="G107" s="80" t="b">
        <v>0</v>
      </c>
      <c r="H107" s="80" t="b">
        <v>0</v>
      </c>
      <c r="I107" s="80" t="b">
        <v>0</v>
      </c>
      <c r="J107" s="80" t="b">
        <v>0</v>
      </c>
      <c r="K107" s="80" t="b">
        <v>0</v>
      </c>
      <c r="L107" s="80" t="b">
        <v>0</v>
      </c>
    </row>
    <row r="108" spans="1:12" ht="15">
      <c r="A108" s="114" t="s">
        <v>1914</v>
      </c>
      <c r="B108" s="114" t="s">
        <v>1915</v>
      </c>
      <c r="C108" s="80">
        <v>2</v>
      </c>
      <c r="D108" s="118">
        <v>0.0007572109070576852</v>
      </c>
      <c r="E108" s="118">
        <v>3.0972958810760027</v>
      </c>
      <c r="F108" s="80" t="s">
        <v>2459</v>
      </c>
      <c r="G108" s="80" t="b">
        <v>0</v>
      </c>
      <c r="H108" s="80" t="b">
        <v>0</v>
      </c>
      <c r="I108" s="80" t="b">
        <v>0</v>
      </c>
      <c r="J108" s="80" t="b">
        <v>0</v>
      </c>
      <c r="K108" s="80" t="b">
        <v>0</v>
      </c>
      <c r="L108" s="80" t="b">
        <v>0</v>
      </c>
    </row>
    <row r="109" spans="1:12" ht="15">
      <c r="A109" s="114" t="s">
        <v>1915</v>
      </c>
      <c r="B109" s="114" t="s">
        <v>1761</v>
      </c>
      <c r="C109" s="80">
        <v>2</v>
      </c>
      <c r="D109" s="118">
        <v>0.0007572109070576852</v>
      </c>
      <c r="E109" s="118">
        <v>2.875447131459646</v>
      </c>
      <c r="F109" s="80" t="s">
        <v>2459</v>
      </c>
      <c r="G109" s="80" t="b">
        <v>0</v>
      </c>
      <c r="H109" s="80" t="b">
        <v>0</v>
      </c>
      <c r="I109" s="80" t="b">
        <v>0</v>
      </c>
      <c r="J109" s="80" t="b">
        <v>0</v>
      </c>
      <c r="K109" s="80" t="b">
        <v>0</v>
      </c>
      <c r="L109" s="80" t="b">
        <v>0</v>
      </c>
    </row>
    <row r="110" spans="1:12" ht="15">
      <c r="A110" s="114" t="s">
        <v>1761</v>
      </c>
      <c r="B110" s="114" t="s">
        <v>2098</v>
      </c>
      <c r="C110" s="80">
        <v>2</v>
      </c>
      <c r="D110" s="118">
        <v>0.0007572109070576852</v>
      </c>
      <c r="E110" s="118">
        <v>3.0515383905153275</v>
      </c>
      <c r="F110" s="80" t="s">
        <v>2459</v>
      </c>
      <c r="G110" s="80" t="b">
        <v>0</v>
      </c>
      <c r="H110" s="80" t="b">
        <v>0</v>
      </c>
      <c r="I110" s="80" t="b">
        <v>0</v>
      </c>
      <c r="J110" s="80" t="b">
        <v>0</v>
      </c>
      <c r="K110" s="80" t="b">
        <v>0</v>
      </c>
      <c r="L110" s="80" t="b">
        <v>0</v>
      </c>
    </row>
    <row r="111" spans="1:12" ht="15">
      <c r="A111" s="114" t="s">
        <v>2098</v>
      </c>
      <c r="B111" s="114" t="s">
        <v>2099</v>
      </c>
      <c r="C111" s="80">
        <v>2</v>
      </c>
      <c r="D111" s="118">
        <v>0.0007572109070576852</v>
      </c>
      <c r="E111" s="118">
        <v>3.449478399187365</v>
      </c>
      <c r="F111" s="80" t="s">
        <v>2459</v>
      </c>
      <c r="G111" s="80" t="b">
        <v>0</v>
      </c>
      <c r="H111" s="80" t="b">
        <v>0</v>
      </c>
      <c r="I111" s="80" t="b">
        <v>0</v>
      </c>
      <c r="J111" s="80" t="b">
        <v>0</v>
      </c>
      <c r="K111" s="80" t="b">
        <v>1</v>
      </c>
      <c r="L111" s="80" t="b">
        <v>0</v>
      </c>
    </row>
    <row r="112" spans="1:12" ht="15">
      <c r="A112" s="114" t="s">
        <v>2099</v>
      </c>
      <c r="B112" s="114" t="s">
        <v>2100</v>
      </c>
      <c r="C112" s="80">
        <v>2</v>
      </c>
      <c r="D112" s="118">
        <v>0.0007572109070576852</v>
      </c>
      <c r="E112" s="118">
        <v>3.449478399187365</v>
      </c>
      <c r="F112" s="80" t="s">
        <v>2459</v>
      </c>
      <c r="G112" s="80" t="b">
        <v>0</v>
      </c>
      <c r="H112" s="80" t="b">
        <v>1</v>
      </c>
      <c r="I112" s="80" t="b">
        <v>0</v>
      </c>
      <c r="J112" s="80" t="b">
        <v>0</v>
      </c>
      <c r="K112" s="80" t="b">
        <v>0</v>
      </c>
      <c r="L112" s="80" t="b">
        <v>0</v>
      </c>
    </row>
    <row r="113" spans="1:12" ht="15">
      <c r="A113" s="114" t="s">
        <v>2100</v>
      </c>
      <c r="B113" s="114" t="s">
        <v>2101</v>
      </c>
      <c r="C113" s="80">
        <v>2</v>
      </c>
      <c r="D113" s="118">
        <v>0.0007572109070576852</v>
      </c>
      <c r="E113" s="118">
        <v>3.449478399187365</v>
      </c>
      <c r="F113" s="80" t="s">
        <v>2459</v>
      </c>
      <c r="G113" s="80" t="b">
        <v>0</v>
      </c>
      <c r="H113" s="80" t="b">
        <v>0</v>
      </c>
      <c r="I113" s="80" t="b">
        <v>0</v>
      </c>
      <c r="J113" s="80" t="b">
        <v>0</v>
      </c>
      <c r="K113" s="80" t="b">
        <v>0</v>
      </c>
      <c r="L113" s="80" t="b">
        <v>0</v>
      </c>
    </row>
    <row r="114" spans="1:12" ht="15">
      <c r="A114" s="114" t="s">
        <v>2101</v>
      </c>
      <c r="B114" s="114" t="s">
        <v>1586</v>
      </c>
      <c r="C114" s="80">
        <v>2</v>
      </c>
      <c r="D114" s="118">
        <v>0.0007572109070576852</v>
      </c>
      <c r="E114" s="118">
        <v>2.6365650425445093</v>
      </c>
      <c r="F114" s="80" t="s">
        <v>2459</v>
      </c>
      <c r="G114" s="80" t="b">
        <v>0</v>
      </c>
      <c r="H114" s="80" t="b">
        <v>0</v>
      </c>
      <c r="I114" s="80" t="b">
        <v>0</v>
      </c>
      <c r="J114" s="80" t="b">
        <v>0</v>
      </c>
      <c r="K114" s="80" t="b">
        <v>0</v>
      </c>
      <c r="L114" s="80" t="b">
        <v>0</v>
      </c>
    </row>
    <row r="115" spans="1:12" ht="15">
      <c r="A115" s="114" t="s">
        <v>1586</v>
      </c>
      <c r="B115" s="114" t="s">
        <v>2102</v>
      </c>
      <c r="C115" s="80">
        <v>2</v>
      </c>
      <c r="D115" s="118">
        <v>0.0007572109070576852</v>
      </c>
      <c r="E115" s="118">
        <v>2.7091157096931213</v>
      </c>
      <c r="F115" s="80" t="s">
        <v>2459</v>
      </c>
      <c r="G115" s="80" t="b">
        <v>0</v>
      </c>
      <c r="H115" s="80" t="b">
        <v>0</v>
      </c>
      <c r="I115" s="80" t="b">
        <v>0</v>
      </c>
      <c r="J115" s="80" t="b">
        <v>0</v>
      </c>
      <c r="K115" s="80" t="b">
        <v>0</v>
      </c>
      <c r="L115" s="80" t="b">
        <v>0</v>
      </c>
    </row>
    <row r="116" spans="1:12" ht="15">
      <c r="A116" s="114" t="s">
        <v>2102</v>
      </c>
      <c r="B116" s="114" t="s">
        <v>1762</v>
      </c>
      <c r="C116" s="80">
        <v>2</v>
      </c>
      <c r="D116" s="118">
        <v>0.0007572109070576852</v>
      </c>
      <c r="E116" s="118">
        <v>3.0515383905153275</v>
      </c>
      <c r="F116" s="80" t="s">
        <v>2459</v>
      </c>
      <c r="G116" s="80" t="b">
        <v>0</v>
      </c>
      <c r="H116" s="80" t="b">
        <v>0</v>
      </c>
      <c r="I116" s="80" t="b">
        <v>0</v>
      </c>
      <c r="J116" s="80" t="b">
        <v>1</v>
      </c>
      <c r="K116" s="80" t="b">
        <v>0</v>
      </c>
      <c r="L116" s="80" t="b">
        <v>0</v>
      </c>
    </row>
    <row r="117" spans="1:12" ht="15">
      <c r="A117" s="114" t="s">
        <v>1537</v>
      </c>
      <c r="B117" s="114" t="s">
        <v>2103</v>
      </c>
      <c r="C117" s="80">
        <v>2</v>
      </c>
      <c r="D117" s="118">
        <v>0.0007572109070576852</v>
      </c>
      <c r="E117" s="118">
        <v>1.8931758984200777</v>
      </c>
      <c r="F117" s="80" t="s">
        <v>2459</v>
      </c>
      <c r="G117" s="80" t="b">
        <v>0</v>
      </c>
      <c r="H117" s="80" t="b">
        <v>0</v>
      </c>
      <c r="I117" s="80" t="b">
        <v>0</v>
      </c>
      <c r="J117" s="80" t="b">
        <v>0</v>
      </c>
      <c r="K117" s="80" t="b">
        <v>0</v>
      </c>
      <c r="L117" s="80" t="b">
        <v>0</v>
      </c>
    </row>
    <row r="118" spans="1:12" ht="15">
      <c r="A118" s="114" t="s">
        <v>2103</v>
      </c>
      <c r="B118" s="114" t="s">
        <v>1916</v>
      </c>
      <c r="C118" s="80">
        <v>2</v>
      </c>
      <c r="D118" s="118">
        <v>0.0007572109070576852</v>
      </c>
      <c r="E118" s="118">
        <v>3.2733871401316836</v>
      </c>
      <c r="F118" s="80" t="s">
        <v>2459</v>
      </c>
      <c r="G118" s="80" t="b">
        <v>0</v>
      </c>
      <c r="H118" s="80" t="b">
        <v>0</v>
      </c>
      <c r="I118" s="80" t="b">
        <v>0</v>
      </c>
      <c r="J118" s="80" t="b">
        <v>0</v>
      </c>
      <c r="K118" s="80" t="b">
        <v>1</v>
      </c>
      <c r="L118" s="80" t="b">
        <v>0</v>
      </c>
    </row>
    <row r="119" spans="1:12" ht="15">
      <c r="A119" s="114" t="s">
        <v>1916</v>
      </c>
      <c r="B119" s="114" t="s">
        <v>1660</v>
      </c>
      <c r="C119" s="80">
        <v>2</v>
      </c>
      <c r="D119" s="118">
        <v>0.0007572109070576852</v>
      </c>
      <c r="E119" s="118">
        <v>2.6713271488037216</v>
      </c>
      <c r="F119" s="80" t="s">
        <v>2459</v>
      </c>
      <c r="G119" s="80" t="b">
        <v>0</v>
      </c>
      <c r="H119" s="80" t="b">
        <v>1</v>
      </c>
      <c r="I119" s="80" t="b">
        <v>0</v>
      </c>
      <c r="J119" s="80" t="b">
        <v>0</v>
      </c>
      <c r="K119" s="80" t="b">
        <v>1</v>
      </c>
      <c r="L119" s="80" t="b">
        <v>0</v>
      </c>
    </row>
    <row r="120" spans="1:12" ht="15">
      <c r="A120" s="114" t="s">
        <v>1660</v>
      </c>
      <c r="B120" s="114" t="s">
        <v>2104</v>
      </c>
      <c r="C120" s="80">
        <v>2</v>
      </c>
      <c r="D120" s="118">
        <v>0.0007572109070576852</v>
      </c>
      <c r="E120" s="118">
        <v>2.8474184078594025</v>
      </c>
      <c r="F120" s="80" t="s">
        <v>2459</v>
      </c>
      <c r="G120" s="80" t="b">
        <v>0</v>
      </c>
      <c r="H120" s="80" t="b">
        <v>1</v>
      </c>
      <c r="I120" s="80" t="b">
        <v>0</v>
      </c>
      <c r="J120" s="80" t="b">
        <v>0</v>
      </c>
      <c r="K120" s="80" t="b">
        <v>0</v>
      </c>
      <c r="L120" s="80" t="b">
        <v>0</v>
      </c>
    </row>
    <row r="121" spans="1:12" ht="15">
      <c r="A121" s="114" t="s">
        <v>2104</v>
      </c>
      <c r="B121" s="114" t="s">
        <v>1537</v>
      </c>
      <c r="C121" s="80">
        <v>2</v>
      </c>
      <c r="D121" s="118">
        <v>0.0007572109070576852</v>
      </c>
      <c r="E121" s="118">
        <v>1.8640176696788642</v>
      </c>
      <c r="F121" s="80" t="s">
        <v>2459</v>
      </c>
      <c r="G121" s="80" t="b">
        <v>0</v>
      </c>
      <c r="H121" s="80" t="b">
        <v>0</v>
      </c>
      <c r="I121" s="80" t="b">
        <v>0</v>
      </c>
      <c r="J121" s="80" t="b">
        <v>0</v>
      </c>
      <c r="K121" s="80" t="b">
        <v>0</v>
      </c>
      <c r="L121" s="80" t="b">
        <v>0</v>
      </c>
    </row>
    <row r="122" spans="1:12" ht="15">
      <c r="A122" s="114" t="s">
        <v>1537</v>
      </c>
      <c r="B122" s="114" t="s">
        <v>1764</v>
      </c>
      <c r="C122" s="80">
        <v>2</v>
      </c>
      <c r="D122" s="118">
        <v>0.0007572109070576852</v>
      </c>
      <c r="E122" s="118">
        <v>1.5921459027560965</v>
      </c>
      <c r="F122" s="80" t="s">
        <v>2459</v>
      </c>
      <c r="G122" s="80" t="b">
        <v>0</v>
      </c>
      <c r="H122" s="80" t="b">
        <v>0</v>
      </c>
      <c r="I122" s="80" t="b">
        <v>0</v>
      </c>
      <c r="J122" s="80" t="b">
        <v>0</v>
      </c>
      <c r="K122" s="80" t="b">
        <v>0</v>
      </c>
      <c r="L122" s="80" t="b">
        <v>0</v>
      </c>
    </row>
    <row r="123" spans="1:12" ht="15">
      <c r="A123" s="114" t="s">
        <v>1764</v>
      </c>
      <c r="B123" s="114" t="s">
        <v>1917</v>
      </c>
      <c r="C123" s="80">
        <v>2</v>
      </c>
      <c r="D123" s="118">
        <v>0.0007572109070576852</v>
      </c>
      <c r="E123" s="118">
        <v>2.875447131459646</v>
      </c>
      <c r="F123" s="80" t="s">
        <v>2459</v>
      </c>
      <c r="G123" s="80" t="b">
        <v>0</v>
      </c>
      <c r="H123" s="80" t="b">
        <v>0</v>
      </c>
      <c r="I123" s="80" t="b">
        <v>0</v>
      </c>
      <c r="J123" s="80" t="b">
        <v>0</v>
      </c>
      <c r="K123" s="80" t="b">
        <v>0</v>
      </c>
      <c r="L123" s="80" t="b">
        <v>0</v>
      </c>
    </row>
    <row r="124" spans="1:12" ht="15">
      <c r="A124" s="114" t="s">
        <v>1917</v>
      </c>
      <c r="B124" s="114" t="s">
        <v>2105</v>
      </c>
      <c r="C124" s="80">
        <v>2</v>
      </c>
      <c r="D124" s="118">
        <v>0.0007572109070576852</v>
      </c>
      <c r="E124" s="118">
        <v>3.2733871401316836</v>
      </c>
      <c r="F124" s="80" t="s">
        <v>2459</v>
      </c>
      <c r="G124" s="80" t="b">
        <v>0</v>
      </c>
      <c r="H124" s="80" t="b">
        <v>0</v>
      </c>
      <c r="I124" s="80" t="b">
        <v>0</v>
      </c>
      <c r="J124" s="80" t="b">
        <v>0</v>
      </c>
      <c r="K124" s="80" t="b">
        <v>0</v>
      </c>
      <c r="L124" s="80" t="b">
        <v>0</v>
      </c>
    </row>
    <row r="125" spans="1:12" ht="15">
      <c r="A125" s="114" t="s">
        <v>2105</v>
      </c>
      <c r="B125" s="114" t="s">
        <v>1552</v>
      </c>
      <c r="C125" s="80">
        <v>2</v>
      </c>
      <c r="D125" s="118">
        <v>0.0007572109070576852</v>
      </c>
      <c r="E125" s="118">
        <v>2.4717547938985174</v>
      </c>
      <c r="F125" s="80" t="s">
        <v>2459</v>
      </c>
      <c r="G125" s="80" t="b">
        <v>0</v>
      </c>
      <c r="H125" s="80" t="b">
        <v>0</v>
      </c>
      <c r="I125" s="80" t="b">
        <v>0</v>
      </c>
      <c r="J125" s="80" t="b">
        <v>0</v>
      </c>
      <c r="K125" s="80" t="b">
        <v>0</v>
      </c>
      <c r="L125" s="80" t="b">
        <v>0</v>
      </c>
    </row>
    <row r="126" spans="1:12" ht="15">
      <c r="A126" s="114" t="s">
        <v>1552</v>
      </c>
      <c r="B126" s="114" t="s">
        <v>2106</v>
      </c>
      <c r="C126" s="80">
        <v>2</v>
      </c>
      <c r="D126" s="118">
        <v>0.0007572109070576852</v>
      </c>
      <c r="E126" s="118">
        <v>2.388780558833753</v>
      </c>
      <c r="F126" s="80" t="s">
        <v>2459</v>
      </c>
      <c r="G126" s="80" t="b">
        <v>0</v>
      </c>
      <c r="H126" s="80" t="b">
        <v>0</v>
      </c>
      <c r="I126" s="80" t="b">
        <v>0</v>
      </c>
      <c r="J126" s="80" t="b">
        <v>0</v>
      </c>
      <c r="K126" s="80" t="b">
        <v>0</v>
      </c>
      <c r="L126" s="80" t="b">
        <v>0</v>
      </c>
    </row>
    <row r="127" spans="1:12" ht="15">
      <c r="A127" s="114" t="s">
        <v>2106</v>
      </c>
      <c r="B127" s="114" t="s">
        <v>1554</v>
      </c>
      <c r="C127" s="80">
        <v>2</v>
      </c>
      <c r="D127" s="118">
        <v>0.0007572109070576852</v>
      </c>
      <c r="E127" s="118">
        <v>2.388780558833753</v>
      </c>
      <c r="F127" s="80" t="s">
        <v>2459</v>
      </c>
      <c r="G127" s="80" t="b">
        <v>0</v>
      </c>
      <c r="H127" s="80" t="b">
        <v>0</v>
      </c>
      <c r="I127" s="80" t="b">
        <v>0</v>
      </c>
      <c r="J127" s="80" t="b">
        <v>0</v>
      </c>
      <c r="K127" s="80" t="b">
        <v>0</v>
      </c>
      <c r="L127" s="80" t="b">
        <v>0</v>
      </c>
    </row>
    <row r="128" spans="1:12" ht="15">
      <c r="A128" s="114" t="s">
        <v>1554</v>
      </c>
      <c r="B128" s="114" t="s">
        <v>2107</v>
      </c>
      <c r="C128" s="80">
        <v>2</v>
      </c>
      <c r="D128" s="118">
        <v>0.0007572109070576852</v>
      </c>
      <c r="E128" s="118">
        <v>2.388780558833753</v>
      </c>
      <c r="F128" s="80" t="s">
        <v>2459</v>
      </c>
      <c r="G128" s="80" t="b">
        <v>0</v>
      </c>
      <c r="H128" s="80" t="b">
        <v>0</v>
      </c>
      <c r="I128" s="80" t="b">
        <v>0</v>
      </c>
      <c r="J128" s="80" t="b">
        <v>0</v>
      </c>
      <c r="K128" s="80" t="b">
        <v>0</v>
      </c>
      <c r="L128" s="80" t="b">
        <v>0</v>
      </c>
    </row>
    <row r="129" spans="1:12" ht="15">
      <c r="A129" s="114" t="s">
        <v>2107</v>
      </c>
      <c r="B129" s="114" t="s">
        <v>2108</v>
      </c>
      <c r="C129" s="80">
        <v>2</v>
      </c>
      <c r="D129" s="118">
        <v>0.0007572109070576852</v>
      </c>
      <c r="E129" s="118">
        <v>3.449478399187365</v>
      </c>
      <c r="F129" s="80" t="s">
        <v>2459</v>
      </c>
      <c r="G129" s="80" t="b">
        <v>0</v>
      </c>
      <c r="H129" s="80" t="b">
        <v>0</v>
      </c>
      <c r="I129" s="80" t="b">
        <v>0</v>
      </c>
      <c r="J129" s="80" t="b">
        <v>0</v>
      </c>
      <c r="K129" s="80" t="b">
        <v>0</v>
      </c>
      <c r="L129" s="80" t="b">
        <v>0</v>
      </c>
    </row>
    <row r="130" spans="1:12" ht="15">
      <c r="A130" s="114" t="s">
        <v>2108</v>
      </c>
      <c r="B130" s="114" t="s">
        <v>2109</v>
      </c>
      <c r="C130" s="80">
        <v>2</v>
      </c>
      <c r="D130" s="118">
        <v>0.0007572109070576852</v>
      </c>
      <c r="E130" s="118">
        <v>3.449478399187365</v>
      </c>
      <c r="F130" s="80" t="s">
        <v>2459</v>
      </c>
      <c r="G130" s="80" t="b">
        <v>0</v>
      </c>
      <c r="H130" s="80" t="b">
        <v>0</v>
      </c>
      <c r="I130" s="80" t="b">
        <v>0</v>
      </c>
      <c r="J130" s="80" t="b">
        <v>0</v>
      </c>
      <c r="K130" s="80" t="b">
        <v>0</v>
      </c>
      <c r="L130" s="80" t="b">
        <v>0</v>
      </c>
    </row>
    <row r="131" spans="1:12" ht="15">
      <c r="A131" s="114" t="s">
        <v>2109</v>
      </c>
      <c r="B131" s="114" t="s">
        <v>2110</v>
      </c>
      <c r="C131" s="80">
        <v>2</v>
      </c>
      <c r="D131" s="118">
        <v>0.0007572109070576852</v>
      </c>
      <c r="E131" s="118">
        <v>3.449478399187365</v>
      </c>
      <c r="F131" s="80" t="s">
        <v>2459</v>
      </c>
      <c r="G131" s="80" t="b">
        <v>0</v>
      </c>
      <c r="H131" s="80" t="b">
        <v>0</v>
      </c>
      <c r="I131" s="80" t="b">
        <v>0</v>
      </c>
      <c r="J131" s="80" t="b">
        <v>0</v>
      </c>
      <c r="K131" s="80" t="b">
        <v>0</v>
      </c>
      <c r="L131" s="80" t="b">
        <v>0</v>
      </c>
    </row>
    <row r="132" spans="1:12" ht="15">
      <c r="A132" s="114" t="s">
        <v>2110</v>
      </c>
      <c r="B132" s="114" t="s">
        <v>2111</v>
      </c>
      <c r="C132" s="80">
        <v>2</v>
      </c>
      <c r="D132" s="118">
        <v>0.0007572109070576852</v>
      </c>
      <c r="E132" s="118">
        <v>3.449478399187365</v>
      </c>
      <c r="F132" s="80" t="s">
        <v>2459</v>
      </c>
      <c r="G132" s="80" t="b">
        <v>0</v>
      </c>
      <c r="H132" s="80" t="b">
        <v>0</v>
      </c>
      <c r="I132" s="80" t="b">
        <v>0</v>
      </c>
      <c r="J132" s="80" t="b">
        <v>1</v>
      </c>
      <c r="K132" s="80" t="b">
        <v>0</v>
      </c>
      <c r="L132" s="80" t="b">
        <v>0</v>
      </c>
    </row>
    <row r="133" spans="1:12" ht="15">
      <c r="A133" s="114" t="s">
        <v>2111</v>
      </c>
      <c r="B133" s="114" t="s">
        <v>1918</v>
      </c>
      <c r="C133" s="80">
        <v>2</v>
      </c>
      <c r="D133" s="118">
        <v>0.0007572109070576852</v>
      </c>
      <c r="E133" s="118">
        <v>3.2733871401316836</v>
      </c>
      <c r="F133" s="80" t="s">
        <v>2459</v>
      </c>
      <c r="G133" s="80" t="b">
        <v>1</v>
      </c>
      <c r="H133" s="80" t="b">
        <v>0</v>
      </c>
      <c r="I133" s="80" t="b">
        <v>0</v>
      </c>
      <c r="J133" s="80" t="b">
        <v>0</v>
      </c>
      <c r="K133" s="80" t="b">
        <v>0</v>
      </c>
      <c r="L133" s="80" t="b">
        <v>0</v>
      </c>
    </row>
    <row r="134" spans="1:12" ht="15">
      <c r="A134" s="114" t="s">
        <v>1918</v>
      </c>
      <c r="B134" s="114" t="s">
        <v>2112</v>
      </c>
      <c r="C134" s="80">
        <v>2</v>
      </c>
      <c r="D134" s="118">
        <v>0.0007572109070576852</v>
      </c>
      <c r="E134" s="118">
        <v>3.2733871401316836</v>
      </c>
      <c r="F134" s="80" t="s">
        <v>2459</v>
      </c>
      <c r="G134" s="80" t="b">
        <v>0</v>
      </c>
      <c r="H134" s="80" t="b">
        <v>0</v>
      </c>
      <c r="I134" s="80" t="b">
        <v>0</v>
      </c>
      <c r="J134" s="80" t="b">
        <v>0</v>
      </c>
      <c r="K134" s="80" t="b">
        <v>0</v>
      </c>
      <c r="L134" s="80" t="b">
        <v>0</v>
      </c>
    </row>
    <row r="135" spans="1:12" ht="15">
      <c r="A135" s="114" t="s">
        <v>2112</v>
      </c>
      <c r="B135" s="114" t="s">
        <v>1540</v>
      </c>
      <c r="C135" s="80">
        <v>2</v>
      </c>
      <c r="D135" s="118">
        <v>0.0007572109070576852</v>
      </c>
      <c r="E135" s="118">
        <v>2.137724538131611</v>
      </c>
      <c r="F135" s="80" t="s">
        <v>2459</v>
      </c>
      <c r="G135" s="80" t="b">
        <v>0</v>
      </c>
      <c r="H135" s="80" t="b">
        <v>0</v>
      </c>
      <c r="I135" s="80" t="b">
        <v>0</v>
      </c>
      <c r="J135" s="80" t="b">
        <v>0</v>
      </c>
      <c r="K135" s="80" t="b">
        <v>0</v>
      </c>
      <c r="L135" s="80" t="b">
        <v>0</v>
      </c>
    </row>
    <row r="136" spans="1:12" ht="15">
      <c r="A136" s="114" t="s">
        <v>1540</v>
      </c>
      <c r="B136" s="114" t="s">
        <v>1762</v>
      </c>
      <c r="C136" s="80">
        <v>2</v>
      </c>
      <c r="D136" s="118">
        <v>0.0007572109070576852</v>
      </c>
      <c r="E136" s="118">
        <v>1.739784529459573</v>
      </c>
      <c r="F136" s="80" t="s">
        <v>2459</v>
      </c>
      <c r="G136" s="80" t="b">
        <v>0</v>
      </c>
      <c r="H136" s="80" t="b">
        <v>0</v>
      </c>
      <c r="I136" s="80" t="b">
        <v>0</v>
      </c>
      <c r="J136" s="80" t="b">
        <v>1</v>
      </c>
      <c r="K136" s="80" t="b">
        <v>0</v>
      </c>
      <c r="L136" s="80" t="b">
        <v>0</v>
      </c>
    </row>
    <row r="137" spans="1:12" ht="15">
      <c r="A137" s="114" t="s">
        <v>1537</v>
      </c>
      <c r="B137" s="114" t="s">
        <v>1679</v>
      </c>
      <c r="C137" s="80">
        <v>2</v>
      </c>
      <c r="D137" s="118">
        <v>0.0007572109070576852</v>
      </c>
      <c r="E137" s="118">
        <v>1.7170846393643964</v>
      </c>
      <c r="F137" s="80" t="s">
        <v>2459</v>
      </c>
      <c r="G137" s="80" t="b">
        <v>0</v>
      </c>
      <c r="H137" s="80" t="b">
        <v>0</v>
      </c>
      <c r="I137" s="80" t="b">
        <v>0</v>
      </c>
      <c r="J137" s="80" t="b">
        <v>0</v>
      </c>
      <c r="K137" s="80" t="b">
        <v>0</v>
      </c>
      <c r="L137" s="80" t="b">
        <v>0</v>
      </c>
    </row>
    <row r="138" spans="1:12" ht="15">
      <c r="A138" s="114" t="s">
        <v>1807</v>
      </c>
      <c r="B138" s="114" t="s">
        <v>1919</v>
      </c>
      <c r="C138" s="80">
        <v>2</v>
      </c>
      <c r="D138" s="118">
        <v>0.0007572109070576852</v>
      </c>
      <c r="E138" s="118">
        <v>3.1484484035233837</v>
      </c>
      <c r="F138" s="80" t="s">
        <v>2459</v>
      </c>
      <c r="G138" s="80" t="b">
        <v>0</v>
      </c>
      <c r="H138" s="80" t="b">
        <v>0</v>
      </c>
      <c r="I138" s="80" t="b">
        <v>0</v>
      </c>
      <c r="J138" s="80" t="b">
        <v>0</v>
      </c>
      <c r="K138" s="80" t="b">
        <v>0</v>
      </c>
      <c r="L138" s="80" t="b">
        <v>0</v>
      </c>
    </row>
    <row r="139" spans="1:12" ht="15">
      <c r="A139" s="114" t="s">
        <v>1919</v>
      </c>
      <c r="B139" s="114" t="s">
        <v>1541</v>
      </c>
      <c r="C139" s="80">
        <v>2</v>
      </c>
      <c r="D139" s="118">
        <v>0.0007572109070576852</v>
      </c>
      <c r="E139" s="118">
        <v>2.0830554419613923</v>
      </c>
      <c r="F139" s="80" t="s">
        <v>2459</v>
      </c>
      <c r="G139" s="80" t="b">
        <v>0</v>
      </c>
      <c r="H139" s="80" t="b">
        <v>0</v>
      </c>
      <c r="I139" s="80" t="b">
        <v>0</v>
      </c>
      <c r="J139" s="80" t="b">
        <v>0</v>
      </c>
      <c r="K139" s="80" t="b">
        <v>0</v>
      </c>
      <c r="L139" s="80" t="b">
        <v>0</v>
      </c>
    </row>
    <row r="140" spans="1:12" ht="15">
      <c r="A140" s="114" t="s">
        <v>1545</v>
      </c>
      <c r="B140" s="114" t="s">
        <v>2113</v>
      </c>
      <c r="C140" s="80">
        <v>2</v>
      </c>
      <c r="D140" s="118">
        <v>0.0007572109070576852</v>
      </c>
      <c r="E140" s="118">
        <v>2.2453584165314404</v>
      </c>
      <c r="F140" s="80" t="s">
        <v>2459</v>
      </c>
      <c r="G140" s="80" t="b">
        <v>0</v>
      </c>
      <c r="H140" s="80" t="b">
        <v>0</v>
      </c>
      <c r="I140" s="80" t="b">
        <v>0</v>
      </c>
      <c r="J140" s="80" t="b">
        <v>0</v>
      </c>
      <c r="K140" s="80" t="b">
        <v>0</v>
      </c>
      <c r="L140" s="80" t="b">
        <v>0</v>
      </c>
    </row>
    <row r="141" spans="1:12" ht="15">
      <c r="A141" s="114" t="s">
        <v>2113</v>
      </c>
      <c r="B141" s="114" t="s">
        <v>2114</v>
      </c>
      <c r="C141" s="80">
        <v>2</v>
      </c>
      <c r="D141" s="118">
        <v>0.0007572109070576852</v>
      </c>
      <c r="E141" s="118">
        <v>3.449478399187365</v>
      </c>
      <c r="F141" s="80" t="s">
        <v>2459</v>
      </c>
      <c r="G141" s="80" t="b">
        <v>0</v>
      </c>
      <c r="H141" s="80" t="b">
        <v>0</v>
      </c>
      <c r="I141" s="80" t="b">
        <v>0</v>
      </c>
      <c r="J141" s="80" t="b">
        <v>0</v>
      </c>
      <c r="K141" s="80" t="b">
        <v>0</v>
      </c>
      <c r="L141" s="80" t="b">
        <v>0</v>
      </c>
    </row>
    <row r="142" spans="1:12" ht="15">
      <c r="A142" s="114" t="s">
        <v>2114</v>
      </c>
      <c r="B142" s="114" t="s">
        <v>2115</v>
      </c>
      <c r="C142" s="80">
        <v>2</v>
      </c>
      <c r="D142" s="118">
        <v>0.0007572109070576852</v>
      </c>
      <c r="E142" s="118">
        <v>3.449478399187365</v>
      </c>
      <c r="F142" s="80" t="s">
        <v>2459</v>
      </c>
      <c r="G142" s="80" t="b">
        <v>0</v>
      </c>
      <c r="H142" s="80" t="b">
        <v>0</v>
      </c>
      <c r="I142" s="80" t="b">
        <v>0</v>
      </c>
      <c r="J142" s="80" t="b">
        <v>0</v>
      </c>
      <c r="K142" s="80" t="b">
        <v>0</v>
      </c>
      <c r="L142" s="80" t="b">
        <v>0</v>
      </c>
    </row>
    <row r="143" spans="1:12" ht="15">
      <c r="A143" s="114" t="s">
        <v>2116</v>
      </c>
      <c r="B143" s="114" t="s">
        <v>1896</v>
      </c>
      <c r="C143" s="80">
        <v>2</v>
      </c>
      <c r="D143" s="118">
        <v>0.0008578561747487521</v>
      </c>
      <c r="E143" s="118">
        <v>3.2733871401316836</v>
      </c>
      <c r="F143" s="80" t="s">
        <v>2459</v>
      </c>
      <c r="G143" s="80" t="b">
        <v>0</v>
      </c>
      <c r="H143" s="80" t="b">
        <v>0</v>
      </c>
      <c r="I143" s="80" t="b">
        <v>0</v>
      </c>
      <c r="J143" s="80" t="b">
        <v>0</v>
      </c>
      <c r="K143" s="80" t="b">
        <v>0</v>
      </c>
      <c r="L143" s="80" t="b">
        <v>0</v>
      </c>
    </row>
    <row r="144" spans="1:12" ht="15">
      <c r="A144" s="114" t="s">
        <v>1814</v>
      </c>
      <c r="B144" s="114" t="s">
        <v>1541</v>
      </c>
      <c r="C144" s="80">
        <v>2</v>
      </c>
      <c r="D144" s="118">
        <v>0.0007572109070576852</v>
      </c>
      <c r="E144" s="118">
        <v>2.2591467010170736</v>
      </c>
      <c r="F144" s="80" t="s">
        <v>2459</v>
      </c>
      <c r="G144" s="80" t="b">
        <v>0</v>
      </c>
      <c r="H144" s="80" t="b">
        <v>1</v>
      </c>
      <c r="I144" s="80" t="b">
        <v>0</v>
      </c>
      <c r="J144" s="80" t="b">
        <v>0</v>
      </c>
      <c r="K144" s="80" t="b">
        <v>0</v>
      </c>
      <c r="L144" s="80" t="b">
        <v>0</v>
      </c>
    </row>
    <row r="145" spans="1:12" ht="15">
      <c r="A145" s="114" t="s">
        <v>2131</v>
      </c>
      <c r="B145" s="114" t="s">
        <v>1557</v>
      </c>
      <c r="C145" s="80">
        <v>2</v>
      </c>
      <c r="D145" s="118">
        <v>0.0007572109070576852</v>
      </c>
      <c r="E145" s="118">
        <v>2.40808571402914</v>
      </c>
      <c r="F145" s="80" t="s">
        <v>2459</v>
      </c>
      <c r="G145" s="80" t="b">
        <v>0</v>
      </c>
      <c r="H145" s="80" t="b">
        <v>0</v>
      </c>
      <c r="I145" s="80" t="b">
        <v>0</v>
      </c>
      <c r="J145" s="80" t="b">
        <v>0</v>
      </c>
      <c r="K145" s="80" t="b">
        <v>0</v>
      </c>
      <c r="L145" s="80" t="b">
        <v>0</v>
      </c>
    </row>
    <row r="146" spans="1:12" ht="15">
      <c r="A146" s="114" t="s">
        <v>1720</v>
      </c>
      <c r="B146" s="114" t="s">
        <v>1571</v>
      </c>
      <c r="C146" s="80">
        <v>2</v>
      </c>
      <c r="D146" s="118">
        <v>0.0007572109070576852</v>
      </c>
      <c r="E146" s="118">
        <v>2.04293821875341</v>
      </c>
      <c r="F146" s="80" t="s">
        <v>2459</v>
      </c>
      <c r="G146" s="80" t="b">
        <v>0</v>
      </c>
      <c r="H146" s="80" t="b">
        <v>0</v>
      </c>
      <c r="I146" s="80" t="b">
        <v>0</v>
      </c>
      <c r="J146" s="80" t="b">
        <v>0</v>
      </c>
      <c r="K146" s="80" t="b">
        <v>0</v>
      </c>
      <c r="L146" s="80" t="b">
        <v>0</v>
      </c>
    </row>
    <row r="147" spans="1:12" ht="15">
      <c r="A147" s="114" t="s">
        <v>1932</v>
      </c>
      <c r="B147" s="114" t="s">
        <v>1721</v>
      </c>
      <c r="C147" s="80">
        <v>2</v>
      </c>
      <c r="D147" s="118">
        <v>0.0007572109070576852</v>
      </c>
      <c r="E147" s="118">
        <v>2.7962658854120215</v>
      </c>
      <c r="F147" s="80" t="s">
        <v>2459</v>
      </c>
      <c r="G147" s="80" t="b">
        <v>0</v>
      </c>
      <c r="H147" s="80" t="b">
        <v>0</v>
      </c>
      <c r="I147" s="80" t="b">
        <v>0</v>
      </c>
      <c r="J147" s="80" t="b">
        <v>0</v>
      </c>
      <c r="K147" s="80" t="b">
        <v>0</v>
      </c>
      <c r="L147" s="80" t="b">
        <v>0</v>
      </c>
    </row>
    <row r="148" spans="1:12" ht="15">
      <c r="A148" s="114" t="s">
        <v>1569</v>
      </c>
      <c r="B148" s="114" t="s">
        <v>1540</v>
      </c>
      <c r="C148" s="80">
        <v>2</v>
      </c>
      <c r="D148" s="118">
        <v>0.0007572109070576852</v>
      </c>
      <c r="E148" s="118">
        <v>1.208305612417318</v>
      </c>
      <c r="F148" s="80" t="s">
        <v>2459</v>
      </c>
      <c r="G148" s="80" t="b">
        <v>0</v>
      </c>
      <c r="H148" s="80" t="b">
        <v>0</v>
      </c>
      <c r="I148" s="80" t="b">
        <v>0</v>
      </c>
      <c r="J148" s="80" t="b">
        <v>0</v>
      </c>
      <c r="K148" s="80" t="b">
        <v>0</v>
      </c>
      <c r="L148" s="80" t="b">
        <v>0</v>
      </c>
    </row>
    <row r="149" spans="1:12" ht="15">
      <c r="A149" s="114" t="s">
        <v>1577</v>
      </c>
      <c r="B149" s="114" t="s">
        <v>1939</v>
      </c>
      <c r="C149" s="80">
        <v>2</v>
      </c>
      <c r="D149" s="118">
        <v>0.0007572109070576852</v>
      </c>
      <c r="E149" s="118">
        <v>2.4282891001174267</v>
      </c>
      <c r="F149" s="80" t="s">
        <v>2459</v>
      </c>
      <c r="G149" s="80" t="b">
        <v>0</v>
      </c>
      <c r="H149" s="80" t="b">
        <v>0</v>
      </c>
      <c r="I149" s="80" t="b">
        <v>0</v>
      </c>
      <c r="J149" s="80" t="b">
        <v>0</v>
      </c>
      <c r="K149" s="80" t="b">
        <v>0</v>
      </c>
      <c r="L149" s="80" t="b">
        <v>0</v>
      </c>
    </row>
    <row r="150" spans="1:12" ht="15">
      <c r="A150" s="114" t="s">
        <v>1939</v>
      </c>
      <c r="B150" s="114" t="s">
        <v>1907</v>
      </c>
      <c r="C150" s="80">
        <v>2</v>
      </c>
      <c r="D150" s="118">
        <v>0.0007572109070576852</v>
      </c>
      <c r="E150" s="118">
        <v>3.0972958810760027</v>
      </c>
      <c r="F150" s="80" t="s">
        <v>2459</v>
      </c>
      <c r="G150" s="80" t="b">
        <v>0</v>
      </c>
      <c r="H150" s="80" t="b">
        <v>0</v>
      </c>
      <c r="I150" s="80" t="b">
        <v>0</v>
      </c>
      <c r="J150" s="80" t="b">
        <v>0</v>
      </c>
      <c r="K150" s="80" t="b">
        <v>1</v>
      </c>
      <c r="L150" s="80" t="b">
        <v>0</v>
      </c>
    </row>
    <row r="151" spans="1:12" ht="15">
      <c r="A151" s="114" t="s">
        <v>1907</v>
      </c>
      <c r="B151" s="114" t="s">
        <v>2154</v>
      </c>
      <c r="C151" s="80">
        <v>2</v>
      </c>
      <c r="D151" s="118">
        <v>0.0007572109070576852</v>
      </c>
      <c r="E151" s="118">
        <v>3.449478399187365</v>
      </c>
      <c r="F151" s="80" t="s">
        <v>2459</v>
      </c>
      <c r="G151" s="80" t="b">
        <v>0</v>
      </c>
      <c r="H151" s="80" t="b">
        <v>1</v>
      </c>
      <c r="I151" s="80" t="b">
        <v>0</v>
      </c>
      <c r="J151" s="80" t="b">
        <v>0</v>
      </c>
      <c r="K151" s="80" t="b">
        <v>0</v>
      </c>
      <c r="L151" s="80" t="b">
        <v>0</v>
      </c>
    </row>
    <row r="152" spans="1:12" ht="15">
      <c r="A152" s="114" t="s">
        <v>2154</v>
      </c>
      <c r="B152" s="114" t="s">
        <v>1940</v>
      </c>
      <c r="C152" s="80">
        <v>2</v>
      </c>
      <c r="D152" s="118">
        <v>0.0007572109070576852</v>
      </c>
      <c r="E152" s="118">
        <v>3.2733871401316836</v>
      </c>
      <c r="F152" s="80" t="s">
        <v>2459</v>
      </c>
      <c r="G152" s="80" t="b">
        <v>0</v>
      </c>
      <c r="H152" s="80" t="b">
        <v>0</v>
      </c>
      <c r="I152" s="80" t="b">
        <v>0</v>
      </c>
      <c r="J152" s="80" t="b">
        <v>1</v>
      </c>
      <c r="K152" s="80" t="b">
        <v>0</v>
      </c>
      <c r="L152" s="80" t="b">
        <v>0</v>
      </c>
    </row>
    <row r="153" spans="1:12" ht="15">
      <c r="A153" s="114" t="s">
        <v>1940</v>
      </c>
      <c r="B153" s="114" t="s">
        <v>1757</v>
      </c>
      <c r="C153" s="80">
        <v>2</v>
      </c>
      <c r="D153" s="118">
        <v>0.0007572109070576852</v>
      </c>
      <c r="E153" s="118">
        <v>2.875447131459646</v>
      </c>
      <c r="F153" s="80" t="s">
        <v>2459</v>
      </c>
      <c r="G153" s="80" t="b">
        <v>1</v>
      </c>
      <c r="H153" s="80" t="b">
        <v>0</v>
      </c>
      <c r="I153" s="80" t="b">
        <v>0</v>
      </c>
      <c r="J153" s="80" t="b">
        <v>0</v>
      </c>
      <c r="K153" s="80" t="b">
        <v>0</v>
      </c>
      <c r="L153" s="80" t="b">
        <v>0</v>
      </c>
    </row>
    <row r="154" spans="1:12" ht="15">
      <c r="A154" s="114" t="s">
        <v>1757</v>
      </c>
      <c r="B154" s="114" t="s">
        <v>1925</v>
      </c>
      <c r="C154" s="80">
        <v>2</v>
      </c>
      <c r="D154" s="118">
        <v>0.0007572109070576852</v>
      </c>
      <c r="E154" s="118">
        <v>2.875447131459646</v>
      </c>
      <c r="F154" s="80" t="s">
        <v>2459</v>
      </c>
      <c r="G154" s="80" t="b">
        <v>0</v>
      </c>
      <c r="H154" s="80" t="b">
        <v>0</v>
      </c>
      <c r="I154" s="80" t="b">
        <v>0</v>
      </c>
      <c r="J154" s="80" t="b">
        <v>0</v>
      </c>
      <c r="K154" s="80" t="b">
        <v>0</v>
      </c>
      <c r="L154" s="80" t="b">
        <v>0</v>
      </c>
    </row>
    <row r="155" spans="1:12" ht="15">
      <c r="A155" s="114" t="s">
        <v>1564</v>
      </c>
      <c r="B155" s="114" t="s">
        <v>2155</v>
      </c>
      <c r="C155" s="80">
        <v>2</v>
      </c>
      <c r="D155" s="118">
        <v>0.0007572109070576852</v>
      </c>
      <c r="E155" s="118">
        <v>2.574417135795665</v>
      </c>
      <c r="F155" s="80" t="s">
        <v>2459</v>
      </c>
      <c r="G155" s="80" t="b">
        <v>0</v>
      </c>
      <c r="H155" s="80" t="b">
        <v>0</v>
      </c>
      <c r="I155" s="80" t="b">
        <v>0</v>
      </c>
      <c r="J155" s="80" t="b">
        <v>0</v>
      </c>
      <c r="K155" s="80" t="b">
        <v>0</v>
      </c>
      <c r="L155" s="80" t="b">
        <v>0</v>
      </c>
    </row>
    <row r="156" spans="1:12" ht="15">
      <c r="A156" s="114" t="s">
        <v>2155</v>
      </c>
      <c r="B156" s="114" t="s">
        <v>1606</v>
      </c>
      <c r="C156" s="80">
        <v>2</v>
      </c>
      <c r="D156" s="118">
        <v>0.0007572109070576852</v>
      </c>
      <c r="E156" s="118">
        <v>2.7091157096931213</v>
      </c>
      <c r="F156" s="80" t="s">
        <v>2459</v>
      </c>
      <c r="G156" s="80" t="b">
        <v>0</v>
      </c>
      <c r="H156" s="80" t="b">
        <v>0</v>
      </c>
      <c r="I156" s="80" t="b">
        <v>0</v>
      </c>
      <c r="J156" s="80" t="b">
        <v>0</v>
      </c>
      <c r="K156" s="80" t="b">
        <v>0</v>
      </c>
      <c r="L156" s="80" t="b">
        <v>0</v>
      </c>
    </row>
    <row r="157" spans="1:12" ht="15">
      <c r="A157" s="114" t="s">
        <v>1606</v>
      </c>
      <c r="B157" s="114" t="s">
        <v>1772</v>
      </c>
      <c r="C157" s="80">
        <v>2</v>
      </c>
      <c r="D157" s="118">
        <v>0.0007572109070576852</v>
      </c>
      <c r="E157" s="118">
        <v>2.3525683861793087</v>
      </c>
      <c r="F157" s="80" t="s">
        <v>2459</v>
      </c>
      <c r="G157" s="80" t="b">
        <v>0</v>
      </c>
      <c r="H157" s="80" t="b">
        <v>0</v>
      </c>
      <c r="I157" s="80" t="b">
        <v>0</v>
      </c>
      <c r="J157" s="80" t="b">
        <v>0</v>
      </c>
      <c r="K157" s="80" t="b">
        <v>0</v>
      </c>
      <c r="L157" s="80" t="b">
        <v>0</v>
      </c>
    </row>
    <row r="158" spans="1:12" ht="15">
      <c r="A158" s="114" t="s">
        <v>1772</v>
      </c>
      <c r="B158" s="114" t="s">
        <v>2156</v>
      </c>
      <c r="C158" s="80">
        <v>2</v>
      </c>
      <c r="D158" s="118">
        <v>0.0007572109070576852</v>
      </c>
      <c r="E158" s="118">
        <v>3.0515383905153275</v>
      </c>
      <c r="F158" s="80" t="s">
        <v>2459</v>
      </c>
      <c r="G158" s="80" t="b">
        <v>0</v>
      </c>
      <c r="H158" s="80" t="b">
        <v>0</v>
      </c>
      <c r="I158" s="80" t="b">
        <v>0</v>
      </c>
      <c r="J158" s="80" t="b">
        <v>0</v>
      </c>
      <c r="K158" s="80" t="b">
        <v>0</v>
      </c>
      <c r="L158" s="80" t="b">
        <v>0</v>
      </c>
    </row>
    <row r="159" spans="1:12" ht="15">
      <c r="A159" s="114" t="s">
        <v>2156</v>
      </c>
      <c r="B159" s="114" t="s">
        <v>2157</v>
      </c>
      <c r="C159" s="80">
        <v>2</v>
      </c>
      <c r="D159" s="118">
        <v>0.0007572109070576852</v>
      </c>
      <c r="E159" s="118">
        <v>3.449478399187365</v>
      </c>
      <c r="F159" s="80" t="s">
        <v>2459</v>
      </c>
      <c r="G159" s="80" t="b">
        <v>0</v>
      </c>
      <c r="H159" s="80" t="b">
        <v>0</v>
      </c>
      <c r="I159" s="80" t="b">
        <v>0</v>
      </c>
      <c r="J159" s="80" t="b">
        <v>0</v>
      </c>
      <c r="K159" s="80" t="b">
        <v>0</v>
      </c>
      <c r="L159" s="80" t="b">
        <v>0</v>
      </c>
    </row>
    <row r="160" spans="1:12" ht="15">
      <c r="A160" s="114" t="s">
        <v>2157</v>
      </c>
      <c r="B160" s="114" t="s">
        <v>1725</v>
      </c>
      <c r="C160" s="80">
        <v>2</v>
      </c>
      <c r="D160" s="118">
        <v>0.0007572109070576852</v>
      </c>
      <c r="E160" s="118">
        <v>2.972357144467703</v>
      </c>
      <c r="F160" s="80" t="s">
        <v>2459</v>
      </c>
      <c r="G160" s="80" t="b">
        <v>0</v>
      </c>
      <c r="H160" s="80" t="b">
        <v>0</v>
      </c>
      <c r="I160" s="80" t="b">
        <v>0</v>
      </c>
      <c r="J160" s="80" t="b">
        <v>0</v>
      </c>
      <c r="K160" s="80" t="b">
        <v>0</v>
      </c>
      <c r="L160" s="80" t="b">
        <v>0</v>
      </c>
    </row>
    <row r="161" spans="1:12" ht="15">
      <c r="A161" s="114" t="s">
        <v>1725</v>
      </c>
      <c r="B161" s="114" t="s">
        <v>1760</v>
      </c>
      <c r="C161" s="80">
        <v>2</v>
      </c>
      <c r="D161" s="118">
        <v>0.0007572109070576852</v>
      </c>
      <c r="E161" s="118">
        <v>2.574417135795665</v>
      </c>
      <c r="F161" s="80" t="s">
        <v>2459</v>
      </c>
      <c r="G161" s="80" t="b">
        <v>0</v>
      </c>
      <c r="H161" s="80" t="b">
        <v>0</v>
      </c>
      <c r="I161" s="80" t="b">
        <v>0</v>
      </c>
      <c r="J161" s="80" t="b">
        <v>0</v>
      </c>
      <c r="K161" s="80" t="b">
        <v>0</v>
      </c>
      <c r="L161" s="80" t="b">
        <v>0</v>
      </c>
    </row>
    <row r="162" spans="1:12" ht="15">
      <c r="A162" s="114" t="s">
        <v>1760</v>
      </c>
      <c r="B162" s="114" t="s">
        <v>2158</v>
      </c>
      <c r="C162" s="80">
        <v>2</v>
      </c>
      <c r="D162" s="118">
        <v>0.0007572109070576852</v>
      </c>
      <c r="E162" s="118">
        <v>3.0515383905153275</v>
      </c>
      <c r="F162" s="80" t="s">
        <v>2459</v>
      </c>
      <c r="G162" s="80" t="b">
        <v>0</v>
      </c>
      <c r="H162" s="80" t="b">
        <v>0</v>
      </c>
      <c r="I162" s="80" t="b">
        <v>0</v>
      </c>
      <c r="J162" s="80" t="b">
        <v>1</v>
      </c>
      <c r="K162" s="80" t="b">
        <v>0</v>
      </c>
      <c r="L162" s="80" t="b">
        <v>0</v>
      </c>
    </row>
    <row r="163" spans="1:12" ht="15">
      <c r="A163" s="114" t="s">
        <v>2158</v>
      </c>
      <c r="B163" s="114" t="s">
        <v>2159</v>
      </c>
      <c r="C163" s="80">
        <v>2</v>
      </c>
      <c r="D163" s="118">
        <v>0.0007572109070576852</v>
      </c>
      <c r="E163" s="118">
        <v>3.449478399187365</v>
      </c>
      <c r="F163" s="80" t="s">
        <v>2459</v>
      </c>
      <c r="G163" s="80" t="b">
        <v>1</v>
      </c>
      <c r="H163" s="80" t="b">
        <v>0</v>
      </c>
      <c r="I163" s="80" t="b">
        <v>0</v>
      </c>
      <c r="J163" s="80" t="b">
        <v>0</v>
      </c>
      <c r="K163" s="80" t="b">
        <v>0</v>
      </c>
      <c r="L163" s="80" t="b">
        <v>0</v>
      </c>
    </row>
    <row r="164" spans="1:12" ht="15">
      <c r="A164" s="114" t="s">
        <v>1537</v>
      </c>
      <c r="B164" s="114" t="s">
        <v>1540</v>
      </c>
      <c r="C164" s="80">
        <v>2</v>
      </c>
      <c r="D164" s="118">
        <v>0.0007572109070576852</v>
      </c>
      <c r="E164" s="118">
        <v>0.5814220373643234</v>
      </c>
      <c r="F164" s="80" t="s">
        <v>2459</v>
      </c>
      <c r="G164" s="80" t="b">
        <v>0</v>
      </c>
      <c r="H164" s="80" t="b">
        <v>0</v>
      </c>
      <c r="I164" s="80" t="b">
        <v>0</v>
      </c>
      <c r="J164" s="80" t="b">
        <v>0</v>
      </c>
      <c r="K164" s="80" t="b">
        <v>0</v>
      </c>
      <c r="L164" s="80" t="b">
        <v>0</v>
      </c>
    </row>
    <row r="165" spans="1:12" ht="15">
      <c r="A165" s="114" t="s">
        <v>1930</v>
      </c>
      <c r="B165" s="114" t="s">
        <v>2161</v>
      </c>
      <c r="C165" s="80">
        <v>2</v>
      </c>
      <c r="D165" s="118">
        <v>0.0007572109070576852</v>
      </c>
      <c r="E165" s="118">
        <v>3.2733871401316836</v>
      </c>
      <c r="F165" s="80" t="s">
        <v>2459</v>
      </c>
      <c r="G165" s="80" t="b">
        <v>0</v>
      </c>
      <c r="H165" s="80" t="b">
        <v>0</v>
      </c>
      <c r="I165" s="80" t="b">
        <v>0</v>
      </c>
      <c r="J165" s="80" t="b">
        <v>0</v>
      </c>
      <c r="K165" s="80" t="b">
        <v>0</v>
      </c>
      <c r="L165" s="80" t="b">
        <v>0</v>
      </c>
    </row>
    <row r="166" spans="1:12" ht="15">
      <c r="A166" s="114" t="s">
        <v>2161</v>
      </c>
      <c r="B166" s="114" t="s">
        <v>2162</v>
      </c>
      <c r="C166" s="80">
        <v>2</v>
      </c>
      <c r="D166" s="118">
        <v>0.0007572109070576852</v>
      </c>
      <c r="E166" s="118">
        <v>3.449478399187365</v>
      </c>
      <c r="F166" s="80" t="s">
        <v>2459</v>
      </c>
      <c r="G166" s="80" t="b">
        <v>0</v>
      </c>
      <c r="H166" s="80" t="b">
        <v>0</v>
      </c>
      <c r="I166" s="80" t="b">
        <v>0</v>
      </c>
      <c r="J166" s="80" t="b">
        <v>0</v>
      </c>
      <c r="K166" s="80" t="b">
        <v>0</v>
      </c>
      <c r="L166" s="80" t="b">
        <v>0</v>
      </c>
    </row>
    <row r="167" spans="1:12" ht="15">
      <c r="A167" s="114" t="s">
        <v>1825</v>
      </c>
      <c r="B167" s="114" t="s">
        <v>2163</v>
      </c>
      <c r="C167" s="80">
        <v>2</v>
      </c>
      <c r="D167" s="118">
        <v>0.0007572109070576852</v>
      </c>
      <c r="E167" s="118">
        <v>3.1484484035233837</v>
      </c>
      <c r="F167" s="80" t="s">
        <v>2459</v>
      </c>
      <c r="G167" s="80" t="b">
        <v>0</v>
      </c>
      <c r="H167" s="80" t="b">
        <v>0</v>
      </c>
      <c r="I167" s="80" t="b">
        <v>0</v>
      </c>
      <c r="J167" s="80" t="b">
        <v>0</v>
      </c>
      <c r="K167" s="80" t="b">
        <v>0</v>
      </c>
      <c r="L167" s="80" t="b">
        <v>0</v>
      </c>
    </row>
    <row r="168" spans="1:12" ht="15">
      <c r="A168" s="114" t="s">
        <v>2163</v>
      </c>
      <c r="B168" s="114" t="s">
        <v>1573</v>
      </c>
      <c r="C168" s="80">
        <v>2</v>
      </c>
      <c r="D168" s="118">
        <v>0.0007572109070576852</v>
      </c>
      <c r="E168" s="118">
        <v>2.520059473473072</v>
      </c>
      <c r="F168" s="80" t="s">
        <v>2459</v>
      </c>
      <c r="G168" s="80" t="b">
        <v>0</v>
      </c>
      <c r="H168" s="80" t="b">
        <v>0</v>
      </c>
      <c r="I168" s="80" t="b">
        <v>0</v>
      </c>
      <c r="J168" s="80" t="b">
        <v>1</v>
      </c>
      <c r="K168" s="80" t="b">
        <v>0</v>
      </c>
      <c r="L168" s="80" t="b">
        <v>0</v>
      </c>
    </row>
    <row r="169" spans="1:12" ht="15">
      <c r="A169" s="114" t="s">
        <v>1665</v>
      </c>
      <c r="B169" s="114" t="s">
        <v>1823</v>
      </c>
      <c r="C169" s="80">
        <v>2</v>
      </c>
      <c r="D169" s="118">
        <v>0.0007572109070576852</v>
      </c>
      <c r="E169" s="118">
        <v>2.604380359173108</v>
      </c>
      <c r="F169" s="80" t="s">
        <v>2459</v>
      </c>
      <c r="G169" s="80" t="b">
        <v>1</v>
      </c>
      <c r="H169" s="80" t="b">
        <v>0</v>
      </c>
      <c r="I169" s="80" t="b">
        <v>0</v>
      </c>
      <c r="J169" s="80" t="b">
        <v>0</v>
      </c>
      <c r="K169" s="80" t="b">
        <v>0</v>
      </c>
      <c r="L169" s="80" t="b">
        <v>0</v>
      </c>
    </row>
    <row r="170" spans="1:12" ht="15">
      <c r="A170" s="114" t="s">
        <v>1571</v>
      </c>
      <c r="B170" s="114" t="s">
        <v>2169</v>
      </c>
      <c r="C170" s="80">
        <v>2</v>
      </c>
      <c r="D170" s="118">
        <v>0.0007572109070576852</v>
      </c>
      <c r="E170" s="118">
        <v>2.604380359173108</v>
      </c>
      <c r="F170" s="80" t="s">
        <v>2459</v>
      </c>
      <c r="G170" s="80" t="b">
        <v>0</v>
      </c>
      <c r="H170" s="80" t="b">
        <v>0</v>
      </c>
      <c r="I170" s="80" t="b">
        <v>0</v>
      </c>
      <c r="J170" s="80" t="b">
        <v>0</v>
      </c>
      <c r="K170" s="80" t="b">
        <v>0</v>
      </c>
      <c r="L170" s="80" t="b">
        <v>0</v>
      </c>
    </row>
    <row r="171" spans="1:12" ht="15">
      <c r="A171" s="114" t="s">
        <v>1666</v>
      </c>
      <c r="B171" s="114" t="s">
        <v>1641</v>
      </c>
      <c r="C171" s="80">
        <v>2</v>
      </c>
      <c r="D171" s="118">
        <v>0.0007572109070576852</v>
      </c>
      <c r="E171" s="118">
        <v>2.252197841061746</v>
      </c>
      <c r="F171" s="80" t="s">
        <v>2459</v>
      </c>
      <c r="G171" s="80" t="b">
        <v>0</v>
      </c>
      <c r="H171" s="80" t="b">
        <v>0</v>
      </c>
      <c r="I171" s="80" t="b">
        <v>0</v>
      </c>
      <c r="J171" s="80" t="b">
        <v>0</v>
      </c>
      <c r="K171" s="80" t="b">
        <v>0</v>
      </c>
      <c r="L171" s="80" t="b">
        <v>0</v>
      </c>
    </row>
    <row r="172" spans="1:12" ht="15">
      <c r="A172" s="114" t="s">
        <v>1730</v>
      </c>
      <c r="B172" s="114" t="s">
        <v>1582</v>
      </c>
      <c r="C172" s="80">
        <v>2</v>
      </c>
      <c r="D172" s="118">
        <v>0.0007572109070576852</v>
      </c>
      <c r="E172" s="118">
        <v>2.127259104453446</v>
      </c>
      <c r="F172" s="80" t="s">
        <v>2459</v>
      </c>
      <c r="G172" s="80" t="b">
        <v>0</v>
      </c>
      <c r="H172" s="80" t="b">
        <v>0</v>
      </c>
      <c r="I172" s="80" t="b">
        <v>0</v>
      </c>
      <c r="J172" s="80" t="b">
        <v>0</v>
      </c>
      <c r="K172" s="80" t="b">
        <v>0</v>
      </c>
      <c r="L172" s="80" t="b">
        <v>0</v>
      </c>
    </row>
    <row r="173" spans="1:12" ht="15">
      <c r="A173" s="114" t="s">
        <v>1685</v>
      </c>
      <c r="B173" s="114" t="s">
        <v>1571</v>
      </c>
      <c r="C173" s="80">
        <v>2</v>
      </c>
      <c r="D173" s="118">
        <v>0.0007572109070576852</v>
      </c>
      <c r="E173" s="118">
        <v>1.9759914291227967</v>
      </c>
      <c r="F173" s="80" t="s">
        <v>2459</v>
      </c>
      <c r="G173" s="80" t="b">
        <v>0</v>
      </c>
      <c r="H173" s="80" t="b">
        <v>0</v>
      </c>
      <c r="I173" s="80" t="b">
        <v>0</v>
      </c>
      <c r="J173" s="80" t="b">
        <v>0</v>
      </c>
      <c r="K173" s="80" t="b">
        <v>0</v>
      </c>
      <c r="L173" s="80" t="b">
        <v>0</v>
      </c>
    </row>
    <row r="174" spans="1:12" ht="15">
      <c r="A174" s="114" t="s">
        <v>1570</v>
      </c>
      <c r="B174" s="114" t="s">
        <v>1643</v>
      </c>
      <c r="C174" s="80">
        <v>2</v>
      </c>
      <c r="D174" s="118">
        <v>0.0007572109070576852</v>
      </c>
      <c r="E174" s="118">
        <v>1.8668469596977286</v>
      </c>
      <c r="F174" s="80" t="s">
        <v>2459</v>
      </c>
      <c r="G174" s="80" t="b">
        <v>0</v>
      </c>
      <c r="H174" s="80" t="b">
        <v>0</v>
      </c>
      <c r="I174" s="80" t="b">
        <v>0</v>
      </c>
      <c r="J174" s="80" t="b">
        <v>0</v>
      </c>
      <c r="K174" s="80" t="b">
        <v>1</v>
      </c>
      <c r="L174" s="80" t="b">
        <v>0</v>
      </c>
    </row>
    <row r="175" spans="1:12" ht="15">
      <c r="A175" s="114" t="s">
        <v>1579</v>
      </c>
      <c r="B175" s="114" t="s">
        <v>1714</v>
      </c>
      <c r="C175" s="80">
        <v>2</v>
      </c>
      <c r="D175" s="118">
        <v>0.0007572109070576852</v>
      </c>
      <c r="E175" s="118">
        <v>2.159443787824847</v>
      </c>
      <c r="F175" s="80" t="s">
        <v>2459</v>
      </c>
      <c r="G175" s="80" t="b">
        <v>0</v>
      </c>
      <c r="H175" s="80" t="b">
        <v>0</v>
      </c>
      <c r="I175" s="80" t="b">
        <v>0</v>
      </c>
      <c r="J175" s="80" t="b">
        <v>0</v>
      </c>
      <c r="K175" s="80" t="b">
        <v>0</v>
      </c>
      <c r="L175" s="80" t="b">
        <v>0</v>
      </c>
    </row>
    <row r="176" spans="1:12" ht="15">
      <c r="A176" s="114" t="s">
        <v>1552</v>
      </c>
      <c r="B176" s="114" t="s">
        <v>1560</v>
      </c>
      <c r="C176" s="80">
        <v>2</v>
      </c>
      <c r="D176" s="118">
        <v>0.0007572109070576852</v>
      </c>
      <c r="E176" s="118">
        <v>1.3887805588337532</v>
      </c>
      <c r="F176" s="80" t="s">
        <v>2459</v>
      </c>
      <c r="G176" s="80" t="b">
        <v>0</v>
      </c>
      <c r="H176" s="80" t="b">
        <v>0</v>
      </c>
      <c r="I176" s="80" t="b">
        <v>0</v>
      </c>
      <c r="J176" s="80" t="b">
        <v>0</v>
      </c>
      <c r="K176" s="80" t="b">
        <v>1</v>
      </c>
      <c r="L176" s="80" t="b">
        <v>0</v>
      </c>
    </row>
    <row r="177" spans="1:12" ht="15">
      <c r="A177" s="114" t="s">
        <v>2206</v>
      </c>
      <c r="B177" s="114" t="s">
        <v>2207</v>
      </c>
      <c r="C177" s="80">
        <v>2</v>
      </c>
      <c r="D177" s="118">
        <v>0.0007572109070576852</v>
      </c>
      <c r="E177" s="118">
        <v>3.449478399187365</v>
      </c>
      <c r="F177" s="80" t="s">
        <v>2459</v>
      </c>
      <c r="G177" s="80" t="b">
        <v>0</v>
      </c>
      <c r="H177" s="80" t="b">
        <v>0</v>
      </c>
      <c r="I177" s="80" t="b">
        <v>0</v>
      </c>
      <c r="J177" s="80" t="b">
        <v>0</v>
      </c>
      <c r="K177" s="80" t="b">
        <v>0</v>
      </c>
      <c r="L177" s="80" t="b">
        <v>0</v>
      </c>
    </row>
    <row r="178" spans="1:12" ht="15">
      <c r="A178" s="114" t="s">
        <v>2212</v>
      </c>
      <c r="B178" s="114" t="s">
        <v>2213</v>
      </c>
      <c r="C178" s="80">
        <v>2</v>
      </c>
      <c r="D178" s="118">
        <v>0.0007572109070576852</v>
      </c>
      <c r="E178" s="118">
        <v>3.449478399187365</v>
      </c>
      <c r="F178" s="80" t="s">
        <v>2459</v>
      </c>
      <c r="G178" s="80" t="b">
        <v>0</v>
      </c>
      <c r="H178" s="80" t="b">
        <v>0</v>
      </c>
      <c r="I178" s="80" t="b">
        <v>0</v>
      </c>
      <c r="J178" s="80" t="b">
        <v>0</v>
      </c>
      <c r="K178" s="80" t="b">
        <v>0</v>
      </c>
      <c r="L178" s="80" t="b">
        <v>0</v>
      </c>
    </row>
    <row r="179" spans="1:12" ht="15">
      <c r="A179" s="114" t="s">
        <v>2213</v>
      </c>
      <c r="B179" s="114" t="s">
        <v>2214</v>
      </c>
      <c r="C179" s="80">
        <v>2</v>
      </c>
      <c r="D179" s="118">
        <v>0.0007572109070576852</v>
      </c>
      <c r="E179" s="118">
        <v>3.449478399187365</v>
      </c>
      <c r="F179" s="80" t="s">
        <v>2459</v>
      </c>
      <c r="G179" s="80" t="b">
        <v>0</v>
      </c>
      <c r="H179" s="80" t="b">
        <v>0</v>
      </c>
      <c r="I179" s="80" t="b">
        <v>0</v>
      </c>
      <c r="J179" s="80" t="b">
        <v>0</v>
      </c>
      <c r="K179" s="80" t="b">
        <v>0</v>
      </c>
      <c r="L179" s="80" t="b">
        <v>0</v>
      </c>
    </row>
    <row r="180" spans="1:12" ht="15">
      <c r="A180" s="114" t="s">
        <v>2221</v>
      </c>
      <c r="B180" s="114" t="s">
        <v>1724</v>
      </c>
      <c r="C180" s="80">
        <v>2</v>
      </c>
      <c r="D180" s="118">
        <v>0.0007572109070576852</v>
      </c>
      <c r="E180" s="118">
        <v>2.972357144467703</v>
      </c>
      <c r="F180" s="80" t="s">
        <v>2459</v>
      </c>
      <c r="G180" s="80" t="b">
        <v>0</v>
      </c>
      <c r="H180" s="80" t="b">
        <v>0</v>
      </c>
      <c r="I180" s="80" t="b">
        <v>0</v>
      </c>
      <c r="J180" s="80" t="b">
        <v>0</v>
      </c>
      <c r="K180" s="80" t="b">
        <v>0</v>
      </c>
      <c r="L180" s="80" t="b">
        <v>0</v>
      </c>
    </row>
    <row r="181" spans="1:12" ht="15">
      <c r="A181" s="114" t="s">
        <v>1724</v>
      </c>
      <c r="B181" s="114" t="s">
        <v>2222</v>
      </c>
      <c r="C181" s="80">
        <v>2</v>
      </c>
      <c r="D181" s="118">
        <v>0.0007572109070576852</v>
      </c>
      <c r="E181" s="118">
        <v>2.972357144467703</v>
      </c>
      <c r="F181" s="80" t="s">
        <v>2459</v>
      </c>
      <c r="G181" s="80" t="b">
        <v>0</v>
      </c>
      <c r="H181" s="80" t="b">
        <v>0</v>
      </c>
      <c r="I181" s="80" t="b">
        <v>0</v>
      </c>
      <c r="J181" s="80" t="b">
        <v>0</v>
      </c>
      <c r="K181" s="80" t="b">
        <v>1</v>
      </c>
      <c r="L181" s="80" t="b">
        <v>0</v>
      </c>
    </row>
    <row r="182" spans="1:12" ht="15">
      <c r="A182" s="114" t="s">
        <v>2222</v>
      </c>
      <c r="B182" s="114" t="s">
        <v>1780</v>
      </c>
      <c r="C182" s="80">
        <v>2</v>
      </c>
      <c r="D182" s="118">
        <v>0.0007572109070576852</v>
      </c>
      <c r="E182" s="118">
        <v>3.0515383905153275</v>
      </c>
      <c r="F182" s="80" t="s">
        <v>2459</v>
      </c>
      <c r="G182" s="80" t="b">
        <v>0</v>
      </c>
      <c r="H182" s="80" t="b">
        <v>1</v>
      </c>
      <c r="I182" s="80" t="b">
        <v>0</v>
      </c>
      <c r="J182" s="80" t="b">
        <v>0</v>
      </c>
      <c r="K182" s="80" t="b">
        <v>0</v>
      </c>
      <c r="L182" s="80" t="b">
        <v>0</v>
      </c>
    </row>
    <row r="183" spans="1:12" ht="15">
      <c r="A183" s="114" t="s">
        <v>1780</v>
      </c>
      <c r="B183" s="114" t="s">
        <v>1586</v>
      </c>
      <c r="C183" s="80">
        <v>2</v>
      </c>
      <c r="D183" s="118">
        <v>0.0007572109070576852</v>
      </c>
      <c r="E183" s="118">
        <v>2.460473783488828</v>
      </c>
      <c r="F183" s="80" t="s">
        <v>2459</v>
      </c>
      <c r="G183" s="80" t="b">
        <v>0</v>
      </c>
      <c r="H183" s="80" t="b">
        <v>0</v>
      </c>
      <c r="I183" s="80" t="b">
        <v>0</v>
      </c>
      <c r="J183" s="80" t="b">
        <v>0</v>
      </c>
      <c r="K183" s="80" t="b">
        <v>0</v>
      </c>
      <c r="L183" s="80" t="b">
        <v>0</v>
      </c>
    </row>
    <row r="184" spans="1:12" ht="15">
      <c r="A184" s="114" t="s">
        <v>1967</v>
      </c>
      <c r="B184" s="114" t="s">
        <v>1781</v>
      </c>
      <c r="C184" s="80">
        <v>2</v>
      </c>
      <c r="D184" s="118">
        <v>0.0007572109070576852</v>
      </c>
      <c r="E184" s="118">
        <v>3.0972958810760027</v>
      </c>
      <c r="F184" s="80" t="s">
        <v>2459</v>
      </c>
      <c r="G184" s="80" t="b">
        <v>0</v>
      </c>
      <c r="H184" s="80" t="b">
        <v>0</v>
      </c>
      <c r="I184" s="80" t="b">
        <v>0</v>
      </c>
      <c r="J184" s="80" t="b">
        <v>0</v>
      </c>
      <c r="K184" s="80" t="b">
        <v>0</v>
      </c>
      <c r="L184" s="80" t="b">
        <v>0</v>
      </c>
    </row>
    <row r="185" spans="1:12" ht="15">
      <c r="A185" s="114" t="s">
        <v>1781</v>
      </c>
      <c r="B185" s="114" t="s">
        <v>2223</v>
      </c>
      <c r="C185" s="80">
        <v>2</v>
      </c>
      <c r="D185" s="118">
        <v>0.0007572109070576852</v>
      </c>
      <c r="E185" s="118">
        <v>3.449478399187365</v>
      </c>
      <c r="F185" s="80" t="s">
        <v>2459</v>
      </c>
      <c r="G185" s="80" t="b">
        <v>0</v>
      </c>
      <c r="H185" s="80" t="b">
        <v>0</v>
      </c>
      <c r="I185" s="80" t="b">
        <v>0</v>
      </c>
      <c r="J185" s="80" t="b">
        <v>0</v>
      </c>
      <c r="K185" s="80" t="b">
        <v>0</v>
      </c>
      <c r="L185" s="80" t="b">
        <v>0</v>
      </c>
    </row>
    <row r="186" spans="1:12" ht="15">
      <c r="A186" s="114" t="s">
        <v>2223</v>
      </c>
      <c r="B186" s="114" t="s">
        <v>1575</v>
      </c>
      <c r="C186" s="80">
        <v>2</v>
      </c>
      <c r="D186" s="118">
        <v>0.0007572109070576852</v>
      </c>
      <c r="E186" s="118">
        <v>2.520059473473072</v>
      </c>
      <c r="F186" s="80" t="s">
        <v>2459</v>
      </c>
      <c r="G186" s="80" t="b">
        <v>0</v>
      </c>
      <c r="H186" s="80" t="b">
        <v>0</v>
      </c>
      <c r="I186" s="80" t="b">
        <v>0</v>
      </c>
      <c r="J186" s="80" t="b">
        <v>0</v>
      </c>
      <c r="K186" s="80" t="b">
        <v>0</v>
      </c>
      <c r="L186" s="80" t="b">
        <v>0</v>
      </c>
    </row>
    <row r="187" spans="1:12" ht="15">
      <c r="A187" s="114" t="s">
        <v>1575</v>
      </c>
      <c r="B187" s="114" t="s">
        <v>1968</v>
      </c>
      <c r="C187" s="80">
        <v>2</v>
      </c>
      <c r="D187" s="118">
        <v>0.0007572109070576852</v>
      </c>
      <c r="E187" s="118">
        <v>2.3702971531397403</v>
      </c>
      <c r="F187" s="80" t="s">
        <v>2459</v>
      </c>
      <c r="G187" s="80" t="b">
        <v>0</v>
      </c>
      <c r="H187" s="80" t="b">
        <v>0</v>
      </c>
      <c r="I187" s="80" t="b">
        <v>0</v>
      </c>
      <c r="J187" s="80" t="b">
        <v>0</v>
      </c>
      <c r="K187" s="80" t="b">
        <v>0</v>
      </c>
      <c r="L187" s="80" t="b">
        <v>0</v>
      </c>
    </row>
    <row r="188" spans="1:12" ht="15">
      <c r="A188" s="114" t="s">
        <v>1968</v>
      </c>
      <c r="B188" s="114" t="s">
        <v>2224</v>
      </c>
      <c r="C188" s="80">
        <v>2</v>
      </c>
      <c r="D188" s="118">
        <v>0.0007572109070576852</v>
      </c>
      <c r="E188" s="118">
        <v>3.2733871401316836</v>
      </c>
      <c r="F188" s="80" t="s">
        <v>2459</v>
      </c>
      <c r="G188" s="80" t="b">
        <v>0</v>
      </c>
      <c r="H188" s="80" t="b">
        <v>0</v>
      </c>
      <c r="I188" s="80" t="b">
        <v>0</v>
      </c>
      <c r="J188" s="80" t="b">
        <v>0</v>
      </c>
      <c r="K188" s="80" t="b">
        <v>0</v>
      </c>
      <c r="L188" s="80" t="b">
        <v>0</v>
      </c>
    </row>
    <row r="189" spans="1:12" ht="15">
      <c r="A189" s="114" t="s">
        <v>2224</v>
      </c>
      <c r="B189" s="114" t="s">
        <v>1680</v>
      </c>
      <c r="C189" s="80">
        <v>2</v>
      </c>
      <c r="D189" s="118">
        <v>0.0007572109070576852</v>
      </c>
      <c r="E189" s="118">
        <v>2.9054103548370893</v>
      </c>
      <c r="F189" s="80" t="s">
        <v>2459</v>
      </c>
      <c r="G189" s="80" t="b">
        <v>0</v>
      </c>
      <c r="H189" s="80" t="b">
        <v>0</v>
      </c>
      <c r="I189" s="80" t="b">
        <v>0</v>
      </c>
      <c r="J189" s="80" t="b">
        <v>0</v>
      </c>
      <c r="K189" s="80" t="b">
        <v>0</v>
      </c>
      <c r="L189" s="80" t="b">
        <v>0</v>
      </c>
    </row>
    <row r="190" spans="1:12" ht="15">
      <c r="A190" s="114" t="s">
        <v>1680</v>
      </c>
      <c r="B190" s="114" t="s">
        <v>2225</v>
      </c>
      <c r="C190" s="80">
        <v>2</v>
      </c>
      <c r="D190" s="118">
        <v>0.0007572109070576852</v>
      </c>
      <c r="E190" s="118">
        <v>2.9054103548370893</v>
      </c>
      <c r="F190" s="80" t="s">
        <v>2459</v>
      </c>
      <c r="G190" s="80" t="b">
        <v>0</v>
      </c>
      <c r="H190" s="80" t="b">
        <v>0</v>
      </c>
      <c r="I190" s="80" t="b">
        <v>0</v>
      </c>
      <c r="J190" s="80" t="b">
        <v>0</v>
      </c>
      <c r="K190" s="80" t="b">
        <v>0</v>
      </c>
      <c r="L190" s="80" t="b">
        <v>0</v>
      </c>
    </row>
    <row r="191" spans="1:12" ht="15">
      <c r="A191" s="114" t="s">
        <v>2225</v>
      </c>
      <c r="B191" s="114" t="s">
        <v>1541</v>
      </c>
      <c r="C191" s="80">
        <v>2</v>
      </c>
      <c r="D191" s="118">
        <v>0.0007572109070576852</v>
      </c>
      <c r="E191" s="118">
        <v>2.2591467010170736</v>
      </c>
      <c r="F191" s="80" t="s">
        <v>2459</v>
      </c>
      <c r="G191" s="80" t="b">
        <v>0</v>
      </c>
      <c r="H191" s="80" t="b">
        <v>0</v>
      </c>
      <c r="I191" s="80" t="b">
        <v>0</v>
      </c>
      <c r="J191" s="80" t="b">
        <v>0</v>
      </c>
      <c r="K191" s="80" t="b">
        <v>0</v>
      </c>
      <c r="L191" s="80" t="b">
        <v>0</v>
      </c>
    </row>
    <row r="192" spans="1:12" ht="15">
      <c r="A192" s="114" t="s">
        <v>1545</v>
      </c>
      <c r="B192" s="114" t="s">
        <v>1782</v>
      </c>
      <c r="C192" s="80">
        <v>2</v>
      </c>
      <c r="D192" s="118">
        <v>0.0007572109070576852</v>
      </c>
      <c r="E192" s="118">
        <v>1.8474184078594027</v>
      </c>
      <c r="F192" s="80" t="s">
        <v>2459</v>
      </c>
      <c r="G192" s="80" t="b">
        <v>0</v>
      </c>
      <c r="H192" s="80" t="b">
        <v>0</v>
      </c>
      <c r="I192" s="80" t="b">
        <v>0</v>
      </c>
      <c r="J192" s="80" t="b">
        <v>0</v>
      </c>
      <c r="K192" s="80" t="b">
        <v>0</v>
      </c>
      <c r="L192" s="80" t="b">
        <v>0</v>
      </c>
    </row>
    <row r="193" spans="1:12" ht="15">
      <c r="A193" s="114" t="s">
        <v>1782</v>
      </c>
      <c r="B193" s="114" t="s">
        <v>1969</v>
      </c>
      <c r="C193" s="80">
        <v>2</v>
      </c>
      <c r="D193" s="118">
        <v>0.0007572109070576852</v>
      </c>
      <c r="E193" s="118">
        <v>3.0515383905153275</v>
      </c>
      <c r="F193" s="80" t="s">
        <v>2459</v>
      </c>
      <c r="G193" s="80" t="b">
        <v>0</v>
      </c>
      <c r="H193" s="80" t="b">
        <v>0</v>
      </c>
      <c r="I193" s="80" t="b">
        <v>0</v>
      </c>
      <c r="J193" s="80" t="b">
        <v>1</v>
      </c>
      <c r="K193" s="80" t="b">
        <v>0</v>
      </c>
      <c r="L193" s="80" t="b">
        <v>0</v>
      </c>
    </row>
    <row r="194" spans="1:12" ht="15">
      <c r="A194" s="114" t="s">
        <v>1969</v>
      </c>
      <c r="B194" s="114" t="s">
        <v>2226</v>
      </c>
      <c r="C194" s="80">
        <v>2</v>
      </c>
      <c r="D194" s="118">
        <v>0.0007572109070576852</v>
      </c>
      <c r="E194" s="118">
        <v>3.2733871401316836</v>
      </c>
      <c r="F194" s="80" t="s">
        <v>2459</v>
      </c>
      <c r="G194" s="80" t="b">
        <v>1</v>
      </c>
      <c r="H194" s="80" t="b">
        <v>0</v>
      </c>
      <c r="I194" s="80" t="b">
        <v>0</v>
      </c>
      <c r="J194" s="80" t="b">
        <v>0</v>
      </c>
      <c r="K194" s="80" t="b">
        <v>0</v>
      </c>
      <c r="L194" s="80" t="b">
        <v>0</v>
      </c>
    </row>
    <row r="195" spans="1:12" ht="15">
      <c r="A195" s="114" t="s">
        <v>2226</v>
      </c>
      <c r="B195" s="114" t="s">
        <v>1970</v>
      </c>
      <c r="C195" s="80">
        <v>2</v>
      </c>
      <c r="D195" s="118">
        <v>0.0007572109070576852</v>
      </c>
      <c r="E195" s="118">
        <v>3.2733871401316836</v>
      </c>
      <c r="F195" s="80" t="s">
        <v>2459</v>
      </c>
      <c r="G195" s="80" t="b">
        <v>0</v>
      </c>
      <c r="H195" s="80" t="b">
        <v>0</v>
      </c>
      <c r="I195" s="80" t="b">
        <v>0</v>
      </c>
      <c r="J195" s="80" t="b">
        <v>0</v>
      </c>
      <c r="K195" s="80" t="b">
        <v>0</v>
      </c>
      <c r="L195" s="80" t="b">
        <v>0</v>
      </c>
    </row>
    <row r="196" spans="1:12" ht="15">
      <c r="A196" s="114" t="s">
        <v>1970</v>
      </c>
      <c r="B196" s="114" t="s">
        <v>2227</v>
      </c>
      <c r="C196" s="80">
        <v>2</v>
      </c>
      <c r="D196" s="118">
        <v>0.0007572109070576852</v>
      </c>
      <c r="E196" s="118">
        <v>3.2733871401316836</v>
      </c>
      <c r="F196" s="80" t="s">
        <v>2459</v>
      </c>
      <c r="G196" s="80" t="b">
        <v>0</v>
      </c>
      <c r="H196" s="80" t="b">
        <v>0</v>
      </c>
      <c r="I196" s="80" t="b">
        <v>0</v>
      </c>
      <c r="J196" s="80" t="b">
        <v>0</v>
      </c>
      <c r="K196" s="80" t="b">
        <v>1</v>
      </c>
      <c r="L196" s="80" t="b">
        <v>0</v>
      </c>
    </row>
    <row r="197" spans="1:12" ht="15">
      <c r="A197" s="114" t="s">
        <v>2227</v>
      </c>
      <c r="B197" s="114" t="s">
        <v>2228</v>
      </c>
      <c r="C197" s="80">
        <v>2</v>
      </c>
      <c r="D197" s="118">
        <v>0.0007572109070576852</v>
      </c>
      <c r="E197" s="118">
        <v>3.449478399187365</v>
      </c>
      <c r="F197" s="80" t="s">
        <v>2459</v>
      </c>
      <c r="G197" s="80" t="b">
        <v>0</v>
      </c>
      <c r="H197" s="80" t="b">
        <v>1</v>
      </c>
      <c r="I197" s="80" t="b">
        <v>0</v>
      </c>
      <c r="J197" s="80" t="b">
        <v>0</v>
      </c>
      <c r="K197" s="80" t="b">
        <v>0</v>
      </c>
      <c r="L197" s="80" t="b">
        <v>0</v>
      </c>
    </row>
    <row r="198" spans="1:12" ht="15">
      <c r="A198" s="114" t="s">
        <v>2229</v>
      </c>
      <c r="B198" s="114" t="s">
        <v>1575</v>
      </c>
      <c r="C198" s="80">
        <v>2</v>
      </c>
      <c r="D198" s="118">
        <v>0.0007572109070576852</v>
      </c>
      <c r="E198" s="118">
        <v>2.520059473473072</v>
      </c>
      <c r="F198" s="80" t="s">
        <v>2459</v>
      </c>
      <c r="G198" s="80" t="b">
        <v>0</v>
      </c>
      <c r="H198" s="80" t="b">
        <v>1</v>
      </c>
      <c r="I198" s="80" t="b">
        <v>0</v>
      </c>
      <c r="J198" s="80" t="b">
        <v>0</v>
      </c>
      <c r="K198" s="80" t="b">
        <v>0</v>
      </c>
      <c r="L198" s="80" t="b">
        <v>0</v>
      </c>
    </row>
    <row r="199" spans="1:12" ht="15">
      <c r="A199" s="114" t="s">
        <v>1839</v>
      </c>
      <c r="B199" s="114" t="s">
        <v>1552</v>
      </c>
      <c r="C199" s="80">
        <v>2</v>
      </c>
      <c r="D199" s="118">
        <v>0.0007572109070576852</v>
      </c>
      <c r="E199" s="118">
        <v>2.170724798234536</v>
      </c>
      <c r="F199" s="80" t="s">
        <v>2459</v>
      </c>
      <c r="G199" s="80" t="b">
        <v>0</v>
      </c>
      <c r="H199" s="80" t="b">
        <v>1</v>
      </c>
      <c r="I199" s="80" t="b">
        <v>0</v>
      </c>
      <c r="J199" s="80" t="b">
        <v>0</v>
      </c>
      <c r="K199" s="80" t="b">
        <v>0</v>
      </c>
      <c r="L199" s="80" t="b">
        <v>0</v>
      </c>
    </row>
    <row r="200" spans="1:12" ht="15">
      <c r="A200" s="114" t="s">
        <v>1552</v>
      </c>
      <c r="B200" s="114" t="s">
        <v>2231</v>
      </c>
      <c r="C200" s="80">
        <v>2</v>
      </c>
      <c r="D200" s="118">
        <v>0.0007572109070576852</v>
      </c>
      <c r="E200" s="118">
        <v>2.388780558833753</v>
      </c>
      <c r="F200" s="80" t="s">
        <v>2459</v>
      </c>
      <c r="G200" s="80" t="b">
        <v>0</v>
      </c>
      <c r="H200" s="80" t="b">
        <v>0</v>
      </c>
      <c r="I200" s="80" t="b">
        <v>0</v>
      </c>
      <c r="J200" s="80" t="b">
        <v>0</v>
      </c>
      <c r="K200" s="80" t="b">
        <v>0</v>
      </c>
      <c r="L200" s="80" t="b">
        <v>0</v>
      </c>
    </row>
    <row r="201" spans="1:12" ht="15">
      <c r="A201" s="114" t="s">
        <v>2231</v>
      </c>
      <c r="B201" s="114" t="s">
        <v>2232</v>
      </c>
      <c r="C201" s="80">
        <v>2</v>
      </c>
      <c r="D201" s="118">
        <v>0.0007572109070576852</v>
      </c>
      <c r="E201" s="118">
        <v>3.449478399187365</v>
      </c>
      <c r="F201" s="80" t="s">
        <v>2459</v>
      </c>
      <c r="G201" s="80" t="b">
        <v>0</v>
      </c>
      <c r="H201" s="80" t="b">
        <v>0</v>
      </c>
      <c r="I201" s="80" t="b">
        <v>0</v>
      </c>
      <c r="J201" s="80" t="b">
        <v>0</v>
      </c>
      <c r="K201" s="80" t="b">
        <v>1</v>
      </c>
      <c r="L201" s="80" t="b">
        <v>0</v>
      </c>
    </row>
    <row r="202" spans="1:12" ht="15">
      <c r="A202" s="114" t="s">
        <v>2232</v>
      </c>
      <c r="B202" s="114" t="s">
        <v>2233</v>
      </c>
      <c r="C202" s="80">
        <v>2</v>
      </c>
      <c r="D202" s="118">
        <v>0.0007572109070576852</v>
      </c>
      <c r="E202" s="118">
        <v>3.449478399187365</v>
      </c>
      <c r="F202" s="80" t="s">
        <v>2459</v>
      </c>
      <c r="G202" s="80" t="b">
        <v>0</v>
      </c>
      <c r="H202" s="80" t="b">
        <v>1</v>
      </c>
      <c r="I202" s="80" t="b">
        <v>0</v>
      </c>
      <c r="J202" s="80" t="b">
        <v>0</v>
      </c>
      <c r="K202" s="80" t="b">
        <v>1</v>
      </c>
      <c r="L202" s="80" t="b">
        <v>0</v>
      </c>
    </row>
    <row r="203" spans="1:12" ht="15">
      <c r="A203" s="114" t="s">
        <v>2233</v>
      </c>
      <c r="B203" s="114" t="s">
        <v>1736</v>
      </c>
      <c r="C203" s="80">
        <v>2</v>
      </c>
      <c r="D203" s="118">
        <v>0.0007572109070576852</v>
      </c>
      <c r="E203" s="118">
        <v>2.972357144467703</v>
      </c>
      <c r="F203" s="80" t="s">
        <v>2459</v>
      </c>
      <c r="G203" s="80" t="b">
        <v>0</v>
      </c>
      <c r="H203" s="80" t="b">
        <v>1</v>
      </c>
      <c r="I203" s="80" t="b">
        <v>0</v>
      </c>
      <c r="J203" s="80" t="b">
        <v>0</v>
      </c>
      <c r="K203" s="80" t="b">
        <v>0</v>
      </c>
      <c r="L203" s="80" t="b">
        <v>0</v>
      </c>
    </row>
    <row r="204" spans="1:12" ht="15">
      <c r="A204" s="114" t="s">
        <v>1736</v>
      </c>
      <c r="B204" s="114" t="s">
        <v>1537</v>
      </c>
      <c r="C204" s="80">
        <v>2</v>
      </c>
      <c r="D204" s="118">
        <v>0.0007572109070576852</v>
      </c>
      <c r="E204" s="118">
        <v>1.3868964149592018</v>
      </c>
      <c r="F204" s="80" t="s">
        <v>2459</v>
      </c>
      <c r="G204" s="80" t="b">
        <v>0</v>
      </c>
      <c r="H204" s="80" t="b">
        <v>0</v>
      </c>
      <c r="I204" s="80" t="b">
        <v>0</v>
      </c>
      <c r="J204" s="80" t="b">
        <v>0</v>
      </c>
      <c r="K204" s="80" t="b">
        <v>0</v>
      </c>
      <c r="L204" s="80" t="b">
        <v>0</v>
      </c>
    </row>
    <row r="205" spans="1:12" ht="15">
      <c r="A205" s="114" t="s">
        <v>1577</v>
      </c>
      <c r="B205" s="114" t="s">
        <v>2234</v>
      </c>
      <c r="C205" s="80">
        <v>2</v>
      </c>
      <c r="D205" s="118">
        <v>0.0007572109070576852</v>
      </c>
      <c r="E205" s="118">
        <v>2.604380359173108</v>
      </c>
      <c r="F205" s="80" t="s">
        <v>2459</v>
      </c>
      <c r="G205" s="80" t="b">
        <v>0</v>
      </c>
      <c r="H205" s="80" t="b">
        <v>0</v>
      </c>
      <c r="I205" s="80" t="b">
        <v>0</v>
      </c>
      <c r="J205" s="80" t="b">
        <v>0</v>
      </c>
      <c r="K205" s="80" t="b">
        <v>0</v>
      </c>
      <c r="L205" s="80" t="b">
        <v>0</v>
      </c>
    </row>
    <row r="206" spans="1:12" ht="15">
      <c r="A206" s="114" t="s">
        <v>2234</v>
      </c>
      <c r="B206" s="114" t="s">
        <v>1544</v>
      </c>
      <c r="C206" s="80">
        <v>2</v>
      </c>
      <c r="D206" s="118">
        <v>0.0007572109070576852</v>
      </c>
      <c r="E206" s="118">
        <v>2.2319944549734587</v>
      </c>
      <c r="F206" s="80" t="s">
        <v>2459</v>
      </c>
      <c r="G206" s="80" t="b">
        <v>0</v>
      </c>
      <c r="H206" s="80" t="b">
        <v>0</v>
      </c>
      <c r="I206" s="80" t="b">
        <v>0</v>
      </c>
      <c r="J206" s="80" t="b">
        <v>0</v>
      </c>
      <c r="K206" s="80" t="b">
        <v>0</v>
      </c>
      <c r="L206" s="80" t="b">
        <v>0</v>
      </c>
    </row>
    <row r="207" spans="1:12" ht="15">
      <c r="A207" s="114" t="s">
        <v>1544</v>
      </c>
      <c r="B207" s="114" t="s">
        <v>1840</v>
      </c>
      <c r="C207" s="80">
        <v>2</v>
      </c>
      <c r="D207" s="118">
        <v>0.0007572109070576852</v>
      </c>
      <c r="E207" s="118">
        <v>2.04293821875341</v>
      </c>
      <c r="F207" s="80" t="s">
        <v>2459</v>
      </c>
      <c r="G207" s="80" t="b">
        <v>0</v>
      </c>
      <c r="H207" s="80" t="b">
        <v>0</v>
      </c>
      <c r="I207" s="80" t="b">
        <v>0</v>
      </c>
      <c r="J207" s="80" t="b">
        <v>0</v>
      </c>
      <c r="K207" s="80" t="b">
        <v>0</v>
      </c>
      <c r="L207" s="80" t="b">
        <v>0</v>
      </c>
    </row>
    <row r="208" spans="1:12" ht="15">
      <c r="A208" s="114" t="s">
        <v>1840</v>
      </c>
      <c r="B208" s="114" t="s">
        <v>1537</v>
      </c>
      <c r="C208" s="80">
        <v>2</v>
      </c>
      <c r="D208" s="118">
        <v>0.0007572109070576852</v>
      </c>
      <c r="E208" s="118">
        <v>1.5629876740148831</v>
      </c>
      <c r="F208" s="80" t="s">
        <v>2459</v>
      </c>
      <c r="G208" s="80" t="b">
        <v>0</v>
      </c>
      <c r="H208" s="80" t="b">
        <v>0</v>
      </c>
      <c r="I208" s="80" t="b">
        <v>0</v>
      </c>
      <c r="J208" s="80" t="b">
        <v>0</v>
      </c>
      <c r="K208" s="80" t="b">
        <v>0</v>
      </c>
      <c r="L208" s="80" t="b">
        <v>0</v>
      </c>
    </row>
    <row r="209" spans="1:12" ht="15">
      <c r="A209" s="114" t="s">
        <v>1537</v>
      </c>
      <c r="B209" s="114" t="s">
        <v>1666</v>
      </c>
      <c r="C209" s="80">
        <v>2</v>
      </c>
      <c r="D209" s="118">
        <v>0.0007572109070576852</v>
      </c>
      <c r="E209" s="118">
        <v>1.2911159070921152</v>
      </c>
      <c r="F209" s="80" t="s">
        <v>2459</v>
      </c>
      <c r="G209" s="80" t="b">
        <v>0</v>
      </c>
      <c r="H209" s="80" t="b">
        <v>0</v>
      </c>
      <c r="I209" s="80" t="b">
        <v>0</v>
      </c>
      <c r="J209" s="80" t="b">
        <v>0</v>
      </c>
      <c r="K209" s="80" t="b">
        <v>0</v>
      </c>
      <c r="L209" s="80" t="b">
        <v>0</v>
      </c>
    </row>
    <row r="210" spans="1:12" ht="15">
      <c r="A210" s="114" t="s">
        <v>1666</v>
      </c>
      <c r="B210" s="114" t="s">
        <v>1841</v>
      </c>
      <c r="C210" s="80">
        <v>2</v>
      </c>
      <c r="D210" s="118">
        <v>0.0007572109070576852</v>
      </c>
      <c r="E210" s="118">
        <v>2.604380359173108</v>
      </c>
      <c r="F210" s="80" t="s">
        <v>2459</v>
      </c>
      <c r="G210" s="80" t="b">
        <v>0</v>
      </c>
      <c r="H210" s="80" t="b">
        <v>0</v>
      </c>
      <c r="I210" s="80" t="b">
        <v>0</v>
      </c>
      <c r="J210" s="80" t="b">
        <v>0</v>
      </c>
      <c r="K210" s="80" t="b">
        <v>0</v>
      </c>
      <c r="L210" s="80" t="b">
        <v>0</v>
      </c>
    </row>
    <row r="211" spans="1:12" ht="15">
      <c r="A211" s="114" t="s">
        <v>1841</v>
      </c>
      <c r="B211" s="114" t="s">
        <v>1611</v>
      </c>
      <c r="C211" s="80">
        <v>2</v>
      </c>
      <c r="D211" s="118">
        <v>0.0007572109070576852</v>
      </c>
      <c r="E211" s="118">
        <v>2.449478399187365</v>
      </c>
      <c r="F211" s="80" t="s">
        <v>2459</v>
      </c>
      <c r="G211" s="80" t="b">
        <v>0</v>
      </c>
      <c r="H211" s="80" t="b">
        <v>0</v>
      </c>
      <c r="I211" s="80" t="b">
        <v>0</v>
      </c>
      <c r="J211" s="80" t="b">
        <v>0</v>
      </c>
      <c r="K211" s="80" t="b">
        <v>0</v>
      </c>
      <c r="L211" s="80" t="b">
        <v>0</v>
      </c>
    </row>
    <row r="212" spans="1:12" ht="15">
      <c r="A212" s="114" t="s">
        <v>1611</v>
      </c>
      <c r="B212" s="114" t="s">
        <v>1973</v>
      </c>
      <c r="C212" s="80">
        <v>2</v>
      </c>
      <c r="D212" s="118">
        <v>0.0007572109070576852</v>
      </c>
      <c r="E212" s="118">
        <v>2.62017462635634</v>
      </c>
      <c r="F212" s="80" t="s">
        <v>2459</v>
      </c>
      <c r="G212" s="80" t="b">
        <v>0</v>
      </c>
      <c r="H212" s="80" t="b">
        <v>0</v>
      </c>
      <c r="I212" s="80" t="b">
        <v>0</v>
      </c>
      <c r="J212" s="80" t="b">
        <v>0</v>
      </c>
      <c r="K212" s="80" t="b">
        <v>0</v>
      </c>
      <c r="L212" s="80" t="b">
        <v>0</v>
      </c>
    </row>
    <row r="213" spans="1:12" ht="15">
      <c r="A213" s="114" t="s">
        <v>1973</v>
      </c>
      <c r="B213" s="114" t="s">
        <v>1974</v>
      </c>
      <c r="C213" s="80">
        <v>2</v>
      </c>
      <c r="D213" s="118">
        <v>0.0007572109070576852</v>
      </c>
      <c r="E213" s="118">
        <v>3.0972958810760027</v>
      </c>
      <c r="F213" s="80" t="s">
        <v>2459</v>
      </c>
      <c r="G213" s="80" t="b">
        <v>0</v>
      </c>
      <c r="H213" s="80" t="b">
        <v>0</v>
      </c>
      <c r="I213" s="80" t="b">
        <v>0</v>
      </c>
      <c r="J213" s="80" t="b">
        <v>0</v>
      </c>
      <c r="K213" s="80" t="b">
        <v>0</v>
      </c>
      <c r="L213" s="80" t="b">
        <v>0</v>
      </c>
    </row>
    <row r="214" spans="1:12" ht="15">
      <c r="A214" s="114" t="s">
        <v>1555</v>
      </c>
      <c r="B214" s="114" t="s">
        <v>1562</v>
      </c>
      <c r="C214" s="80">
        <v>2</v>
      </c>
      <c r="D214" s="118">
        <v>0.0007572109070576852</v>
      </c>
      <c r="E214" s="118">
        <v>1.449478399187365</v>
      </c>
      <c r="F214" s="80" t="s">
        <v>2459</v>
      </c>
      <c r="G214" s="80" t="b">
        <v>0</v>
      </c>
      <c r="H214" s="80" t="b">
        <v>0</v>
      </c>
      <c r="I214" s="80" t="b">
        <v>0</v>
      </c>
      <c r="J214" s="80" t="b">
        <v>0</v>
      </c>
      <c r="K214" s="80" t="b">
        <v>0</v>
      </c>
      <c r="L214" s="80" t="b">
        <v>0</v>
      </c>
    </row>
    <row r="215" spans="1:12" ht="15">
      <c r="A215" s="114" t="s">
        <v>1562</v>
      </c>
      <c r="B215" s="114" t="s">
        <v>1573</v>
      </c>
      <c r="C215" s="80">
        <v>2</v>
      </c>
      <c r="D215" s="118">
        <v>0.0007572109070576852</v>
      </c>
      <c r="E215" s="118">
        <v>1.5423358681842245</v>
      </c>
      <c r="F215" s="80" t="s">
        <v>2459</v>
      </c>
      <c r="G215" s="80" t="b">
        <v>0</v>
      </c>
      <c r="H215" s="80" t="b">
        <v>0</v>
      </c>
      <c r="I215" s="80" t="b">
        <v>0</v>
      </c>
      <c r="J215" s="80" t="b">
        <v>1</v>
      </c>
      <c r="K215" s="80" t="b">
        <v>0</v>
      </c>
      <c r="L215" s="80" t="b">
        <v>0</v>
      </c>
    </row>
    <row r="216" spans="1:12" ht="15">
      <c r="A216" s="114" t="s">
        <v>1575</v>
      </c>
      <c r="B216" s="114" t="s">
        <v>1537</v>
      </c>
      <c r="C216" s="80">
        <v>2</v>
      </c>
      <c r="D216" s="118">
        <v>0.0007572109070576852</v>
      </c>
      <c r="E216" s="118">
        <v>0.9609276826869206</v>
      </c>
      <c r="F216" s="80" t="s">
        <v>2459</v>
      </c>
      <c r="G216" s="80" t="b">
        <v>0</v>
      </c>
      <c r="H216" s="80" t="b">
        <v>0</v>
      </c>
      <c r="I216" s="80" t="b">
        <v>0</v>
      </c>
      <c r="J216" s="80" t="b">
        <v>0</v>
      </c>
      <c r="K216" s="80" t="b">
        <v>0</v>
      </c>
      <c r="L216" s="80" t="b">
        <v>0</v>
      </c>
    </row>
    <row r="217" spans="1:12" ht="15">
      <c r="A217" s="114" t="s">
        <v>1782</v>
      </c>
      <c r="B217" s="114" t="s">
        <v>1537</v>
      </c>
      <c r="C217" s="80">
        <v>2</v>
      </c>
      <c r="D217" s="118">
        <v>0.0008578561747487521</v>
      </c>
      <c r="E217" s="118">
        <v>1.4660776610068267</v>
      </c>
      <c r="F217" s="80" t="s">
        <v>2459</v>
      </c>
      <c r="G217" s="80" t="b">
        <v>0</v>
      </c>
      <c r="H217" s="80" t="b">
        <v>0</v>
      </c>
      <c r="I217" s="80" t="b">
        <v>0</v>
      </c>
      <c r="J217" s="80" t="b">
        <v>0</v>
      </c>
      <c r="K217" s="80" t="b">
        <v>0</v>
      </c>
      <c r="L217" s="80" t="b">
        <v>0</v>
      </c>
    </row>
    <row r="218" spans="1:12" ht="15">
      <c r="A218" s="114" t="s">
        <v>1627</v>
      </c>
      <c r="B218" s="114" t="s">
        <v>1957</v>
      </c>
      <c r="C218" s="80">
        <v>2</v>
      </c>
      <c r="D218" s="118">
        <v>0.0007572109070576852</v>
      </c>
      <c r="E218" s="118">
        <v>2.574417135795665</v>
      </c>
      <c r="F218" s="80" t="s">
        <v>2459</v>
      </c>
      <c r="G218" s="80" t="b">
        <v>0</v>
      </c>
      <c r="H218" s="80" t="b">
        <v>0</v>
      </c>
      <c r="I218" s="80" t="b">
        <v>0</v>
      </c>
      <c r="J218" s="80" t="b">
        <v>0</v>
      </c>
      <c r="K218" s="80" t="b">
        <v>0</v>
      </c>
      <c r="L218" s="80" t="b">
        <v>0</v>
      </c>
    </row>
    <row r="219" spans="1:12" ht="15">
      <c r="A219" s="114" t="s">
        <v>1550</v>
      </c>
      <c r="B219" s="114" t="s">
        <v>1553</v>
      </c>
      <c r="C219" s="80">
        <v>2</v>
      </c>
      <c r="D219" s="118">
        <v>0.0007572109070576852</v>
      </c>
      <c r="E219" s="118">
        <v>1.2733871401316839</v>
      </c>
      <c r="F219" s="80" t="s">
        <v>2459</v>
      </c>
      <c r="G219" s="80" t="b">
        <v>0</v>
      </c>
      <c r="H219" s="80" t="b">
        <v>0</v>
      </c>
      <c r="I219" s="80" t="b">
        <v>0</v>
      </c>
      <c r="J219" s="80" t="b">
        <v>0</v>
      </c>
      <c r="K219" s="80" t="b">
        <v>0</v>
      </c>
      <c r="L219" s="80" t="b">
        <v>0</v>
      </c>
    </row>
    <row r="220" spans="1:12" ht="15">
      <c r="A220" s="114" t="s">
        <v>2269</v>
      </c>
      <c r="B220" s="114" t="s">
        <v>2270</v>
      </c>
      <c r="C220" s="80">
        <v>2</v>
      </c>
      <c r="D220" s="118">
        <v>0.0007572109070576852</v>
      </c>
      <c r="E220" s="118">
        <v>3.449478399187365</v>
      </c>
      <c r="F220" s="80" t="s">
        <v>2459</v>
      </c>
      <c r="G220" s="80" t="b">
        <v>0</v>
      </c>
      <c r="H220" s="80" t="b">
        <v>0</v>
      </c>
      <c r="I220" s="80" t="b">
        <v>0</v>
      </c>
      <c r="J220" s="80" t="b">
        <v>0</v>
      </c>
      <c r="K220" s="80" t="b">
        <v>0</v>
      </c>
      <c r="L220" s="80" t="b">
        <v>0</v>
      </c>
    </row>
    <row r="221" spans="1:12" ht="15">
      <c r="A221" s="114" t="s">
        <v>2272</v>
      </c>
      <c r="B221" s="114" t="s">
        <v>2273</v>
      </c>
      <c r="C221" s="80">
        <v>2</v>
      </c>
      <c r="D221" s="118">
        <v>0.0007572109070576852</v>
      </c>
      <c r="E221" s="118">
        <v>3.449478399187365</v>
      </c>
      <c r="F221" s="80" t="s">
        <v>2459</v>
      </c>
      <c r="G221" s="80" t="b">
        <v>0</v>
      </c>
      <c r="H221" s="80" t="b">
        <v>0</v>
      </c>
      <c r="I221" s="80" t="b">
        <v>0</v>
      </c>
      <c r="J221" s="80" t="b">
        <v>0</v>
      </c>
      <c r="K221" s="80" t="b">
        <v>0</v>
      </c>
      <c r="L221" s="80" t="b">
        <v>0</v>
      </c>
    </row>
    <row r="222" spans="1:12" ht="15">
      <c r="A222" s="114" t="s">
        <v>2278</v>
      </c>
      <c r="B222" s="114" t="s">
        <v>2279</v>
      </c>
      <c r="C222" s="80">
        <v>2</v>
      </c>
      <c r="D222" s="118">
        <v>0.0007572109070576852</v>
      </c>
      <c r="E222" s="118">
        <v>3.449478399187365</v>
      </c>
      <c r="F222" s="80" t="s">
        <v>2459</v>
      </c>
      <c r="G222" s="80" t="b">
        <v>0</v>
      </c>
      <c r="H222" s="80" t="b">
        <v>0</v>
      </c>
      <c r="I222" s="80" t="b">
        <v>0</v>
      </c>
      <c r="J222" s="80" t="b">
        <v>0</v>
      </c>
      <c r="K222" s="80" t="b">
        <v>0</v>
      </c>
      <c r="L222" s="80" t="b">
        <v>0</v>
      </c>
    </row>
    <row r="223" spans="1:12" ht="15">
      <c r="A223" s="114" t="s">
        <v>1980</v>
      </c>
      <c r="B223" s="114" t="s">
        <v>2280</v>
      </c>
      <c r="C223" s="80">
        <v>2</v>
      </c>
      <c r="D223" s="118">
        <v>0.0007572109070576852</v>
      </c>
      <c r="E223" s="118">
        <v>3.2733871401316836</v>
      </c>
      <c r="F223" s="80" t="s">
        <v>2459</v>
      </c>
      <c r="G223" s="80" t="b">
        <v>0</v>
      </c>
      <c r="H223" s="80" t="b">
        <v>0</v>
      </c>
      <c r="I223" s="80" t="b">
        <v>0</v>
      </c>
      <c r="J223" s="80" t="b">
        <v>0</v>
      </c>
      <c r="K223" s="80" t="b">
        <v>0</v>
      </c>
      <c r="L223" s="80" t="b">
        <v>0</v>
      </c>
    </row>
    <row r="224" spans="1:12" ht="15">
      <c r="A224" s="114" t="s">
        <v>1987</v>
      </c>
      <c r="B224" s="114" t="s">
        <v>2284</v>
      </c>
      <c r="C224" s="80">
        <v>2</v>
      </c>
      <c r="D224" s="118">
        <v>0.0007572109070576852</v>
      </c>
      <c r="E224" s="118">
        <v>3.2733871401316836</v>
      </c>
      <c r="F224" s="80" t="s">
        <v>2459</v>
      </c>
      <c r="G224" s="80" t="b">
        <v>0</v>
      </c>
      <c r="H224" s="80" t="b">
        <v>0</v>
      </c>
      <c r="I224" s="80" t="b">
        <v>0</v>
      </c>
      <c r="J224" s="80" t="b">
        <v>0</v>
      </c>
      <c r="K224" s="80" t="b">
        <v>0</v>
      </c>
      <c r="L224" s="80" t="b">
        <v>0</v>
      </c>
    </row>
    <row r="225" spans="1:12" ht="15">
      <c r="A225" s="114" t="s">
        <v>1856</v>
      </c>
      <c r="B225" s="114" t="s">
        <v>1537</v>
      </c>
      <c r="C225" s="80">
        <v>2</v>
      </c>
      <c r="D225" s="118">
        <v>0.0007572109070576852</v>
      </c>
      <c r="E225" s="118">
        <v>1.5629876740148831</v>
      </c>
      <c r="F225" s="80" t="s">
        <v>2459</v>
      </c>
      <c r="G225" s="80" t="b">
        <v>0</v>
      </c>
      <c r="H225" s="80" t="b">
        <v>0</v>
      </c>
      <c r="I225" s="80" t="b">
        <v>0</v>
      </c>
      <c r="J225" s="80" t="b">
        <v>0</v>
      </c>
      <c r="K225" s="80" t="b">
        <v>0</v>
      </c>
      <c r="L225" s="80" t="b">
        <v>0</v>
      </c>
    </row>
    <row r="226" spans="1:12" ht="15">
      <c r="A226" s="114" t="s">
        <v>1829</v>
      </c>
      <c r="B226" s="114" t="s">
        <v>1988</v>
      </c>
      <c r="C226" s="80">
        <v>2</v>
      </c>
      <c r="D226" s="118">
        <v>0.0007572109070576852</v>
      </c>
      <c r="E226" s="118">
        <v>2.972357144467703</v>
      </c>
      <c r="F226" s="80" t="s">
        <v>2459</v>
      </c>
      <c r="G226" s="80" t="b">
        <v>0</v>
      </c>
      <c r="H226" s="80" t="b">
        <v>0</v>
      </c>
      <c r="I226" s="80" t="b">
        <v>0</v>
      </c>
      <c r="J226" s="80" t="b">
        <v>0</v>
      </c>
      <c r="K226" s="80" t="b">
        <v>0</v>
      </c>
      <c r="L226" s="80" t="b">
        <v>0</v>
      </c>
    </row>
    <row r="227" spans="1:12" ht="15">
      <c r="A227" s="114" t="s">
        <v>1631</v>
      </c>
      <c r="B227" s="114" t="s">
        <v>1628</v>
      </c>
      <c r="C227" s="80">
        <v>2</v>
      </c>
      <c r="D227" s="118">
        <v>0.0007572109070576852</v>
      </c>
      <c r="E227" s="118">
        <v>2.0972958810760023</v>
      </c>
      <c r="F227" s="80" t="s">
        <v>2459</v>
      </c>
      <c r="G227" s="80" t="b">
        <v>0</v>
      </c>
      <c r="H227" s="80" t="b">
        <v>0</v>
      </c>
      <c r="I227" s="80" t="b">
        <v>0</v>
      </c>
      <c r="J227" s="80" t="b">
        <v>0</v>
      </c>
      <c r="K227" s="80" t="b">
        <v>0</v>
      </c>
      <c r="L227" s="80" t="b">
        <v>0</v>
      </c>
    </row>
    <row r="228" spans="1:12" ht="15">
      <c r="A228" s="114" t="s">
        <v>1741</v>
      </c>
      <c r="B228" s="114" t="s">
        <v>1537</v>
      </c>
      <c r="C228" s="80">
        <v>2</v>
      </c>
      <c r="D228" s="118">
        <v>0.0007572109070576852</v>
      </c>
      <c r="E228" s="118">
        <v>1.3868964149592018</v>
      </c>
      <c r="F228" s="80" t="s">
        <v>2459</v>
      </c>
      <c r="G228" s="80" t="b">
        <v>0</v>
      </c>
      <c r="H228" s="80" t="b">
        <v>0</v>
      </c>
      <c r="I228" s="80" t="b">
        <v>0</v>
      </c>
      <c r="J228" s="80" t="b">
        <v>0</v>
      </c>
      <c r="K228" s="80" t="b">
        <v>0</v>
      </c>
      <c r="L228" s="80" t="b">
        <v>0</v>
      </c>
    </row>
    <row r="229" spans="1:12" ht="15">
      <c r="A229" s="114" t="s">
        <v>1594</v>
      </c>
      <c r="B229" s="114" t="s">
        <v>1683</v>
      </c>
      <c r="C229" s="80">
        <v>2</v>
      </c>
      <c r="D229" s="118">
        <v>0.0007572109070576852</v>
      </c>
      <c r="E229" s="118">
        <v>2.127259104453446</v>
      </c>
      <c r="F229" s="80" t="s">
        <v>2459</v>
      </c>
      <c r="G229" s="80" t="b">
        <v>0</v>
      </c>
      <c r="H229" s="80" t="b">
        <v>0</v>
      </c>
      <c r="I229" s="80" t="b">
        <v>0</v>
      </c>
      <c r="J229" s="80" t="b">
        <v>0</v>
      </c>
      <c r="K229" s="80" t="b">
        <v>1</v>
      </c>
      <c r="L229" s="80" t="b">
        <v>0</v>
      </c>
    </row>
    <row r="230" spans="1:12" ht="15">
      <c r="A230" s="114" t="s">
        <v>1741</v>
      </c>
      <c r="B230" s="114" t="s">
        <v>2290</v>
      </c>
      <c r="C230" s="80">
        <v>2</v>
      </c>
      <c r="D230" s="118">
        <v>0.0008578561747487521</v>
      </c>
      <c r="E230" s="118">
        <v>2.972357144467703</v>
      </c>
      <c r="F230" s="80" t="s">
        <v>2459</v>
      </c>
      <c r="G230" s="80" t="b">
        <v>0</v>
      </c>
      <c r="H230" s="80" t="b">
        <v>0</v>
      </c>
      <c r="I230" s="80" t="b">
        <v>0</v>
      </c>
      <c r="J230" s="80" t="b">
        <v>0</v>
      </c>
      <c r="K230" s="80" t="b">
        <v>0</v>
      </c>
      <c r="L230" s="80" t="b">
        <v>0</v>
      </c>
    </row>
    <row r="231" spans="1:12" ht="15">
      <c r="A231" s="114" t="s">
        <v>1568</v>
      </c>
      <c r="B231" s="114" t="s">
        <v>1543</v>
      </c>
      <c r="C231" s="80">
        <v>2</v>
      </c>
      <c r="D231" s="118">
        <v>0.0008578561747487521</v>
      </c>
      <c r="E231" s="118">
        <v>1.2528877450700584</v>
      </c>
      <c r="F231" s="80" t="s">
        <v>2459</v>
      </c>
      <c r="G231" s="80" t="b">
        <v>0</v>
      </c>
      <c r="H231" s="80" t="b">
        <v>0</v>
      </c>
      <c r="I231" s="80" t="b">
        <v>0</v>
      </c>
      <c r="J231" s="80" t="b">
        <v>0</v>
      </c>
      <c r="K231" s="80" t="b">
        <v>0</v>
      </c>
      <c r="L231" s="80" t="b">
        <v>0</v>
      </c>
    </row>
    <row r="232" spans="1:12" ht="15">
      <c r="A232" s="114" t="s">
        <v>1705</v>
      </c>
      <c r="B232" s="114" t="s">
        <v>2291</v>
      </c>
      <c r="C232" s="80">
        <v>2</v>
      </c>
      <c r="D232" s="118">
        <v>0.0007572109070576852</v>
      </c>
      <c r="E232" s="118">
        <v>2.972357144467703</v>
      </c>
      <c r="F232" s="80" t="s">
        <v>2459</v>
      </c>
      <c r="G232" s="80" t="b">
        <v>0</v>
      </c>
      <c r="H232" s="80" t="b">
        <v>0</v>
      </c>
      <c r="I232" s="80" t="b">
        <v>0</v>
      </c>
      <c r="J232" s="80" t="b">
        <v>0</v>
      </c>
      <c r="K232" s="80" t="b">
        <v>0</v>
      </c>
      <c r="L232" s="80" t="b">
        <v>0</v>
      </c>
    </row>
    <row r="233" spans="1:12" ht="15">
      <c r="A233" s="114" t="s">
        <v>1545</v>
      </c>
      <c r="B233" s="114" t="s">
        <v>1994</v>
      </c>
      <c r="C233" s="80">
        <v>2</v>
      </c>
      <c r="D233" s="118">
        <v>0.0007572109070576852</v>
      </c>
      <c r="E233" s="118">
        <v>2.069267157475759</v>
      </c>
      <c r="F233" s="80" t="s">
        <v>2459</v>
      </c>
      <c r="G233" s="80" t="b">
        <v>0</v>
      </c>
      <c r="H233" s="80" t="b">
        <v>0</v>
      </c>
      <c r="I233" s="80" t="b">
        <v>0</v>
      </c>
      <c r="J233" s="80" t="b">
        <v>0</v>
      </c>
      <c r="K233" s="80" t="b">
        <v>0</v>
      </c>
      <c r="L233" s="80" t="b">
        <v>0</v>
      </c>
    </row>
    <row r="234" spans="1:12" ht="15">
      <c r="A234" s="114" t="s">
        <v>1553</v>
      </c>
      <c r="B234" s="114" t="s">
        <v>1554</v>
      </c>
      <c r="C234" s="80">
        <v>2</v>
      </c>
      <c r="D234" s="118">
        <v>0.0007572109070576852</v>
      </c>
      <c r="E234" s="118">
        <v>1.3280827184801416</v>
      </c>
      <c r="F234" s="80" t="s">
        <v>2459</v>
      </c>
      <c r="G234" s="80" t="b">
        <v>0</v>
      </c>
      <c r="H234" s="80" t="b">
        <v>0</v>
      </c>
      <c r="I234" s="80" t="b">
        <v>0</v>
      </c>
      <c r="J234" s="80" t="b">
        <v>0</v>
      </c>
      <c r="K234" s="80" t="b">
        <v>0</v>
      </c>
      <c r="L234" s="80" t="b">
        <v>0</v>
      </c>
    </row>
    <row r="235" spans="1:12" ht="15">
      <c r="A235" s="114" t="s">
        <v>1557</v>
      </c>
      <c r="B235" s="114" t="s">
        <v>1596</v>
      </c>
      <c r="C235" s="80">
        <v>2</v>
      </c>
      <c r="D235" s="118">
        <v>0.0007572109070576852</v>
      </c>
      <c r="E235" s="118">
        <v>1.6299344636454964</v>
      </c>
      <c r="F235" s="80" t="s">
        <v>2459</v>
      </c>
      <c r="G235" s="80" t="b">
        <v>0</v>
      </c>
      <c r="H235" s="80" t="b">
        <v>0</v>
      </c>
      <c r="I235" s="80" t="b">
        <v>0</v>
      </c>
      <c r="J235" s="80" t="b">
        <v>0</v>
      </c>
      <c r="K235" s="80" t="b">
        <v>0</v>
      </c>
      <c r="L235" s="80" t="b">
        <v>0</v>
      </c>
    </row>
    <row r="236" spans="1:12" ht="15">
      <c r="A236" s="114" t="s">
        <v>1977</v>
      </c>
      <c r="B236" s="114" t="s">
        <v>1555</v>
      </c>
      <c r="C236" s="80">
        <v>2</v>
      </c>
      <c r="D236" s="118">
        <v>0.0007572109070576852</v>
      </c>
      <c r="E236" s="118">
        <v>2.2319944549734587</v>
      </c>
      <c r="F236" s="80" t="s">
        <v>2459</v>
      </c>
      <c r="G236" s="80" t="b">
        <v>0</v>
      </c>
      <c r="H236" s="80" t="b">
        <v>0</v>
      </c>
      <c r="I236" s="80" t="b">
        <v>0</v>
      </c>
      <c r="J236" s="80" t="b">
        <v>0</v>
      </c>
      <c r="K236" s="80" t="b">
        <v>0</v>
      </c>
      <c r="L236" s="80" t="b">
        <v>0</v>
      </c>
    </row>
    <row r="237" spans="1:12" ht="15">
      <c r="A237" s="114" t="s">
        <v>1636</v>
      </c>
      <c r="B237" s="114" t="s">
        <v>1595</v>
      </c>
      <c r="C237" s="80">
        <v>2</v>
      </c>
      <c r="D237" s="118">
        <v>0.0007572109070576852</v>
      </c>
      <c r="E237" s="118">
        <v>2.069267157475759</v>
      </c>
      <c r="F237" s="80" t="s">
        <v>2459</v>
      </c>
      <c r="G237" s="80" t="b">
        <v>0</v>
      </c>
      <c r="H237" s="80" t="b">
        <v>0</v>
      </c>
      <c r="I237" s="80" t="b">
        <v>0</v>
      </c>
      <c r="J237" s="80" t="b">
        <v>0</v>
      </c>
      <c r="K237" s="80" t="b">
        <v>0</v>
      </c>
      <c r="L237" s="80" t="b">
        <v>0</v>
      </c>
    </row>
    <row r="238" spans="1:12" ht="15">
      <c r="A238" s="114" t="s">
        <v>2316</v>
      </c>
      <c r="B238" s="114" t="s">
        <v>3200</v>
      </c>
      <c r="C238" s="80">
        <v>2</v>
      </c>
      <c r="D238" s="118">
        <v>0.0007572109070576852</v>
      </c>
      <c r="E238" s="118">
        <v>3.2733871401316836</v>
      </c>
      <c r="F238" s="80" t="s">
        <v>2459</v>
      </c>
      <c r="G238" s="80" t="b">
        <v>0</v>
      </c>
      <c r="H238" s="80" t="b">
        <v>0</v>
      </c>
      <c r="I238" s="80" t="b">
        <v>0</v>
      </c>
      <c r="J238" s="80" t="b">
        <v>0</v>
      </c>
      <c r="K238" s="80" t="b">
        <v>0</v>
      </c>
      <c r="L238" s="80" t="b">
        <v>0</v>
      </c>
    </row>
    <row r="239" spans="1:12" ht="15">
      <c r="A239" s="114" t="s">
        <v>2319</v>
      </c>
      <c r="B239" s="114" t="s">
        <v>2320</v>
      </c>
      <c r="C239" s="80">
        <v>2</v>
      </c>
      <c r="D239" s="118">
        <v>0.0007572109070576852</v>
      </c>
      <c r="E239" s="118">
        <v>3.449478399187365</v>
      </c>
      <c r="F239" s="80" t="s">
        <v>2459</v>
      </c>
      <c r="G239" s="80" t="b">
        <v>0</v>
      </c>
      <c r="H239" s="80" t="b">
        <v>0</v>
      </c>
      <c r="I239" s="80" t="b">
        <v>0</v>
      </c>
      <c r="J239" s="80" t="b">
        <v>0</v>
      </c>
      <c r="K239" s="80" t="b">
        <v>0</v>
      </c>
      <c r="L239" s="80" t="b">
        <v>0</v>
      </c>
    </row>
    <row r="240" spans="1:12" ht="15">
      <c r="A240" s="114" t="s">
        <v>2323</v>
      </c>
      <c r="B240" s="114" t="s">
        <v>1768</v>
      </c>
      <c r="C240" s="80">
        <v>2</v>
      </c>
      <c r="D240" s="118">
        <v>0.0007572109070576852</v>
      </c>
      <c r="E240" s="118">
        <v>3.0515383905153275</v>
      </c>
      <c r="F240" s="80" t="s">
        <v>2459</v>
      </c>
      <c r="G240" s="80" t="b">
        <v>0</v>
      </c>
      <c r="H240" s="80" t="b">
        <v>0</v>
      </c>
      <c r="I240" s="80" t="b">
        <v>0</v>
      </c>
      <c r="J240" s="80" t="b">
        <v>0</v>
      </c>
      <c r="K240" s="80" t="b">
        <v>0</v>
      </c>
      <c r="L240" s="80" t="b">
        <v>0</v>
      </c>
    </row>
    <row r="241" spans="1:12" ht="15">
      <c r="A241" s="114" t="s">
        <v>1615</v>
      </c>
      <c r="B241" s="114" t="s">
        <v>1609</v>
      </c>
      <c r="C241" s="80">
        <v>2</v>
      </c>
      <c r="D241" s="118">
        <v>0.0007572109070576852</v>
      </c>
      <c r="E241" s="118">
        <v>1.9687530201988774</v>
      </c>
      <c r="F241" s="80" t="s">
        <v>2459</v>
      </c>
      <c r="G241" s="80" t="b">
        <v>0</v>
      </c>
      <c r="H241" s="80" t="b">
        <v>0</v>
      </c>
      <c r="I241" s="80" t="b">
        <v>0</v>
      </c>
      <c r="J241" s="80" t="b">
        <v>0</v>
      </c>
      <c r="K241" s="80" t="b">
        <v>0</v>
      </c>
      <c r="L241" s="80" t="b">
        <v>0</v>
      </c>
    </row>
    <row r="242" spans="1:12" ht="15">
      <c r="A242" s="114" t="s">
        <v>2328</v>
      </c>
      <c r="B242" s="114" t="s">
        <v>1736</v>
      </c>
      <c r="C242" s="80">
        <v>2</v>
      </c>
      <c r="D242" s="118">
        <v>0.0007572109070576852</v>
      </c>
      <c r="E242" s="118">
        <v>2.972357144467703</v>
      </c>
      <c r="F242" s="80" t="s">
        <v>2459</v>
      </c>
      <c r="G242" s="80" t="b">
        <v>0</v>
      </c>
      <c r="H242" s="80" t="b">
        <v>0</v>
      </c>
      <c r="I242" s="80" t="b">
        <v>0</v>
      </c>
      <c r="J242" s="80" t="b">
        <v>0</v>
      </c>
      <c r="K242" s="80" t="b">
        <v>0</v>
      </c>
      <c r="L242" s="80" t="b">
        <v>0</v>
      </c>
    </row>
    <row r="243" spans="1:12" ht="15">
      <c r="A243" s="114" t="s">
        <v>1537</v>
      </c>
      <c r="B243" s="114" t="s">
        <v>1570</v>
      </c>
      <c r="C243" s="80">
        <v>2</v>
      </c>
      <c r="D243" s="118">
        <v>0.0007572109070576852</v>
      </c>
      <c r="E243" s="118">
        <v>0.963756972705785</v>
      </c>
      <c r="F243" s="80" t="s">
        <v>2459</v>
      </c>
      <c r="G243" s="80" t="b">
        <v>0</v>
      </c>
      <c r="H243" s="80" t="b">
        <v>0</v>
      </c>
      <c r="I243" s="80" t="b">
        <v>0</v>
      </c>
      <c r="J243" s="80" t="b">
        <v>0</v>
      </c>
      <c r="K243" s="80" t="b">
        <v>0</v>
      </c>
      <c r="L243" s="80" t="b">
        <v>0</v>
      </c>
    </row>
    <row r="244" spans="1:12" ht="15">
      <c r="A244" s="114" t="s">
        <v>1844</v>
      </c>
      <c r="B244" s="114" t="s">
        <v>1537</v>
      </c>
      <c r="C244" s="80">
        <v>2</v>
      </c>
      <c r="D244" s="118">
        <v>0.0007572109070576852</v>
      </c>
      <c r="E244" s="118">
        <v>1.5629876740148831</v>
      </c>
      <c r="F244" s="80" t="s">
        <v>2459</v>
      </c>
      <c r="G244" s="80" t="b">
        <v>0</v>
      </c>
      <c r="H244" s="80" t="b">
        <v>0</v>
      </c>
      <c r="I244" s="80" t="b">
        <v>0</v>
      </c>
      <c r="J244" s="80" t="b">
        <v>0</v>
      </c>
      <c r="K244" s="80" t="b">
        <v>0</v>
      </c>
      <c r="L244" s="80" t="b">
        <v>0</v>
      </c>
    </row>
    <row r="245" spans="1:12" ht="15">
      <c r="A245" s="114" t="s">
        <v>1872</v>
      </c>
      <c r="B245" s="114" t="s">
        <v>1668</v>
      </c>
      <c r="C245" s="80">
        <v>2</v>
      </c>
      <c r="D245" s="118">
        <v>0.0007572109070576852</v>
      </c>
      <c r="E245" s="118">
        <v>2.5463884121954217</v>
      </c>
      <c r="F245" s="80" t="s">
        <v>2459</v>
      </c>
      <c r="G245" s="80" t="b">
        <v>1</v>
      </c>
      <c r="H245" s="80" t="b">
        <v>0</v>
      </c>
      <c r="I245" s="80" t="b">
        <v>0</v>
      </c>
      <c r="J245" s="80" t="b">
        <v>0</v>
      </c>
      <c r="K245" s="80" t="b">
        <v>0</v>
      </c>
      <c r="L245" s="80" t="b">
        <v>0</v>
      </c>
    </row>
    <row r="246" spans="1:12" ht="15">
      <c r="A246" s="114" t="s">
        <v>1724</v>
      </c>
      <c r="B246" s="114" t="s">
        <v>1796</v>
      </c>
      <c r="C246" s="80">
        <v>2</v>
      </c>
      <c r="D246" s="118">
        <v>0.0007572109070576852</v>
      </c>
      <c r="E246" s="118">
        <v>2.574417135795665</v>
      </c>
      <c r="F246" s="80" t="s">
        <v>2459</v>
      </c>
      <c r="G246" s="80" t="b">
        <v>0</v>
      </c>
      <c r="H246" s="80" t="b">
        <v>0</v>
      </c>
      <c r="I246" s="80" t="b">
        <v>0</v>
      </c>
      <c r="J246" s="80" t="b">
        <v>0</v>
      </c>
      <c r="K246" s="80" t="b">
        <v>0</v>
      </c>
      <c r="L246" s="80" t="b">
        <v>0</v>
      </c>
    </row>
    <row r="247" spans="1:12" ht="15">
      <c r="A247" s="114" t="s">
        <v>2339</v>
      </c>
      <c r="B247" s="114" t="s">
        <v>2340</v>
      </c>
      <c r="C247" s="80">
        <v>2</v>
      </c>
      <c r="D247" s="118">
        <v>0.0007572109070576852</v>
      </c>
      <c r="E247" s="118">
        <v>3.449478399187365</v>
      </c>
      <c r="F247" s="80" t="s">
        <v>2459</v>
      </c>
      <c r="G247" s="80" t="b">
        <v>0</v>
      </c>
      <c r="H247" s="80" t="b">
        <v>0</v>
      </c>
      <c r="I247" s="80" t="b">
        <v>0</v>
      </c>
      <c r="J247" s="80" t="b">
        <v>0</v>
      </c>
      <c r="K247" s="80" t="b">
        <v>0</v>
      </c>
      <c r="L247" s="80" t="b">
        <v>0</v>
      </c>
    </row>
    <row r="248" spans="1:12" ht="15">
      <c r="A248" s="114" t="s">
        <v>2340</v>
      </c>
      <c r="B248" s="114" t="s">
        <v>2341</v>
      </c>
      <c r="C248" s="80">
        <v>2</v>
      </c>
      <c r="D248" s="118">
        <v>0.0007572109070576852</v>
      </c>
      <c r="E248" s="118">
        <v>3.449478399187365</v>
      </c>
      <c r="F248" s="80" t="s">
        <v>2459</v>
      </c>
      <c r="G248" s="80" t="b">
        <v>0</v>
      </c>
      <c r="H248" s="80" t="b">
        <v>0</v>
      </c>
      <c r="I248" s="80" t="b">
        <v>0</v>
      </c>
      <c r="J248" s="80" t="b">
        <v>0</v>
      </c>
      <c r="K248" s="80" t="b">
        <v>0</v>
      </c>
      <c r="L248" s="80" t="b">
        <v>0</v>
      </c>
    </row>
    <row r="249" spans="1:12" ht="15">
      <c r="A249" s="114" t="s">
        <v>1559</v>
      </c>
      <c r="B249" s="114" t="s">
        <v>1873</v>
      </c>
      <c r="C249" s="80">
        <v>2</v>
      </c>
      <c r="D249" s="118">
        <v>0.0007572109070576852</v>
      </c>
      <c r="E249" s="118">
        <v>2.343968214417391</v>
      </c>
      <c r="F249" s="80" t="s">
        <v>2459</v>
      </c>
      <c r="G249" s="80" t="b">
        <v>0</v>
      </c>
      <c r="H249" s="80" t="b">
        <v>0</v>
      </c>
      <c r="I249" s="80" t="b">
        <v>0</v>
      </c>
      <c r="J249" s="80" t="b">
        <v>0</v>
      </c>
      <c r="K249" s="80" t="b">
        <v>0</v>
      </c>
      <c r="L249" s="80" t="b">
        <v>0</v>
      </c>
    </row>
    <row r="250" spans="1:12" ht="15">
      <c r="A250" s="114" t="s">
        <v>1861</v>
      </c>
      <c r="B250" s="114" t="s">
        <v>1685</v>
      </c>
      <c r="C250" s="80">
        <v>2</v>
      </c>
      <c r="D250" s="118">
        <v>0.0007572109070576852</v>
      </c>
      <c r="E250" s="118">
        <v>2.604380359173108</v>
      </c>
      <c r="F250" s="80" t="s">
        <v>2459</v>
      </c>
      <c r="G250" s="80" t="b">
        <v>0</v>
      </c>
      <c r="H250" s="80" t="b">
        <v>0</v>
      </c>
      <c r="I250" s="80" t="b">
        <v>0</v>
      </c>
      <c r="J250" s="80" t="b">
        <v>0</v>
      </c>
      <c r="K250" s="80" t="b">
        <v>0</v>
      </c>
      <c r="L250" s="80" t="b">
        <v>0</v>
      </c>
    </row>
    <row r="251" spans="1:12" ht="15">
      <c r="A251" s="114" t="s">
        <v>1673</v>
      </c>
      <c r="B251" s="114" t="s">
        <v>1589</v>
      </c>
      <c r="C251" s="80">
        <v>2</v>
      </c>
      <c r="D251" s="118">
        <v>0.0008578561747487521</v>
      </c>
      <c r="E251" s="118">
        <v>2.069267157475759</v>
      </c>
      <c r="F251" s="80" t="s">
        <v>2459</v>
      </c>
      <c r="G251" s="80" t="b">
        <v>0</v>
      </c>
      <c r="H251" s="80" t="b">
        <v>0</v>
      </c>
      <c r="I251" s="80" t="b">
        <v>0</v>
      </c>
      <c r="J251" s="80" t="b">
        <v>0</v>
      </c>
      <c r="K251" s="80" t="b">
        <v>0</v>
      </c>
      <c r="L251" s="80" t="b">
        <v>0</v>
      </c>
    </row>
    <row r="252" spans="1:12" ht="15">
      <c r="A252" s="114" t="s">
        <v>1794</v>
      </c>
      <c r="B252" s="114" t="s">
        <v>1797</v>
      </c>
      <c r="C252" s="80">
        <v>2</v>
      </c>
      <c r="D252" s="118">
        <v>0.0008578561747487521</v>
      </c>
      <c r="E252" s="118">
        <v>2.6535983818432896</v>
      </c>
      <c r="F252" s="80" t="s">
        <v>2459</v>
      </c>
      <c r="G252" s="80" t="b">
        <v>0</v>
      </c>
      <c r="H252" s="80" t="b">
        <v>0</v>
      </c>
      <c r="I252" s="80" t="b">
        <v>0</v>
      </c>
      <c r="J252" s="80" t="b">
        <v>0</v>
      </c>
      <c r="K252" s="80" t="b">
        <v>0</v>
      </c>
      <c r="L252" s="80" t="b">
        <v>0</v>
      </c>
    </row>
    <row r="253" spans="1:12" ht="15">
      <c r="A253" s="114" t="s">
        <v>1797</v>
      </c>
      <c r="B253" s="114" t="s">
        <v>1673</v>
      </c>
      <c r="C253" s="80">
        <v>2</v>
      </c>
      <c r="D253" s="118">
        <v>0.0008578561747487521</v>
      </c>
      <c r="E253" s="118">
        <v>2.507470346165052</v>
      </c>
      <c r="F253" s="80" t="s">
        <v>2459</v>
      </c>
      <c r="G253" s="80" t="b">
        <v>0</v>
      </c>
      <c r="H253" s="80" t="b">
        <v>0</v>
      </c>
      <c r="I253" s="80" t="b">
        <v>0</v>
      </c>
      <c r="J253" s="80" t="b">
        <v>0</v>
      </c>
      <c r="K253" s="80" t="b">
        <v>0</v>
      </c>
      <c r="L253" s="80" t="b">
        <v>0</v>
      </c>
    </row>
    <row r="254" spans="1:12" ht="15">
      <c r="A254" s="114" t="s">
        <v>1545</v>
      </c>
      <c r="B254" s="114" t="s">
        <v>1870</v>
      </c>
      <c r="C254" s="80">
        <v>2</v>
      </c>
      <c r="D254" s="118">
        <v>0.0008578561747487521</v>
      </c>
      <c r="E254" s="118">
        <v>1.9443284208674592</v>
      </c>
      <c r="F254" s="80" t="s">
        <v>2459</v>
      </c>
      <c r="G254" s="80" t="b">
        <v>0</v>
      </c>
      <c r="H254" s="80" t="b">
        <v>0</v>
      </c>
      <c r="I254" s="80" t="b">
        <v>0</v>
      </c>
      <c r="J254" s="80" t="b">
        <v>0</v>
      </c>
      <c r="K254" s="80" t="b">
        <v>1</v>
      </c>
      <c r="L254" s="80" t="b">
        <v>0</v>
      </c>
    </row>
    <row r="255" spans="1:12" ht="15">
      <c r="A255" s="114" t="s">
        <v>1870</v>
      </c>
      <c r="B255" s="114" t="s">
        <v>1990</v>
      </c>
      <c r="C255" s="80">
        <v>2</v>
      </c>
      <c r="D255" s="118">
        <v>0.0008578561747487521</v>
      </c>
      <c r="E255" s="118">
        <v>3.0972958810760027</v>
      </c>
      <c r="F255" s="80" t="s">
        <v>2459</v>
      </c>
      <c r="G255" s="80" t="b">
        <v>0</v>
      </c>
      <c r="H255" s="80" t="b">
        <v>1</v>
      </c>
      <c r="I255" s="80" t="b">
        <v>0</v>
      </c>
      <c r="J255" s="80" t="b">
        <v>0</v>
      </c>
      <c r="K255" s="80" t="b">
        <v>0</v>
      </c>
      <c r="L255" s="80" t="b">
        <v>0</v>
      </c>
    </row>
    <row r="256" spans="1:12" ht="15">
      <c r="A256" s="114" t="s">
        <v>1798</v>
      </c>
      <c r="B256" s="114" t="s">
        <v>1721</v>
      </c>
      <c r="C256" s="80">
        <v>2</v>
      </c>
      <c r="D256" s="118">
        <v>0.0008578561747487521</v>
      </c>
      <c r="E256" s="118">
        <v>2.574417135795665</v>
      </c>
      <c r="F256" s="80" t="s">
        <v>2459</v>
      </c>
      <c r="G256" s="80" t="b">
        <v>0</v>
      </c>
      <c r="H256" s="80" t="b">
        <v>0</v>
      </c>
      <c r="I256" s="80" t="b">
        <v>0</v>
      </c>
      <c r="J256" s="80" t="b">
        <v>0</v>
      </c>
      <c r="K256" s="80" t="b">
        <v>0</v>
      </c>
      <c r="L256" s="80" t="b">
        <v>0</v>
      </c>
    </row>
    <row r="257" spans="1:12" ht="15">
      <c r="A257" s="114" t="s">
        <v>1788</v>
      </c>
      <c r="B257" s="114" t="s">
        <v>1549</v>
      </c>
      <c r="C257" s="80">
        <v>2</v>
      </c>
      <c r="D257" s="118">
        <v>0.0008578561747487521</v>
      </c>
      <c r="E257" s="118">
        <v>1.9723571444677026</v>
      </c>
      <c r="F257" s="80" t="s">
        <v>2459</v>
      </c>
      <c r="G257" s="80" t="b">
        <v>0</v>
      </c>
      <c r="H257" s="80" t="b">
        <v>0</v>
      </c>
      <c r="I257" s="80" t="b">
        <v>0</v>
      </c>
      <c r="J257" s="80" t="b">
        <v>0</v>
      </c>
      <c r="K257" s="80" t="b">
        <v>0</v>
      </c>
      <c r="L257" s="80" t="b">
        <v>0</v>
      </c>
    </row>
    <row r="258" spans="1:12" ht="15">
      <c r="A258" s="114" t="s">
        <v>1717</v>
      </c>
      <c r="B258" s="114" t="s">
        <v>1681</v>
      </c>
      <c r="C258" s="80">
        <v>2</v>
      </c>
      <c r="D258" s="118">
        <v>0.0008578561747487521</v>
      </c>
      <c r="E258" s="118">
        <v>2.4282891001174267</v>
      </c>
      <c r="F258" s="80" t="s">
        <v>2459</v>
      </c>
      <c r="G258" s="80" t="b">
        <v>0</v>
      </c>
      <c r="H258" s="80" t="b">
        <v>0</v>
      </c>
      <c r="I258" s="80" t="b">
        <v>0</v>
      </c>
      <c r="J258" s="80" t="b">
        <v>0</v>
      </c>
      <c r="K258" s="80" t="b">
        <v>0</v>
      </c>
      <c r="L258" s="80" t="b">
        <v>0</v>
      </c>
    </row>
    <row r="259" spans="1:12" ht="15">
      <c r="A259" s="114" t="s">
        <v>1638</v>
      </c>
      <c r="B259" s="114" t="s">
        <v>1624</v>
      </c>
      <c r="C259" s="80">
        <v>2</v>
      </c>
      <c r="D259" s="118">
        <v>0.0007572109070576852</v>
      </c>
      <c r="E259" s="118">
        <v>2.0972958810760023</v>
      </c>
      <c r="F259" s="80" t="s">
        <v>2459</v>
      </c>
      <c r="G259" s="80" t="b">
        <v>0</v>
      </c>
      <c r="H259" s="80" t="b">
        <v>0</v>
      </c>
      <c r="I259" s="80" t="b">
        <v>0</v>
      </c>
      <c r="J259" s="80" t="b">
        <v>0</v>
      </c>
      <c r="K259" s="80" t="b">
        <v>0</v>
      </c>
      <c r="L259" s="80" t="b">
        <v>0</v>
      </c>
    </row>
    <row r="260" spans="1:12" ht="15">
      <c r="A260" s="114" t="s">
        <v>2360</v>
      </c>
      <c r="B260" s="114" t="s">
        <v>2361</v>
      </c>
      <c r="C260" s="80">
        <v>2</v>
      </c>
      <c r="D260" s="118">
        <v>0.0008578561747487521</v>
      </c>
      <c r="E260" s="118">
        <v>3.449478399187365</v>
      </c>
      <c r="F260" s="80" t="s">
        <v>2459</v>
      </c>
      <c r="G260" s="80" t="b">
        <v>0</v>
      </c>
      <c r="H260" s="80" t="b">
        <v>0</v>
      </c>
      <c r="I260" s="80" t="b">
        <v>0</v>
      </c>
      <c r="J260" s="80" t="b">
        <v>0</v>
      </c>
      <c r="K260" s="80" t="b">
        <v>0</v>
      </c>
      <c r="L260" s="80" t="b">
        <v>0</v>
      </c>
    </row>
    <row r="261" spans="1:12" ht="15">
      <c r="A261" s="114" t="s">
        <v>2018</v>
      </c>
      <c r="B261" s="114" t="s">
        <v>1672</v>
      </c>
      <c r="C261" s="80">
        <v>2</v>
      </c>
      <c r="D261" s="118">
        <v>0.0007572109070576852</v>
      </c>
      <c r="E261" s="118">
        <v>2.6713271488037216</v>
      </c>
      <c r="F261" s="80" t="s">
        <v>2459</v>
      </c>
      <c r="G261" s="80" t="b">
        <v>0</v>
      </c>
      <c r="H261" s="80" t="b">
        <v>0</v>
      </c>
      <c r="I261" s="80" t="b">
        <v>0</v>
      </c>
      <c r="J261" s="80" t="b">
        <v>0</v>
      </c>
      <c r="K261" s="80" t="b">
        <v>0</v>
      </c>
      <c r="L261" s="80" t="b">
        <v>0</v>
      </c>
    </row>
    <row r="262" spans="1:12" ht="15">
      <c r="A262" s="114" t="s">
        <v>1591</v>
      </c>
      <c r="B262" s="114" t="s">
        <v>2362</v>
      </c>
      <c r="C262" s="80">
        <v>2</v>
      </c>
      <c r="D262" s="118">
        <v>0.0007572109070576852</v>
      </c>
      <c r="E262" s="118">
        <v>2.6365650425445093</v>
      </c>
      <c r="F262" s="80" t="s">
        <v>2459</v>
      </c>
      <c r="G262" s="80" t="b">
        <v>0</v>
      </c>
      <c r="H262" s="80" t="b">
        <v>0</v>
      </c>
      <c r="I262" s="80" t="b">
        <v>0</v>
      </c>
      <c r="J262" s="80" t="b">
        <v>0</v>
      </c>
      <c r="K262" s="80" t="b">
        <v>0</v>
      </c>
      <c r="L262" s="80" t="b">
        <v>0</v>
      </c>
    </row>
    <row r="263" spans="1:12" ht="15">
      <c r="A263" s="114" t="s">
        <v>2362</v>
      </c>
      <c r="B263" s="114" t="s">
        <v>1539</v>
      </c>
      <c r="C263" s="80">
        <v>2</v>
      </c>
      <c r="D263" s="118">
        <v>0.0007572109070576852</v>
      </c>
      <c r="E263" s="118">
        <v>2.107055718365159</v>
      </c>
      <c r="F263" s="80" t="s">
        <v>2459</v>
      </c>
      <c r="G263" s="80" t="b">
        <v>0</v>
      </c>
      <c r="H263" s="80" t="b">
        <v>0</v>
      </c>
      <c r="I263" s="80" t="b">
        <v>0</v>
      </c>
      <c r="J263" s="80" t="b">
        <v>1</v>
      </c>
      <c r="K263" s="80" t="b">
        <v>0</v>
      </c>
      <c r="L263" s="80" t="b">
        <v>0</v>
      </c>
    </row>
    <row r="264" spans="1:12" ht="15">
      <c r="A264" s="114" t="s">
        <v>1539</v>
      </c>
      <c r="B264" s="114" t="s">
        <v>1661</v>
      </c>
      <c r="C264" s="80">
        <v>2</v>
      </c>
      <c r="D264" s="118">
        <v>0.0007572109070576852</v>
      </c>
      <c r="E264" s="118">
        <v>1.5149799479437973</v>
      </c>
      <c r="F264" s="80" t="s">
        <v>2459</v>
      </c>
      <c r="G264" s="80" t="b">
        <v>1</v>
      </c>
      <c r="H264" s="80" t="b">
        <v>0</v>
      </c>
      <c r="I264" s="80" t="b">
        <v>0</v>
      </c>
      <c r="J264" s="80" t="b">
        <v>0</v>
      </c>
      <c r="K264" s="80" t="b">
        <v>0</v>
      </c>
      <c r="L264" s="80" t="b">
        <v>0</v>
      </c>
    </row>
    <row r="265" spans="1:12" ht="15">
      <c r="A265" s="114" t="s">
        <v>1661</v>
      </c>
      <c r="B265" s="114" t="s">
        <v>1694</v>
      </c>
      <c r="C265" s="80">
        <v>2</v>
      </c>
      <c r="D265" s="118">
        <v>0.0007572109070576852</v>
      </c>
      <c r="E265" s="118">
        <v>2.4282891001174267</v>
      </c>
      <c r="F265" s="80" t="s">
        <v>2459</v>
      </c>
      <c r="G265" s="80" t="b">
        <v>0</v>
      </c>
      <c r="H265" s="80" t="b">
        <v>0</v>
      </c>
      <c r="I265" s="80" t="b">
        <v>0</v>
      </c>
      <c r="J265" s="80" t="b">
        <v>0</v>
      </c>
      <c r="K265" s="80" t="b">
        <v>0</v>
      </c>
      <c r="L265" s="80" t="b">
        <v>0</v>
      </c>
    </row>
    <row r="266" spans="1:12" ht="15">
      <c r="A266" s="114" t="s">
        <v>1694</v>
      </c>
      <c r="B266" s="114" t="s">
        <v>1625</v>
      </c>
      <c r="C266" s="80">
        <v>2</v>
      </c>
      <c r="D266" s="118">
        <v>0.0007572109070576852</v>
      </c>
      <c r="E266" s="118">
        <v>2.2064403505010706</v>
      </c>
      <c r="F266" s="80" t="s">
        <v>2459</v>
      </c>
      <c r="G266" s="80" t="b">
        <v>0</v>
      </c>
      <c r="H266" s="80" t="b">
        <v>0</v>
      </c>
      <c r="I266" s="80" t="b">
        <v>0</v>
      </c>
      <c r="J266" s="80" t="b">
        <v>0</v>
      </c>
      <c r="K266" s="80" t="b">
        <v>0</v>
      </c>
      <c r="L266" s="80" t="b">
        <v>0</v>
      </c>
    </row>
    <row r="267" spans="1:12" ht="15">
      <c r="A267" s="114" t="s">
        <v>1625</v>
      </c>
      <c r="B267" s="114" t="s">
        <v>2363</v>
      </c>
      <c r="C267" s="80">
        <v>2</v>
      </c>
      <c r="D267" s="118">
        <v>0.0007572109070576852</v>
      </c>
      <c r="E267" s="118">
        <v>2.7505083948513462</v>
      </c>
      <c r="F267" s="80" t="s">
        <v>2459</v>
      </c>
      <c r="G267" s="80" t="b">
        <v>0</v>
      </c>
      <c r="H267" s="80" t="b">
        <v>0</v>
      </c>
      <c r="I267" s="80" t="b">
        <v>0</v>
      </c>
      <c r="J267" s="80" t="b">
        <v>0</v>
      </c>
      <c r="K267" s="80" t="b">
        <v>0</v>
      </c>
      <c r="L267" s="80" t="b">
        <v>0</v>
      </c>
    </row>
    <row r="268" spans="1:12" ht="15">
      <c r="A268" s="114" t="s">
        <v>2363</v>
      </c>
      <c r="B268" s="114" t="s">
        <v>1836</v>
      </c>
      <c r="C268" s="80">
        <v>2</v>
      </c>
      <c r="D268" s="118">
        <v>0.0007572109070576852</v>
      </c>
      <c r="E268" s="118">
        <v>3.2733871401316836</v>
      </c>
      <c r="F268" s="80" t="s">
        <v>2459</v>
      </c>
      <c r="G268" s="80" t="b">
        <v>0</v>
      </c>
      <c r="H268" s="80" t="b">
        <v>0</v>
      </c>
      <c r="I268" s="80" t="b">
        <v>0</v>
      </c>
      <c r="J268" s="80" t="b">
        <v>0</v>
      </c>
      <c r="K268" s="80" t="b">
        <v>0</v>
      </c>
      <c r="L268" s="80" t="b">
        <v>0</v>
      </c>
    </row>
    <row r="269" spans="1:12" ht="15">
      <c r="A269" s="114" t="s">
        <v>1836</v>
      </c>
      <c r="B269" s="114" t="s">
        <v>1556</v>
      </c>
      <c r="C269" s="80">
        <v>2</v>
      </c>
      <c r="D269" s="118">
        <v>0.0007572109070576852</v>
      </c>
      <c r="E269" s="118">
        <v>2.107055718365159</v>
      </c>
      <c r="F269" s="80" t="s">
        <v>2459</v>
      </c>
      <c r="G269" s="80" t="b">
        <v>0</v>
      </c>
      <c r="H269" s="80" t="b">
        <v>0</v>
      </c>
      <c r="I269" s="80" t="b">
        <v>0</v>
      </c>
      <c r="J269" s="80" t="b">
        <v>0</v>
      </c>
      <c r="K269" s="80" t="b">
        <v>0</v>
      </c>
      <c r="L269" s="80" t="b">
        <v>0</v>
      </c>
    </row>
    <row r="270" spans="1:12" ht="15">
      <c r="A270" s="114" t="s">
        <v>1556</v>
      </c>
      <c r="B270" s="114" t="s">
        <v>1562</v>
      </c>
      <c r="C270" s="80">
        <v>2</v>
      </c>
      <c r="D270" s="118">
        <v>0.0007572109070576852</v>
      </c>
      <c r="E270" s="118">
        <v>1.3887805588337532</v>
      </c>
      <c r="F270" s="80" t="s">
        <v>2459</v>
      </c>
      <c r="G270" s="80" t="b">
        <v>0</v>
      </c>
      <c r="H270" s="80" t="b">
        <v>0</v>
      </c>
      <c r="I270" s="80" t="b">
        <v>0</v>
      </c>
      <c r="J270" s="80" t="b">
        <v>0</v>
      </c>
      <c r="K270" s="80" t="b">
        <v>0</v>
      </c>
      <c r="L270" s="80" t="b">
        <v>0</v>
      </c>
    </row>
    <row r="271" spans="1:12" ht="15">
      <c r="A271" s="114" t="s">
        <v>1597</v>
      </c>
      <c r="B271" s="114" t="s">
        <v>1655</v>
      </c>
      <c r="C271" s="80">
        <v>2</v>
      </c>
      <c r="D271" s="118">
        <v>0.0007572109070576852</v>
      </c>
      <c r="E271" s="118">
        <v>2.127259104453446</v>
      </c>
      <c r="F271" s="80" t="s">
        <v>2459</v>
      </c>
      <c r="G271" s="80" t="b">
        <v>0</v>
      </c>
      <c r="H271" s="80" t="b">
        <v>0</v>
      </c>
      <c r="I271" s="80" t="b">
        <v>0</v>
      </c>
      <c r="J271" s="80" t="b">
        <v>0</v>
      </c>
      <c r="K271" s="80" t="b">
        <v>0</v>
      </c>
      <c r="L271" s="80" t="b">
        <v>0</v>
      </c>
    </row>
    <row r="272" spans="1:12" ht="15">
      <c r="A272" s="114" t="s">
        <v>2026</v>
      </c>
      <c r="B272" s="114" t="s">
        <v>2373</v>
      </c>
      <c r="C272" s="80">
        <v>2</v>
      </c>
      <c r="D272" s="118">
        <v>0.0007572109070576852</v>
      </c>
      <c r="E272" s="118">
        <v>3.2733871401316836</v>
      </c>
      <c r="F272" s="80" t="s">
        <v>2459</v>
      </c>
      <c r="G272" s="80" t="b">
        <v>0</v>
      </c>
      <c r="H272" s="80" t="b">
        <v>0</v>
      </c>
      <c r="I272" s="80" t="b">
        <v>0</v>
      </c>
      <c r="J272" s="80" t="b">
        <v>0</v>
      </c>
      <c r="K272" s="80" t="b">
        <v>0</v>
      </c>
      <c r="L272" s="80" t="b">
        <v>0</v>
      </c>
    </row>
    <row r="273" spans="1:12" ht="15">
      <c r="A273" s="114" t="s">
        <v>2377</v>
      </c>
      <c r="B273" s="114" t="s">
        <v>1868</v>
      </c>
      <c r="C273" s="80">
        <v>2</v>
      </c>
      <c r="D273" s="118">
        <v>0.0007572109070576852</v>
      </c>
      <c r="E273" s="118">
        <v>3.1484484035233837</v>
      </c>
      <c r="F273" s="80" t="s">
        <v>2459</v>
      </c>
      <c r="G273" s="80" t="b">
        <v>0</v>
      </c>
      <c r="H273" s="80" t="b">
        <v>0</v>
      </c>
      <c r="I273" s="80" t="b">
        <v>0</v>
      </c>
      <c r="J273" s="80" t="b">
        <v>0</v>
      </c>
      <c r="K273" s="80" t="b">
        <v>0</v>
      </c>
      <c r="L273" s="80" t="b">
        <v>0</v>
      </c>
    </row>
    <row r="274" spans="1:12" ht="15">
      <c r="A274" s="114" t="s">
        <v>1549</v>
      </c>
      <c r="B274" s="114" t="s">
        <v>1801</v>
      </c>
      <c r="C274" s="80">
        <v>2</v>
      </c>
      <c r="D274" s="118">
        <v>0.0007572109070576852</v>
      </c>
      <c r="E274" s="118">
        <v>1.954628377507271</v>
      </c>
      <c r="F274" s="80" t="s">
        <v>2459</v>
      </c>
      <c r="G274" s="80" t="b">
        <v>0</v>
      </c>
      <c r="H274" s="80" t="b">
        <v>0</v>
      </c>
      <c r="I274" s="80" t="b">
        <v>0</v>
      </c>
      <c r="J274" s="80" t="b">
        <v>0</v>
      </c>
      <c r="K274" s="80" t="b">
        <v>0</v>
      </c>
      <c r="L274" s="80" t="b">
        <v>0</v>
      </c>
    </row>
    <row r="275" spans="1:12" ht="15">
      <c r="A275" s="114" t="s">
        <v>1615</v>
      </c>
      <c r="B275" s="114" t="s">
        <v>1543</v>
      </c>
      <c r="C275" s="80">
        <v>2</v>
      </c>
      <c r="D275" s="118">
        <v>0.0008578561747487521</v>
      </c>
      <c r="E275" s="118">
        <v>1.4419439812901074</v>
      </c>
      <c r="F275" s="80" t="s">
        <v>2459</v>
      </c>
      <c r="G275" s="80" t="b">
        <v>0</v>
      </c>
      <c r="H275" s="80" t="b">
        <v>0</v>
      </c>
      <c r="I275" s="80" t="b">
        <v>0</v>
      </c>
      <c r="J275" s="80" t="b">
        <v>0</v>
      </c>
      <c r="K275" s="80" t="b">
        <v>0</v>
      </c>
      <c r="L275" s="80" t="b">
        <v>0</v>
      </c>
    </row>
    <row r="276" spans="1:12" ht="15">
      <c r="A276" s="114" t="s">
        <v>1746</v>
      </c>
      <c r="B276" s="114" t="s">
        <v>1557</v>
      </c>
      <c r="C276" s="80">
        <v>2</v>
      </c>
      <c r="D276" s="118">
        <v>0.0007572109070576852</v>
      </c>
      <c r="E276" s="118">
        <v>1.9309644593094775</v>
      </c>
      <c r="F276" s="80" t="s">
        <v>2459</v>
      </c>
      <c r="G276" s="80" t="b">
        <v>0</v>
      </c>
      <c r="H276" s="80" t="b">
        <v>0</v>
      </c>
      <c r="I276" s="80" t="b">
        <v>0</v>
      </c>
      <c r="J276" s="80" t="b">
        <v>0</v>
      </c>
      <c r="K276" s="80" t="b">
        <v>0</v>
      </c>
      <c r="L276" s="80" t="b">
        <v>0</v>
      </c>
    </row>
    <row r="277" spans="1:12" ht="15">
      <c r="A277" s="114" t="s">
        <v>1560</v>
      </c>
      <c r="B277" s="114" t="s">
        <v>1538</v>
      </c>
      <c r="C277" s="80">
        <v>2</v>
      </c>
      <c r="D277" s="118">
        <v>0.0007572109070576852</v>
      </c>
      <c r="E277" s="118">
        <v>0.9811310687752077</v>
      </c>
      <c r="F277" s="80" t="s">
        <v>2459</v>
      </c>
      <c r="G277" s="80" t="b">
        <v>0</v>
      </c>
      <c r="H277" s="80" t="b">
        <v>1</v>
      </c>
      <c r="I277" s="80" t="b">
        <v>0</v>
      </c>
      <c r="J277" s="80" t="b">
        <v>0</v>
      </c>
      <c r="K277" s="80" t="b">
        <v>0</v>
      </c>
      <c r="L277" s="80" t="b">
        <v>0</v>
      </c>
    </row>
    <row r="278" spans="1:12" ht="15">
      <c r="A278" s="114" t="s">
        <v>1538</v>
      </c>
      <c r="B278" s="114" t="s">
        <v>2033</v>
      </c>
      <c r="C278" s="80">
        <v>2</v>
      </c>
      <c r="D278" s="118">
        <v>0.0007572109070576852</v>
      </c>
      <c r="E278" s="118">
        <v>1.8584137921608657</v>
      </c>
      <c r="F278" s="80" t="s">
        <v>2459</v>
      </c>
      <c r="G278" s="80" t="b">
        <v>0</v>
      </c>
      <c r="H278" s="80" t="b">
        <v>0</v>
      </c>
      <c r="I278" s="80" t="b">
        <v>0</v>
      </c>
      <c r="J278" s="80" t="b">
        <v>0</v>
      </c>
      <c r="K278" s="80" t="b">
        <v>0</v>
      </c>
      <c r="L278" s="80" t="b">
        <v>0</v>
      </c>
    </row>
    <row r="279" spans="1:12" ht="15">
      <c r="A279" s="114" t="s">
        <v>2033</v>
      </c>
      <c r="B279" s="114" t="s">
        <v>1650</v>
      </c>
      <c r="C279" s="80">
        <v>2</v>
      </c>
      <c r="D279" s="118">
        <v>0.0007572109070576852</v>
      </c>
      <c r="E279" s="118">
        <v>2.62017462635634</v>
      </c>
      <c r="F279" s="80" t="s">
        <v>2459</v>
      </c>
      <c r="G279" s="80" t="b">
        <v>0</v>
      </c>
      <c r="H279" s="80" t="b">
        <v>0</v>
      </c>
      <c r="I279" s="80" t="b">
        <v>0</v>
      </c>
      <c r="J279" s="80" t="b">
        <v>0</v>
      </c>
      <c r="K279" s="80" t="b">
        <v>0</v>
      </c>
      <c r="L279" s="80" t="b">
        <v>0</v>
      </c>
    </row>
    <row r="280" spans="1:12" ht="15">
      <c r="A280" s="114" t="s">
        <v>1657</v>
      </c>
      <c r="B280" s="114" t="s">
        <v>1567</v>
      </c>
      <c r="C280" s="80">
        <v>2</v>
      </c>
      <c r="D280" s="118">
        <v>0.0007572109070576852</v>
      </c>
      <c r="E280" s="118">
        <v>1.8931758984200777</v>
      </c>
      <c r="F280" s="80" t="s">
        <v>2459</v>
      </c>
      <c r="G280" s="80" t="b">
        <v>0</v>
      </c>
      <c r="H280" s="80" t="b">
        <v>0</v>
      </c>
      <c r="I280" s="80" t="b">
        <v>0</v>
      </c>
      <c r="J280" s="80" t="b">
        <v>0</v>
      </c>
      <c r="K280" s="80" t="b">
        <v>0</v>
      </c>
      <c r="L280" s="80" t="b">
        <v>0</v>
      </c>
    </row>
    <row r="281" spans="1:12" ht="15">
      <c r="A281" s="114" t="s">
        <v>1567</v>
      </c>
      <c r="B281" s="114" t="s">
        <v>1799</v>
      </c>
      <c r="C281" s="80">
        <v>2</v>
      </c>
      <c r="D281" s="118">
        <v>0.0008578561747487521</v>
      </c>
      <c r="E281" s="118">
        <v>2.1221194648010346</v>
      </c>
      <c r="F281" s="80" t="s">
        <v>2459</v>
      </c>
      <c r="G281" s="80" t="b">
        <v>0</v>
      </c>
      <c r="H281" s="80" t="b">
        <v>0</v>
      </c>
      <c r="I281" s="80" t="b">
        <v>0</v>
      </c>
      <c r="J281" s="80" t="b">
        <v>0</v>
      </c>
      <c r="K281" s="80" t="b">
        <v>0</v>
      </c>
      <c r="L281" s="80" t="b">
        <v>0</v>
      </c>
    </row>
    <row r="282" spans="1:12" ht="15">
      <c r="A282" s="114" t="s">
        <v>1574</v>
      </c>
      <c r="B282" s="114" t="s">
        <v>1538</v>
      </c>
      <c r="C282" s="80">
        <v>2</v>
      </c>
      <c r="D282" s="118">
        <v>0.0007572109070576852</v>
      </c>
      <c r="E282" s="118">
        <v>1.0729014421308531</v>
      </c>
      <c r="F282" s="80" t="s">
        <v>2459</v>
      </c>
      <c r="G282" s="80" t="b">
        <v>0</v>
      </c>
      <c r="H282" s="80" t="b">
        <v>1</v>
      </c>
      <c r="I282" s="80" t="b">
        <v>0</v>
      </c>
      <c r="J282" s="80" t="b">
        <v>0</v>
      </c>
      <c r="K282" s="80" t="b">
        <v>0</v>
      </c>
      <c r="L282" s="80" t="b">
        <v>0</v>
      </c>
    </row>
    <row r="283" spans="1:12" ht="15">
      <c r="A283" s="114" t="s">
        <v>1802</v>
      </c>
      <c r="B283" s="114" t="s">
        <v>1601</v>
      </c>
      <c r="C283" s="80">
        <v>2</v>
      </c>
      <c r="D283" s="118">
        <v>0.0007572109070576852</v>
      </c>
      <c r="E283" s="118">
        <v>2.2733871401316836</v>
      </c>
      <c r="F283" s="80" t="s">
        <v>2459</v>
      </c>
      <c r="G283" s="80" t="b">
        <v>0</v>
      </c>
      <c r="H283" s="80" t="b">
        <v>0</v>
      </c>
      <c r="I283" s="80" t="b">
        <v>0</v>
      </c>
      <c r="J283" s="80" t="b">
        <v>0</v>
      </c>
      <c r="K283" s="80" t="b">
        <v>0</v>
      </c>
      <c r="L283" s="80" t="b">
        <v>0</v>
      </c>
    </row>
    <row r="284" spans="1:12" ht="15">
      <c r="A284" s="114" t="s">
        <v>2388</v>
      </c>
      <c r="B284" s="114" t="s">
        <v>1882</v>
      </c>
      <c r="C284" s="80">
        <v>2</v>
      </c>
      <c r="D284" s="118">
        <v>0.0007572109070576852</v>
      </c>
      <c r="E284" s="118">
        <v>3.1484484035233837</v>
      </c>
      <c r="F284" s="80" t="s">
        <v>2459</v>
      </c>
      <c r="G284" s="80" t="b">
        <v>0</v>
      </c>
      <c r="H284" s="80" t="b">
        <v>0</v>
      </c>
      <c r="I284" s="80" t="b">
        <v>0</v>
      </c>
      <c r="J284" s="80" t="b">
        <v>0</v>
      </c>
      <c r="K284" s="80" t="b">
        <v>0</v>
      </c>
      <c r="L284" s="80" t="b">
        <v>0</v>
      </c>
    </row>
    <row r="285" spans="1:12" ht="15">
      <c r="A285" s="114" t="s">
        <v>1538</v>
      </c>
      <c r="B285" s="114" t="s">
        <v>1622</v>
      </c>
      <c r="C285" s="80">
        <v>2</v>
      </c>
      <c r="D285" s="118">
        <v>0.0007572109070576852</v>
      </c>
      <c r="E285" s="118">
        <v>1.3355350468805283</v>
      </c>
      <c r="F285" s="80" t="s">
        <v>2459</v>
      </c>
      <c r="G285" s="80" t="b">
        <v>0</v>
      </c>
      <c r="H285" s="80" t="b">
        <v>0</v>
      </c>
      <c r="I285" s="80" t="b">
        <v>0</v>
      </c>
      <c r="J285" s="80" t="b">
        <v>0</v>
      </c>
      <c r="K285" s="80" t="b">
        <v>0</v>
      </c>
      <c r="L285" s="80" t="b">
        <v>0</v>
      </c>
    </row>
    <row r="286" spans="1:12" ht="15">
      <c r="A286" s="114" t="s">
        <v>1602</v>
      </c>
      <c r="B286" s="114" t="s">
        <v>1652</v>
      </c>
      <c r="C286" s="80">
        <v>2</v>
      </c>
      <c r="D286" s="118">
        <v>0.0007572109070576852</v>
      </c>
      <c r="E286" s="118">
        <v>2.0181146350283776</v>
      </c>
      <c r="F286" s="80" t="s">
        <v>2459</v>
      </c>
      <c r="G286" s="80" t="b">
        <v>0</v>
      </c>
      <c r="H286" s="80" t="b">
        <v>0</v>
      </c>
      <c r="I286" s="80" t="b">
        <v>0</v>
      </c>
      <c r="J286" s="80" t="b">
        <v>0</v>
      </c>
      <c r="K286" s="80" t="b">
        <v>0</v>
      </c>
      <c r="L286" s="80" t="b">
        <v>0</v>
      </c>
    </row>
    <row r="287" spans="1:12" ht="15">
      <c r="A287" s="114" t="s">
        <v>2393</v>
      </c>
      <c r="B287" s="114" t="s">
        <v>2394</v>
      </c>
      <c r="C287" s="80">
        <v>2</v>
      </c>
      <c r="D287" s="118">
        <v>0.0007572109070576852</v>
      </c>
      <c r="E287" s="118">
        <v>3.449478399187365</v>
      </c>
      <c r="F287" s="80" t="s">
        <v>2459</v>
      </c>
      <c r="G287" s="80" t="b">
        <v>0</v>
      </c>
      <c r="H287" s="80" t="b">
        <v>0</v>
      </c>
      <c r="I287" s="80" t="b">
        <v>0</v>
      </c>
      <c r="J287" s="80" t="b">
        <v>0</v>
      </c>
      <c r="K287" s="80" t="b">
        <v>0</v>
      </c>
      <c r="L287" s="80" t="b">
        <v>0</v>
      </c>
    </row>
    <row r="288" spans="1:12" ht="15">
      <c r="A288" s="114" t="s">
        <v>1542</v>
      </c>
      <c r="B288" s="114" t="s">
        <v>1581</v>
      </c>
      <c r="C288" s="80">
        <v>2</v>
      </c>
      <c r="D288" s="118">
        <v>0.0008578561747487521</v>
      </c>
      <c r="E288" s="118">
        <v>1.3191446306923589</v>
      </c>
      <c r="F288" s="80" t="s">
        <v>2459</v>
      </c>
      <c r="G288" s="80" t="b">
        <v>0</v>
      </c>
      <c r="H288" s="80" t="b">
        <v>0</v>
      </c>
      <c r="I288" s="80" t="b">
        <v>0</v>
      </c>
      <c r="J288" s="80" t="b">
        <v>0</v>
      </c>
      <c r="K288" s="80" t="b">
        <v>0</v>
      </c>
      <c r="L288" s="80" t="b">
        <v>0</v>
      </c>
    </row>
    <row r="289" spans="1:12" ht="15">
      <c r="A289" s="114" t="s">
        <v>1546</v>
      </c>
      <c r="B289" s="114" t="s">
        <v>2396</v>
      </c>
      <c r="C289" s="80">
        <v>2</v>
      </c>
      <c r="D289" s="118">
        <v>0.0007572109070576852</v>
      </c>
      <c r="E289" s="118">
        <v>2.2733871401316836</v>
      </c>
      <c r="F289" s="80" t="s">
        <v>2459</v>
      </c>
      <c r="G289" s="80" t="b">
        <v>0</v>
      </c>
      <c r="H289" s="80" t="b">
        <v>0</v>
      </c>
      <c r="I289" s="80" t="b">
        <v>0</v>
      </c>
      <c r="J289" s="80" t="b">
        <v>0</v>
      </c>
      <c r="K289" s="80" t="b">
        <v>0</v>
      </c>
      <c r="L289" s="80" t="b">
        <v>0</v>
      </c>
    </row>
    <row r="290" spans="1:12" ht="15">
      <c r="A290" s="114" t="s">
        <v>1586</v>
      </c>
      <c r="B290" s="114" t="s">
        <v>1924</v>
      </c>
      <c r="C290" s="80">
        <v>2</v>
      </c>
      <c r="D290" s="118">
        <v>0.0007572109070576852</v>
      </c>
      <c r="E290" s="118">
        <v>2.53302445063744</v>
      </c>
      <c r="F290" s="80" t="s">
        <v>2459</v>
      </c>
      <c r="G290" s="80" t="b">
        <v>0</v>
      </c>
      <c r="H290" s="80" t="b">
        <v>0</v>
      </c>
      <c r="I290" s="80" t="b">
        <v>0</v>
      </c>
      <c r="J290" s="80" t="b">
        <v>0</v>
      </c>
      <c r="K290" s="80" t="b">
        <v>0</v>
      </c>
      <c r="L290" s="80" t="b">
        <v>0</v>
      </c>
    </row>
    <row r="291" spans="1:12" ht="15">
      <c r="A291" s="114" t="s">
        <v>1924</v>
      </c>
      <c r="B291" s="114" t="s">
        <v>1581</v>
      </c>
      <c r="C291" s="80">
        <v>2</v>
      </c>
      <c r="D291" s="118">
        <v>0.0007572109070576852</v>
      </c>
      <c r="E291" s="118">
        <v>2.3983258767399835</v>
      </c>
      <c r="F291" s="80" t="s">
        <v>2459</v>
      </c>
      <c r="G291" s="80" t="b">
        <v>0</v>
      </c>
      <c r="H291" s="80" t="b">
        <v>0</v>
      </c>
      <c r="I291" s="80" t="b">
        <v>0</v>
      </c>
      <c r="J291" s="80" t="b">
        <v>0</v>
      </c>
      <c r="K291" s="80" t="b">
        <v>0</v>
      </c>
      <c r="L291" s="80" t="b">
        <v>0</v>
      </c>
    </row>
    <row r="292" spans="1:12" ht="15">
      <c r="A292" s="114" t="s">
        <v>1543</v>
      </c>
      <c r="B292" s="114" t="s">
        <v>1556</v>
      </c>
      <c r="C292" s="80">
        <v>2</v>
      </c>
      <c r="D292" s="118">
        <v>0.0007572109070576852</v>
      </c>
      <c r="E292" s="118">
        <v>1.2039657313732153</v>
      </c>
      <c r="F292" s="80" t="s">
        <v>2459</v>
      </c>
      <c r="G292" s="80" t="b">
        <v>0</v>
      </c>
      <c r="H292" s="80" t="b">
        <v>0</v>
      </c>
      <c r="I292" s="80" t="b">
        <v>0</v>
      </c>
      <c r="J292" s="80" t="b">
        <v>0</v>
      </c>
      <c r="K292" s="80" t="b">
        <v>0</v>
      </c>
      <c r="L292" s="80" t="b">
        <v>0</v>
      </c>
    </row>
    <row r="293" spans="1:12" ht="15">
      <c r="A293" s="114" t="s">
        <v>1669</v>
      </c>
      <c r="B293" s="114" t="s">
        <v>1560</v>
      </c>
      <c r="C293" s="80">
        <v>2</v>
      </c>
      <c r="D293" s="118">
        <v>0.0007572109070576852</v>
      </c>
      <c r="E293" s="118">
        <v>1.8474184078594027</v>
      </c>
      <c r="F293" s="80" t="s">
        <v>2459</v>
      </c>
      <c r="G293" s="80" t="b">
        <v>0</v>
      </c>
      <c r="H293" s="80" t="b">
        <v>0</v>
      </c>
      <c r="I293" s="80" t="b">
        <v>0</v>
      </c>
      <c r="J293" s="80" t="b">
        <v>0</v>
      </c>
      <c r="K293" s="80" t="b">
        <v>1</v>
      </c>
      <c r="L293" s="80" t="b">
        <v>0</v>
      </c>
    </row>
    <row r="294" spans="1:12" ht="15">
      <c r="A294" s="114" t="s">
        <v>1599</v>
      </c>
      <c r="B294" s="114" t="s">
        <v>1747</v>
      </c>
      <c r="C294" s="80">
        <v>2</v>
      </c>
      <c r="D294" s="118">
        <v>0.0007572109070576852</v>
      </c>
      <c r="E294" s="118">
        <v>2.194205894084059</v>
      </c>
      <c r="F294" s="80" t="s">
        <v>2459</v>
      </c>
      <c r="G294" s="80" t="b">
        <v>0</v>
      </c>
      <c r="H294" s="80" t="b">
        <v>0</v>
      </c>
      <c r="I294" s="80" t="b">
        <v>0</v>
      </c>
      <c r="J294" s="80" t="b">
        <v>0</v>
      </c>
      <c r="K294" s="80" t="b">
        <v>0</v>
      </c>
      <c r="L294" s="80" t="b">
        <v>0</v>
      </c>
    </row>
    <row r="295" spans="1:12" ht="15">
      <c r="A295" s="114" t="s">
        <v>1747</v>
      </c>
      <c r="B295" s="114" t="s">
        <v>1546</v>
      </c>
      <c r="C295" s="80">
        <v>2</v>
      </c>
      <c r="D295" s="118">
        <v>0.0008578561747487521</v>
      </c>
      <c r="E295" s="118">
        <v>1.7820254462974112</v>
      </c>
      <c r="F295" s="80" t="s">
        <v>2459</v>
      </c>
      <c r="G295" s="80" t="b">
        <v>0</v>
      </c>
      <c r="H295" s="80" t="b">
        <v>0</v>
      </c>
      <c r="I295" s="80" t="b">
        <v>0</v>
      </c>
      <c r="J295" s="80" t="b">
        <v>0</v>
      </c>
      <c r="K295" s="80" t="b">
        <v>0</v>
      </c>
      <c r="L295" s="80" t="b">
        <v>0</v>
      </c>
    </row>
    <row r="296" spans="1:12" ht="15">
      <c r="A296" s="114" t="s">
        <v>1637</v>
      </c>
      <c r="B296" s="114" t="s">
        <v>1546</v>
      </c>
      <c r="C296" s="80">
        <v>2</v>
      </c>
      <c r="D296" s="118">
        <v>0.0008578561747487521</v>
      </c>
      <c r="E296" s="118">
        <v>1.6059341872417299</v>
      </c>
      <c r="F296" s="80" t="s">
        <v>2459</v>
      </c>
      <c r="G296" s="80" t="b">
        <v>0</v>
      </c>
      <c r="H296" s="80" t="b">
        <v>0</v>
      </c>
      <c r="I296" s="80" t="b">
        <v>0</v>
      </c>
      <c r="J296" s="80" t="b">
        <v>0</v>
      </c>
      <c r="K296" s="80" t="b">
        <v>0</v>
      </c>
      <c r="L296" s="80" t="b">
        <v>0</v>
      </c>
    </row>
    <row r="297" spans="1:12" ht="15">
      <c r="A297" s="114" t="s">
        <v>1546</v>
      </c>
      <c r="B297" s="114" t="s">
        <v>1567</v>
      </c>
      <c r="C297" s="80">
        <v>2</v>
      </c>
      <c r="D297" s="118">
        <v>0.0007572109070576852</v>
      </c>
      <c r="E297" s="118">
        <v>1.3191446306923589</v>
      </c>
      <c r="F297" s="80" t="s">
        <v>2459</v>
      </c>
      <c r="G297" s="80" t="b">
        <v>0</v>
      </c>
      <c r="H297" s="80" t="b">
        <v>0</v>
      </c>
      <c r="I297" s="80" t="b">
        <v>0</v>
      </c>
      <c r="J297" s="80" t="b">
        <v>0</v>
      </c>
      <c r="K297" s="80" t="b">
        <v>0</v>
      </c>
      <c r="L297" s="80" t="b">
        <v>0</v>
      </c>
    </row>
    <row r="298" spans="1:12" ht="15">
      <c r="A298" s="114" t="s">
        <v>1646</v>
      </c>
      <c r="B298" s="114" t="s">
        <v>1886</v>
      </c>
      <c r="C298" s="80">
        <v>2</v>
      </c>
      <c r="D298" s="118">
        <v>0.0007572109070576852</v>
      </c>
      <c r="E298" s="118">
        <v>2.4952358897480402</v>
      </c>
      <c r="F298" s="80" t="s">
        <v>2459</v>
      </c>
      <c r="G298" s="80" t="b">
        <v>0</v>
      </c>
      <c r="H298" s="80" t="b">
        <v>1</v>
      </c>
      <c r="I298" s="80" t="b">
        <v>0</v>
      </c>
      <c r="J298" s="80" t="b">
        <v>0</v>
      </c>
      <c r="K298" s="80" t="b">
        <v>0</v>
      </c>
      <c r="L298" s="80" t="b">
        <v>0</v>
      </c>
    </row>
    <row r="299" spans="1:12" ht="15">
      <c r="A299" s="114" t="s">
        <v>1886</v>
      </c>
      <c r="B299" s="114" t="s">
        <v>1550</v>
      </c>
      <c r="C299" s="80">
        <v>2</v>
      </c>
      <c r="D299" s="118">
        <v>0.0008578561747487521</v>
      </c>
      <c r="E299" s="118">
        <v>2.0515383905153275</v>
      </c>
      <c r="F299" s="80" t="s">
        <v>2459</v>
      </c>
      <c r="G299" s="80" t="b">
        <v>0</v>
      </c>
      <c r="H299" s="80" t="b">
        <v>0</v>
      </c>
      <c r="I299" s="80" t="b">
        <v>0</v>
      </c>
      <c r="J299" s="80" t="b">
        <v>0</v>
      </c>
      <c r="K299" s="80" t="b">
        <v>0</v>
      </c>
      <c r="L299" s="80" t="b">
        <v>0</v>
      </c>
    </row>
    <row r="300" spans="1:12" ht="15">
      <c r="A300" s="114" t="s">
        <v>1750</v>
      </c>
      <c r="B300" s="114" t="s">
        <v>1554</v>
      </c>
      <c r="C300" s="80">
        <v>2</v>
      </c>
      <c r="D300" s="118">
        <v>0.0007572109070576852</v>
      </c>
      <c r="E300" s="118">
        <v>1.9116593041140908</v>
      </c>
      <c r="F300" s="80" t="s">
        <v>2459</v>
      </c>
      <c r="G300" s="80" t="b">
        <v>0</v>
      </c>
      <c r="H300" s="80" t="b">
        <v>0</v>
      </c>
      <c r="I300" s="80" t="b">
        <v>0</v>
      </c>
      <c r="J300" s="80" t="b">
        <v>0</v>
      </c>
      <c r="K300" s="80" t="b">
        <v>0</v>
      </c>
      <c r="L300" s="80" t="b">
        <v>0</v>
      </c>
    </row>
    <row r="301" spans="1:12" ht="15">
      <c r="A301" s="114" t="s">
        <v>1548</v>
      </c>
      <c r="B301" s="114" t="s">
        <v>1550</v>
      </c>
      <c r="C301" s="80">
        <v>2</v>
      </c>
      <c r="D301" s="118">
        <v>0.0007572109070576852</v>
      </c>
      <c r="E301" s="118">
        <v>1.2733871401316839</v>
      </c>
      <c r="F301" s="80" t="s">
        <v>2459</v>
      </c>
      <c r="G301" s="80" t="b">
        <v>0</v>
      </c>
      <c r="H301" s="80" t="b">
        <v>1</v>
      </c>
      <c r="I301" s="80" t="b">
        <v>0</v>
      </c>
      <c r="J301" s="80" t="b">
        <v>0</v>
      </c>
      <c r="K301" s="80" t="b">
        <v>0</v>
      </c>
      <c r="L301" s="80" t="b">
        <v>0</v>
      </c>
    </row>
    <row r="302" spans="1:12" ht="15">
      <c r="A302" s="114" t="s">
        <v>1542</v>
      </c>
      <c r="B302" s="114" t="s">
        <v>1538</v>
      </c>
      <c r="C302" s="80">
        <v>2</v>
      </c>
      <c r="D302" s="118">
        <v>0.0007572109070576852</v>
      </c>
      <c r="E302" s="118">
        <v>0.7470478627418398</v>
      </c>
      <c r="F302" s="80" t="s">
        <v>2459</v>
      </c>
      <c r="G302" s="80" t="b">
        <v>0</v>
      </c>
      <c r="H302" s="80" t="b">
        <v>0</v>
      </c>
      <c r="I302" s="80" t="b">
        <v>0</v>
      </c>
      <c r="J302" s="80" t="b">
        <v>0</v>
      </c>
      <c r="K302" s="80" t="b">
        <v>0</v>
      </c>
      <c r="L302" s="80" t="b">
        <v>0</v>
      </c>
    </row>
    <row r="303" spans="1:12" ht="15">
      <c r="A303" s="114" t="s">
        <v>1538</v>
      </c>
      <c r="B303" s="114" t="s">
        <v>1565</v>
      </c>
      <c r="C303" s="80">
        <v>2</v>
      </c>
      <c r="D303" s="118">
        <v>0.0007572109070576852</v>
      </c>
      <c r="E303" s="118">
        <v>1.1314150642246035</v>
      </c>
      <c r="F303" s="80" t="s">
        <v>2459</v>
      </c>
      <c r="G303" s="80" t="b">
        <v>0</v>
      </c>
      <c r="H303" s="80" t="b">
        <v>0</v>
      </c>
      <c r="I303" s="80" t="b">
        <v>0</v>
      </c>
      <c r="J303" s="80" t="b">
        <v>0</v>
      </c>
      <c r="K303" s="80" t="b">
        <v>0</v>
      </c>
      <c r="L303" s="80" t="b">
        <v>0</v>
      </c>
    </row>
    <row r="304" spans="1:12" ht="15">
      <c r="A304" s="114" t="s">
        <v>1615</v>
      </c>
      <c r="B304" s="114" t="s">
        <v>1542</v>
      </c>
      <c r="C304" s="80">
        <v>2</v>
      </c>
      <c r="D304" s="118">
        <v>0.0007572109070576852</v>
      </c>
      <c r="E304" s="118">
        <v>1.4303621087402922</v>
      </c>
      <c r="F304" s="80" t="s">
        <v>2459</v>
      </c>
      <c r="G304" s="80" t="b">
        <v>0</v>
      </c>
      <c r="H304" s="80" t="b">
        <v>0</v>
      </c>
      <c r="I304" s="80" t="b">
        <v>0</v>
      </c>
      <c r="J304" s="80" t="b">
        <v>0</v>
      </c>
      <c r="K304" s="80" t="b">
        <v>0</v>
      </c>
      <c r="L304" s="80" t="b">
        <v>0</v>
      </c>
    </row>
    <row r="305" spans="1:12" ht="15">
      <c r="A305" s="114" t="s">
        <v>1752</v>
      </c>
      <c r="B305" s="114" t="s">
        <v>1887</v>
      </c>
      <c r="C305" s="80">
        <v>2</v>
      </c>
      <c r="D305" s="118">
        <v>0.0007572109070576852</v>
      </c>
      <c r="E305" s="118">
        <v>2.6713271488037216</v>
      </c>
      <c r="F305" s="80" t="s">
        <v>2459</v>
      </c>
      <c r="G305" s="80" t="b">
        <v>0</v>
      </c>
      <c r="H305" s="80" t="b">
        <v>0</v>
      </c>
      <c r="I305" s="80" t="b">
        <v>0</v>
      </c>
      <c r="J305" s="80" t="b">
        <v>0</v>
      </c>
      <c r="K305" s="80" t="b">
        <v>0</v>
      </c>
      <c r="L305" s="80" t="b">
        <v>0</v>
      </c>
    </row>
    <row r="306" spans="1:12" ht="15">
      <c r="A306" s="114" t="s">
        <v>1887</v>
      </c>
      <c r="B306" s="114" t="s">
        <v>1574</v>
      </c>
      <c r="C306" s="80">
        <v>2</v>
      </c>
      <c r="D306" s="118">
        <v>0.0007572109070576852</v>
      </c>
      <c r="E306" s="118">
        <v>2.2190294778090913</v>
      </c>
      <c r="F306" s="80" t="s">
        <v>2459</v>
      </c>
      <c r="G306" s="80" t="b">
        <v>0</v>
      </c>
      <c r="H306" s="80" t="b">
        <v>0</v>
      </c>
      <c r="I306" s="80" t="b">
        <v>0</v>
      </c>
      <c r="J306" s="80" t="b">
        <v>0</v>
      </c>
      <c r="K306" s="80" t="b">
        <v>1</v>
      </c>
      <c r="L306" s="80" t="b">
        <v>0</v>
      </c>
    </row>
    <row r="307" spans="1:12" ht="15">
      <c r="A307" s="114" t="s">
        <v>1733</v>
      </c>
      <c r="B307" s="114" t="s">
        <v>1603</v>
      </c>
      <c r="C307" s="80">
        <v>2</v>
      </c>
      <c r="D307" s="118">
        <v>0.0007572109070576852</v>
      </c>
      <c r="E307" s="118">
        <v>2.194205894084059</v>
      </c>
      <c r="F307" s="80" t="s">
        <v>2459</v>
      </c>
      <c r="G307" s="80" t="b">
        <v>0</v>
      </c>
      <c r="H307" s="80" t="b">
        <v>1</v>
      </c>
      <c r="I307" s="80" t="b">
        <v>0</v>
      </c>
      <c r="J307" s="80" t="b">
        <v>0</v>
      </c>
      <c r="K307" s="80" t="b">
        <v>1</v>
      </c>
      <c r="L307" s="80" t="b">
        <v>0</v>
      </c>
    </row>
    <row r="308" spans="1:12" ht="15">
      <c r="A308" s="114" t="s">
        <v>1614</v>
      </c>
      <c r="B308" s="114" t="s">
        <v>1752</v>
      </c>
      <c r="C308" s="80">
        <v>2</v>
      </c>
      <c r="D308" s="118">
        <v>0.0007572109070576852</v>
      </c>
      <c r="E308" s="118">
        <v>2.2319944549734587</v>
      </c>
      <c r="F308" s="80" t="s">
        <v>2459</v>
      </c>
      <c r="G308" s="80" t="b">
        <v>0</v>
      </c>
      <c r="H308" s="80" t="b">
        <v>0</v>
      </c>
      <c r="I308" s="80" t="b">
        <v>0</v>
      </c>
      <c r="J308" s="80" t="b">
        <v>0</v>
      </c>
      <c r="K308" s="80" t="b">
        <v>0</v>
      </c>
      <c r="L308" s="80" t="b">
        <v>0</v>
      </c>
    </row>
    <row r="309" spans="1:12" ht="15">
      <c r="A309" s="114" t="s">
        <v>1752</v>
      </c>
      <c r="B309" s="114" t="s">
        <v>2403</v>
      </c>
      <c r="C309" s="80">
        <v>2</v>
      </c>
      <c r="D309" s="118">
        <v>0.0007572109070576852</v>
      </c>
      <c r="E309" s="118">
        <v>2.972357144467703</v>
      </c>
      <c r="F309" s="80" t="s">
        <v>2459</v>
      </c>
      <c r="G309" s="80" t="b">
        <v>0</v>
      </c>
      <c r="H309" s="80" t="b">
        <v>0</v>
      </c>
      <c r="I309" s="80" t="b">
        <v>0</v>
      </c>
      <c r="J309" s="80" t="b">
        <v>0</v>
      </c>
      <c r="K309" s="80" t="b">
        <v>0</v>
      </c>
      <c r="L309" s="80" t="b">
        <v>0</v>
      </c>
    </row>
    <row r="310" spans="1:12" ht="15">
      <c r="A310" s="114" t="s">
        <v>2403</v>
      </c>
      <c r="B310" s="114" t="s">
        <v>1614</v>
      </c>
      <c r="C310" s="80">
        <v>2</v>
      </c>
      <c r="D310" s="118">
        <v>0.0007572109070576852</v>
      </c>
      <c r="E310" s="118">
        <v>2.7091157096931213</v>
      </c>
      <c r="F310" s="80" t="s">
        <v>2459</v>
      </c>
      <c r="G310" s="80" t="b">
        <v>0</v>
      </c>
      <c r="H310" s="80" t="b">
        <v>0</v>
      </c>
      <c r="I310" s="80" t="b">
        <v>0</v>
      </c>
      <c r="J310" s="80" t="b">
        <v>0</v>
      </c>
      <c r="K310" s="80" t="b">
        <v>0</v>
      </c>
      <c r="L310" s="80" t="b">
        <v>0</v>
      </c>
    </row>
    <row r="311" spans="1:12" ht="15">
      <c r="A311" s="114" t="s">
        <v>1786</v>
      </c>
      <c r="B311" s="114" t="s">
        <v>1539</v>
      </c>
      <c r="C311" s="80">
        <v>2</v>
      </c>
      <c r="D311" s="118">
        <v>0.0007572109070576852</v>
      </c>
      <c r="E311" s="118">
        <v>1.7091157096931213</v>
      </c>
      <c r="F311" s="80" t="s">
        <v>2459</v>
      </c>
      <c r="G311" s="80" t="b">
        <v>1</v>
      </c>
      <c r="H311" s="80" t="b">
        <v>0</v>
      </c>
      <c r="I311" s="80" t="b">
        <v>0</v>
      </c>
      <c r="J311" s="80" t="b">
        <v>1</v>
      </c>
      <c r="K311" s="80" t="b">
        <v>0</v>
      </c>
      <c r="L311" s="80" t="b">
        <v>0</v>
      </c>
    </row>
    <row r="312" spans="1:12" ht="15">
      <c r="A312" s="114" t="s">
        <v>1569</v>
      </c>
      <c r="B312" s="114" t="s">
        <v>1551</v>
      </c>
      <c r="C312" s="80">
        <v>2</v>
      </c>
      <c r="D312" s="118">
        <v>0.0007572109070576852</v>
      </c>
      <c r="E312" s="118">
        <v>1.423149460465016</v>
      </c>
      <c r="F312" s="80" t="s">
        <v>2459</v>
      </c>
      <c r="G312" s="80" t="b">
        <v>0</v>
      </c>
      <c r="H312" s="80" t="b">
        <v>0</v>
      </c>
      <c r="I312" s="80" t="b">
        <v>0</v>
      </c>
      <c r="J312" s="80" t="b">
        <v>0</v>
      </c>
      <c r="K312" s="80" t="b">
        <v>0</v>
      </c>
      <c r="L312" s="80" t="b">
        <v>0</v>
      </c>
    </row>
    <row r="313" spans="1:12" ht="15">
      <c r="A313" s="114" t="s">
        <v>1537</v>
      </c>
      <c r="B313" s="114" t="s">
        <v>1582</v>
      </c>
      <c r="C313" s="80">
        <v>2</v>
      </c>
      <c r="D313" s="118">
        <v>0.0007572109070576852</v>
      </c>
      <c r="E313" s="118">
        <v>1.048077858405821</v>
      </c>
      <c r="F313" s="80" t="s">
        <v>2459</v>
      </c>
      <c r="G313" s="80" t="b">
        <v>0</v>
      </c>
      <c r="H313" s="80" t="b">
        <v>0</v>
      </c>
      <c r="I313" s="80" t="b">
        <v>0</v>
      </c>
      <c r="J313" s="80" t="b">
        <v>0</v>
      </c>
      <c r="K313" s="80" t="b">
        <v>0</v>
      </c>
      <c r="L313" s="80" t="b">
        <v>0</v>
      </c>
    </row>
    <row r="314" spans="1:12" ht="15">
      <c r="A314" s="114" t="s">
        <v>1593</v>
      </c>
      <c r="B314" s="114" t="s">
        <v>1546</v>
      </c>
      <c r="C314" s="80">
        <v>2</v>
      </c>
      <c r="D314" s="118">
        <v>0.0007572109070576852</v>
      </c>
      <c r="E314" s="118">
        <v>1.5187840115228297</v>
      </c>
      <c r="F314" s="80" t="s">
        <v>2459</v>
      </c>
      <c r="G314" s="80" t="b">
        <v>0</v>
      </c>
      <c r="H314" s="80" t="b">
        <v>0</v>
      </c>
      <c r="I314" s="80" t="b">
        <v>0</v>
      </c>
      <c r="J314" s="80" t="b">
        <v>0</v>
      </c>
      <c r="K314" s="80" t="b">
        <v>0</v>
      </c>
      <c r="L314" s="80" t="b">
        <v>0</v>
      </c>
    </row>
    <row r="315" spans="1:12" ht="15">
      <c r="A315" s="114" t="s">
        <v>1546</v>
      </c>
      <c r="B315" s="114" t="s">
        <v>2049</v>
      </c>
      <c r="C315" s="80">
        <v>2</v>
      </c>
      <c r="D315" s="118">
        <v>0.0007572109070576852</v>
      </c>
      <c r="E315" s="118">
        <v>2.0972958810760027</v>
      </c>
      <c r="F315" s="80" t="s">
        <v>2459</v>
      </c>
      <c r="G315" s="80" t="b">
        <v>0</v>
      </c>
      <c r="H315" s="80" t="b">
        <v>0</v>
      </c>
      <c r="I315" s="80" t="b">
        <v>0</v>
      </c>
      <c r="J315" s="80" t="b">
        <v>0</v>
      </c>
      <c r="K315" s="80" t="b">
        <v>0</v>
      </c>
      <c r="L315" s="80" t="b">
        <v>0</v>
      </c>
    </row>
    <row r="316" spans="1:12" ht="15">
      <c r="A316" s="114" t="s">
        <v>1538</v>
      </c>
      <c r="B316" s="114" t="s">
        <v>1654</v>
      </c>
      <c r="C316" s="80">
        <v>2</v>
      </c>
      <c r="D316" s="118">
        <v>0.0007572109070576852</v>
      </c>
      <c r="E316" s="118">
        <v>1.3812925374412033</v>
      </c>
      <c r="F316" s="80" t="s">
        <v>2459</v>
      </c>
      <c r="G316" s="80" t="b">
        <v>0</v>
      </c>
      <c r="H316" s="80" t="b">
        <v>0</v>
      </c>
      <c r="I316" s="80" t="b">
        <v>0</v>
      </c>
      <c r="J316" s="80" t="b">
        <v>0</v>
      </c>
      <c r="K316" s="80" t="b">
        <v>0</v>
      </c>
      <c r="L316" s="80" t="b">
        <v>0</v>
      </c>
    </row>
    <row r="317" spans="1:12" ht="15">
      <c r="A317" s="114" t="s">
        <v>1575</v>
      </c>
      <c r="B317" s="114" t="s">
        <v>1547</v>
      </c>
      <c r="C317" s="80">
        <v>2</v>
      </c>
      <c r="D317" s="118">
        <v>0.0007572109070576852</v>
      </c>
      <c r="E317" s="118">
        <v>1.4002603765171835</v>
      </c>
      <c r="F317" s="80" t="s">
        <v>2459</v>
      </c>
      <c r="G317" s="80" t="b">
        <v>0</v>
      </c>
      <c r="H317" s="80" t="b">
        <v>0</v>
      </c>
      <c r="I317" s="80" t="b">
        <v>0</v>
      </c>
      <c r="J317" s="80" t="b">
        <v>0</v>
      </c>
      <c r="K317" s="80" t="b">
        <v>0</v>
      </c>
      <c r="L317" s="80" t="b">
        <v>0</v>
      </c>
    </row>
    <row r="318" spans="1:12" ht="15">
      <c r="A318" s="114" t="s">
        <v>1806</v>
      </c>
      <c r="B318" s="114" t="s">
        <v>1550</v>
      </c>
      <c r="C318" s="80">
        <v>2</v>
      </c>
      <c r="D318" s="118">
        <v>0.0007572109070576852</v>
      </c>
      <c r="E318" s="118">
        <v>2.0515383905153275</v>
      </c>
      <c r="F318" s="80" t="s">
        <v>2459</v>
      </c>
      <c r="G318" s="80" t="b">
        <v>0</v>
      </c>
      <c r="H318" s="80" t="b">
        <v>0</v>
      </c>
      <c r="I318" s="80" t="b">
        <v>0</v>
      </c>
      <c r="J318" s="80" t="b">
        <v>0</v>
      </c>
      <c r="K318" s="80" t="b">
        <v>0</v>
      </c>
      <c r="L318" s="80" t="b">
        <v>0</v>
      </c>
    </row>
    <row r="319" spans="1:12" ht="15">
      <c r="A319" s="114" t="s">
        <v>1539</v>
      </c>
      <c r="B319" s="114" t="s">
        <v>2050</v>
      </c>
      <c r="C319" s="80">
        <v>2</v>
      </c>
      <c r="D319" s="118">
        <v>0.0007572109070576852</v>
      </c>
      <c r="E319" s="118">
        <v>1.9409486802160785</v>
      </c>
      <c r="F319" s="80" t="s">
        <v>2459</v>
      </c>
      <c r="G319" s="80" t="b">
        <v>1</v>
      </c>
      <c r="H319" s="80" t="b">
        <v>0</v>
      </c>
      <c r="I319" s="80" t="b">
        <v>0</v>
      </c>
      <c r="J319" s="80" t="b">
        <v>0</v>
      </c>
      <c r="K319" s="80" t="b">
        <v>0</v>
      </c>
      <c r="L319" s="80" t="b">
        <v>0</v>
      </c>
    </row>
    <row r="320" spans="1:12" ht="15">
      <c r="A320" s="114" t="s">
        <v>1548</v>
      </c>
      <c r="B320" s="114" t="s">
        <v>1572</v>
      </c>
      <c r="C320" s="80">
        <v>2</v>
      </c>
      <c r="D320" s="118">
        <v>0.0007572109070576852</v>
      </c>
      <c r="E320" s="118">
        <v>1.4672071661477966</v>
      </c>
      <c r="F320" s="80" t="s">
        <v>2459</v>
      </c>
      <c r="G320" s="80" t="b">
        <v>0</v>
      </c>
      <c r="H320" s="80" t="b">
        <v>1</v>
      </c>
      <c r="I320" s="80" t="b">
        <v>0</v>
      </c>
      <c r="J320" s="80" t="b">
        <v>0</v>
      </c>
      <c r="K320" s="80" t="b">
        <v>0</v>
      </c>
      <c r="L320" s="80" t="b">
        <v>0</v>
      </c>
    </row>
    <row r="321" spans="1:12" ht="15">
      <c r="A321" s="114" t="s">
        <v>2408</v>
      </c>
      <c r="B321" s="114" t="s">
        <v>1538</v>
      </c>
      <c r="C321" s="80">
        <v>2</v>
      </c>
      <c r="D321" s="118">
        <v>0.0007572109070576852</v>
      </c>
      <c r="E321" s="118">
        <v>2.002320367845146</v>
      </c>
      <c r="F321" s="80" t="s">
        <v>2459</v>
      </c>
      <c r="G321" s="80" t="b">
        <v>0</v>
      </c>
      <c r="H321" s="80" t="b">
        <v>0</v>
      </c>
      <c r="I321" s="80" t="b">
        <v>0</v>
      </c>
      <c r="J321" s="80" t="b">
        <v>0</v>
      </c>
      <c r="K321" s="80" t="b">
        <v>0</v>
      </c>
      <c r="L321" s="80" t="b">
        <v>0</v>
      </c>
    </row>
    <row r="322" spans="1:12" ht="15">
      <c r="A322" s="114" t="s">
        <v>1614</v>
      </c>
      <c r="B322" s="114" t="s">
        <v>1558</v>
      </c>
      <c r="C322" s="80">
        <v>2</v>
      </c>
      <c r="D322" s="118">
        <v>0.0007572109070576852</v>
      </c>
      <c r="E322" s="118">
        <v>1.687926410623183</v>
      </c>
      <c r="F322" s="80" t="s">
        <v>2459</v>
      </c>
      <c r="G322" s="80" t="b">
        <v>0</v>
      </c>
      <c r="H322" s="80" t="b">
        <v>0</v>
      </c>
      <c r="I322" s="80" t="b">
        <v>0</v>
      </c>
      <c r="J322" s="80" t="b">
        <v>0</v>
      </c>
      <c r="K322" s="80" t="b">
        <v>0</v>
      </c>
      <c r="L322" s="80" t="b">
        <v>0</v>
      </c>
    </row>
    <row r="323" spans="1:12" ht="15">
      <c r="A323" s="114" t="s">
        <v>1601</v>
      </c>
      <c r="B323" s="114" t="s">
        <v>1650</v>
      </c>
      <c r="C323" s="80">
        <v>2</v>
      </c>
      <c r="D323" s="118">
        <v>0.0007572109070576852</v>
      </c>
      <c r="E323" s="118">
        <v>2.0559031959177774</v>
      </c>
      <c r="F323" s="80" t="s">
        <v>2459</v>
      </c>
      <c r="G323" s="80" t="b">
        <v>0</v>
      </c>
      <c r="H323" s="80" t="b">
        <v>0</v>
      </c>
      <c r="I323" s="80" t="b">
        <v>0</v>
      </c>
      <c r="J323" s="80" t="b">
        <v>0</v>
      </c>
      <c r="K323" s="80" t="b">
        <v>0</v>
      </c>
      <c r="L323" s="80" t="b">
        <v>0</v>
      </c>
    </row>
    <row r="324" spans="1:12" ht="15">
      <c r="A324" s="114" t="s">
        <v>1753</v>
      </c>
      <c r="B324" s="114" t="s">
        <v>1749</v>
      </c>
      <c r="C324" s="80">
        <v>2</v>
      </c>
      <c r="D324" s="118">
        <v>0.0007572109070576852</v>
      </c>
      <c r="E324" s="118">
        <v>2.4952358897480402</v>
      </c>
      <c r="F324" s="80" t="s">
        <v>2459</v>
      </c>
      <c r="G324" s="80" t="b">
        <v>0</v>
      </c>
      <c r="H324" s="80" t="b">
        <v>1</v>
      </c>
      <c r="I324" s="80" t="b">
        <v>0</v>
      </c>
      <c r="J324" s="80" t="b">
        <v>0</v>
      </c>
      <c r="K324" s="80" t="b">
        <v>0</v>
      </c>
      <c r="L324" s="80" t="b">
        <v>0</v>
      </c>
    </row>
    <row r="325" spans="1:12" ht="15">
      <c r="A325" s="114" t="s">
        <v>1546</v>
      </c>
      <c r="B325" s="114" t="s">
        <v>1999</v>
      </c>
      <c r="C325" s="80">
        <v>2</v>
      </c>
      <c r="D325" s="118">
        <v>0.0007572109070576852</v>
      </c>
      <c r="E325" s="118">
        <v>2.0972958810760027</v>
      </c>
      <c r="F325" s="80" t="s">
        <v>2459</v>
      </c>
      <c r="G325" s="80" t="b">
        <v>0</v>
      </c>
      <c r="H325" s="80" t="b">
        <v>0</v>
      </c>
      <c r="I325" s="80" t="b">
        <v>0</v>
      </c>
      <c r="J325" s="80" t="b">
        <v>0</v>
      </c>
      <c r="K325" s="80" t="b">
        <v>0</v>
      </c>
      <c r="L325" s="80" t="b">
        <v>0</v>
      </c>
    </row>
    <row r="326" spans="1:12" ht="15">
      <c r="A326" s="114" t="s">
        <v>1800</v>
      </c>
      <c r="B326" s="114" t="s">
        <v>1610</v>
      </c>
      <c r="C326" s="80">
        <v>2</v>
      </c>
      <c r="D326" s="118">
        <v>0.0007572109070576852</v>
      </c>
      <c r="E326" s="118">
        <v>2.311175701021084</v>
      </c>
      <c r="F326" s="80" t="s">
        <v>2459</v>
      </c>
      <c r="G326" s="80" t="b">
        <v>0</v>
      </c>
      <c r="H326" s="80" t="b">
        <v>0</v>
      </c>
      <c r="I326" s="80" t="b">
        <v>0</v>
      </c>
      <c r="J326" s="80" t="b">
        <v>0</v>
      </c>
      <c r="K326" s="80" t="b">
        <v>0</v>
      </c>
      <c r="L326" s="80" t="b">
        <v>0</v>
      </c>
    </row>
    <row r="327" spans="1:12" ht="15">
      <c r="A327" s="114" t="s">
        <v>1610</v>
      </c>
      <c r="B327" s="114" t="s">
        <v>1537</v>
      </c>
      <c r="C327" s="80">
        <v>2</v>
      </c>
      <c r="D327" s="118">
        <v>0.0007572109070576852</v>
      </c>
      <c r="E327" s="118">
        <v>1.1236549801846205</v>
      </c>
      <c r="F327" s="80" t="s">
        <v>2459</v>
      </c>
      <c r="G327" s="80" t="b">
        <v>0</v>
      </c>
      <c r="H327" s="80" t="b">
        <v>0</v>
      </c>
      <c r="I327" s="80" t="b">
        <v>0</v>
      </c>
      <c r="J327" s="80" t="b">
        <v>0</v>
      </c>
      <c r="K327" s="80" t="b">
        <v>0</v>
      </c>
      <c r="L327" s="80" t="b">
        <v>0</v>
      </c>
    </row>
    <row r="328" spans="1:12" ht="15">
      <c r="A328" s="114" t="s">
        <v>1566</v>
      </c>
      <c r="B328" s="114" t="s">
        <v>1595</v>
      </c>
      <c r="C328" s="80">
        <v>2</v>
      </c>
      <c r="D328" s="118">
        <v>0.0007572109070576852</v>
      </c>
      <c r="E328" s="118">
        <v>1.6936035435148735</v>
      </c>
      <c r="F328" s="80" t="s">
        <v>2459</v>
      </c>
      <c r="G328" s="80" t="b">
        <v>0</v>
      </c>
      <c r="H328" s="80" t="b">
        <v>0</v>
      </c>
      <c r="I328" s="80" t="b">
        <v>0</v>
      </c>
      <c r="J328" s="80" t="b">
        <v>0</v>
      </c>
      <c r="K328" s="80" t="b">
        <v>0</v>
      </c>
      <c r="L328" s="80" t="b">
        <v>0</v>
      </c>
    </row>
    <row r="329" spans="1:12" ht="15">
      <c r="A329" s="114" t="s">
        <v>1540</v>
      </c>
      <c r="B329" s="114" t="s">
        <v>1538</v>
      </c>
      <c r="C329" s="80">
        <v>2</v>
      </c>
      <c r="D329" s="118">
        <v>0.0007572109070576852</v>
      </c>
      <c r="E329" s="118">
        <v>0.6905665067893916</v>
      </c>
      <c r="F329" s="80" t="s">
        <v>2459</v>
      </c>
      <c r="G329" s="80" t="b">
        <v>0</v>
      </c>
      <c r="H329" s="80" t="b">
        <v>0</v>
      </c>
      <c r="I329" s="80" t="b">
        <v>0</v>
      </c>
      <c r="J329" s="80" t="b">
        <v>0</v>
      </c>
      <c r="K329" s="80" t="b">
        <v>0</v>
      </c>
      <c r="L329" s="80" t="b">
        <v>0</v>
      </c>
    </row>
    <row r="330" spans="1:12" ht="15">
      <c r="A330" s="114" t="s">
        <v>1754</v>
      </c>
      <c r="B330" s="114" t="s">
        <v>1554</v>
      </c>
      <c r="C330" s="80">
        <v>2</v>
      </c>
      <c r="D330" s="118">
        <v>0.0007572109070576852</v>
      </c>
      <c r="E330" s="118">
        <v>1.9116593041140908</v>
      </c>
      <c r="F330" s="80" t="s">
        <v>2459</v>
      </c>
      <c r="G330" s="80" t="b">
        <v>0</v>
      </c>
      <c r="H330" s="80" t="b">
        <v>1</v>
      </c>
      <c r="I330" s="80" t="b">
        <v>0</v>
      </c>
      <c r="J330" s="80" t="b">
        <v>0</v>
      </c>
      <c r="K330" s="80" t="b">
        <v>0</v>
      </c>
      <c r="L330" s="80" t="b">
        <v>0</v>
      </c>
    </row>
    <row r="331" spans="1:12" ht="15">
      <c r="A331" s="114" t="s">
        <v>1892</v>
      </c>
      <c r="B331" s="114" t="s">
        <v>2411</v>
      </c>
      <c r="C331" s="80">
        <v>2</v>
      </c>
      <c r="D331" s="118">
        <v>0.0007572109070576852</v>
      </c>
      <c r="E331" s="118">
        <v>3.1484484035233837</v>
      </c>
      <c r="F331" s="80" t="s">
        <v>2459</v>
      </c>
      <c r="G331" s="80" t="b">
        <v>0</v>
      </c>
      <c r="H331" s="80" t="b">
        <v>1</v>
      </c>
      <c r="I331" s="80" t="b">
        <v>0</v>
      </c>
      <c r="J331" s="80" t="b">
        <v>0</v>
      </c>
      <c r="K331" s="80" t="b">
        <v>0</v>
      </c>
      <c r="L331" s="80" t="b">
        <v>0</v>
      </c>
    </row>
    <row r="332" spans="1:12" ht="15">
      <c r="A332" s="114" t="s">
        <v>2054</v>
      </c>
      <c r="B332" s="114" t="s">
        <v>1543</v>
      </c>
      <c r="C332" s="80">
        <v>2</v>
      </c>
      <c r="D332" s="118">
        <v>0.0007572109070576852</v>
      </c>
      <c r="E332" s="118">
        <v>2.00621541172867</v>
      </c>
      <c r="F332" s="80" t="s">
        <v>2459</v>
      </c>
      <c r="G332" s="80" t="b">
        <v>0</v>
      </c>
      <c r="H332" s="80" t="b">
        <v>0</v>
      </c>
      <c r="I332" s="80" t="b">
        <v>0</v>
      </c>
      <c r="J332" s="80" t="b">
        <v>0</v>
      </c>
      <c r="K332" s="80" t="b">
        <v>0</v>
      </c>
      <c r="L332" s="80" t="b">
        <v>0</v>
      </c>
    </row>
    <row r="333" spans="1:12" ht="15">
      <c r="A333" s="114" t="s">
        <v>1543</v>
      </c>
      <c r="B333" s="114" t="s">
        <v>1572</v>
      </c>
      <c r="C333" s="80">
        <v>2</v>
      </c>
      <c r="D333" s="118">
        <v>0.0007572109070576852</v>
      </c>
      <c r="E333" s="118">
        <v>1.3422684295394967</v>
      </c>
      <c r="F333" s="80" t="s">
        <v>2459</v>
      </c>
      <c r="G333" s="80" t="b">
        <v>0</v>
      </c>
      <c r="H333" s="80" t="b">
        <v>0</v>
      </c>
      <c r="I333" s="80" t="b">
        <v>0</v>
      </c>
      <c r="J333" s="80" t="b">
        <v>0</v>
      </c>
      <c r="K333" s="80" t="b">
        <v>0</v>
      </c>
      <c r="L333" s="80" t="b">
        <v>0</v>
      </c>
    </row>
    <row r="334" spans="1:12" ht="15">
      <c r="A334" s="114" t="s">
        <v>2413</v>
      </c>
      <c r="B334" s="114" t="s">
        <v>2414</v>
      </c>
      <c r="C334" s="80">
        <v>2</v>
      </c>
      <c r="D334" s="118">
        <v>0.0007572109070576852</v>
      </c>
      <c r="E334" s="118">
        <v>3.449478399187365</v>
      </c>
      <c r="F334" s="80" t="s">
        <v>2459</v>
      </c>
      <c r="G334" s="80" t="b">
        <v>0</v>
      </c>
      <c r="H334" s="80" t="b">
        <v>0</v>
      </c>
      <c r="I334" s="80" t="b">
        <v>0</v>
      </c>
      <c r="J334" s="80" t="b">
        <v>0</v>
      </c>
      <c r="K334" s="80" t="b">
        <v>0</v>
      </c>
      <c r="L334" s="80" t="b">
        <v>0</v>
      </c>
    </row>
    <row r="335" spans="1:12" ht="15">
      <c r="A335" s="114" t="s">
        <v>2414</v>
      </c>
      <c r="B335" s="114" t="s">
        <v>1544</v>
      </c>
      <c r="C335" s="80">
        <v>2</v>
      </c>
      <c r="D335" s="118">
        <v>0.0007572109070576852</v>
      </c>
      <c r="E335" s="118">
        <v>2.2319944549734587</v>
      </c>
      <c r="F335" s="80" t="s">
        <v>2459</v>
      </c>
      <c r="G335" s="80" t="b">
        <v>0</v>
      </c>
      <c r="H335" s="80" t="b">
        <v>0</v>
      </c>
      <c r="I335" s="80" t="b">
        <v>0</v>
      </c>
      <c r="J335" s="80" t="b">
        <v>0</v>
      </c>
      <c r="K335" s="80" t="b">
        <v>0</v>
      </c>
      <c r="L335" s="80" t="b">
        <v>0</v>
      </c>
    </row>
    <row r="336" spans="1:12" ht="15">
      <c r="A336" s="114" t="s">
        <v>1544</v>
      </c>
      <c r="B336" s="114" t="s">
        <v>2020</v>
      </c>
      <c r="C336" s="80">
        <v>2</v>
      </c>
      <c r="D336" s="118">
        <v>0.0007572109070576852</v>
      </c>
      <c r="E336" s="118">
        <v>2.2190294778090913</v>
      </c>
      <c r="F336" s="80" t="s">
        <v>2459</v>
      </c>
      <c r="G336" s="80" t="b">
        <v>0</v>
      </c>
      <c r="H336" s="80" t="b">
        <v>0</v>
      </c>
      <c r="I336" s="80" t="b">
        <v>0</v>
      </c>
      <c r="J336" s="80" t="b">
        <v>0</v>
      </c>
      <c r="K336" s="80" t="b">
        <v>0</v>
      </c>
      <c r="L336" s="80" t="b">
        <v>0</v>
      </c>
    </row>
    <row r="337" spans="1:12" ht="15">
      <c r="A337" s="114" t="s">
        <v>1575</v>
      </c>
      <c r="B337" s="114" t="s">
        <v>2056</v>
      </c>
      <c r="C337" s="80">
        <v>2</v>
      </c>
      <c r="D337" s="118">
        <v>0.0007572109070576852</v>
      </c>
      <c r="E337" s="118">
        <v>2.3702971531397403</v>
      </c>
      <c r="F337" s="80" t="s">
        <v>2459</v>
      </c>
      <c r="G337" s="80" t="b">
        <v>0</v>
      </c>
      <c r="H337" s="80" t="b">
        <v>0</v>
      </c>
      <c r="I337" s="80" t="b">
        <v>0</v>
      </c>
      <c r="J337" s="80" t="b">
        <v>0</v>
      </c>
      <c r="K337" s="80" t="b">
        <v>1</v>
      </c>
      <c r="L337" s="80" t="b">
        <v>0</v>
      </c>
    </row>
    <row r="338" spans="1:12" ht="15">
      <c r="A338" s="114" t="s">
        <v>2417</v>
      </c>
      <c r="B338" s="114" t="s">
        <v>1771</v>
      </c>
      <c r="C338" s="80">
        <v>2</v>
      </c>
      <c r="D338" s="118">
        <v>0.0008578561747487521</v>
      </c>
      <c r="E338" s="118">
        <v>3.0515383905153275</v>
      </c>
      <c r="F338" s="80" t="s">
        <v>2459</v>
      </c>
      <c r="G338" s="80" t="b">
        <v>0</v>
      </c>
      <c r="H338" s="80" t="b">
        <v>0</v>
      </c>
      <c r="I338" s="80" t="b">
        <v>0</v>
      </c>
      <c r="J338" s="80" t="b">
        <v>1</v>
      </c>
      <c r="K338" s="80" t="b">
        <v>0</v>
      </c>
      <c r="L338" s="80" t="b">
        <v>0</v>
      </c>
    </row>
    <row r="339" spans="1:12" ht="15">
      <c r="A339" s="114" t="s">
        <v>2053</v>
      </c>
      <c r="B339" s="114" t="s">
        <v>1649</v>
      </c>
      <c r="C339" s="80">
        <v>2</v>
      </c>
      <c r="D339" s="118">
        <v>0.0008578561747487521</v>
      </c>
      <c r="E339" s="118">
        <v>2.62017462635634</v>
      </c>
      <c r="F339" s="80" t="s">
        <v>2459</v>
      </c>
      <c r="G339" s="80" t="b">
        <v>0</v>
      </c>
      <c r="H339" s="80" t="b">
        <v>0</v>
      </c>
      <c r="I339" s="80" t="b">
        <v>0</v>
      </c>
      <c r="J339" s="80" t="b">
        <v>0</v>
      </c>
      <c r="K339" s="80" t="b">
        <v>0</v>
      </c>
      <c r="L339" s="80" t="b">
        <v>0</v>
      </c>
    </row>
    <row r="340" spans="1:12" ht="15">
      <c r="A340" s="114" t="s">
        <v>1538</v>
      </c>
      <c r="B340" s="114" t="s">
        <v>1632</v>
      </c>
      <c r="C340" s="80">
        <v>2</v>
      </c>
      <c r="D340" s="118">
        <v>0.0007572109070576852</v>
      </c>
      <c r="E340" s="118">
        <v>1.3355350468805283</v>
      </c>
      <c r="F340" s="80" t="s">
        <v>2459</v>
      </c>
      <c r="G340" s="80" t="b">
        <v>0</v>
      </c>
      <c r="H340" s="80" t="b">
        <v>0</v>
      </c>
      <c r="I340" s="80" t="b">
        <v>0</v>
      </c>
      <c r="J340" s="80" t="b">
        <v>0</v>
      </c>
      <c r="K340" s="80" t="b">
        <v>0</v>
      </c>
      <c r="L340" s="80" t="b">
        <v>0</v>
      </c>
    </row>
    <row r="341" spans="1:12" ht="15">
      <c r="A341" s="114" t="s">
        <v>2058</v>
      </c>
      <c r="B341" s="114" t="s">
        <v>2420</v>
      </c>
      <c r="C341" s="80">
        <v>2</v>
      </c>
      <c r="D341" s="118">
        <v>0.0007572109070576852</v>
      </c>
      <c r="E341" s="118">
        <v>3.2733871401316836</v>
      </c>
      <c r="F341" s="80" t="s">
        <v>2459</v>
      </c>
      <c r="G341" s="80" t="b">
        <v>0</v>
      </c>
      <c r="H341" s="80" t="b">
        <v>0</v>
      </c>
      <c r="I341" s="80" t="b">
        <v>0</v>
      </c>
      <c r="J341" s="80" t="b">
        <v>0</v>
      </c>
      <c r="K341" s="80" t="b">
        <v>0</v>
      </c>
      <c r="L341" s="80" t="b">
        <v>0</v>
      </c>
    </row>
    <row r="342" spans="1:12" ht="15">
      <c r="A342" s="114" t="s">
        <v>2420</v>
      </c>
      <c r="B342" s="114" t="s">
        <v>2028</v>
      </c>
      <c r="C342" s="80">
        <v>2</v>
      </c>
      <c r="D342" s="118">
        <v>0.0007572109070576852</v>
      </c>
      <c r="E342" s="118">
        <v>3.2733871401316836</v>
      </c>
      <c r="F342" s="80" t="s">
        <v>2459</v>
      </c>
      <c r="G342" s="80" t="b">
        <v>0</v>
      </c>
      <c r="H342" s="80" t="b">
        <v>0</v>
      </c>
      <c r="I342" s="80" t="b">
        <v>0</v>
      </c>
      <c r="J342" s="80" t="b">
        <v>0</v>
      </c>
      <c r="K342" s="80" t="b">
        <v>0</v>
      </c>
      <c r="L342" s="80" t="b">
        <v>0</v>
      </c>
    </row>
    <row r="343" spans="1:12" ht="15">
      <c r="A343" s="114" t="s">
        <v>1643</v>
      </c>
      <c r="B343" s="114" t="s">
        <v>2059</v>
      </c>
      <c r="C343" s="80">
        <v>2</v>
      </c>
      <c r="D343" s="118">
        <v>0.0007572109070576852</v>
      </c>
      <c r="E343" s="118">
        <v>2.62017462635634</v>
      </c>
      <c r="F343" s="80" t="s">
        <v>2459</v>
      </c>
      <c r="G343" s="80" t="b">
        <v>0</v>
      </c>
      <c r="H343" s="80" t="b">
        <v>1</v>
      </c>
      <c r="I343" s="80" t="b">
        <v>0</v>
      </c>
      <c r="J343" s="80" t="b">
        <v>0</v>
      </c>
      <c r="K343" s="80" t="b">
        <v>0</v>
      </c>
      <c r="L343" s="80" t="b">
        <v>0</v>
      </c>
    </row>
    <row r="344" spans="1:12" ht="15">
      <c r="A344" s="114" t="s">
        <v>1549</v>
      </c>
      <c r="B344" s="114" t="s">
        <v>1660</v>
      </c>
      <c r="C344" s="80">
        <v>2</v>
      </c>
      <c r="D344" s="118">
        <v>0.0007572109070576852</v>
      </c>
      <c r="E344" s="118">
        <v>1.7505083948513462</v>
      </c>
      <c r="F344" s="80" t="s">
        <v>2459</v>
      </c>
      <c r="G344" s="80" t="b">
        <v>0</v>
      </c>
      <c r="H344" s="80" t="b">
        <v>0</v>
      </c>
      <c r="I344" s="80" t="b">
        <v>0</v>
      </c>
      <c r="J344" s="80" t="b">
        <v>0</v>
      </c>
      <c r="K344" s="80" t="b">
        <v>1</v>
      </c>
      <c r="L344" s="80" t="b">
        <v>0</v>
      </c>
    </row>
    <row r="345" spans="1:12" ht="15">
      <c r="A345" s="114" t="s">
        <v>1662</v>
      </c>
      <c r="B345" s="114" t="s">
        <v>1789</v>
      </c>
      <c r="C345" s="80">
        <v>2</v>
      </c>
      <c r="D345" s="118">
        <v>0.0007572109070576852</v>
      </c>
      <c r="E345" s="118">
        <v>2.449478399187365</v>
      </c>
      <c r="F345" s="80" t="s">
        <v>2459</v>
      </c>
      <c r="G345" s="80" t="b">
        <v>0</v>
      </c>
      <c r="H345" s="80" t="b">
        <v>0</v>
      </c>
      <c r="I345" s="80" t="b">
        <v>0</v>
      </c>
      <c r="J345" s="80" t="b">
        <v>0</v>
      </c>
      <c r="K345" s="80" t="b">
        <v>0</v>
      </c>
      <c r="L345" s="80" t="b">
        <v>0</v>
      </c>
    </row>
    <row r="346" spans="1:12" ht="15">
      <c r="A346" s="114" t="s">
        <v>1603</v>
      </c>
      <c r="B346" s="114" t="s">
        <v>1588</v>
      </c>
      <c r="C346" s="80">
        <v>2</v>
      </c>
      <c r="D346" s="118">
        <v>0.0007572109070576852</v>
      </c>
      <c r="E346" s="118">
        <v>1.8584137921608657</v>
      </c>
      <c r="F346" s="80" t="s">
        <v>2459</v>
      </c>
      <c r="G346" s="80" t="b">
        <v>0</v>
      </c>
      <c r="H346" s="80" t="b">
        <v>1</v>
      </c>
      <c r="I346" s="80" t="b">
        <v>0</v>
      </c>
      <c r="J346" s="80" t="b">
        <v>0</v>
      </c>
      <c r="K346" s="80" t="b">
        <v>0</v>
      </c>
      <c r="L346" s="80" t="b">
        <v>0</v>
      </c>
    </row>
    <row r="347" spans="1:12" ht="15">
      <c r="A347" s="114" t="s">
        <v>1703</v>
      </c>
      <c r="B347" s="114" t="s">
        <v>1581</v>
      </c>
      <c r="C347" s="80">
        <v>2</v>
      </c>
      <c r="D347" s="118">
        <v>0.0007572109070576852</v>
      </c>
      <c r="E347" s="118">
        <v>2.030349091445389</v>
      </c>
      <c r="F347" s="80" t="s">
        <v>2459</v>
      </c>
      <c r="G347" s="80" t="b">
        <v>0</v>
      </c>
      <c r="H347" s="80" t="b">
        <v>0</v>
      </c>
      <c r="I347" s="80" t="b">
        <v>0</v>
      </c>
      <c r="J347" s="80" t="b">
        <v>0</v>
      </c>
      <c r="K347" s="80" t="b">
        <v>0</v>
      </c>
      <c r="L347" s="80" t="b">
        <v>0</v>
      </c>
    </row>
    <row r="348" spans="1:12" ht="15">
      <c r="A348" s="114" t="s">
        <v>1751</v>
      </c>
      <c r="B348" s="114" t="s">
        <v>1629</v>
      </c>
      <c r="C348" s="80">
        <v>2</v>
      </c>
      <c r="D348" s="118">
        <v>0.0007572109070576852</v>
      </c>
      <c r="E348" s="118">
        <v>2.319144630692359</v>
      </c>
      <c r="F348" s="80" t="s">
        <v>2459</v>
      </c>
      <c r="G348" s="80" t="b">
        <v>0</v>
      </c>
      <c r="H348" s="80" t="b">
        <v>1</v>
      </c>
      <c r="I348" s="80" t="b">
        <v>0</v>
      </c>
      <c r="J348" s="80" t="b">
        <v>0</v>
      </c>
      <c r="K348" s="80" t="b">
        <v>1</v>
      </c>
      <c r="L348" s="80" t="b">
        <v>0</v>
      </c>
    </row>
    <row r="349" spans="1:12" ht="15">
      <c r="A349" s="114" t="s">
        <v>1628</v>
      </c>
      <c r="B349" s="114" t="s">
        <v>1557</v>
      </c>
      <c r="C349" s="80">
        <v>2</v>
      </c>
      <c r="D349" s="118">
        <v>0.0008578561747487521</v>
      </c>
      <c r="E349" s="118">
        <v>1.7548732002537963</v>
      </c>
      <c r="F349" s="80" t="s">
        <v>2459</v>
      </c>
      <c r="G349" s="80" t="b">
        <v>0</v>
      </c>
      <c r="H349" s="80" t="b">
        <v>0</v>
      </c>
      <c r="I349" s="80" t="b">
        <v>0</v>
      </c>
      <c r="J349" s="80" t="b">
        <v>0</v>
      </c>
      <c r="K349" s="80" t="b">
        <v>0</v>
      </c>
      <c r="L349" s="80" t="b">
        <v>0</v>
      </c>
    </row>
    <row r="350" spans="1:12" ht="15">
      <c r="A350" s="114" t="s">
        <v>1874</v>
      </c>
      <c r="B350" s="114" t="s">
        <v>1602</v>
      </c>
      <c r="C350" s="80">
        <v>2</v>
      </c>
      <c r="D350" s="118">
        <v>0.0007572109070576852</v>
      </c>
      <c r="E350" s="118">
        <v>2.3702971531397403</v>
      </c>
      <c r="F350" s="80" t="s">
        <v>2459</v>
      </c>
      <c r="G350" s="80" t="b">
        <v>0</v>
      </c>
      <c r="H350" s="80" t="b">
        <v>0</v>
      </c>
      <c r="I350" s="80" t="b">
        <v>0</v>
      </c>
      <c r="J350" s="80" t="b">
        <v>0</v>
      </c>
      <c r="K350" s="80" t="b">
        <v>0</v>
      </c>
      <c r="L350" s="80" t="b">
        <v>0</v>
      </c>
    </row>
    <row r="351" spans="1:12" ht="15">
      <c r="A351" s="114" t="s">
        <v>1544</v>
      </c>
      <c r="B351" s="114" t="s">
        <v>1539</v>
      </c>
      <c r="C351" s="80">
        <v>2</v>
      </c>
      <c r="D351" s="118">
        <v>0.0008578561747487521</v>
      </c>
      <c r="E351" s="118">
        <v>0.8766067969868849</v>
      </c>
      <c r="F351" s="80" t="s">
        <v>2459</v>
      </c>
      <c r="G351" s="80" t="b">
        <v>0</v>
      </c>
      <c r="H351" s="80" t="b">
        <v>0</v>
      </c>
      <c r="I351" s="80" t="b">
        <v>0</v>
      </c>
      <c r="J351" s="80" t="b">
        <v>1</v>
      </c>
      <c r="K351" s="80" t="b">
        <v>0</v>
      </c>
      <c r="L351" s="80" t="b">
        <v>0</v>
      </c>
    </row>
    <row r="352" spans="1:12" ht="15">
      <c r="A352" s="114" t="s">
        <v>1710</v>
      </c>
      <c r="B352" s="114" t="s">
        <v>1555</v>
      </c>
      <c r="C352" s="80">
        <v>2</v>
      </c>
      <c r="D352" s="118">
        <v>0.0008578561747487521</v>
      </c>
      <c r="E352" s="118">
        <v>1.9309644593094775</v>
      </c>
      <c r="F352" s="80" t="s">
        <v>2459</v>
      </c>
      <c r="G352" s="80" t="b">
        <v>0</v>
      </c>
      <c r="H352" s="80" t="b">
        <v>0</v>
      </c>
      <c r="I352" s="80" t="b">
        <v>0</v>
      </c>
      <c r="J352" s="80" t="b">
        <v>0</v>
      </c>
      <c r="K352" s="80" t="b">
        <v>0</v>
      </c>
      <c r="L352" s="80" t="b">
        <v>0</v>
      </c>
    </row>
    <row r="353" spans="1:12" ht="15">
      <c r="A353" s="114" t="s">
        <v>1675</v>
      </c>
      <c r="B353" s="114" t="s">
        <v>1775</v>
      </c>
      <c r="C353" s="80">
        <v>2</v>
      </c>
      <c r="D353" s="118">
        <v>0.0007572109070576852</v>
      </c>
      <c r="E353" s="118">
        <v>2.507470346165052</v>
      </c>
      <c r="F353" s="80" t="s">
        <v>2459</v>
      </c>
      <c r="G353" s="80" t="b">
        <v>0</v>
      </c>
      <c r="H353" s="80" t="b">
        <v>0</v>
      </c>
      <c r="I353" s="80" t="b">
        <v>0</v>
      </c>
      <c r="J353" s="80" t="b">
        <v>0</v>
      </c>
      <c r="K353" s="80" t="b">
        <v>0</v>
      </c>
      <c r="L353" s="80" t="b">
        <v>0</v>
      </c>
    </row>
    <row r="354" spans="1:12" ht="15">
      <c r="A354" s="114" t="s">
        <v>1670</v>
      </c>
      <c r="B354" s="114" t="s">
        <v>1671</v>
      </c>
      <c r="C354" s="80">
        <v>2</v>
      </c>
      <c r="D354" s="118">
        <v>0.0007572109070576852</v>
      </c>
      <c r="E354" s="118">
        <v>2.2453584165314404</v>
      </c>
      <c r="F354" s="80" t="s">
        <v>2459</v>
      </c>
      <c r="G354" s="80" t="b">
        <v>0</v>
      </c>
      <c r="H354" s="80" t="b">
        <v>0</v>
      </c>
      <c r="I354" s="80" t="b">
        <v>0</v>
      </c>
      <c r="J354" s="80" t="b">
        <v>0</v>
      </c>
      <c r="K354" s="80" t="b">
        <v>0</v>
      </c>
      <c r="L354" s="80" t="b">
        <v>0</v>
      </c>
    </row>
    <row r="355" spans="1:12" ht="15">
      <c r="A355" s="114" t="s">
        <v>1555</v>
      </c>
      <c r="B355" s="114" t="s">
        <v>1697</v>
      </c>
      <c r="C355" s="80">
        <v>2</v>
      </c>
      <c r="D355" s="118">
        <v>0.0007572109070576852</v>
      </c>
      <c r="E355" s="118">
        <v>1.9723571444677026</v>
      </c>
      <c r="F355" s="80" t="s">
        <v>2459</v>
      </c>
      <c r="G355" s="80" t="b">
        <v>0</v>
      </c>
      <c r="H355" s="80" t="b">
        <v>0</v>
      </c>
      <c r="I355" s="80" t="b">
        <v>0</v>
      </c>
      <c r="J355" s="80" t="b">
        <v>0</v>
      </c>
      <c r="K355" s="80" t="b">
        <v>0</v>
      </c>
      <c r="L355" s="80" t="b">
        <v>0</v>
      </c>
    </row>
    <row r="356" spans="1:12" ht="15">
      <c r="A356" s="114" t="s">
        <v>1555</v>
      </c>
      <c r="B356" s="114" t="s">
        <v>1539</v>
      </c>
      <c r="C356" s="80">
        <v>2</v>
      </c>
      <c r="D356" s="118">
        <v>0.0007572109070576852</v>
      </c>
      <c r="E356" s="118">
        <v>1.1070557183651588</v>
      </c>
      <c r="F356" s="80" t="s">
        <v>2459</v>
      </c>
      <c r="G356" s="80" t="b">
        <v>0</v>
      </c>
      <c r="H356" s="80" t="b">
        <v>0</v>
      </c>
      <c r="I356" s="80" t="b">
        <v>0</v>
      </c>
      <c r="J356" s="80" t="b">
        <v>1</v>
      </c>
      <c r="K356" s="80" t="b">
        <v>0</v>
      </c>
      <c r="L356" s="80" t="b">
        <v>0</v>
      </c>
    </row>
    <row r="357" spans="1:12" ht="15">
      <c r="A357" s="114" t="s">
        <v>2429</v>
      </c>
      <c r="B357" s="114" t="s">
        <v>2430</v>
      </c>
      <c r="C357" s="80">
        <v>2</v>
      </c>
      <c r="D357" s="118">
        <v>0.0007572109070576852</v>
      </c>
      <c r="E357" s="118">
        <v>3.449478399187365</v>
      </c>
      <c r="F357" s="80" t="s">
        <v>2459</v>
      </c>
      <c r="G357" s="80" t="b">
        <v>0</v>
      </c>
      <c r="H357" s="80" t="b">
        <v>0</v>
      </c>
      <c r="I357" s="80" t="b">
        <v>0</v>
      </c>
      <c r="J357" s="80" t="b">
        <v>0</v>
      </c>
      <c r="K357" s="80" t="b">
        <v>0</v>
      </c>
      <c r="L357" s="80" t="b">
        <v>0</v>
      </c>
    </row>
    <row r="358" spans="1:12" ht="15">
      <c r="A358" s="114" t="s">
        <v>1704</v>
      </c>
      <c r="B358" s="114" t="s">
        <v>2432</v>
      </c>
      <c r="C358" s="80">
        <v>2</v>
      </c>
      <c r="D358" s="118">
        <v>0.0008578561747487521</v>
      </c>
      <c r="E358" s="118">
        <v>2.9054103548370893</v>
      </c>
      <c r="F358" s="80" t="s">
        <v>2459</v>
      </c>
      <c r="G358" s="80" t="b">
        <v>0</v>
      </c>
      <c r="H358" s="80" t="b">
        <v>0</v>
      </c>
      <c r="I358" s="80" t="b">
        <v>0</v>
      </c>
      <c r="J358" s="80" t="b">
        <v>0</v>
      </c>
      <c r="K358" s="80" t="b">
        <v>1</v>
      </c>
      <c r="L358" s="80" t="b">
        <v>0</v>
      </c>
    </row>
    <row r="359" spans="1:12" ht="15">
      <c r="A359" s="114" t="s">
        <v>1703</v>
      </c>
      <c r="B359" s="114" t="s">
        <v>1704</v>
      </c>
      <c r="C359" s="80">
        <v>2</v>
      </c>
      <c r="D359" s="118">
        <v>0.0007572109070576852</v>
      </c>
      <c r="E359" s="118">
        <v>2.4282891001174267</v>
      </c>
      <c r="F359" s="80" t="s">
        <v>2459</v>
      </c>
      <c r="G359" s="80" t="b">
        <v>0</v>
      </c>
      <c r="H359" s="80" t="b">
        <v>0</v>
      </c>
      <c r="I359" s="80" t="b">
        <v>0</v>
      </c>
      <c r="J359" s="80" t="b">
        <v>0</v>
      </c>
      <c r="K359" s="80" t="b">
        <v>0</v>
      </c>
      <c r="L359" s="80" t="b">
        <v>0</v>
      </c>
    </row>
    <row r="360" spans="1:12" ht="15">
      <c r="A360" s="114" t="s">
        <v>1723</v>
      </c>
      <c r="B360" s="114" t="s">
        <v>1538</v>
      </c>
      <c r="C360" s="80">
        <v>2</v>
      </c>
      <c r="D360" s="118">
        <v>0.0007572109070576852</v>
      </c>
      <c r="E360" s="118">
        <v>1.5251991131254834</v>
      </c>
      <c r="F360" s="80" t="s">
        <v>2459</v>
      </c>
      <c r="G360" s="80" t="b">
        <v>0</v>
      </c>
      <c r="H360" s="80" t="b">
        <v>0</v>
      </c>
      <c r="I360" s="80" t="b">
        <v>0</v>
      </c>
      <c r="J360" s="80" t="b">
        <v>0</v>
      </c>
      <c r="K360" s="80" t="b">
        <v>0</v>
      </c>
      <c r="L360" s="80" t="b">
        <v>0</v>
      </c>
    </row>
    <row r="361" spans="1:12" ht="15">
      <c r="A361" s="114" t="s">
        <v>1654</v>
      </c>
      <c r="B361" s="114" t="s">
        <v>1639</v>
      </c>
      <c r="C361" s="80">
        <v>2</v>
      </c>
      <c r="D361" s="118">
        <v>0.0007572109070576852</v>
      </c>
      <c r="E361" s="118">
        <v>2.1430533716366775</v>
      </c>
      <c r="F361" s="80" t="s">
        <v>2459</v>
      </c>
      <c r="G361" s="80" t="b">
        <v>0</v>
      </c>
      <c r="H361" s="80" t="b">
        <v>0</v>
      </c>
      <c r="I361" s="80" t="b">
        <v>0</v>
      </c>
      <c r="J361" s="80" t="b">
        <v>0</v>
      </c>
      <c r="K361" s="80" t="b">
        <v>0</v>
      </c>
      <c r="L361" s="80" t="b">
        <v>0</v>
      </c>
    </row>
    <row r="362" spans="1:12" ht="15">
      <c r="A362" s="114" t="s">
        <v>1639</v>
      </c>
      <c r="B362" s="114" t="s">
        <v>1893</v>
      </c>
      <c r="C362" s="80">
        <v>2</v>
      </c>
      <c r="D362" s="118">
        <v>0.0007572109070576852</v>
      </c>
      <c r="E362" s="118">
        <v>2.5463884121954217</v>
      </c>
      <c r="F362" s="80" t="s">
        <v>2459</v>
      </c>
      <c r="G362" s="80" t="b">
        <v>0</v>
      </c>
      <c r="H362" s="80" t="b">
        <v>0</v>
      </c>
      <c r="I362" s="80" t="b">
        <v>0</v>
      </c>
      <c r="J362" s="80" t="b">
        <v>0</v>
      </c>
      <c r="K362" s="80" t="b">
        <v>0</v>
      </c>
      <c r="L362" s="80" t="b">
        <v>0</v>
      </c>
    </row>
    <row r="363" spans="1:12" ht="15">
      <c r="A363" s="114" t="s">
        <v>1539</v>
      </c>
      <c r="B363" s="114" t="s">
        <v>1817</v>
      </c>
      <c r="C363" s="80">
        <v>2</v>
      </c>
      <c r="D363" s="118">
        <v>0.0007572109070576852</v>
      </c>
      <c r="E363" s="118">
        <v>1.8160099436077786</v>
      </c>
      <c r="F363" s="80" t="s">
        <v>2459</v>
      </c>
      <c r="G363" s="80" t="b">
        <v>1</v>
      </c>
      <c r="H363" s="80" t="b">
        <v>0</v>
      </c>
      <c r="I363" s="80" t="b">
        <v>0</v>
      </c>
      <c r="J363" s="80" t="b">
        <v>0</v>
      </c>
      <c r="K363" s="80" t="b">
        <v>0</v>
      </c>
      <c r="L363" s="80" t="b">
        <v>0</v>
      </c>
    </row>
    <row r="364" spans="1:12" ht="15">
      <c r="A364" s="114" t="s">
        <v>1817</v>
      </c>
      <c r="B364" s="114" t="s">
        <v>1740</v>
      </c>
      <c r="C364" s="80">
        <v>2</v>
      </c>
      <c r="D364" s="118">
        <v>0.0007572109070576852</v>
      </c>
      <c r="E364" s="118">
        <v>2.7505083948513462</v>
      </c>
      <c r="F364" s="80" t="s">
        <v>2459</v>
      </c>
      <c r="G364" s="80" t="b">
        <v>0</v>
      </c>
      <c r="H364" s="80" t="b">
        <v>0</v>
      </c>
      <c r="I364" s="80" t="b">
        <v>0</v>
      </c>
      <c r="J364" s="80" t="b">
        <v>0</v>
      </c>
      <c r="K364" s="80" t="b">
        <v>0</v>
      </c>
      <c r="L364" s="80" t="b">
        <v>0</v>
      </c>
    </row>
    <row r="365" spans="1:12" ht="15">
      <c r="A365" s="114" t="s">
        <v>1653</v>
      </c>
      <c r="B365" s="114" t="s">
        <v>1590</v>
      </c>
      <c r="C365" s="80">
        <v>2</v>
      </c>
      <c r="D365" s="118">
        <v>0.0007572109070576852</v>
      </c>
      <c r="E365" s="118">
        <v>1.9833525287691656</v>
      </c>
      <c r="F365" s="80" t="s">
        <v>2459</v>
      </c>
      <c r="G365" s="80" t="b">
        <v>0</v>
      </c>
      <c r="H365" s="80" t="b">
        <v>0</v>
      </c>
      <c r="I365" s="80" t="b">
        <v>0</v>
      </c>
      <c r="J365" s="80" t="b">
        <v>0</v>
      </c>
      <c r="K365" s="80" t="b">
        <v>0</v>
      </c>
      <c r="L365" s="80" t="b">
        <v>0</v>
      </c>
    </row>
    <row r="366" spans="1:12" ht="15">
      <c r="A366" s="114" t="s">
        <v>1590</v>
      </c>
      <c r="B366" s="114" t="s">
        <v>1537</v>
      </c>
      <c r="C366" s="80">
        <v>2</v>
      </c>
      <c r="D366" s="118">
        <v>0.0007572109070576852</v>
      </c>
      <c r="E366" s="118">
        <v>1.0858664192952208</v>
      </c>
      <c r="F366" s="80" t="s">
        <v>2459</v>
      </c>
      <c r="G366" s="80" t="b">
        <v>0</v>
      </c>
      <c r="H366" s="80" t="b">
        <v>0</v>
      </c>
      <c r="I366" s="80" t="b">
        <v>0</v>
      </c>
      <c r="J366" s="80" t="b">
        <v>0</v>
      </c>
      <c r="K366" s="80" t="b">
        <v>0</v>
      </c>
      <c r="L366" s="80" t="b">
        <v>0</v>
      </c>
    </row>
    <row r="367" spans="1:12" ht="15">
      <c r="A367" s="114" t="s">
        <v>1570</v>
      </c>
      <c r="B367" s="114" t="s">
        <v>1754</v>
      </c>
      <c r="C367" s="80">
        <v>2</v>
      </c>
      <c r="D367" s="118">
        <v>0.0007572109070576852</v>
      </c>
      <c r="E367" s="118">
        <v>2.04293821875341</v>
      </c>
      <c r="F367" s="80" t="s">
        <v>2459</v>
      </c>
      <c r="G367" s="80" t="b">
        <v>0</v>
      </c>
      <c r="H367" s="80" t="b">
        <v>0</v>
      </c>
      <c r="I367" s="80" t="b">
        <v>0</v>
      </c>
      <c r="J367" s="80" t="b">
        <v>0</v>
      </c>
      <c r="K367" s="80" t="b">
        <v>1</v>
      </c>
      <c r="L367" s="80" t="b">
        <v>0</v>
      </c>
    </row>
    <row r="368" spans="1:12" ht="15">
      <c r="A368" s="114" t="s">
        <v>2437</v>
      </c>
      <c r="B368" s="114" t="s">
        <v>2438</v>
      </c>
      <c r="C368" s="80">
        <v>2</v>
      </c>
      <c r="D368" s="118">
        <v>0.0007572109070576852</v>
      </c>
      <c r="E368" s="118">
        <v>3.449478399187365</v>
      </c>
      <c r="F368" s="80" t="s">
        <v>2459</v>
      </c>
      <c r="G368" s="80" t="b">
        <v>0</v>
      </c>
      <c r="H368" s="80" t="b">
        <v>0</v>
      </c>
      <c r="I368" s="80" t="b">
        <v>0</v>
      </c>
      <c r="J368" s="80" t="b">
        <v>0</v>
      </c>
      <c r="K368" s="80" t="b">
        <v>0</v>
      </c>
      <c r="L368" s="80" t="b">
        <v>0</v>
      </c>
    </row>
    <row r="369" spans="1:12" ht="15">
      <c r="A369" s="114" t="s">
        <v>1581</v>
      </c>
      <c r="B369" s="114" t="s">
        <v>1538</v>
      </c>
      <c r="C369" s="80">
        <v>2</v>
      </c>
      <c r="D369" s="118">
        <v>0.0008578561747487521</v>
      </c>
      <c r="E369" s="118">
        <v>1.1272591044534457</v>
      </c>
      <c r="F369" s="80" t="s">
        <v>2459</v>
      </c>
      <c r="G369" s="80" t="b">
        <v>0</v>
      </c>
      <c r="H369" s="80" t="b">
        <v>0</v>
      </c>
      <c r="I369" s="80" t="b">
        <v>0</v>
      </c>
      <c r="J369" s="80" t="b">
        <v>0</v>
      </c>
      <c r="K369" s="80" t="b">
        <v>0</v>
      </c>
      <c r="L369" s="80" t="b">
        <v>0</v>
      </c>
    </row>
    <row r="370" spans="1:12" ht="15">
      <c r="A370" s="114" t="s">
        <v>1549</v>
      </c>
      <c r="B370" s="114" t="s">
        <v>1581</v>
      </c>
      <c r="C370" s="80">
        <v>2</v>
      </c>
      <c r="D370" s="118">
        <v>0.0008578561747487521</v>
      </c>
      <c r="E370" s="118">
        <v>1.4775071227876084</v>
      </c>
      <c r="F370" s="80" t="s">
        <v>2459</v>
      </c>
      <c r="G370" s="80" t="b">
        <v>0</v>
      </c>
      <c r="H370" s="80" t="b">
        <v>0</v>
      </c>
      <c r="I370" s="80" t="b">
        <v>0</v>
      </c>
      <c r="J370" s="80" t="b">
        <v>0</v>
      </c>
      <c r="K370" s="80" t="b">
        <v>0</v>
      </c>
      <c r="L370" s="80" t="b">
        <v>0</v>
      </c>
    </row>
    <row r="371" spans="1:12" ht="15">
      <c r="A371" s="114" t="s">
        <v>1576</v>
      </c>
      <c r="B371" s="114" t="s">
        <v>1566</v>
      </c>
      <c r="C371" s="80">
        <v>2</v>
      </c>
      <c r="D371" s="118">
        <v>0.0007572109070576852</v>
      </c>
      <c r="E371" s="118">
        <v>1.5966935305068173</v>
      </c>
      <c r="F371" s="80" t="s">
        <v>2459</v>
      </c>
      <c r="G371" s="80" t="b">
        <v>1</v>
      </c>
      <c r="H371" s="80" t="b">
        <v>0</v>
      </c>
      <c r="I371" s="80" t="b">
        <v>0</v>
      </c>
      <c r="J371" s="80" t="b">
        <v>0</v>
      </c>
      <c r="K371" s="80" t="b">
        <v>0</v>
      </c>
      <c r="L371" s="80" t="b">
        <v>0</v>
      </c>
    </row>
    <row r="372" spans="1:12" ht="15">
      <c r="A372" s="114" t="s">
        <v>2063</v>
      </c>
      <c r="B372" s="114" t="s">
        <v>1546</v>
      </c>
      <c r="C372" s="80">
        <v>2</v>
      </c>
      <c r="D372" s="118">
        <v>0.0007572109070576852</v>
      </c>
      <c r="E372" s="118">
        <v>2.0830554419613923</v>
      </c>
      <c r="F372" s="80" t="s">
        <v>2459</v>
      </c>
      <c r="G372" s="80" t="b">
        <v>0</v>
      </c>
      <c r="H372" s="80" t="b">
        <v>0</v>
      </c>
      <c r="I372" s="80" t="b">
        <v>0</v>
      </c>
      <c r="J372" s="80" t="b">
        <v>0</v>
      </c>
      <c r="K372" s="80" t="b">
        <v>0</v>
      </c>
      <c r="L372" s="80" t="b">
        <v>0</v>
      </c>
    </row>
    <row r="373" spans="1:12" ht="15">
      <c r="A373" s="114" t="s">
        <v>2444</v>
      </c>
      <c r="B373" s="114" t="s">
        <v>1674</v>
      </c>
      <c r="C373" s="80">
        <v>2</v>
      </c>
      <c r="D373" s="118">
        <v>0.0007572109070576852</v>
      </c>
      <c r="E373" s="118">
        <v>2.8474184078594025</v>
      </c>
      <c r="F373" s="80" t="s">
        <v>2459</v>
      </c>
      <c r="G373" s="80" t="b">
        <v>0</v>
      </c>
      <c r="H373" s="80" t="b">
        <v>0</v>
      </c>
      <c r="I373" s="80" t="b">
        <v>0</v>
      </c>
      <c r="J373" s="80" t="b">
        <v>0</v>
      </c>
      <c r="K373" s="80" t="b">
        <v>0</v>
      </c>
      <c r="L373" s="80" t="b">
        <v>0</v>
      </c>
    </row>
    <row r="374" spans="1:12" ht="15">
      <c r="A374" s="114" t="s">
        <v>1867</v>
      </c>
      <c r="B374" s="114" t="s">
        <v>2445</v>
      </c>
      <c r="C374" s="80">
        <v>2</v>
      </c>
      <c r="D374" s="118">
        <v>0.0007572109070576852</v>
      </c>
      <c r="E374" s="118">
        <v>3.1484484035233837</v>
      </c>
      <c r="F374" s="80" t="s">
        <v>2459</v>
      </c>
      <c r="G374" s="80" t="b">
        <v>0</v>
      </c>
      <c r="H374" s="80" t="b">
        <v>0</v>
      </c>
      <c r="I374" s="80" t="b">
        <v>0</v>
      </c>
      <c r="J374" s="80" t="b">
        <v>0</v>
      </c>
      <c r="K374" s="80" t="b">
        <v>0</v>
      </c>
      <c r="L374" s="80" t="b">
        <v>0</v>
      </c>
    </row>
    <row r="375" spans="1:12" ht="15">
      <c r="A375" s="114" t="s">
        <v>2445</v>
      </c>
      <c r="B375" s="114" t="s">
        <v>1564</v>
      </c>
      <c r="C375" s="80">
        <v>2</v>
      </c>
      <c r="D375" s="118">
        <v>0.0007572109070576852</v>
      </c>
      <c r="E375" s="118">
        <v>2.4717547938985174</v>
      </c>
      <c r="F375" s="80" t="s">
        <v>2459</v>
      </c>
      <c r="G375" s="80" t="b">
        <v>0</v>
      </c>
      <c r="H375" s="80" t="b">
        <v>0</v>
      </c>
      <c r="I375" s="80" t="b">
        <v>0</v>
      </c>
      <c r="J375" s="80" t="b">
        <v>0</v>
      </c>
      <c r="K375" s="80" t="b">
        <v>0</v>
      </c>
      <c r="L375" s="80" t="b">
        <v>0</v>
      </c>
    </row>
    <row r="376" spans="1:12" ht="15">
      <c r="A376" s="114" t="s">
        <v>1564</v>
      </c>
      <c r="B376" s="114" t="s">
        <v>1885</v>
      </c>
      <c r="C376" s="80">
        <v>2</v>
      </c>
      <c r="D376" s="118">
        <v>0.0007572109070576852</v>
      </c>
      <c r="E376" s="118">
        <v>2.2733871401316836</v>
      </c>
      <c r="F376" s="80" t="s">
        <v>2459</v>
      </c>
      <c r="G376" s="80" t="b">
        <v>0</v>
      </c>
      <c r="H376" s="80" t="b">
        <v>0</v>
      </c>
      <c r="I376" s="80" t="b">
        <v>0</v>
      </c>
      <c r="J376" s="80" t="b">
        <v>0</v>
      </c>
      <c r="K376" s="80" t="b">
        <v>0</v>
      </c>
      <c r="L376" s="80" t="b">
        <v>0</v>
      </c>
    </row>
    <row r="377" spans="1:12" ht="15">
      <c r="A377" s="114" t="s">
        <v>1885</v>
      </c>
      <c r="B377" s="114" t="s">
        <v>2446</v>
      </c>
      <c r="C377" s="80">
        <v>2</v>
      </c>
      <c r="D377" s="118">
        <v>0.0007572109070576852</v>
      </c>
      <c r="E377" s="118">
        <v>3.1484484035233837</v>
      </c>
      <c r="F377" s="80" t="s">
        <v>2459</v>
      </c>
      <c r="G377" s="80" t="b">
        <v>0</v>
      </c>
      <c r="H377" s="80" t="b">
        <v>0</v>
      </c>
      <c r="I377" s="80" t="b">
        <v>0</v>
      </c>
      <c r="J377" s="80" t="b">
        <v>1</v>
      </c>
      <c r="K377" s="80" t="b">
        <v>0</v>
      </c>
      <c r="L377" s="80" t="b">
        <v>0</v>
      </c>
    </row>
    <row r="378" spans="1:12" ht="15">
      <c r="A378" s="114" t="s">
        <v>1569</v>
      </c>
      <c r="B378" s="114" t="s">
        <v>1607</v>
      </c>
      <c r="C378" s="80">
        <v>2</v>
      </c>
      <c r="D378" s="118">
        <v>0.0007572109070576852</v>
      </c>
      <c r="E378" s="118">
        <v>1.7796967839788285</v>
      </c>
      <c r="F378" s="80" t="s">
        <v>2459</v>
      </c>
      <c r="G378" s="80" t="b">
        <v>0</v>
      </c>
      <c r="H378" s="80" t="b">
        <v>0</v>
      </c>
      <c r="I378" s="80" t="b">
        <v>0</v>
      </c>
      <c r="J378" s="80" t="b">
        <v>0</v>
      </c>
      <c r="K378" s="80" t="b">
        <v>0</v>
      </c>
      <c r="L378" s="80" t="b">
        <v>0</v>
      </c>
    </row>
    <row r="379" spans="1:12" ht="15">
      <c r="A379" s="114" t="s">
        <v>1607</v>
      </c>
      <c r="B379" s="114" t="s">
        <v>2447</v>
      </c>
      <c r="C379" s="80">
        <v>2</v>
      </c>
      <c r="D379" s="118">
        <v>0.0007572109070576852</v>
      </c>
      <c r="E379" s="118">
        <v>2.7091157096931213</v>
      </c>
      <c r="F379" s="80" t="s">
        <v>2459</v>
      </c>
      <c r="G379" s="80" t="b">
        <v>0</v>
      </c>
      <c r="H379" s="80" t="b">
        <v>0</v>
      </c>
      <c r="I379" s="80" t="b">
        <v>0</v>
      </c>
      <c r="J379" s="80" t="b">
        <v>0</v>
      </c>
      <c r="K379" s="80" t="b">
        <v>1</v>
      </c>
      <c r="L379" s="80" t="b">
        <v>0</v>
      </c>
    </row>
    <row r="380" spans="1:12" ht="15">
      <c r="A380" s="114" t="s">
        <v>2447</v>
      </c>
      <c r="B380" s="114" t="s">
        <v>1591</v>
      </c>
      <c r="C380" s="80">
        <v>2</v>
      </c>
      <c r="D380" s="118">
        <v>0.0007572109070576852</v>
      </c>
      <c r="E380" s="118">
        <v>2.6713271488037216</v>
      </c>
      <c r="F380" s="80" t="s">
        <v>2459</v>
      </c>
      <c r="G380" s="80" t="b">
        <v>0</v>
      </c>
      <c r="H380" s="80" t="b">
        <v>1</v>
      </c>
      <c r="I380" s="80" t="b">
        <v>0</v>
      </c>
      <c r="J380" s="80" t="b">
        <v>0</v>
      </c>
      <c r="K380" s="80" t="b">
        <v>0</v>
      </c>
      <c r="L380" s="80" t="b">
        <v>0</v>
      </c>
    </row>
    <row r="381" spans="1:12" ht="15">
      <c r="A381" s="114" t="s">
        <v>1591</v>
      </c>
      <c r="B381" s="114" t="s">
        <v>1567</v>
      </c>
      <c r="C381" s="80">
        <v>2</v>
      </c>
      <c r="D381" s="118">
        <v>0.0007572109070576852</v>
      </c>
      <c r="E381" s="118">
        <v>1.6823225331051845</v>
      </c>
      <c r="F381" s="80" t="s">
        <v>2459</v>
      </c>
      <c r="G381" s="80" t="b">
        <v>0</v>
      </c>
      <c r="H381" s="80" t="b">
        <v>0</v>
      </c>
      <c r="I381" s="80" t="b">
        <v>0</v>
      </c>
      <c r="J381" s="80" t="b">
        <v>0</v>
      </c>
      <c r="K381" s="80" t="b">
        <v>0</v>
      </c>
      <c r="L381" s="80" t="b">
        <v>0</v>
      </c>
    </row>
    <row r="382" spans="1:12" ht="15">
      <c r="A382" s="114" t="s">
        <v>1567</v>
      </c>
      <c r="B382" s="114" t="s">
        <v>1540</v>
      </c>
      <c r="C382" s="80">
        <v>2</v>
      </c>
      <c r="D382" s="118">
        <v>0.0007572109070576852</v>
      </c>
      <c r="E382" s="118">
        <v>1.208305612417318</v>
      </c>
      <c r="F382" s="80" t="s">
        <v>2459</v>
      </c>
      <c r="G382" s="80" t="b">
        <v>0</v>
      </c>
      <c r="H382" s="80" t="b">
        <v>0</v>
      </c>
      <c r="I382" s="80" t="b">
        <v>0</v>
      </c>
      <c r="J382" s="80" t="b">
        <v>0</v>
      </c>
      <c r="K382" s="80" t="b">
        <v>0</v>
      </c>
      <c r="L382" s="80" t="b">
        <v>0</v>
      </c>
    </row>
    <row r="383" spans="1:12" ht="15">
      <c r="A383" s="114" t="s">
        <v>1540</v>
      </c>
      <c r="B383" s="114" t="s">
        <v>1584</v>
      </c>
      <c r="C383" s="80">
        <v>2</v>
      </c>
      <c r="D383" s="118">
        <v>0.0007572109070576852</v>
      </c>
      <c r="E383" s="118">
        <v>1.324811181488755</v>
      </c>
      <c r="F383" s="80" t="s">
        <v>2459</v>
      </c>
      <c r="G383" s="80" t="b">
        <v>0</v>
      </c>
      <c r="H383" s="80" t="b">
        <v>0</v>
      </c>
      <c r="I383" s="80" t="b">
        <v>0</v>
      </c>
      <c r="J383" s="80" t="b">
        <v>0</v>
      </c>
      <c r="K383" s="80" t="b">
        <v>0</v>
      </c>
      <c r="L383" s="80" t="b">
        <v>0</v>
      </c>
    </row>
    <row r="384" spans="1:12" ht="15">
      <c r="A384" s="114" t="s">
        <v>1584</v>
      </c>
      <c r="B384" s="114" t="s">
        <v>2064</v>
      </c>
      <c r="C384" s="80">
        <v>2</v>
      </c>
      <c r="D384" s="118">
        <v>0.0007572109070576852</v>
      </c>
      <c r="E384" s="118">
        <v>2.4952358897480402</v>
      </c>
      <c r="F384" s="80" t="s">
        <v>2459</v>
      </c>
      <c r="G384" s="80" t="b">
        <v>0</v>
      </c>
      <c r="H384" s="80" t="b">
        <v>0</v>
      </c>
      <c r="I384" s="80" t="b">
        <v>0</v>
      </c>
      <c r="J384" s="80" t="b">
        <v>0</v>
      </c>
      <c r="K384" s="80" t="b">
        <v>1</v>
      </c>
      <c r="L384" s="80" t="b">
        <v>0</v>
      </c>
    </row>
    <row r="385" spans="1:12" ht="15">
      <c r="A385" s="114" t="s">
        <v>2064</v>
      </c>
      <c r="B385" s="114" t="s">
        <v>1591</v>
      </c>
      <c r="C385" s="80">
        <v>2</v>
      </c>
      <c r="D385" s="118">
        <v>0.0007572109070576852</v>
      </c>
      <c r="E385" s="118">
        <v>2.4952358897480402</v>
      </c>
      <c r="F385" s="80" t="s">
        <v>2459</v>
      </c>
      <c r="G385" s="80" t="b">
        <v>0</v>
      </c>
      <c r="H385" s="80" t="b">
        <v>1</v>
      </c>
      <c r="I385" s="80" t="b">
        <v>0</v>
      </c>
      <c r="J385" s="80" t="b">
        <v>0</v>
      </c>
      <c r="K385" s="80" t="b">
        <v>0</v>
      </c>
      <c r="L385" s="80" t="b">
        <v>0</v>
      </c>
    </row>
    <row r="386" spans="1:12" ht="15">
      <c r="A386" s="114" t="s">
        <v>1591</v>
      </c>
      <c r="B386" s="114" t="s">
        <v>1834</v>
      </c>
      <c r="C386" s="80">
        <v>2</v>
      </c>
      <c r="D386" s="118">
        <v>0.0007572109070576852</v>
      </c>
      <c r="E386" s="118">
        <v>2.3355350468805285</v>
      </c>
      <c r="F386" s="80" t="s">
        <v>2459</v>
      </c>
      <c r="G386" s="80" t="b">
        <v>0</v>
      </c>
      <c r="H386" s="80" t="b">
        <v>0</v>
      </c>
      <c r="I386" s="80" t="b">
        <v>0</v>
      </c>
      <c r="J386" s="80" t="b">
        <v>0</v>
      </c>
      <c r="K386" s="80" t="b">
        <v>0</v>
      </c>
      <c r="L386" s="80" t="b">
        <v>0</v>
      </c>
    </row>
    <row r="387" spans="1:12" ht="15">
      <c r="A387" s="114" t="s">
        <v>1834</v>
      </c>
      <c r="B387" s="114" t="s">
        <v>1808</v>
      </c>
      <c r="C387" s="80">
        <v>2</v>
      </c>
      <c r="D387" s="118">
        <v>0.0007572109070576852</v>
      </c>
      <c r="E387" s="118">
        <v>2.8474184078594025</v>
      </c>
      <c r="F387" s="80" t="s">
        <v>2459</v>
      </c>
      <c r="G387" s="80" t="b">
        <v>0</v>
      </c>
      <c r="H387" s="80" t="b">
        <v>0</v>
      </c>
      <c r="I387" s="80" t="b">
        <v>0</v>
      </c>
      <c r="J387" s="80" t="b">
        <v>1</v>
      </c>
      <c r="K387" s="80" t="b">
        <v>0</v>
      </c>
      <c r="L387" s="80" t="b">
        <v>0</v>
      </c>
    </row>
    <row r="388" spans="1:12" ht="15">
      <c r="A388" s="114" t="s">
        <v>1808</v>
      </c>
      <c r="B388" s="114" t="s">
        <v>1641</v>
      </c>
      <c r="C388" s="80">
        <v>2</v>
      </c>
      <c r="D388" s="118">
        <v>0.0007572109070576852</v>
      </c>
      <c r="E388" s="118">
        <v>2.62017462635634</v>
      </c>
      <c r="F388" s="80" t="s">
        <v>2459</v>
      </c>
      <c r="G388" s="80" t="b">
        <v>1</v>
      </c>
      <c r="H388" s="80" t="b">
        <v>0</v>
      </c>
      <c r="I388" s="80" t="b">
        <v>0</v>
      </c>
      <c r="J388" s="80" t="b">
        <v>0</v>
      </c>
      <c r="K388" s="80" t="b">
        <v>0</v>
      </c>
      <c r="L388" s="80" t="b">
        <v>0</v>
      </c>
    </row>
    <row r="389" spans="1:12" ht="15">
      <c r="A389" s="114" t="s">
        <v>1641</v>
      </c>
      <c r="B389" s="114" t="s">
        <v>2448</v>
      </c>
      <c r="C389" s="80">
        <v>2</v>
      </c>
      <c r="D389" s="118">
        <v>0.0007572109070576852</v>
      </c>
      <c r="E389" s="118">
        <v>2.7962658854120215</v>
      </c>
      <c r="F389" s="80" t="s">
        <v>2459</v>
      </c>
      <c r="G389" s="80" t="b">
        <v>0</v>
      </c>
      <c r="H389" s="80" t="b">
        <v>0</v>
      </c>
      <c r="I389" s="80" t="b">
        <v>0</v>
      </c>
      <c r="J389" s="80" t="b">
        <v>0</v>
      </c>
      <c r="K389" s="80" t="b">
        <v>1</v>
      </c>
      <c r="L389" s="80" t="b">
        <v>0</v>
      </c>
    </row>
    <row r="390" spans="1:12" ht="15">
      <c r="A390" s="114" t="s">
        <v>2448</v>
      </c>
      <c r="B390" s="114" t="s">
        <v>1584</v>
      </c>
      <c r="C390" s="80">
        <v>2</v>
      </c>
      <c r="D390" s="118">
        <v>0.0007572109070576852</v>
      </c>
      <c r="E390" s="118">
        <v>2.6365650425445093</v>
      </c>
      <c r="F390" s="80" t="s">
        <v>2459</v>
      </c>
      <c r="G390" s="80" t="b">
        <v>0</v>
      </c>
      <c r="H390" s="80" t="b">
        <v>1</v>
      </c>
      <c r="I390" s="80" t="b">
        <v>0</v>
      </c>
      <c r="J390" s="80" t="b">
        <v>0</v>
      </c>
      <c r="K390" s="80" t="b">
        <v>0</v>
      </c>
      <c r="L390" s="80" t="b">
        <v>0</v>
      </c>
    </row>
    <row r="391" spans="1:12" ht="15">
      <c r="A391" s="114" t="s">
        <v>1584</v>
      </c>
      <c r="B391" s="114" t="s">
        <v>2065</v>
      </c>
      <c r="C391" s="80">
        <v>2</v>
      </c>
      <c r="D391" s="118">
        <v>0.0007572109070576852</v>
      </c>
      <c r="E391" s="118">
        <v>2.4952358897480402</v>
      </c>
      <c r="F391" s="80" t="s">
        <v>2459</v>
      </c>
      <c r="G391" s="80" t="b">
        <v>0</v>
      </c>
      <c r="H391" s="80" t="b">
        <v>0</v>
      </c>
      <c r="I391" s="80" t="b">
        <v>0</v>
      </c>
      <c r="J391" s="80" t="b">
        <v>0</v>
      </c>
      <c r="K391" s="80" t="b">
        <v>0</v>
      </c>
      <c r="L391" s="80" t="b">
        <v>0</v>
      </c>
    </row>
    <row r="392" spans="1:12" ht="15">
      <c r="A392" s="114" t="s">
        <v>2065</v>
      </c>
      <c r="B392" s="114" t="s">
        <v>1648</v>
      </c>
      <c r="C392" s="80">
        <v>2</v>
      </c>
      <c r="D392" s="118">
        <v>0.0007572109070576852</v>
      </c>
      <c r="E392" s="118">
        <v>2.62017462635634</v>
      </c>
      <c r="F392" s="80" t="s">
        <v>2459</v>
      </c>
      <c r="G392" s="80" t="b">
        <v>0</v>
      </c>
      <c r="H392" s="80" t="b">
        <v>0</v>
      </c>
      <c r="I392" s="80" t="b">
        <v>0</v>
      </c>
      <c r="J392" s="80" t="b">
        <v>0</v>
      </c>
      <c r="K392" s="80" t="b">
        <v>0</v>
      </c>
      <c r="L392" s="80" t="b">
        <v>0</v>
      </c>
    </row>
    <row r="393" spans="1:12" ht="15">
      <c r="A393" s="114" t="s">
        <v>1648</v>
      </c>
      <c r="B393" s="114" t="s">
        <v>2449</v>
      </c>
      <c r="C393" s="80">
        <v>2</v>
      </c>
      <c r="D393" s="118">
        <v>0.0007572109070576852</v>
      </c>
      <c r="E393" s="118">
        <v>2.7962658854120215</v>
      </c>
      <c r="F393" s="80" t="s">
        <v>2459</v>
      </c>
      <c r="G393" s="80" t="b">
        <v>0</v>
      </c>
      <c r="H393" s="80" t="b">
        <v>0</v>
      </c>
      <c r="I393" s="80" t="b">
        <v>0</v>
      </c>
      <c r="J393" s="80" t="b">
        <v>0</v>
      </c>
      <c r="K393" s="80" t="b">
        <v>0</v>
      </c>
      <c r="L393" s="80" t="b">
        <v>0</v>
      </c>
    </row>
    <row r="394" spans="1:12" ht="15">
      <c r="A394" s="114" t="s">
        <v>2449</v>
      </c>
      <c r="B394" s="114" t="s">
        <v>2450</v>
      </c>
      <c r="C394" s="80">
        <v>2</v>
      </c>
      <c r="D394" s="118">
        <v>0.0007572109070576852</v>
      </c>
      <c r="E394" s="118">
        <v>3.449478399187365</v>
      </c>
      <c r="F394" s="80" t="s">
        <v>2459</v>
      </c>
      <c r="G394" s="80" t="b">
        <v>0</v>
      </c>
      <c r="H394" s="80" t="b">
        <v>0</v>
      </c>
      <c r="I394" s="80" t="b">
        <v>0</v>
      </c>
      <c r="J394" s="80" t="b">
        <v>0</v>
      </c>
      <c r="K394" s="80" t="b">
        <v>1</v>
      </c>
      <c r="L394" s="80" t="b">
        <v>0</v>
      </c>
    </row>
    <row r="395" spans="1:12" ht="15">
      <c r="A395" s="114" t="s">
        <v>2450</v>
      </c>
      <c r="B395" s="114" t="s">
        <v>1642</v>
      </c>
      <c r="C395" s="80">
        <v>2</v>
      </c>
      <c r="D395" s="118">
        <v>0.0007572109070576852</v>
      </c>
      <c r="E395" s="118">
        <v>2.8474184078594025</v>
      </c>
      <c r="F395" s="80" t="s">
        <v>2459</v>
      </c>
      <c r="G395" s="80" t="b">
        <v>0</v>
      </c>
      <c r="H395" s="80" t="b">
        <v>1</v>
      </c>
      <c r="I395" s="80" t="b">
        <v>0</v>
      </c>
      <c r="J395" s="80" t="b">
        <v>0</v>
      </c>
      <c r="K395" s="80" t="b">
        <v>0</v>
      </c>
      <c r="L395" s="80" t="b">
        <v>0</v>
      </c>
    </row>
    <row r="396" spans="1:12" ht="15">
      <c r="A396" s="114" t="s">
        <v>1642</v>
      </c>
      <c r="B396" s="114" t="s">
        <v>1821</v>
      </c>
      <c r="C396" s="80">
        <v>2</v>
      </c>
      <c r="D396" s="118">
        <v>0.0007572109070576852</v>
      </c>
      <c r="E396" s="118">
        <v>2.4952358897480402</v>
      </c>
      <c r="F396" s="80" t="s">
        <v>2459</v>
      </c>
      <c r="G396" s="80" t="b">
        <v>0</v>
      </c>
      <c r="H396" s="80" t="b">
        <v>0</v>
      </c>
      <c r="I396" s="80" t="b">
        <v>0</v>
      </c>
      <c r="J396" s="80" t="b">
        <v>0</v>
      </c>
      <c r="K396" s="80" t="b">
        <v>0</v>
      </c>
      <c r="L396" s="80" t="b">
        <v>0</v>
      </c>
    </row>
    <row r="397" spans="1:12" ht="15">
      <c r="A397" s="114" t="s">
        <v>1821</v>
      </c>
      <c r="B397" s="114" t="s">
        <v>2451</v>
      </c>
      <c r="C397" s="80">
        <v>2</v>
      </c>
      <c r="D397" s="118">
        <v>0.0007572109070576852</v>
      </c>
      <c r="E397" s="118">
        <v>3.1484484035233837</v>
      </c>
      <c r="F397" s="80" t="s">
        <v>2459</v>
      </c>
      <c r="G397" s="80" t="b">
        <v>0</v>
      </c>
      <c r="H397" s="80" t="b">
        <v>0</v>
      </c>
      <c r="I397" s="80" t="b">
        <v>0</v>
      </c>
      <c r="J397" s="80" t="b">
        <v>0</v>
      </c>
      <c r="K397" s="80" t="b">
        <v>1</v>
      </c>
      <c r="L397" s="80" t="b">
        <v>0</v>
      </c>
    </row>
    <row r="398" spans="1:12" ht="15">
      <c r="A398" s="114" t="s">
        <v>2451</v>
      </c>
      <c r="B398" s="114" t="s">
        <v>2452</v>
      </c>
      <c r="C398" s="80">
        <v>2</v>
      </c>
      <c r="D398" s="118">
        <v>0.0007572109070576852</v>
      </c>
      <c r="E398" s="118">
        <v>3.449478399187365</v>
      </c>
      <c r="F398" s="80" t="s">
        <v>2459</v>
      </c>
      <c r="G398" s="80" t="b">
        <v>0</v>
      </c>
      <c r="H398" s="80" t="b">
        <v>1</v>
      </c>
      <c r="I398" s="80" t="b">
        <v>0</v>
      </c>
      <c r="J398" s="80" t="b">
        <v>0</v>
      </c>
      <c r="K398" s="80" t="b">
        <v>1</v>
      </c>
      <c r="L398" s="80" t="b">
        <v>0</v>
      </c>
    </row>
    <row r="399" spans="1:12" ht="15">
      <c r="A399" s="114" t="s">
        <v>2452</v>
      </c>
      <c r="B399" s="114" t="s">
        <v>2453</v>
      </c>
      <c r="C399" s="80">
        <v>2</v>
      </c>
      <c r="D399" s="118">
        <v>0.0007572109070576852</v>
      </c>
      <c r="E399" s="118">
        <v>3.449478399187365</v>
      </c>
      <c r="F399" s="80" t="s">
        <v>2459</v>
      </c>
      <c r="G399" s="80" t="b">
        <v>0</v>
      </c>
      <c r="H399" s="80" t="b">
        <v>1</v>
      </c>
      <c r="I399" s="80" t="b">
        <v>0</v>
      </c>
      <c r="J399" s="80" t="b">
        <v>0</v>
      </c>
      <c r="K399" s="80" t="b">
        <v>1</v>
      </c>
      <c r="L399" s="80" t="b">
        <v>0</v>
      </c>
    </row>
    <row r="400" spans="1:12" ht="15">
      <c r="A400" s="114" t="s">
        <v>2456</v>
      </c>
      <c r="B400" s="114" t="s">
        <v>1558</v>
      </c>
      <c r="C400" s="80">
        <v>2</v>
      </c>
      <c r="D400" s="118">
        <v>0.0008578561747487521</v>
      </c>
      <c r="E400" s="118">
        <v>2.4282891001174267</v>
      </c>
      <c r="F400" s="80" t="s">
        <v>2459</v>
      </c>
      <c r="G400" s="80" t="b">
        <v>0</v>
      </c>
      <c r="H400" s="80" t="b">
        <v>0</v>
      </c>
      <c r="I400" s="80" t="b">
        <v>0</v>
      </c>
      <c r="J400" s="80" t="b">
        <v>0</v>
      </c>
      <c r="K400" s="80" t="b">
        <v>0</v>
      </c>
      <c r="L400" s="80" t="b">
        <v>0</v>
      </c>
    </row>
    <row r="401" spans="1:12" ht="15">
      <c r="A401" s="114" t="s">
        <v>1541</v>
      </c>
      <c r="B401" s="114" t="s">
        <v>1545</v>
      </c>
      <c r="C401" s="80">
        <v>8</v>
      </c>
      <c r="D401" s="118">
        <v>0.006529226267905097</v>
      </c>
      <c r="E401" s="118">
        <v>1.7666563149739252</v>
      </c>
      <c r="F401" s="80" t="s">
        <v>1500</v>
      </c>
      <c r="G401" s="80" t="b">
        <v>0</v>
      </c>
      <c r="H401" s="80" t="b">
        <v>0</v>
      </c>
      <c r="I401" s="80" t="b">
        <v>0</v>
      </c>
      <c r="J401" s="80" t="b">
        <v>0</v>
      </c>
      <c r="K401" s="80" t="b">
        <v>0</v>
      </c>
      <c r="L401" s="80" t="b">
        <v>0</v>
      </c>
    </row>
    <row r="402" spans="1:12" ht="15">
      <c r="A402" s="114" t="s">
        <v>1719</v>
      </c>
      <c r="B402" s="114" t="s">
        <v>1720</v>
      </c>
      <c r="C402" s="80">
        <v>6</v>
      </c>
      <c r="D402" s="118">
        <v>0.005454681917930162</v>
      </c>
      <c r="E402" s="118">
        <v>2.318411187990492</v>
      </c>
      <c r="F402" s="80" t="s">
        <v>1500</v>
      </c>
      <c r="G402" s="80" t="b">
        <v>0</v>
      </c>
      <c r="H402" s="80" t="b">
        <v>0</v>
      </c>
      <c r="I402" s="80" t="b">
        <v>0</v>
      </c>
      <c r="J402" s="80" t="b">
        <v>0</v>
      </c>
      <c r="K402" s="80" t="b">
        <v>0</v>
      </c>
      <c r="L402" s="80" t="b">
        <v>0</v>
      </c>
    </row>
    <row r="403" spans="1:12" ht="15">
      <c r="A403" s="114" t="s">
        <v>1815</v>
      </c>
      <c r="B403" s="114" t="s">
        <v>1816</v>
      </c>
      <c r="C403" s="80">
        <v>4</v>
      </c>
      <c r="D403" s="118">
        <v>0.00416053574009535</v>
      </c>
      <c r="E403" s="118">
        <v>2.494502447046173</v>
      </c>
      <c r="F403" s="80" t="s">
        <v>1500</v>
      </c>
      <c r="G403" s="80" t="b">
        <v>0</v>
      </c>
      <c r="H403" s="80" t="b">
        <v>0</v>
      </c>
      <c r="I403" s="80" t="b">
        <v>0</v>
      </c>
      <c r="J403" s="80" t="b">
        <v>0</v>
      </c>
      <c r="K403" s="80" t="b">
        <v>0</v>
      </c>
      <c r="L403" s="80" t="b">
        <v>0</v>
      </c>
    </row>
    <row r="404" spans="1:12" ht="15">
      <c r="A404" s="114" t="s">
        <v>1627</v>
      </c>
      <c r="B404" s="114" t="s">
        <v>1537</v>
      </c>
      <c r="C404" s="80">
        <v>4</v>
      </c>
      <c r="D404" s="118">
        <v>0.00416053574009535</v>
      </c>
      <c r="E404" s="118">
        <v>1.419868828749269</v>
      </c>
      <c r="F404" s="80" t="s">
        <v>1500</v>
      </c>
      <c r="G404" s="80" t="b">
        <v>0</v>
      </c>
      <c r="H404" s="80" t="b">
        <v>0</v>
      </c>
      <c r="I404" s="80" t="b">
        <v>0</v>
      </c>
      <c r="J404" s="80" t="b">
        <v>0</v>
      </c>
      <c r="K404" s="80" t="b">
        <v>0</v>
      </c>
      <c r="L404" s="80" t="b">
        <v>0</v>
      </c>
    </row>
    <row r="405" spans="1:12" ht="15">
      <c r="A405" s="114" t="s">
        <v>1539</v>
      </c>
      <c r="B405" s="114" t="s">
        <v>1685</v>
      </c>
      <c r="C405" s="80">
        <v>4</v>
      </c>
      <c r="D405" s="118">
        <v>0.00416053574009535</v>
      </c>
      <c r="E405" s="118">
        <v>2.318411187990492</v>
      </c>
      <c r="F405" s="80" t="s">
        <v>1500</v>
      </c>
      <c r="G405" s="80" t="b">
        <v>1</v>
      </c>
      <c r="H405" s="80" t="b">
        <v>0</v>
      </c>
      <c r="I405" s="80" t="b">
        <v>0</v>
      </c>
      <c r="J405" s="80" t="b">
        <v>0</v>
      </c>
      <c r="K405" s="80" t="b">
        <v>0</v>
      </c>
      <c r="L405" s="80" t="b">
        <v>0</v>
      </c>
    </row>
    <row r="406" spans="1:12" ht="15">
      <c r="A406" s="114" t="s">
        <v>1682</v>
      </c>
      <c r="B406" s="114" t="s">
        <v>1639</v>
      </c>
      <c r="C406" s="80">
        <v>3</v>
      </c>
      <c r="D406" s="118">
        <v>0.003399282913572182</v>
      </c>
      <c r="E406" s="118">
        <v>2.193472451382192</v>
      </c>
      <c r="F406" s="80" t="s">
        <v>1500</v>
      </c>
      <c r="G406" s="80" t="b">
        <v>0</v>
      </c>
      <c r="H406" s="80" t="b">
        <v>0</v>
      </c>
      <c r="I406" s="80" t="b">
        <v>0</v>
      </c>
      <c r="J406" s="80" t="b">
        <v>0</v>
      </c>
      <c r="K406" s="80" t="b">
        <v>0</v>
      </c>
      <c r="L406" s="80" t="b">
        <v>0</v>
      </c>
    </row>
    <row r="407" spans="1:12" ht="15">
      <c r="A407" s="114" t="s">
        <v>1537</v>
      </c>
      <c r="B407" s="114" t="s">
        <v>1577</v>
      </c>
      <c r="C407" s="80">
        <v>3</v>
      </c>
      <c r="D407" s="118">
        <v>0.003399282913572182</v>
      </c>
      <c r="E407" s="118">
        <v>1.1671435126598428</v>
      </c>
      <c r="F407" s="80" t="s">
        <v>1500</v>
      </c>
      <c r="G407" s="80" t="b">
        <v>0</v>
      </c>
      <c r="H407" s="80" t="b">
        <v>0</v>
      </c>
      <c r="I407" s="80" t="b">
        <v>0</v>
      </c>
      <c r="J407" s="80" t="b">
        <v>0</v>
      </c>
      <c r="K407" s="80" t="b">
        <v>0</v>
      </c>
      <c r="L407" s="80" t="b">
        <v>0</v>
      </c>
    </row>
    <row r="408" spans="1:12" ht="15">
      <c r="A408" s="114" t="s">
        <v>1814</v>
      </c>
      <c r="B408" s="114" t="s">
        <v>1541</v>
      </c>
      <c r="C408" s="80">
        <v>2</v>
      </c>
      <c r="D408" s="118">
        <v>0.0025282291731190754</v>
      </c>
      <c r="E408" s="118">
        <v>1.9826190860672988</v>
      </c>
      <c r="F408" s="80" t="s">
        <v>1500</v>
      </c>
      <c r="G408" s="80" t="b">
        <v>0</v>
      </c>
      <c r="H408" s="80" t="b">
        <v>1</v>
      </c>
      <c r="I408" s="80" t="b">
        <v>0</v>
      </c>
      <c r="J408" s="80" t="b">
        <v>0</v>
      </c>
      <c r="K408" s="80" t="b">
        <v>0</v>
      </c>
      <c r="L408" s="80" t="b">
        <v>0</v>
      </c>
    </row>
    <row r="409" spans="1:12" ht="15">
      <c r="A409" s="114" t="s">
        <v>2131</v>
      </c>
      <c r="B409" s="114" t="s">
        <v>1557</v>
      </c>
      <c r="C409" s="80">
        <v>2</v>
      </c>
      <c r="D409" s="118">
        <v>0.0025282291731190754</v>
      </c>
      <c r="E409" s="118">
        <v>2.619441183654473</v>
      </c>
      <c r="F409" s="80" t="s">
        <v>1500</v>
      </c>
      <c r="G409" s="80" t="b">
        <v>0</v>
      </c>
      <c r="H409" s="80" t="b">
        <v>0</v>
      </c>
      <c r="I409" s="80" t="b">
        <v>0</v>
      </c>
      <c r="J409" s="80" t="b">
        <v>0</v>
      </c>
      <c r="K409" s="80" t="b">
        <v>0</v>
      </c>
      <c r="L409" s="80" t="b">
        <v>0</v>
      </c>
    </row>
    <row r="410" spans="1:12" ht="15">
      <c r="A410" s="114" t="s">
        <v>1720</v>
      </c>
      <c r="B410" s="114" t="s">
        <v>1571</v>
      </c>
      <c r="C410" s="80">
        <v>2</v>
      </c>
      <c r="D410" s="118">
        <v>0.0025282291731190754</v>
      </c>
      <c r="E410" s="118">
        <v>1.3889922622761992</v>
      </c>
      <c r="F410" s="80" t="s">
        <v>1500</v>
      </c>
      <c r="G410" s="80" t="b">
        <v>0</v>
      </c>
      <c r="H410" s="80" t="b">
        <v>0</v>
      </c>
      <c r="I410" s="80" t="b">
        <v>0</v>
      </c>
      <c r="J410" s="80" t="b">
        <v>0</v>
      </c>
      <c r="K410" s="80" t="b">
        <v>0</v>
      </c>
      <c r="L410" s="80" t="b">
        <v>0</v>
      </c>
    </row>
    <row r="411" spans="1:12" ht="15">
      <c r="A411" s="114" t="s">
        <v>1685</v>
      </c>
      <c r="B411" s="114" t="s">
        <v>1571</v>
      </c>
      <c r="C411" s="80">
        <v>2</v>
      </c>
      <c r="D411" s="118">
        <v>0.0025282291731190754</v>
      </c>
      <c r="E411" s="118">
        <v>1.5650835213318803</v>
      </c>
      <c r="F411" s="80" t="s">
        <v>1500</v>
      </c>
      <c r="G411" s="80" t="b">
        <v>0</v>
      </c>
      <c r="H411" s="80" t="b">
        <v>0</v>
      </c>
      <c r="I411" s="80" t="b">
        <v>0</v>
      </c>
      <c r="J411" s="80" t="b">
        <v>0</v>
      </c>
      <c r="K411" s="80" t="b">
        <v>0</v>
      </c>
      <c r="L411" s="80" t="b">
        <v>0</v>
      </c>
    </row>
    <row r="412" spans="1:12" ht="15">
      <c r="A412" s="114" t="s">
        <v>1571</v>
      </c>
      <c r="B412" s="114" t="s">
        <v>2169</v>
      </c>
      <c r="C412" s="80">
        <v>2</v>
      </c>
      <c r="D412" s="118">
        <v>0.0025282291731190754</v>
      </c>
      <c r="E412" s="118">
        <v>1.9504344026958975</v>
      </c>
      <c r="F412" s="80" t="s">
        <v>1500</v>
      </c>
      <c r="G412" s="80" t="b">
        <v>0</v>
      </c>
      <c r="H412" s="80" t="b">
        <v>0</v>
      </c>
      <c r="I412" s="80" t="b">
        <v>0</v>
      </c>
      <c r="J412" s="80" t="b">
        <v>0</v>
      </c>
      <c r="K412" s="80" t="b">
        <v>0</v>
      </c>
      <c r="L412" s="80" t="b">
        <v>0</v>
      </c>
    </row>
    <row r="413" spans="1:12" ht="15">
      <c r="A413" s="114" t="s">
        <v>1569</v>
      </c>
      <c r="B413" s="114" t="s">
        <v>1540</v>
      </c>
      <c r="C413" s="80">
        <v>2</v>
      </c>
      <c r="D413" s="118">
        <v>0.0025282291731190754</v>
      </c>
      <c r="E413" s="118">
        <v>1.9504344026958975</v>
      </c>
      <c r="F413" s="80" t="s">
        <v>1500</v>
      </c>
      <c r="G413" s="80" t="b">
        <v>0</v>
      </c>
      <c r="H413" s="80" t="b">
        <v>0</v>
      </c>
      <c r="I413" s="80" t="b">
        <v>0</v>
      </c>
      <c r="J413" s="80" t="b">
        <v>0</v>
      </c>
      <c r="K413" s="80" t="b">
        <v>0</v>
      </c>
      <c r="L413" s="80" t="b">
        <v>0</v>
      </c>
    </row>
    <row r="414" spans="1:12" ht="15">
      <c r="A414" s="114" t="s">
        <v>1577</v>
      </c>
      <c r="B414" s="114" t="s">
        <v>1939</v>
      </c>
      <c r="C414" s="80">
        <v>2</v>
      </c>
      <c r="D414" s="118">
        <v>0.0025282291731190754</v>
      </c>
      <c r="E414" s="118">
        <v>1.9826190860672988</v>
      </c>
      <c r="F414" s="80" t="s">
        <v>1500</v>
      </c>
      <c r="G414" s="80" t="b">
        <v>0</v>
      </c>
      <c r="H414" s="80" t="b">
        <v>0</v>
      </c>
      <c r="I414" s="80" t="b">
        <v>0</v>
      </c>
      <c r="J414" s="80" t="b">
        <v>0</v>
      </c>
      <c r="K414" s="80" t="b">
        <v>0</v>
      </c>
      <c r="L414" s="80" t="b">
        <v>0</v>
      </c>
    </row>
    <row r="415" spans="1:12" ht="15">
      <c r="A415" s="114" t="s">
        <v>1939</v>
      </c>
      <c r="B415" s="114" t="s">
        <v>1907</v>
      </c>
      <c r="C415" s="80">
        <v>2</v>
      </c>
      <c r="D415" s="118">
        <v>0.0025282291731190754</v>
      </c>
      <c r="E415" s="118">
        <v>2.7955324427101544</v>
      </c>
      <c r="F415" s="80" t="s">
        <v>1500</v>
      </c>
      <c r="G415" s="80" t="b">
        <v>0</v>
      </c>
      <c r="H415" s="80" t="b">
        <v>0</v>
      </c>
      <c r="I415" s="80" t="b">
        <v>0</v>
      </c>
      <c r="J415" s="80" t="b">
        <v>0</v>
      </c>
      <c r="K415" s="80" t="b">
        <v>1</v>
      </c>
      <c r="L415" s="80" t="b">
        <v>0</v>
      </c>
    </row>
    <row r="416" spans="1:12" ht="15">
      <c r="A416" s="114" t="s">
        <v>1907</v>
      </c>
      <c r="B416" s="114" t="s">
        <v>2154</v>
      </c>
      <c r="C416" s="80">
        <v>2</v>
      </c>
      <c r="D416" s="118">
        <v>0.0025282291731190754</v>
      </c>
      <c r="E416" s="118">
        <v>2.7955324427101544</v>
      </c>
      <c r="F416" s="80" t="s">
        <v>1500</v>
      </c>
      <c r="G416" s="80" t="b">
        <v>0</v>
      </c>
      <c r="H416" s="80" t="b">
        <v>1</v>
      </c>
      <c r="I416" s="80" t="b">
        <v>0</v>
      </c>
      <c r="J416" s="80" t="b">
        <v>0</v>
      </c>
      <c r="K416" s="80" t="b">
        <v>0</v>
      </c>
      <c r="L416" s="80" t="b">
        <v>0</v>
      </c>
    </row>
    <row r="417" spans="1:12" ht="15">
      <c r="A417" s="114" t="s">
        <v>2154</v>
      </c>
      <c r="B417" s="114" t="s">
        <v>1940</v>
      </c>
      <c r="C417" s="80">
        <v>2</v>
      </c>
      <c r="D417" s="118">
        <v>0.0025282291731190754</v>
      </c>
      <c r="E417" s="118">
        <v>2.619441183654473</v>
      </c>
      <c r="F417" s="80" t="s">
        <v>1500</v>
      </c>
      <c r="G417" s="80" t="b">
        <v>0</v>
      </c>
      <c r="H417" s="80" t="b">
        <v>0</v>
      </c>
      <c r="I417" s="80" t="b">
        <v>0</v>
      </c>
      <c r="J417" s="80" t="b">
        <v>1</v>
      </c>
      <c r="K417" s="80" t="b">
        <v>0</v>
      </c>
      <c r="L417" s="80" t="b">
        <v>0</v>
      </c>
    </row>
    <row r="418" spans="1:12" ht="15">
      <c r="A418" s="114" t="s">
        <v>1940</v>
      </c>
      <c r="B418" s="114" t="s">
        <v>1757</v>
      </c>
      <c r="C418" s="80">
        <v>2</v>
      </c>
      <c r="D418" s="118">
        <v>0.0025282291731190754</v>
      </c>
      <c r="E418" s="118">
        <v>2.619441183654473</v>
      </c>
      <c r="F418" s="80" t="s">
        <v>1500</v>
      </c>
      <c r="G418" s="80" t="b">
        <v>1</v>
      </c>
      <c r="H418" s="80" t="b">
        <v>0</v>
      </c>
      <c r="I418" s="80" t="b">
        <v>0</v>
      </c>
      <c r="J418" s="80" t="b">
        <v>0</v>
      </c>
      <c r="K418" s="80" t="b">
        <v>0</v>
      </c>
      <c r="L418" s="80" t="b">
        <v>0</v>
      </c>
    </row>
    <row r="419" spans="1:12" ht="15">
      <c r="A419" s="114" t="s">
        <v>1757</v>
      </c>
      <c r="B419" s="114" t="s">
        <v>1925</v>
      </c>
      <c r="C419" s="80">
        <v>2</v>
      </c>
      <c r="D419" s="118">
        <v>0.0025282291731190754</v>
      </c>
      <c r="E419" s="118">
        <v>2.7955324427101544</v>
      </c>
      <c r="F419" s="80" t="s">
        <v>1500</v>
      </c>
      <c r="G419" s="80" t="b">
        <v>0</v>
      </c>
      <c r="H419" s="80" t="b">
        <v>0</v>
      </c>
      <c r="I419" s="80" t="b">
        <v>0</v>
      </c>
      <c r="J419" s="80" t="b">
        <v>0</v>
      </c>
      <c r="K419" s="80" t="b">
        <v>0</v>
      </c>
      <c r="L419" s="80" t="b">
        <v>0</v>
      </c>
    </row>
    <row r="420" spans="1:12" ht="15">
      <c r="A420" s="114" t="s">
        <v>1925</v>
      </c>
      <c r="B420" s="114" t="s">
        <v>1564</v>
      </c>
      <c r="C420" s="80">
        <v>2</v>
      </c>
      <c r="D420" s="118">
        <v>0.0025282291731190754</v>
      </c>
      <c r="E420" s="118">
        <v>2.193472451382192</v>
      </c>
      <c r="F420" s="80" t="s">
        <v>1500</v>
      </c>
      <c r="G420" s="80" t="b">
        <v>0</v>
      </c>
      <c r="H420" s="80" t="b">
        <v>0</v>
      </c>
      <c r="I420" s="80" t="b">
        <v>0</v>
      </c>
      <c r="J420" s="80" t="b">
        <v>0</v>
      </c>
      <c r="K420" s="80" t="b">
        <v>0</v>
      </c>
      <c r="L420" s="80" t="b">
        <v>0</v>
      </c>
    </row>
    <row r="421" spans="1:12" ht="15">
      <c r="A421" s="114" t="s">
        <v>1564</v>
      </c>
      <c r="B421" s="114" t="s">
        <v>2155</v>
      </c>
      <c r="C421" s="80">
        <v>2</v>
      </c>
      <c r="D421" s="118">
        <v>0.0025282291731190754</v>
      </c>
      <c r="E421" s="118">
        <v>2.397592434038117</v>
      </c>
      <c r="F421" s="80" t="s">
        <v>1500</v>
      </c>
      <c r="G421" s="80" t="b">
        <v>0</v>
      </c>
      <c r="H421" s="80" t="b">
        <v>0</v>
      </c>
      <c r="I421" s="80" t="b">
        <v>0</v>
      </c>
      <c r="J421" s="80" t="b">
        <v>0</v>
      </c>
      <c r="K421" s="80" t="b">
        <v>0</v>
      </c>
      <c r="L421" s="80" t="b">
        <v>0</v>
      </c>
    </row>
    <row r="422" spans="1:12" ht="15">
      <c r="A422" s="114" t="s">
        <v>2155</v>
      </c>
      <c r="B422" s="114" t="s">
        <v>1606</v>
      </c>
      <c r="C422" s="80">
        <v>2</v>
      </c>
      <c r="D422" s="118">
        <v>0.0025282291731190754</v>
      </c>
      <c r="E422" s="118">
        <v>2.494502447046173</v>
      </c>
      <c r="F422" s="80" t="s">
        <v>1500</v>
      </c>
      <c r="G422" s="80" t="b">
        <v>0</v>
      </c>
      <c r="H422" s="80" t="b">
        <v>0</v>
      </c>
      <c r="I422" s="80" t="b">
        <v>0</v>
      </c>
      <c r="J422" s="80" t="b">
        <v>0</v>
      </c>
      <c r="K422" s="80" t="b">
        <v>0</v>
      </c>
      <c r="L422" s="80" t="b">
        <v>0</v>
      </c>
    </row>
    <row r="423" spans="1:12" ht="15">
      <c r="A423" s="114" t="s">
        <v>1606</v>
      </c>
      <c r="B423" s="114" t="s">
        <v>1772</v>
      </c>
      <c r="C423" s="80">
        <v>2</v>
      </c>
      <c r="D423" s="118">
        <v>0.0025282291731190754</v>
      </c>
      <c r="E423" s="118">
        <v>2.318411187990492</v>
      </c>
      <c r="F423" s="80" t="s">
        <v>1500</v>
      </c>
      <c r="G423" s="80" t="b">
        <v>0</v>
      </c>
      <c r="H423" s="80" t="b">
        <v>0</v>
      </c>
      <c r="I423" s="80" t="b">
        <v>0</v>
      </c>
      <c r="J423" s="80" t="b">
        <v>0</v>
      </c>
      <c r="K423" s="80" t="b">
        <v>0</v>
      </c>
      <c r="L423" s="80" t="b">
        <v>0</v>
      </c>
    </row>
    <row r="424" spans="1:12" ht="15">
      <c r="A424" s="114" t="s">
        <v>1772</v>
      </c>
      <c r="B424" s="114" t="s">
        <v>2156</v>
      </c>
      <c r="C424" s="80">
        <v>2</v>
      </c>
      <c r="D424" s="118">
        <v>0.0025282291731190754</v>
      </c>
      <c r="E424" s="118">
        <v>2.619441183654473</v>
      </c>
      <c r="F424" s="80" t="s">
        <v>1500</v>
      </c>
      <c r="G424" s="80" t="b">
        <v>0</v>
      </c>
      <c r="H424" s="80" t="b">
        <v>0</v>
      </c>
      <c r="I424" s="80" t="b">
        <v>0</v>
      </c>
      <c r="J424" s="80" t="b">
        <v>0</v>
      </c>
      <c r="K424" s="80" t="b">
        <v>0</v>
      </c>
      <c r="L424" s="80" t="b">
        <v>0</v>
      </c>
    </row>
    <row r="425" spans="1:12" ht="15">
      <c r="A425" s="114" t="s">
        <v>2156</v>
      </c>
      <c r="B425" s="114" t="s">
        <v>2157</v>
      </c>
      <c r="C425" s="80">
        <v>2</v>
      </c>
      <c r="D425" s="118">
        <v>0.0025282291731190754</v>
      </c>
      <c r="E425" s="118">
        <v>2.7955324427101544</v>
      </c>
      <c r="F425" s="80" t="s">
        <v>1500</v>
      </c>
      <c r="G425" s="80" t="b">
        <v>0</v>
      </c>
      <c r="H425" s="80" t="b">
        <v>0</v>
      </c>
      <c r="I425" s="80" t="b">
        <v>0</v>
      </c>
      <c r="J425" s="80" t="b">
        <v>0</v>
      </c>
      <c r="K425" s="80" t="b">
        <v>0</v>
      </c>
      <c r="L425" s="80" t="b">
        <v>0</v>
      </c>
    </row>
    <row r="426" spans="1:12" ht="15">
      <c r="A426" s="114" t="s">
        <v>2157</v>
      </c>
      <c r="B426" s="114" t="s">
        <v>1725</v>
      </c>
      <c r="C426" s="80">
        <v>2</v>
      </c>
      <c r="D426" s="118">
        <v>0.0025282291731190754</v>
      </c>
      <c r="E426" s="118">
        <v>2.318411187990492</v>
      </c>
      <c r="F426" s="80" t="s">
        <v>1500</v>
      </c>
      <c r="G426" s="80" t="b">
        <v>0</v>
      </c>
      <c r="H426" s="80" t="b">
        <v>0</v>
      </c>
      <c r="I426" s="80" t="b">
        <v>0</v>
      </c>
      <c r="J426" s="80" t="b">
        <v>0</v>
      </c>
      <c r="K426" s="80" t="b">
        <v>0</v>
      </c>
      <c r="L426" s="80" t="b">
        <v>0</v>
      </c>
    </row>
    <row r="427" spans="1:12" ht="15">
      <c r="A427" s="114" t="s">
        <v>1725</v>
      </c>
      <c r="B427" s="114" t="s">
        <v>1760</v>
      </c>
      <c r="C427" s="80">
        <v>2</v>
      </c>
      <c r="D427" s="118">
        <v>0.0025282291731190754</v>
      </c>
      <c r="E427" s="118">
        <v>2.318411187990492</v>
      </c>
      <c r="F427" s="80" t="s">
        <v>1500</v>
      </c>
      <c r="G427" s="80" t="b">
        <v>0</v>
      </c>
      <c r="H427" s="80" t="b">
        <v>0</v>
      </c>
      <c r="I427" s="80" t="b">
        <v>0</v>
      </c>
      <c r="J427" s="80" t="b">
        <v>0</v>
      </c>
      <c r="K427" s="80" t="b">
        <v>0</v>
      </c>
      <c r="L427" s="80" t="b">
        <v>0</v>
      </c>
    </row>
    <row r="428" spans="1:12" ht="15">
      <c r="A428" s="114" t="s">
        <v>1760</v>
      </c>
      <c r="B428" s="114" t="s">
        <v>2158</v>
      </c>
      <c r="C428" s="80">
        <v>2</v>
      </c>
      <c r="D428" s="118">
        <v>0.0025282291731190754</v>
      </c>
      <c r="E428" s="118">
        <v>2.7955324427101544</v>
      </c>
      <c r="F428" s="80" t="s">
        <v>1500</v>
      </c>
      <c r="G428" s="80" t="b">
        <v>0</v>
      </c>
      <c r="H428" s="80" t="b">
        <v>0</v>
      </c>
      <c r="I428" s="80" t="b">
        <v>0</v>
      </c>
      <c r="J428" s="80" t="b">
        <v>1</v>
      </c>
      <c r="K428" s="80" t="b">
        <v>0</v>
      </c>
      <c r="L428" s="80" t="b">
        <v>0</v>
      </c>
    </row>
    <row r="429" spans="1:12" ht="15">
      <c r="A429" s="114" t="s">
        <v>2158</v>
      </c>
      <c r="B429" s="114" t="s">
        <v>2159</v>
      </c>
      <c r="C429" s="80">
        <v>2</v>
      </c>
      <c r="D429" s="118">
        <v>0.0025282291731190754</v>
      </c>
      <c r="E429" s="118">
        <v>2.7955324427101544</v>
      </c>
      <c r="F429" s="80" t="s">
        <v>1500</v>
      </c>
      <c r="G429" s="80" t="b">
        <v>1</v>
      </c>
      <c r="H429" s="80" t="b">
        <v>0</v>
      </c>
      <c r="I429" s="80" t="b">
        <v>0</v>
      </c>
      <c r="J429" s="80" t="b">
        <v>0</v>
      </c>
      <c r="K429" s="80" t="b">
        <v>0</v>
      </c>
      <c r="L429" s="80" t="b">
        <v>0</v>
      </c>
    </row>
    <row r="430" spans="1:12" ht="15">
      <c r="A430" s="114" t="s">
        <v>1930</v>
      </c>
      <c r="B430" s="114" t="s">
        <v>2161</v>
      </c>
      <c r="C430" s="80">
        <v>2</v>
      </c>
      <c r="D430" s="118">
        <v>0.0025282291731190754</v>
      </c>
      <c r="E430" s="118">
        <v>2.619441183654473</v>
      </c>
      <c r="F430" s="80" t="s">
        <v>1500</v>
      </c>
      <c r="G430" s="80" t="b">
        <v>0</v>
      </c>
      <c r="H430" s="80" t="b">
        <v>0</v>
      </c>
      <c r="I430" s="80" t="b">
        <v>0</v>
      </c>
      <c r="J430" s="80" t="b">
        <v>0</v>
      </c>
      <c r="K430" s="80" t="b">
        <v>0</v>
      </c>
      <c r="L430" s="80" t="b">
        <v>0</v>
      </c>
    </row>
    <row r="431" spans="1:12" ht="15">
      <c r="A431" s="114" t="s">
        <v>2161</v>
      </c>
      <c r="B431" s="114" t="s">
        <v>2162</v>
      </c>
      <c r="C431" s="80">
        <v>2</v>
      </c>
      <c r="D431" s="118">
        <v>0.0025282291731190754</v>
      </c>
      <c r="E431" s="118">
        <v>2.7955324427101544</v>
      </c>
      <c r="F431" s="80" t="s">
        <v>1500</v>
      </c>
      <c r="G431" s="80" t="b">
        <v>0</v>
      </c>
      <c r="H431" s="80" t="b">
        <v>0</v>
      </c>
      <c r="I431" s="80" t="b">
        <v>0</v>
      </c>
      <c r="J431" s="80" t="b">
        <v>0</v>
      </c>
      <c r="K431" s="80" t="b">
        <v>0</v>
      </c>
      <c r="L431" s="80" t="b">
        <v>0</v>
      </c>
    </row>
    <row r="432" spans="1:12" ht="15">
      <c r="A432" s="114" t="s">
        <v>1825</v>
      </c>
      <c r="B432" s="114" t="s">
        <v>2163</v>
      </c>
      <c r="C432" s="80">
        <v>2</v>
      </c>
      <c r="D432" s="118">
        <v>0.0025282291731190754</v>
      </c>
      <c r="E432" s="118">
        <v>2.619441183654473</v>
      </c>
      <c r="F432" s="80" t="s">
        <v>1500</v>
      </c>
      <c r="G432" s="80" t="b">
        <v>0</v>
      </c>
      <c r="H432" s="80" t="b">
        <v>0</v>
      </c>
      <c r="I432" s="80" t="b">
        <v>0</v>
      </c>
      <c r="J432" s="80" t="b">
        <v>0</v>
      </c>
      <c r="K432" s="80" t="b">
        <v>0</v>
      </c>
      <c r="L432" s="80" t="b">
        <v>0</v>
      </c>
    </row>
    <row r="433" spans="1:12" ht="15">
      <c r="A433" s="114" t="s">
        <v>2163</v>
      </c>
      <c r="B433" s="114" t="s">
        <v>1573</v>
      </c>
      <c r="C433" s="80">
        <v>2</v>
      </c>
      <c r="D433" s="118">
        <v>0.0025282291731190754</v>
      </c>
      <c r="E433" s="118">
        <v>2.193472451382192</v>
      </c>
      <c r="F433" s="80" t="s">
        <v>1500</v>
      </c>
      <c r="G433" s="80" t="b">
        <v>0</v>
      </c>
      <c r="H433" s="80" t="b">
        <v>0</v>
      </c>
      <c r="I433" s="80" t="b">
        <v>0</v>
      </c>
      <c r="J433" s="80" t="b">
        <v>1</v>
      </c>
      <c r="K433" s="80" t="b">
        <v>0</v>
      </c>
      <c r="L433" s="80" t="b">
        <v>0</v>
      </c>
    </row>
    <row r="434" spans="1:12" ht="15">
      <c r="A434" s="114" t="s">
        <v>1665</v>
      </c>
      <c r="B434" s="114" t="s">
        <v>1823</v>
      </c>
      <c r="C434" s="80">
        <v>2</v>
      </c>
      <c r="D434" s="118">
        <v>0.0025282291731190754</v>
      </c>
      <c r="E434" s="118">
        <v>2.0173811923265106</v>
      </c>
      <c r="F434" s="80" t="s">
        <v>1500</v>
      </c>
      <c r="G434" s="80" t="b">
        <v>1</v>
      </c>
      <c r="H434" s="80" t="b">
        <v>0</v>
      </c>
      <c r="I434" s="80" t="b">
        <v>0</v>
      </c>
      <c r="J434" s="80" t="b">
        <v>0</v>
      </c>
      <c r="K434" s="80" t="b">
        <v>0</v>
      </c>
      <c r="L434" s="80" t="b">
        <v>0</v>
      </c>
    </row>
    <row r="435" spans="1:12" ht="15">
      <c r="A435" s="114" t="s">
        <v>1666</v>
      </c>
      <c r="B435" s="114" t="s">
        <v>1641</v>
      </c>
      <c r="C435" s="80">
        <v>2</v>
      </c>
      <c r="D435" s="118">
        <v>0.0025282291731190754</v>
      </c>
      <c r="E435" s="118">
        <v>2.193472451382192</v>
      </c>
      <c r="F435" s="80" t="s">
        <v>1500</v>
      </c>
      <c r="G435" s="80" t="b">
        <v>0</v>
      </c>
      <c r="H435" s="80" t="b">
        <v>0</v>
      </c>
      <c r="I435" s="80" t="b">
        <v>0</v>
      </c>
      <c r="J435" s="80" t="b">
        <v>0</v>
      </c>
      <c r="K435" s="80" t="b">
        <v>0</v>
      </c>
      <c r="L435" s="80" t="b">
        <v>0</v>
      </c>
    </row>
    <row r="436" spans="1:12" ht="15">
      <c r="A436" s="114" t="s">
        <v>1579</v>
      </c>
      <c r="B436" s="114" t="s">
        <v>1714</v>
      </c>
      <c r="C436" s="80">
        <v>2</v>
      </c>
      <c r="D436" s="118">
        <v>0.0025282291731190754</v>
      </c>
      <c r="E436" s="118">
        <v>2.318411187990492</v>
      </c>
      <c r="F436" s="80" t="s">
        <v>1500</v>
      </c>
      <c r="G436" s="80" t="b">
        <v>0</v>
      </c>
      <c r="H436" s="80" t="b">
        <v>0</v>
      </c>
      <c r="I436" s="80" t="b">
        <v>0</v>
      </c>
      <c r="J436" s="80" t="b">
        <v>0</v>
      </c>
      <c r="K436" s="80" t="b">
        <v>0</v>
      </c>
      <c r="L436" s="80" t="b">
        <v>0</v>
      </c>
    </row>
    <row r="437" spans="1:12" ht="15">
      <c r="A437" s="114" t="s">
        <v>2206</v>
      </c>
      <c r="B437" s="114" t="s">
        <v>2207</v>
      </c>
      <c r="C437" s="80">
        <v>2</v>
      </c>
      <c r="D437" s="118">
        <v>0.0025282291731190754</v>
      </c>
      <c r="E437" s="118">
        <v>2.7955324427101544</v>
      </c>
      <c r="F437" s="80" t="s">
        <v>1500</v>
      </c>
      <c r="G437" s="80" t="b">
        <v>0</v>
      </c>
      <c r="H437" s="80" t="b">
        <v>0</v>
      </c>
      <c r="I437" s="80" t="b">
        <v>0</v>
      </c>
      <c r="J437" s="80" t="b">
        <v>0</v>
      </c>
      <c r="K437" s="80" t="b">
        <v>0</v>
      </c>
      <c r="L437" s="80" t="b">
        <v>0</v>
      </c>
    </row>
    <row r="438" spans="1:12" ht="15">
      <c r="A438" s="114" t="s">
        <v>2212</v>
      </c>
      <c r="B438" s="114" t="s">
        <v>2213</v>
      </c>
      <c r="C438" s="80">
        <v>2</v>
      </c>
      <c r="D438" s="118">
        <v>0.0025282291731190754</v>
      </c>
      <c r="E438" s="118">
        <v>2.7955324427101544</v>
      </c>
      <c r="F438" s="80" t="s">
        <v>1500</v>
      </c>
      <c r="G438" s="80" t="b">
        <v>0</v>
      </c>
      <c r="H438" s="80" t="b">
        <v>0</v>
      </c>
      <c r="I438" s="80" t="b">
        <v>0</v>
      </c>
      <c r="J438" s="80" t="b">
        <v>0</v>
      </c>
      <c r="K438" s="80" t="b">
        <v>0</v>
      </c>
      <c r="L438" s="80" t="b">
        <v>0</v>
      </c>
    </row>
    <row r="439" spans="1:12" ht="15">
      <c r="A439" s="114" t="s">
        <v>2213</v>
      </c>
      <c r="B439" s="114" t="s">
        <v>2214</v>
      </c>
      <c r="C439" s="80">
        <v>2</v>
      </c>
      <c r="D439" s="118">
        <v>0.0025282291731190754</v>
      </c>
      <c r="E439" s="118">
        <v>2.7955324427101544</v>
      </c>
      <c r="F439" s="80" t="s">
        <v>1500</v>
      </c>
      <c r="G439" s="80" t="b">
        <v>0</v>
      </c>
      <c r="H439" s="80" t="b">
        <v>0</v>
      </c>
      <c r="I439" s="80" t="b">
        <v>0</v>
      </c>
      <c r="J439" s="80" t="b">
        <v>0</v>
      </c>
      <c r="K439" s="80" t="b">
        <v>0</v>
      </c>
      <c r="L439" s="80" t="b">
        <v>0</v>
      </c>
    </row>
    <row r="440" spans="1:12" ht="15">
      <c r="A440" s="114" t="s">
        <v>2221</v>
      </c>
      <c r="B440" s="114" t="s">
        <v>1724</v>
      </c>
      <c r="C440" s="80">
        <v>2</v>
      </c>
      <c r="D440" s="118">
        <v>0.0025282291731190754</v>
      </c>
      <c r="E440" s="118">
        <v>2.619441183654473</v>
      </c>
      <c r="F440" s="80" t="s">
        <v>1500</v>
      </c>
      <c r="G440" s="80" t="b">
        <v>0</v>
      </c>
      <c r="H440" s="80" t="b">
        <v>0</v>
      </c>
      <c r="I440" s="80" t="b">
        <v>0</v>
      </c>
      <c r="J440" s="80" t="b">
        <v>0</v>
      </c>
      <c r="K440" s="80" t="b">
        <v>0</v>
      </c>
      <c r="L440" s="80" t="b">
        <v>0</v>
      </c>
    </row>
    <row r="441" spans="1:12" ht="15">
      <c r="A441" s="114" t="s">
        <v>1724</v>
      </c>
      <c r="B441" s="114" t="s">
        <v>2222</v>
      </c>
      <c r="C441" s="80">
        <v>2</v>
      </c>
      <c r="D441" s="118">
        <v>0.0025282291731190754</v>
      </c>
      <c r="E441" s="118">
        <v>2.619441183654473</v>
      </c>
      <c r="F441" s="80" t="s">
        <v>1500</v>
      </c>
      <c r="G441" s="80" t="b">
        <v>0</v>
      </c>
      <c r="H441" s="80" t="b">
        <v>0</v>
      </c>
      <c r="I441" s="80" t="b">
        <v>0</v>
      </c>
      <c r="J441" s="80" t="b">
        <v>0</v>
      </c>
      <c r="K441" s="80" t="b">
        <v>1</v>
      </c>
      <c r="L441" s="80" t="b">
        <v>0</v>
      </c>
    </row>
    <row r="442" spans="1:12" ht="15">
      <c r="A442" s="114" t="s">
        <v>2222</v>
      </c>
      <c r="B442" s="114" t="s">
        <v>1780</v>
      </c>
      <c r="C442" s="80">
        <v>2</v>
      </c>
      <c r="D442" s="118">
        <v>0.0025282291731190754</v>
      </c>
      <c r="E442" s="118">
        <v>2.397592434038117</v>
      </c>
      <c r="F442" s="80" t="s">
        <v>1500</v>
      </c>
      <c r="G442" s="80" t="b">
        <v>0</v>
      </c>
      <c r="H442" s="80" t="b">
        <v>1</v>
      </c>
      <c r="I442" s="80" t="b">
        <v>0</v>
      </c>
      <c r="J442" s="80" t="b">
        <v>0</v>
      </c>
      <c r="K442" s="80" t="b">
        <v>0</v>
      </c>
      <c r="L442" s="80" t="b">
        <v>0</v>
      </c>
    </row>
    <row r="443" spans="1:12" ht="15">
      <c r="A443" s="114" t="s">
        <v>1780</v>
      </c>
      <c r="B443" s="114" t="s">
        <v>1586</v>
      </c>
      <c r="C443" s="80">
        <v>2</v>
      </c>
      <c r="D443" s="118">
        <v>0.0025282291731190754</v>
      </c>
      <c r="E443" s="118">
        <v>2.2215011749824356</v>
      </c>
      <c r="F443" s="80" t="s">
        <v>1500</v>
      </c>
      <c r="G443" s="80" t="b">
        <v>0</v>
      </c>
      <c r="H443" s="80" t="b">
        <v>0</v>
      </c>
      <c r="I443" s="80" t="b">
        <v>0</v>
      </c>
      <c r="J443" s="80" t="b">
        <v>0</v>
      </c>
      <c r="K443" s="80" t="b">
        <v>0</v>
      </c>
      <c r="L443" s="80" t="b">
        <v>0</v>
      </c>
    </row>
    <row r="444" spans="1:12" ht="15">
      <c r="A444" s="114" t="s">
        <v>1967</v>
      </c>
      <c r="B444" s="114" t="s">
        <v>1781</v>
      </c>
      <c r="C444" s="80">
        <v>2</v>
      </c>
      <c r="D444" s="118">
        <v>0.0025282291731190754</v>
      </c>
      <c r="E444" s="118">
        <v>2.619441183654473</v>
      </c>
      <c r="F444" s="80" t="s">
        <v>1500</v>
      </c>
      <c r="G444" s="80" t="b">
        <v>0</v>
      </c>
      <c r="H444" s="80" t="b">
        <v>0</v>
      </c>
      <c r="I444" s="80" t="b">
        <v>0</v>
      </c>
      <c r="J444" s="80" t="b">
        <v>0</v>
      </c>
      <c r="K444" s="80" t="b">
        <v>0</v>
      </c>
      <c r="L444" s="80" t="b">
        <v>0</v>
      </c>
    </row>
    <row r="445" spans="1:12" ht="15">
      <c r="A445" s="114" t="s">
        <v>1781</v>
      </c>
      <c r="B445" s="114" t="s">
        <v>2223</v>
      </c>
      <c r="C445" s="80">
        <v>2</v>
      </c>
      <c r="D445" s="118">
        <v>0.0025282291731190754</v>
      </c>
      <c r="E445" s="118">
        <v>2.7955324427101544</v>
      </c>
      <c r="F445" s="80" t="s">
        <v>1500</v>
      </c>
      <c r="G445" s="80" t="b">
        <v>0</v>
      </c>
      <c r="H445" s="80" t="b">
        <v>0</v>
      </c>
      <c r="I445" s="80" t="b">
        <v>0</v>
      </c>
      <c r="J445" s="80" t="b">
        <v>0</v>
      </c>
      <c r="K445" s="80" t="b">
        <v>0</v>
      </c>
      <c r="L445" s="80" t="b">
        <v>0</v>
      </c>
    </row>
    <row r="446" spans="1:12" ht="15">
      <c r="A446" s="114" t="s">
        <v>2223</v>
      </c>
      <c r="B446" s="114" t="s">
        <v>1575</v>
      </c>
      <c r="C446" s="80">
        <v>2</v>
      </c>
      <c r="D446" s="118">
        <v>0.0025282291731190754</v>
      </c>
      <c r="E446" s="118">
        <v>2.2514643983598788</v>
      </c>
      <c r="F446" s="80" t="s">
        <v>1500</v>
      </c>
      <c r="G446" s="80" t="b">
        <v>0</v>
      </c>
      <c r="H446" s="80" t="b">
        <v>0</v>
      </c>
      <c r="I446" s="80" t="b">
        <v>0</v>
      </c>
      <c r="J446" s="80" t="b">
        <v>0</v>
      </c>
      <c r="K446" s="80" t="b">
        <v>0</v>
      </c>
      <c r="L446" s="80" t="b">
        <v>0</v>
      </c>
    </row>
    <row r="447" spans="1:12" ht="15">
      <c r="A447" s="114" t="s">
        <v>1575</v>
      </c>
      <c r="B447" s="114" t="s">
        <v>1968</v>
      </c>
      <c r="C447" s="80">
        <v>2</v>
      </c>
      <c r="D447" s="118">
        <v>0.0025282291731190754</v>
      </c>
      <c r="E447" s="118">
        <v>2.1423199289348105</v>
      </c>
      <c r="F447" s="80" t="s">
        <v>1500</v>
      </c>
      <c r="G447" s="80" t="b">
        <v>0</v>
      </c>
      <c r="H447" s="80" t="b">
        <v>0</v>
      </c>
      <c r="I447" s="80" t="b">
        <v>0</v>
      </c>
      <c r="J447" s="80" t="b">
        <v>0</v>
      </c>
      <c r="K447" s="80" t="b">
        <v>0</v>
      </c>
      <c r="L447" s="80" t="b">
        <v>0</v>
      </c>
    </row>
    <row r="448" spans="1:12" ht="15">
      <c r="A448" s="114" t="s">
        <v>1968</v>
      </c>
      <c r="B448" s="114" t="s">
        <v>2224</v>
      </c>
      <c r="C448" s="80">
        <v>2</v>
      </c>
      <c r="D448" s="118">
        <v>0.0025282291731190754</v>
      </c>
      <c r="E448" s="118">
        <v>2.619441183654473</v>
      </c>
      <c r="F448" s="80" t="s">
        <v>1500</v>
      </c>
      <c r="G448" s="80" t="b">
        <v>0</v>
      </c>
      <c r="H448" s="80" t="b">
        <v>0</v>
      </c>
      <c r="I448" s="80" t="b">
        <v>0</v>
      </c>
      <c r="J448" s="80" t="b">
        <v>0</v>
      </c>
      <c r="K448" s="80" t="b">
        <v>0</v>
      </c>
      <c r="L448" s="80" t="b">
        <v>0</v>
      </c>
    </row>
    <row r="449" spans="1:12" ht="15">
      <c r="A449" s="114" t="s">
        <v>2224</v>
      </c>
      <c r="B449" s="114" t="s">
        <v>1680</v>
      </c>
      <c r="C449" s="80">
        <v>2</v>
      </c>
      <c r="D449" s="118">
        <v>0.0025282291731190754</v>
      </c>
      <c r="E449" s="118">
        <v>2.7955324427101544</v>
      </c>
      <c r="F449" s="80" t="s">
        <v>1500</v>
      </c>
      <c r="G449" s="80" t="b">
        <v>0</v>
      </c>
      <c r="H449" s="80" t="b">
        <v>0</v>
      </c>
      <c r="I449" s="80" t="b">
        <v>0</v>
      </c>
      <c r="J449" s="80" t="b">
        <v>0</v>
      </c>
      <c r="K449" s="80" t="b">
        <v>0</v>
      </c>
      <c r="L449" s="80" t="b">
        <v>0</v>
      </c>
    </row>
    <row r="450" spans="1:12" ht="15">
      <c r="A450" s="114" t="s">
        <v>1680</v>
      </c>
      <c r="B450" s="114" t="s">
        <v>2225</v>
      </c>
      <c r="C450" s="80">
        <v>2</v>
      </c>
      <c r="D450" s="118">
        <v>0.0025282291731190754</v>
      </c>
      <c r="E450" s="118">
        <v>2.7955324427101544</v>
      </c>
      <c r="F450" s="80" t="s">
        <v>1500</v>
      </c>
      <c r="G450" s="80" t="b">
        <v>0</v>
      </c>
      <c r="H450" s="80" t="b">
        <v>0</v>
      </c>
      <c r="I450" s="80" t="b">
        <v>0</v>
      </c>
      <c r="J450" s="80" t="b">
        <v>0</v>
      </c>
      <c r="K450" s="80" t="b">
        <v>0</v>
      </c>
      <c r="L450" s="80" t="b">
        <v>0</v>
      </c>
    </row>
    <row r="451" spans="1:12" ht="15">
      <c r="A451" s="114" t="s">
        <v>2225</v>
      </c>
      <c r="B451" s="114" t="s">
        <v>1541</v>
      </c>
      <c r="C451" s="80">
        <v>2</v>
      </c>
      <c r="D451" s="118">
        <v>0.0025282291731190754</v>
      </c>
      <c r="E451" s="118">
        <v>1.9826190860672988</v>
      </c>
      <c r="F451" s="80" t="s">
        <v>1500</v>
      </c>
      <c r="G451" s="80" t="b">
        <v>0</v>
      </c>
      <c r="H451" s="80" t="b">
        <v>0</v>
      </c>
      <c r="I451" s="80" t="b">
        <v>0</v>
      </c>
      <c r="J451" s="80" t="b">
        <v>0</v>
      </c>
      <c r="K451" s="80" t="b">
        <v>0</v>
      </c>
      <c r="L451" s="80" t="b">
        <v>0</v>
      </c>
    </row>
    <row r="452" spans="1:12" ht="15">
      <c r="A452" s="114" t="s">
        <v>1545</v>
      </c>
      <c r="B452" s="114" t="s">
        <v>1782</v>
      </c>
      <c r="C452" s="80">
        <v>2</v>
      </c>
      <c r="D452" s="118">
        <v>0.0025282291731190754</v>
      </c>
      <c r="E452" s="118">
        <v>1.8412899332708295</v>
      </c>
      <c r="F452" s="80" t="s">
        <v>1500</v>
      </c>
      <c r="G452" s="80" t="b">
        <v>0</v>
      </c>
      <c r="H452" s="80" t="b">
        <v>0</v>
      </c>
      <c r="I452" s="80" t="b">
        <v>0</v>
      </c>
      <c r="J452" s="80" t="b">
        <v>0</v>
      </c>
      <c r="K452" s="80" t="b">
        <v>0</v>
      </c>
      <c r="L452" s="80" t="b">
        <v>0</v>
      </c>
    </row>
    <row r="453" spans="1:12" ht="15">
      <c r="A453" s="114" t="s">
        <v>1782</v>
      </c>
      <c r="B453" s="114" t="s">
        <v>1969</v>
      </c>
      <c r="C453" s="80">
        <v>2</v>
      </c>
      <c r="D453" s="118">
        <v>0.0025282291731190754</v>
      </c>
      <c r="E453" s="118">
        <v>2.494502447046173</v>
      </c>
      <c r="F453" s="80" t="s">
        <v>1500</v>
      </c>
      <c r="G453" s="80" t="b">
        <v>0</v>
      </c>
      <c r="H453" s="80" t="b">
        <v>0</v>
      </c>
      <c r="I453" s="80" t="b">
        <v>0</v>
      </c>
      <c r="J453" s="80" t="b">
        <v>1</v>
      </c>
      <c r="K453" s="80" t="b">
        <v>0</v>
      </c>
      <c r="L453" s="80" t="b">
        <v>0</v>
      </c>
    </row>
    <row r="454" spans="1:12" ht="15">
      <c r="A454" s="114" t="s">
        <v>1969</v>
      </c>
      <c r="B454" s="114" t="s">
        <v>2226</v>
      </c>
      <c r="C454" s="80">
        <v>2</v>
      </c>
      <c r="D454" s="118">
        <v>0.0025282291731190754</v>
      </c>
      <c r="E454" s="118">
        <v>2.619441183654473</v>
      </c>
      <c r="F454" s="80" t="s">
        <v>1500</v>
      </c>
      <c r="G454" s="80" t="b">
        <v>1</v>
      </c>
      <c r="H454" s="80" t="b">
        <v>0</v>
      </c>
      <c r="I454" s="80" t="b">
        <v>0</v>
      </c>
      <c r="J454" s="80" t="b">
        <v>0</v>
      </c>
      <c r="K454" s="80" t="b">
        <v>0</v>
      </c>
      <c r="L454" s="80" t="b">
        <v>0</v>
      </c>
    </row>
    <row r="455" spans="1:12" ht="15">
      <c r="A455" s="114" t="s">
        <v>2226</v>
      </c>
      <c r="B455" s="114" t="s">
        <v>1970</v>
      </c>
      <c r="C455" s="80">
        <v>2</v>
      </c>
      <c r="D455" s="118">
        <v>0.0025282291731190754</v>
      </c>
      <c r="E455" s="118">
        <v>2.619441183654473</v>
      </c>
      <c r="F455" s="80" t="s">
        <v>1500</v>
      </c>
      <c r="G455" s="80" t="b">
        <v>0</v>
      </c>
      <c r="H455" s="80" t="b">
        <v>0</v>
      </c>
      <c r="I455" s="80" t="b">
        <v>0</v>
      </c>
      <c r="J455" s="80" t="b">
        <v>0</v>
      </c>
      <c r="K455" s="80" t="b">
        <v>0</v>
      </c>
      <c r="L455" s="80" t="b">
        <v>0</v>
      </c>
    </row>
    <row r="456" spans="1:12" ht="15">
      <c r="A456" s="114" t="s">
        <v>1970</v>
      </c>
      <c r="B456" s="114" t="s">
        <v>2227</v>
      </c>
      <c r="C456" s="80">
        <v>2</v>
      </c>
      <c r="D456" s="118">
        <v>0.0025282291731190754</v>
      </c>
      <c r="E456" s="118">
        <v>2.619441183654473</v>
      </c>
      <c r="F456" s="80" t="s">
        <v>1500</v>
      </c>
      <c r="G456" s="80" t="b">
        <v>0</v>
      </c>
      <c r="H456" s="80" t="b">
        <v>0</v>
      </c>
      <c r="I456" s="80" t="b">
        <v>0</v>
      </c>
      <c r="J456" s="80" t="b">
        <v>0</v>
      </c>
      <c r="K456" s="80" t="b">
        <v>1</v>
      </c>
      <c r="L456" s="80" t="b">
        <v>0</v>
      </c>
    </row>
    <row r="457" spans="1:12" ht="15">
      <c r="A457" s="114" t="s">
        <v>2227</v>
      </c>
      <c r="B457" s="114" t="s">
        <v>2228</v>
      </c>
      <c r="C457" s="80">
        <v>2</v>
      </c>
      <c r="D457" s="118">
        <v>0.0025282291731190754</v>
      </c>
      <c r="E457" s="118">
        <v>2.7955324427101544</v>
      </c>
      <c r="F457" s="80" t="s">
        <v>1500</v>
      </c>
      <c r="G457" s="80" t="b">
        <v>0</v>
      </c>
      <c r="H457" s="80" t="b">
        <v>1</v>
      </c>
      <c r="I457" s="80" t="b">
        <v>0</v>
      </c>
      <c r="J457" s="80" t="b">
        <v>0</v>
      </c>
      <c r="K457" s="80" t="b">
        <v>0</v>
      </c>
      <c r="L457" s="80" t="b">
        <v>0</v>
      </c>
    </row>
    <row r="458" spans="1:12" ht="15">
      <c r="A458" s="114" t="s">
        <v>2229</v>
      </c>
      <c r="B458" s="114" t="s">
        <v>1575</v>
      </c>
      <c r="C458" s="80">
        <v>2</v>
      </c>
      <c r="D458" s="118">
        <v>0.0025282291731190754</v>
      </c>
      <c r="E458" s="118">
        <v>2.2514643983598788</v>
      </c>
      <c r="F458" s="80" t="s">
        <v>1500</v>
      </c>
      <c r="G458" s="80" t="b">
        <v>0</v>
      </c>
      <c r="H458" s="80" t="b">
        <v>1</v>
      </c>
      <c r="I458" s="80" t="b">
        <v>0</v>
      </c>
      <c r="J458" s="80" t="b">
        <v>0</v>
      </c>
      <c r="K458" s="80" t="b">
        <v>0</v>
      </c>
      <c r="L458" s="80" t="b">
        <v>0</v>
      </c>
    </row>
    <row r="459" spans="1:12" ht="15">
      <c r="A459" s="114" t="s">
        <v>1839</v>
      </c>
      <c r="B459" s="114" t="s">
        <v>1552</v>
      </c>
      <c r="C459" s="80">
        <v>2</v>
      </c>
      <c r="D459" s="118">
        <v>0.0025282291731190754</v>
      </c>
      <c r="E459" s="118">
        <v>2.494502447046173</v>
      </c>
      <c r="F459" s="80" t="s">
        <v>1500</v>
      </c>
      <c r="G459" s="80" t="b">
        <v>0</v>
      </c>
      <c r="H459" s="80" t="b">
        <v>1</v>
      </c>
      <c r="I459" s="80" t="b">
        <v>0</v>
      </c>
      <c r="J459" s="80" t="b">
        <v>0</v>
      </c>
      <c r="K459" s="80" t="b">
        <v>0</v>
      </c>
      <c r="L459" s="80" t="b">
        <v>0</v>
      </c>
    </row>
    <row r="460" spans="1:12" ht="15">
      <c r="A460" s="114" t="s">
        <v>1552</v>
      </c>
      <c r="B460" s="114" t="s">
        <v>2231</v>
      </c>
      <c r="C460" s="80">
        <v>2</v>
      </c>
      <c r="D460" s="118">
        <v>0.0025282291731190754</v>
      </c>
      <c r="E460" s="118">
        <v>2.2514643983598788</v>
      </c>
      <c r="F460" s="80" t="s">
        <v>1500</v>
      </c>
      <c r="G460" s="80" t="b">
        <v>0</v>
      </c>
      <c r="H460" s="80" t="b">
        <v>0</v>
      </c>
      <c r="I460" s="80" t="b">
        <v>0</v>
      </c>
      <c r="J460" s="80" t="b">
        <v>0</v>
      </c>
      <c r="K460" s="80" t="b">
        <v>0</v>
      </c>
      <c r="L460" s="80" t="b">
        <v>0</v>
      </c>
    </row>
    <row r="461" spans="1:12" ht="15">
      <c r="A461" s="114" t="s">
        <v>2231</v>
      </c>
      <c r="B461" s="114" t="s">
        <v>2232</v>
      </c>
      <c r="C461" s="80">
        <v>2</v>
      </c>
      <c r="D461" s="118">
        <v>0.0025282291731190754</v>
      </c>
      <c r="E461" s="118">
        <v>2.7955324427101544</v>
      </c>
      <c r="F461" s="80" t="s">
        <v>1500</v>
      </c>
      <c r="G461" s="80" t="b">
        <v>0</v>
      </c>
      <c r="H461" s="80" t="b">
        <v>0</v>
      </c>
      <c r="I461" s="80" t="b">
        <v>0</v>
      </c>
      <c r="J461" s="80" t="b">
        <v>0</v>
      </c>
      <c r="K461" s="80" t="b">
        <v>1</v>
      </c>
      <c r="L461" s="80" t="b">
        <v>0</v>
      </c>
    </row>
    <row r="462" spans="1:12" ht="15">
      <c r="A462" s="114" t="s">
        <v>2232</v>
      </c>
      <c r="B462" s="114" t="s">
        <v>2233</v>
      </c>
      <c r="C462" s="80">
        <v>2</v>
      </c>
      <c r="D462" s="118">
        <v>0.0025282291731190754</v>
      </c>
      <c r="E462" s="118">
        <v>2.7955324427101544</v>
      </c>
      <c r="F462" s="80" t="s">
        <v>1500</v>
      </c>
      <c r="G462" s="80" t="b">
        <v>0</v>
      </c>
      <c r="H462" s="80" t="b">
        <v>1</v>
      </c>
      <c r="I462" s="80" t="b">
        <v>0</v>
      </c>
      <c r="J462" s="80" t="b">
        <v>0</v>
      </c>
      <c r="K462" s="80" t="b">
        <v>1</v>
      </c>
      <c r="L462" s="80" t="b">
        <v>0</v>
      </c>
    </row>
    <row r="463" spans="1:12" ht="15">
      <c r="A463" s="114" t="s">
        <v>2233</v>
      </c>
      <c r="B463" s="114" t="s">
        <v>1736</v>
      </c>
      <c r="C463" s="80">
        <v>2</v>
      </c>
      <c r="D463" s="118">
        <v>0.0025282291731190754</v>
      </c>
      <c r="E463" s="118">
        <v>2.494502447046173</v>
      </c>
      <c r="F463" s="80" t="s">
        <v>1500</v>
      </c>
      <c r="G463" s="80" t="b">
        <v>0</v>
      </c>
      <c r="H463" s="80" t="b">
        <v>1</v>
      </c>
      <c r="I463" s="80" t="b">
        <v>0</v>
      </c>
      <c r="J463" s="80" t="b">
        <v>0</v>
      </c>
      <c r="K463" s="80" t="b">
        <v>0</v>
      </c>
      <c r="L463" s="80" t="b">
        <v>0</v>
      </c>
    </row>
    <row r="464" spans="1:12" ht="15">
      <c r="A464" s="114" t="s">
        <v>1736</v>
      </c>
      <c r="B464" s="114" t="s">
        <v>1537</v>
      </c>
      <c r="C464" s="80">
        <v>2</v>
      </c>
      <c r="D464" s="118">
        <v>0.0025282291731190754</v>
      </c>
      <c r="E464" s="118">
        <v>1.5167788417573254</v>
      </c>
      <c r="F464" s="80" t="s">
        <v>1500</v>
      </c>
      <c r="G464" s="80" t="b">
        <v>0</v>
      </c>
      <c r="H464" s="80" t="b">
        <v>0</v>
      </c>
      <c r="I464" s="80" t="b">
        <v>0</v>
      </c>
      <c r="J464" s="80" t="b">
        <v>0</v>
      </c>
      <c r="K464" s="80" t="b">
        <v>0</v>
      </c>
      <c r="L464" s="80" t="b">
        <v>0</v>
      </c>
    </row>
    <row r="465" spans="1:12" ht="15">
      <c r="A465" s="114" t="s">
        <v>1577</v>
      </c>
      <c r="B465" s="114" t="s">
        <v>2234</v>
      </c>
      <c r="C465" s="80">
        <v>2</v>
      </c>
      <c r="D465" s="118">
        <v>0.0025282291731190754</v>
      </c>
      <c r="E465" s="118">
        <v>1.9826190860672988</v>
      </c>
      <c r="F465" s="80" t="s">
        <v>1500</v>
      </c>
      <c r="G465" s="80" t="b">
        <v>0</v>
      </c>
      <c r="H465" s="80" t="b">
        <v>0</v>
      </c>
      <c r="I465" s="80" t="b">
        <v>0</v>
      </c>
      <c r="J465" s="80" t="b">
        <v>0</v>
      </c>
      <c r="K465" s="80" t="b">
        <v>0</v>
      </c>
      <c r="L465" s="80" t="b">
        <v>0</v>
      </c>
    </row>
    <row r="466" spans="1:12" ht="15">
      <c r="A466" s="114" t="s">
        <v>2234</v>
      </c>
      <c r="B466" s="114" t="s">
        <v>1544</v>
      </c>
      <c r="C466" s="80">
        <v>2</v>
      </c>
      <c r="D466" s="118">
        <v>0.0025282291731190754</v>
      </c>
      <c r="E466" s="118">
        <v>2.193472451382192</v>
      </c>
      <c r="F466" s="80" t="s">
        <v>1500</v>
      </c>
      <c r="G466" s="80" t="b">
        <v>0</v>
      </c>
      <c r="H466" s="80" t="b">
        <v>0</v>
      </c>
      <c r="I466" s="80" t="b">
        <v>0</v>
      </c>
      <c r="J466" s="80" t="b">
        <v>0</v>
      </c>
      <c r="K466" s="80" t="b">
        <v>0</v>
      </c>
      <c r="L466" s="80" t="b">
        <v>0</v>
      </c>
    </row>
    <row r="467" spans="1:12" ht="15">
      <c r="A467" s="114" t="s">
        <v>1544</v>
      </c>
      <c r="B467" s="114" t="s">
        <v>1840</v>
      </c>
      <c r="C467" s="80">
        <v>2</v>
      </c>
      <c r="D467" s="118">
        <v>0.0025282291731190754</v>
      </c>
      <c r="E467" s="118">
        <v>2.2514643983598788</v>
      </c>
      <c r="F467" s="80" t="s">
        <v>1500</v>
      </c>
      <c r="G467" s="80" t="b">
        <v>0</v>
      </c>
      <c r="H467" s="80" t="b">
        <v>0</v>
      </c>
      <c r="I467" s="80" t="b">
        <v>0</v>
      </c>
      <c r="J467" s="80" t="b">
        <v>0</v>
      </c>
      <c r="K467" s="80" t="b">
        <v>0</v>
      </c>
      <c r="L467" s="80" t="b">
        <v>0</v>
      </c>
    </row>
    <row r="468" spans="1:12" ht="15">
      <c r="A468" s="114" t="s">
        <v>1840</v>
      </c>
      <c r="B468" s="114" t="s">
        <v>1537</v>
      </c>
      <c r="C468" s="80">
        <v>2</v>
      </c>
      <c r="D468" s="118">
        <v>0.0025282291731190754</v>
      </c>
      <c r="E468" s="118">
        <v>1.8178088374213066</v>
      </c>
      <c r="F468" s="80" t="s">
        <v>1500</v>
      </c>
      <c r="G468" s="80" t="b">
        <v>0</v>
      </c>
      <c r="H468" s="80" t="b">
        <v>0</v>
      </c>
      <c r="I468" s="80" t="b">
        <v>0</v>
      </c>
      <c r="J468" s="80" t="b">
        <v>0</v>
      </c>
      <c r="K468" s="80" t="b">
        <v>0</v>
      </c>
      <c r="L468" s="80" t="b">
        <v>0</v>
      </c>
    </row>
    <row r="469" spans="1:12" ht="15">
      <c r="A469" s="114" t="s">
        <v>1537</v>
      </c>
      <c r="B469" s="114" t="s">
        <v>1666</v>
      </c>
      <c r="C469" s="80">
        <v>2</v>
      </c>
      <c r="D469" s="118">
        <v>0.0025282291731190754</v>
      </c>
      <c r="E469" s="118">
        <v>1.468173508323824</v>
      </c>
      <c r="F469" s="80" t="s">
        <v>1500</v>
      </c>
      <c r="G469" s="80" t="b">
        <v>0</v>
      </c>
      <c r="H469" s="80" t="b">
        <v>0</v>
      </c>
      <c r="I469" s="80" t="b">
        <v>0</v>
      </c>
      <c r="J469" s="80" t="b">
        <v>0</v>
      </c>
      <c r="K469" s="80" t="b">
        <v>0</v>
      </c>
      <c r="L469" s="80" t="b">
        <v>0</v>
      </c>
    </row>
    <row r="470" spans="1:12" ht="15">
      <c r="A470" s="114" t="s">
        <v>1666</v>
      </c>
      <c r="B470" s="114" t="s">
        <v>1841</v>
      </c>
      <c r="C470" s="80">
        <v>2</v>
      </c>
      <c r="D470" s="118">
        <v>0.0025282291731190754</v>
      </c>
      <c r="E470" s="118">
        <v>2.494502447046173</v>
      </c>
      <c r="F470" s="80" t="s">
        <v>1500</v>
      </c>
      <c r="G470" s="80" t="b">
        <v>0</v>
      </c>
      <c r="H470" s="80" t="b">
        <v>0</v>
      </c>
      <c r="I470" s="80" t="b">
        <v>0</v>
      </c>
      <c r="J470" s="80" t="b">
        <v>0</v>
      </c>
      <c r="K470" s="80" t="b">
        <v>0</v>
      </c>
      <c r="L470" s="80" t="b">
        <v>0</v>
      </c>
    </row>
    <row r="471" spans="1:12" ht="15">
      <c r="A471" s="114" t="s">
        <v>1841</v>
      </c>
      <c r="B471" s="114" t="s">
        <v>1611</v>
      </c>
      <c r="C471" s="80">
        <v>2</v>
      </c>
      <c r="D471" s="118">
        <v>0.0025282291731190754</v>
      </c>
      <c r="E471" s="118">
        <v>2.1423199289348105</v>
      </c>
      <c r="F471" s="80" t="s">
        <v>1500</v>
      </c>
      <c r="G471" s="80" t="b">
        <v>0</v>
      </c>
      <c r="H471" s="80" t="b">
        <v>0</v>
      </c>
      <c r="I471" s="80" t="b">
        <v>0</v>
      </c>
      <c r="J471" s="80" t="b">
        <v>0</v>
      </c>
      <c r="K471" s="80" t="b">
        <v>0</v>
      </c>
      <c r="L471" s="80" t="b">
        <v>0</v>
      </c>
    </row>
    <row r="472" spans="1:12" ht="15">
      <c r="A472" s="114" t="s">
        <v>1611</v>
      </c>
      <c r="B472" s="114" t="s">
        <v>1973</v>
      </c>
      <c r="C472" s="80">
        <v>2</v>
      </c>
      <c r="D472" s="118">
        <v>0.0025282291731190754</v>
      </c>
      <c r="E472" s="118">
        <v>2.1423199289348105</v>
      </c>
      <c r="F472" s="80" t="s">
        <v>1500</v>
      </c>
      <c r="G472" s="80" t="b">
        <v>0</v>
      </c>
      <c r="H472" s="80" t="b">
        <v>0</v>
      </c>
      <c r="I472" s="80" t="b">
        <v>0</v>
      </c>
      <c r="J472" s="80" t="b">
        <v>0</v>
      </c>
      <c r="K472" s="80" t="b">
        <v>0</v>
      </c>
      <c r="L472" s="80" t="b">
        <v>0</v>
      </c>
    </row>
    <row r="473" spans="1:12" ht="15">
      <c r="A473" s="114" t="s">
        <v>1973</v>
      </c>
      <c r="B473" s="114" t="s">
        <v>1974</v>
      </c>
      <c r="C473" s="80">
        <v>2</v>
      </c>
      <c r="D473" s="118">
        <v>0.0025282291731190754</v>
      </c>
      <c r="E473" s="118">
        <v>2.7955324427101544</v>
      </c>
      <c r="F473" s="80" t="s">
        <v>1500</v>
      </c>
      <c r="G473" s="80" t="b">
        <v>0</v>
      </c>
      <c r="H473" s="80" t="b">
        <v>0</v>
      </c>
      <c r="I473" s="80" t="b">
        <v>0</v>
      </c>
      <c r="J473" s="80" t="b">
        <v>0</v>
      </c>
      <c r="K473" s="80" t="b">
        <v>0</v>
      </c>
      <c r="L473" s="80" t="b">
        <v>0</v>
      </c>
    </row>
    <row r="474" spans="1:12" ht="15">
      <c r="A474" s="114" t="s">
        <v>1714</v>
      </c>
      <c r="B474" s="114" t="s">
        <v>1559</v>
      </c>
      <c r="C474" s="80">
        <v>2</v>
      </c>
      <c r="D474" s="118">
        <v>0.0025282291731190754</v>
      </c>
      <c r="E474" s="118">
        <v>2.318411187990492</v>
      </c>
      <c r="F474" s="80" t="s">
        <v>1500</v>
      </c>
      <c r="G474" s="80" t="b">
        <v>0</v>
      </c>
      <c r="H474" s="80" t="b">
        <v>0</v>
      </c>
      <c r="I474" s="80" t="b">
        <v>0</v>
      </c>
      <c r="J474" s="80" t="b">
        <v>0</v>
      </c>
      <c r="K474" s="80" t="b">
        <v>0</v>
      </c>
      <c r="L474" s="80" t="b">
        <v>0</v>
      </c>
    </row>
    <row r="475" spans="1:12" ht="15">
      <c r="A475" s="114" t="s">
        <v>1575</v>
      </c>
      <c r="B475" s="114" t="s">
        <v>1537</v>
      </c>
      <c r="C475" s="80">
        <v>2</v>
      </c>
      <c r="D475" s="118">
        <v>0.0025282291731190754</v>
      </c>
      <c r="E475" s="118">
        <v>1.340687582701644</v>
      </c>
      <c r="F475" s="80" t="s">
        <v>1500</v>
      </c>
      <c r="G475" s="80" t="b">
        <v>0</v>
      </c>
      <c r="H475" s="80" t="b">
        <v>0</v>
      </c>
      <c r="I475" s="80" t="b">
        <v>0</v>
      </c>
      <c r="J475" s="80" t="b">
        <v>0</v>
      </c>
      <c r="K475" s="80" t="b">
        <v>0</v>
      </c>
      <c r="L475" s="80" t="b">
        <v>0</v>
      </c>
    </row>
    <row r="476" spans="1:12" ht="15">
      <c r="A476" s="114" t="s">
        <v>1782</v>
      </c>
      <c r="B476" s="114" t="s">
        <v>1537</v>
      </c>
      <c r="C476" s="80">
        <v>2</v>
      </c>
      <c r="D476" s="118">
        <v>0.002976190476190476</v>
      </c>
      <c r="E476" s="118">
        <v>1.5167788417573254</v>
      </c>
      <c r="F476" s="80" t="s">
        <v>1500</v>
      </c>
      <c r="G476" s="80" t="b">
        <v>0</v>
      </c>
      <c r="H476" s="80" t="b">
        <v>0</v>
      </c>
      <c r="I476" s="80" t="b">
        <v>0</v>
      </c>
      <c r="J476" s="80" t="b">
        <v>0</v>
      </c>
      <c r="K476" s="80" t="b">
        <v>0</v>
      </c>
      <c r="L476" s="80" t="b">
        <v>0</v>
      </c>
    </row>
    <row r="477" spans="1:12" ht="15">
      <c r="A477" s="114" t="s">
        <v>1627</v>
      </c>
      <c r="B477" s="114" t="s">
        <v>1957</v>
      </c>
      <c r="C477" s="80">
        <v>2</v>
      </c>
      <c r="D477" s="118">
        <v>0.0025282291731190754</v>
      </c>
      <c r="E477" s="118">
        <v>1.9204711793184543</v>
      </c>
      <c r="F477" s="80" t="s">
        <v>1500</v>
      </c>
      <c r="G477" s="80" t="b">
        <v>0</v>
      </c>
      <c r="H477" s="80" t="b">
        <v>0</v>
      </c>
      <c r="I477" s="80" t="b">
        <v>0</v>
      </c>
      <c r="J477" s="80" t="b">
        <v>0</v>
      </c>
      <c r="K477" s="80" t="b">
        <v>0</v>
      </c>
      <c r="L477" s="80" t="b">
        <v>0</v>
      </c>
    </row>
    <row r="478" spans="1:12" ht="15">
      <c r="A478" s="114" t="s">
        <v>1583</v>
      </c>
      <c r="B478" s="114" t="s">
        <v>1593</v>
      </c>
      <c r="C478" s="80">
        <v>13</v>
      </c>
      <c r="D478" s="118">
        <v>0.004255008958783697</v>
      </c>
      <c r="E478" s="118">
        <v>2.2576785748691846</v>
      </c>
      <c r="F478" s="80" t="s">
        <v>1501</v>
      </c>
      <c r="G478" s="80" t="b">
        <v>0</v>
      </c>
      <c r="H478" s="80" t="b">
        <v>0</v>
      </c>
      <c r="I478" s="80" t="b">
        <v>0</v>
      </c>
      <c r="J478" s="80" t="b">
        <v>0</v>
      </c>
      <c r="K478" s="80" t="b">
        <v>0</v>
      </c>
      <c r="L478" s="80" t="b">
        <v>0</v>
      </c>
    </row>
    <row r="479" spans="1:12" ht="15">
      <c r="A479" s="114" t="s">
        <v>1598</v>
      </c>
      <c r="B479" s="114" t="s">
        <v>1599</v>
      </c>
      <c r="C479" s="80">
        <v>12</v>
      </c>
      <c r="D479" s="118">
        <v>0.004086613063095195</v>
      </c>
      <c r="E479" s="118">
        <v>2.3246253644997976</v>
      </c>
      <c r="F479" s="80" t="s">
        <v>1501</v>
      </c>
      <c r="G479" s="80" t="b">
        <v>0</v>
      </c>
      <c r="H479" s="80" t="b">
        <v>0</v>
      </c>
      <c r="I479" s="80" t="b">
        <v>0</v>
      </c>
      <c r="J479" s="80" t="b">
        <v>0</v>
      </c>
      <c r="K479" s="80" t="b">
        <v>0</v>
      </c>
      <c r="L479" s="80" t="b">
        <v>0</v>
      </c>
    </row>
    <row r="480" spans="1:12" ht="15">
      <c r="A480" s="114" t="s">
        <v>1581</v>
      </c>
      <c r="B480" s="114" t="s">
        <v>1701</v>
      </c>
      <c r="C480" s="80">
        <v>7</v>
      </c>
      <c r="D480" s="118">
        <v>0.003989350930346763</v>
      </c>
      <c r="E480" s="118">
        <v>2.2277153514917414</v>
      </c>
      <c r="F480" s="80" t="s">
        <v>1501</v>
      </c>
      <c r="G480" s="80" t="b">
        <v>0</v>
      </c>
      <c r="H480" s="80" t="b">
        <v>0</v>
      </c>
      <c r="I480" s="80" t="b">
        <v>0</v>
      </c>
      <c r="J480" s="80" t="b">
        <v>0</v>
      </c>
      <c r="K480" s="80" t="b">
        <v>0</v>
      </c>
      <c r="L480" s="80" t="b">
        <v>0</v>
      </c>
    </row>
    <row r="481" spans="1:12" ht="15">
      <c r="A481" s="114" t="s">
        <v>1592</v>
      </c>
      <c r="B481" s="114" t="s">
        <v>1592</v>
      </c>
      <c r="C481" s="80">
        <v>6</v>
      </c>
      <c r="D481" s="118">
        <v>0.0027313750930652685</v>
      </c>
      <c r="E481" s="118">
        <v>1.9540711563173927</v>
      </c>
      <c r="F481" s="80" t="s">
        <v>1501</v>
      </c>
      <c r="G481" s="80" t="b">
        <v>0</v>
      </c>
      <c r="H481" s="80" t="b">
        <v>0</v>
      </c>
      <c r="I481" s="80" t="b">
        <v>0</v>
      </c>
      <c r="J481" s="80" t="b">
        <v>0</v>
      </c>
      <c r="K481" s="80" t="b">
        <v>0</v>
      </c>
      <c r="L481" s="80" t="b">
        <v>0</v>
      </c>
    </row>
    <row r="482" spans="1:12" ht="15">
      <c r="A482" s="114" t="s">
        <v>1633</v>
      </c>
      <c r="B482" s="114" t="s">
        <v>1602</v>
      </c>
      <c r="C482" s="80">
        <v>6</v>
      </c>
      <c r="D482" s="118">
        <v>0.0029123607983169825</v>
      </c>
      <c r="E482" s="118">
        <v>2.1027766148834415</v>
      </c>
      <c r="F482" s="80" t="s">
        <v>1501</v>
      </c>
      <c r="G482" s="80" t="b">
        <v>0</v>
      </c>
      <c r="H482" s="80" t="b">
        <v>0</v>
      </c>
      <c r="I482" s="80" t="b">
        <v>0</v>
      </c>
      <c r="J482" s="80" t="b">
        <v>0</v>
      </c>
      <c r="K482" s="80" t="b">
        <v>0</v>
      </c>
      <c r="L482" s="80" t="b">
        <v>0</v>
      </c>
    </row>
    <row r="483" spans="1:12" ht="15">
      <c r="A483" s="114" t="s">
        <v>1578</v>
      </c>
      <c r="B483" s="114" t="s">
        <v>1548</v>
      </c>
      <c r="C483" s="80">
        <v>6</v>
      </c>
      <c r="D483" s="118">
        <v>0.0031338693994782544</v>
      </c>
      <c r="E483" s="118">
        <v>1.6354151974529352</v>
      </c>
      <c r="F483" s="80" t="s">
        <v>1501</v>
      </c>
      <c r="G483" s="80" t="b">
        <v>0</v>
      </c>
      <c r="H483" s="80" t="b">
        <v>0</v>
      </c>
      <c r="I483" s="80" t="b">
        <v>0</v>
      </c>
      <c r="J483" s="80" t="b">
        <v>0</v>
      </c>
      <c r="K483" s="80" t="b">
        <v>1</v>
      </c>
      <c r="L483" s="80" t="b">
        <v>0</v>
      </c>
    </row>
    <row r="484" spans="1:12" ht="15">
      <c r="A484" s="114" t="s">
        <v>1698</v>
      </c>
      <c r="B484" s="114" t="s">
        <v>1600</v>
      </c>
      <c r="C484" s="80">
        <v>6</v>
      </c>
      <c r="D484" s="118">
        <v>0.0029123607983169825</v>
      </c>
      <c r="E484" s="118">
        <v>2.2576785748691846</v>
      </c>
      <c r="F484" s="80" t="s">
        <v>1501</v>
      </c>
      <c r="G484" s="80" t="b">
        <v>0</v>
      </c>
      <c r="H484" s="80" t="b">
        <v>0</v>
      </c>
      <c r="I484" s="80" t="b">
        <v>0</v>
      </c>
      <c r="J484" s="80" t="b">
        <v>0</v>
      </c>
      <c r="K484" s="80" t="b">
        <v>0</v>
      </c>
      <c r="L484" s="80" t="b">
        <v>0</v>
      </c>
    </row>
    <row r="485" spans="1:12" ht="15">
      <c r="A485" s="114" t="s">
        <v>1548</v>
      </c>
      <c r="B485" s="114" t="s">
        <v>1538</v>
      </c>
      <c r="C485" s="80">
        <v>5</v>
      </c>
      <c r="D485" s="118">
        <v>0.0024269673319308187</v>
      </c>
      <c r="E485" s="118">
        <v>1.0323692931433217</v>
      </c>
      <c r="F485" s="80" t="s">
        <v>1501</v>
      </c>
      <c r="G485" s="80" t="b">
        <v>0</v>
      </c>
      <c r="H485" s="80" t="b">
        <v>1</v>
      </c>
      <c r="I485" s="80" t="b">
        <v>0</v>
      </c>
      <c r="J485" s="80" t="b">
        <v>0</v>
      </c>
      <c r="K485" s="80" t="b">
        <v>0</v>
      </c>
      <c r="L485" s="80" t="b">
        <v>0</v>
      </c>
    </row>
    <row r="486" spans="1:12" ht="15">
      <c r="A486" s="114" t="s">
        <v>1678</v>
      </c>
      <c r="B486" s="114" t="s">
        <v>1592</v>
      </c>
      <c r="C486" s="80">
        <v>5</v>
      </c>
      <c r="D486" s="118">
        <v>0.0024269673319308187</v>
      </c>
      <c r="E486" s="118">
        <v>2.085743275584661</v>
      </c>
      <c r="F486" s="80" t="s">
        <v>1501</v>
      </c>
      <c r="G486" s="80" t="b">
        <v>0</v>
      </c>
      <c r="H486" s="80" t="b">
        <v>0</v>
      </c>
      <c r="I486" s="80" t="b">
        <v>0</v>
      </c>
      <c r="J486" s="80" t="b">
        <v>0</v>
      </c>
      <c r="K486" s="80" t="b">
        <v>0</v>
      </c>
      <c r="L486" s="80" t="b">
        <v>0</v>
      </c>
    </row>
    <row r="487" spans="1:12" ht="15">
      <c r="A487" s="114" t="s">
        <v>1622</v>
      </c>
      <c r="B487" s="114" t="s">
        <v>1553</v>
      </c>
      <c r="C487" s="80">
        <v>5</v>
      </c>
      <c r="D487" s="118">
        <v>0.0026115578328985453</v>
      </c>
      <c r="E487" s="118">
        <v>2.081587315813503</v>
      </c>
      <c r="F487" s="80" t="s">
        <v>1501</v>
      </c>
      <c r="G487" s="80" t="b">
        <v>0</v>
      </c>
      <c r="H487" s="80" t="b">
        <v>0</v>
      </c>
      <c r="I487" s="80" t="b">
        <v>0</v>
      </c>
      <c r="J487" s="80" t="b">
        <v>0</v>
      </c>
      <c r="K487" s="80" t="b">
        <v>0</v>
      </c>
      <c r="L487" s="80" t="b">
        <v>0</v>
      </c>
    </row>
    <row r="488" spans="1:12" ht="15">
      <c r="A488" s="114" t="s">
        <v>1551</v>
      </c>
      <c r="B488" s="114" t="s">
        <v>1578</v>
      </c>
      <c r="C488" s="80">
        <v>5</v>
      </c>
      <c r="D488" s="118">
        <v>0.0024269673319308187</v>
      </c>
      <c r="E488" s="118">
        <v>1.5764373374935974</v>
      </c>
      <c r="F488" s="80" t="s">
        <v>1501</v>
      </c>
      <c r="G488" s="80" t="b">
        <v>0</v>
      </c>
      <c r="H488" s="80" t="b">
        <v>0</v>
      </c>
      <c r="I488" s="80" t="b">
        <v>0</v>
      </c>
      <c r="J488" s="80" t="b">
        <v>0</v>
      </c>
      <c r="K488" s="80" t="b">
        <v>0</v>
      </c>
      <c r="L488" s="80" t="b">
        <v>0</v>
      </c>
    </row>
    <row r="489" spans="1:12" ht="15">
      <c r="A489" s="114" t="s">
        <v>1700</v>
      </c>
      <c r="B489" s="114" t="s">
        <v>1675</v>
      </c>
      <c r="C489" s="80">
        <v>5</v>
      </c>
      <c r="D489" s="118">
        <v>0.0026115578328985453</v>
      </c>
      <c r="E489" s="118">
        <v>2.4215353775078543</v>
      </c>
      <c r="F489" s="80" t="s">
        <v>1501</v>
      </c>
      <c r="G489" s="80" t="b">
        <v>0</v>
      </c>
      <c r="H489" s="80" t="b">
        <v>0</v>
      </c>
      <c r="I489" s="80" t="b">
        <v>0</v>
      </c>
      <c r="J489" s="80" t="b">
        <v>0</v>
      </c>
      <c r="K489" s="80" t="b">
        <v>0</v>
      </c>
      <c r="L489" s="80" t="b">
        <v>0</v>
      </c>
    </row>
    <row r="490" spans="1:12" ht="15">
      <c r="A490" s="114" t="s">
        <v>1560</v>
      </c>
      <c r="B490" s="114" t="s">
        <v>1547</v>
      </c>
      <c r="C490" s="80">
        <v>5</v>
      </c>
      <c r="D490" s="118">
        <v>0.0024269673319308187</v>
      </c>
      <c r="E490" s="118">
        <v>1.4251696621629482</v>
      </c>
      <c r="F490" s="80" t="s">
        <v>1501</v>
      </c>
      <c r="G490" s="80" t="b">
        <v>0</v>
      </c>
      <c r="H490" s="80" t="b">
        <v>1</v>
      </c>
      <c r="I490" s="80" t="b">
        <v>0</v>
      </c>
      <c r="J490" s="80" t="b">
        <v>0</v>
      </c>
      <c r="K490" s="80" t="b">
        <v>0</v>
      </c>
      <c r="L490" s="80" t="b">
        <v>0</v>
      </c>
    </row>
    <row r="491" spans="1:12" ht="15">
      <c r="A491" s="114" t="s">
        <v>1556</v>
      </c>
      <c r="B491" s="114" t="s">
        <v>1759</v>
      </c>
      <c r="C491" s="80">
        <v>4</v>
      </c>
      <c r="D491" s="118">
        <v>0.0020892462663188362</v>
      </c>
      <c r="E491" s="118">
        <v>2.1996866278914977</v>
      </c>
      <c r="F491" s="80" t="s">
        <v>1501</v>
      </c>
      <c r="G491" s="80" t="b">
        <v>0</v>
      </c>
      <c r="H491" s="80" t="b">
        <v>0</v>
      </c>
      <c r="I491" s="80" t="b">
        <v>0</v>
      </c>
      <c r="J491" s="80" t="b">
        <v>1</v>
      </c>
      <c r="K491" s="80" t="b">
        <v>0</v>
      </c>
      <c r="L491" s="80" t="b">
        <v>0</v>
      </c>
    </row>
    <row r="492" spans="1:12" ht="15">
      <c r="A492" s="114" t="s">
        <v>1539</v>
      </c>
      <c r="B492" s="114" t="s">
        <v>1637</v>
      </c>
      <c r="C492" s="80">
        <v>4</v>
      </c>
      <c r="D492" s="118">
        <v>0.0020892462663188362</v>
      </c>
      <c r="E492" s="118">
        <v>1.7457952138903101</v>
      </c>
      <c r="F492" s="80" t="s">
        <v>1501</v>
      </c>
      <c r="G492" s="80" t="b">
        <v>1</v>
      </c>
      <c r="H492" s="80" t="b">
        <v>0</v>
      </c>
      <c r="I492" s="80" t="b">
        <v>0</v>
      </c>
      <c r="J492" s="80" t="b">
        <v>0</v>
      </c>
      <c r="K492" s="80" t="b">
        <v>0</v>
      </c>
      <c r="L492" s="80" t="b">
        <v>0</v>
      </c>
    </row>
    <row r="493" spans="1:12" ht="15">
      <c r="A493" s="114" t="s">
        <v>1539</v>
      </c>
      <c r="B493" s="114" t="s">
        <v>1590</v>
      </c>
      <c r="C493" s="80">
        <v>4</v>
      </c>
      <c r="D493" s="118">
        <v>0.0020892462663188362</v>
      </c>
      <c r="E493" s="118">
        <v>1.549500568746342</v>
      </c>
      <c r="F493" s="80" t="s">
        <v>1501</v>
      </c>
      <c r="G493" s="80" t="b">
        <v>1</v>
      </c>
      <c r="H493" s="80" t="b">
        <v>0</v>
      </c>
      <c r="I493" s="80" t="b">
        <v>0</v>
      </c>
      <c r="J493" s="80" t="b">
        <v>0</v>
      </c>
      <c r="K493" s="80" t="b">
        <v>0</v>
      </c>
      <c r="L493" s="80" t="b">
        <v>0</v>
      </c>
    </row>
    <row r="494" spans="1:12" ht="15">
      <c r="A494" s="114" t="s">
        <v>1801</v>
      </c>
      <c r="B494" s="114" t="s">
        <v>1678</v>
      </c>
      <c r="C494" s="80">
        <v>4</v>
      </c>
      <c r="D494" s="118">
        <v>0.0022796291030552935</v>
      </c>
      <c r="E494" s="118">
        <v>2.4038066105474227</v>
      </c>
      <c r="F494" s="80" t="s">
        <v>1501</v>
      </c>
      <c r="G494" s="80" t="b">
        <v>0</v>
      </c>
      <c r="H494" s="80" t="b">
        <v>0</v>
      </c>
      <c r="I494" s="80" t="b">
        <v>0</v>
      </c>
      <c r="J494" s="80" t="b">
        <v>0</v>
      </c>
      <c r="K494" s="80" t="b">
        <v>0</v>
      </c>
      <c r="L494" s="80" t="b">
        <v>0</v>
      </c>
    </row>
    <row r="495" spans="1:12" ht="15">
      <c r="A495" s="114" t="s">
        <v>1566</v>
      </c>
      <c r="B495" s="114" t="s">
        <v>1540</v>
      </c>
      <c r="C495" s="80">
        <v>4</v>
      </c>
      <c r="D495" s="118">
        <v>0.0020892462663188362</v>
      </c>
      <c r="E495" s="118">
        <v>1.4400187832018674</v>
      </c>
      <c r="F495" s="80" t="s">
        <v>1501</v>
      </c>
      <c r="G495" s="80" t="b">
        <v>0</v>
      </c>
      <c r="H495" s="80" t="b">
        <v>0</v>
      </c>
      <c r="I495" s="80" t="b">
        <v>0</v>
      </c>
      <c r="J495" s="80" t="b">
        <v>0</v>
      </c>
      <c r="K495" s="80" t="b">
        <v>0</v>
      </c>
      <c r="L495" s="80" t="b">
        <v>0</v>
      </c>
    </row>
    <row r="496" spans="1:12" ht="15">
      <c r="A496" s="114" t="s">
        <v>1553</v>
      </c>
      <c r="B496" s="114" t="s">
        <v>1602</v>
      </c>
      <c r="C496" s="80">
        <v>4</v>
      </c>
      <c r="D496" s="118">
        <v>0.0022796291030552935</v>
      </c>
      <c r="E496" s="118">
        <v>1.7505940967720788</v>
      </c>
      <c r="F496" s="80" t="s">
        <v>1501</v>
      </c>
      <c r="G496" s="80" t="b">
        <v>0</v>
      </c>
      <c r="H496" s="80" t="b">
        <v>0</v>
      </c>
      <c r="I496" s="80" t="b">
        <v>0</v>
      </c>
      <c r="J496" s="80" t="b">
        <v>0</v>
      </c>
      <c r="K496" s="80" t="b">
        <v>0</v>
      </c>
      <c r="L496" s="80" t="b">
        <v>0</v>
      </c>
    </row>
    <row r="497" spans="1:12" ht="15">
      <c r="A497" s="114" t="s">
        <v>1542</v>
      </c>
      <c r="B497" s="114" t="s">
        <v>1549</v>
      </c>
      <c r="C497" s="80">
        <v>4</v>
      </c>
      <c r="D497" s="118">
        <v>0.0020892462663188362</v>
      </c>
      <c r="E497" s="118">
        <v>1.5229930182666311</v>
      </c>
      <c r="F497" s="80" t="s">
        <v>1501</v>
      </c>
      <c r="G497" s="80" t="b">
        <v>0</v>
      </c>
      <c r="H497" s="80" t="b">
        <v>0</v>
      </c>
      <c r="I497" s="80" t="b">
        <v>0</v>
      </c>
      <c r="J497" s="80" t="b">
        <v>0</v>
      </c>
      <c r="K497" s="80" t="b">
        <v>0</v>
      </c>
      <c r="L497" s="80" t="b">
        <v>0</v>
      </c>
    </row>
    <row r="498" spans="1:12" ht="15">
      <c r="A498" s="114" t="s">
        <v>1699</v>
      </c>
      <c r="B498" s="114" t="s">
        <v>1540</v>
      </c>
      <c r="C498" s="80">
        <v>4</v>
      </c>
      <c r="D498" s="118">
        <v>0.0022796291030552935</v>
      </c>
      <c r="E498" s="118">
        <v>1.7990407258435352</v>
      </c>
      <c r="F498" s="80" t="s">
        <v>1501</v>
      </c>
      <c r="G498" s="80" t="b">
        <v>0</v>
      </c>
      <c r="H498" s="80" t="b">
        <v>0</v>
      </c>
      <c r="I498" s="80" t="b">
        <v>0</v>
      </c>
      <c r="J498" s="80" t="b">
        <v>0</v>
      </c>
      <c r="K498" s="80" t="b">
        <v>0</v>
      </c>
      <c r="L498" s="80" t="b">
        <v>0</v>
      </c>
    </row>
    <row r="499" spans="1:12" ht="15">
      <c r="A499" s="114" t="s">
        <v>1540</v>
      </c>
      <c r="B499" s="114" t="s">
        <v>1700</v>
      </c>
      <c r="C499" s="80">
        <v>4</v>
      </c>
      <c r="D499" s="118">
        <v>0.0022796291030552935</v>
      </c>
      <c r="E499" s="118">
        <v>1.780557320149522</v>
      </c>
      <c r="F499" s="80" t="s">
        <v>1501</v>
      </c>
      <c r="G499" s="80" t="b">
        <v>0</v>
      </c>
      <c r="H499" s="80" t="b">
        <v>0</v>
      </c>
      <c r="I499" s="80" t="b">
        <v>0</v>
      </c>
      <c r="J499" s="80" t="b">
        <v>0</v>
      </c>
      <c r="K499" s="80" t="b">
        <v>0</v>
      </c>
      <c r="L499" s="80" t="b">
        <v>0</v>
      </c>
    </row>
    <row r="500" spans="1:12" ht="15">
      <c r="A500" s="114" t="s">
        <v>1597</v>
      </c>
      <c r="B500" s="114" t="s">
        <v>1632</v>
      </c>
      <c r="C500" s="80">
        <v>4</v>
      </c>
      <c r="D500" s="118">
        <v>0.0020892462663188362</v>
      </c>
      <c r="E500" s="118">
        <v>2.05162409243606</v>
      </c>
      <c r="F500" s="80" t="s">
        <v>1501</v>
      </c>
      <c r="G500" s="80" t="b">
        <v>0</v>
      </c>
      <c r="H500" s="80" t="b">
        <v>0</v>
      </c>
      <c r="I500" s="80" t="b">
        <v>0</v>
      </c>
      <c r="J500" s="80" t="b">
        <v>0</v>
      </c>
      <c r="K500" s="80" t="b">
        <v>0</v>
      </c>
      <c r="L500" s="80" t="b">
        <v>0</v>
      </c>
    </row>
    <row r="501" spans="1:12" ht="15">
      <c r="A501" s="114" t="s">
        <v>1649</v>
      </c>
      <c r="B501" s="114" t="s">
        <v>1601</v>
      </c>
      <c r="C501" s="80">
        <v>4</v>
      </c>
      <c r="D501" s="118">
        <v>0.0022796291030552935</v>
      </c>
      <c r="E501" s="118">
        <v>2.0235953688358164</v>
      </c>
      <c r="F501" s="80" t="s">
        <v>1501</v>
      </c>
      <c r="G501" s="80" t="b">
        <v>0</v>
      </c>
      <c r="H501" s="80" t="b">
        <v>0</v>
      </c>
      <c r="I501" s="80" t="b">
        <v>0</v>
      </c>
      <c r="J501" s="80" t="b">
        <v>0</v>
      </c>
      <c r="K501" s="80" t="b">
        <v>0</v>
      </c>
      <c r="L501" s="80" t="b">
        <v>0</v>
      </c>
    </row>
    <row r="502" spans="1:12" ht="15">
      <c r="A502" s="114" t="s">
        <v>1557</v>
      </c>
      <c r="B502" s="114" t="s">
        <v>1745</v>
      </c>
      <c r="C502" s="80">
        <v>4</v>
      </c>
      <c r="D502" s="118">
        <v>0.0020892462663188362</v>
      </c>
      <c r="E502" s="118">
        <v>2.265503912381141</v>
      </c>
      <c r="F502" s="80" t="s">
        <v>1501</v>
      </c>
      <c r="G502" s="80" t="b">
        <v>0</v>
      </c>
      <c r="H502" s="80" t="b">
        <v>0</v>
      </c>
      <c r="I502" s="80" t="b">
        <v>0</v>
      </c>
      <c r="J502" s="80" t="b">
        <v>0</v>
      </c>
      <c r="K502" s="80" t="b">
        <v>0</v>
      </c>
      <c r="L502" s="80" t="b">
        <v>0</v>
      </c>
    </row>
    <row r="503" spans="1:12" ht="15">
      <c r="A503" s="114" t="s">
        <v>1670</v>
      </c>
      <c r="B503" s="114" t="s">
        <v>1546</v>
      </c>
      <c r="C503" s="80">
        <v>4</v>
      </c>
      <c r="D503" s="118">
        <v>0.0022796291030552935</v>
      </c>
      <c r="E503" s="118">
        <v>1.7363536576574685</v>
      </c>
      <c r="F503" s="80" t="s">
        <v>1501</v>
      </c>
      <c r="G503" s="80" t="b">
        <v>0</v>
      </c>
      <c r="H503" s="80" t="b">
        <v>0</v>
      </c>
      <c r="I503" s="80" t="b">
        <v>0</v>
      </c>
      <c r="J503" s="80" t="b">
        <v>0</v>
      </c>
      <c r="K503" s="80" t="b">
        <v>0</v>
      </c>
      <c r="L503" s="80" t="b">
        <v>0</v>
      </c>
    </row>
    <row r="504" spans="1:12" ht="15">
      <c r="A504" s="114" t="s">
        <v>1890</v>
      </c>
      <c r="B504" s="114" t="s">
        <v>1891</v>
      </c>
      <c r="C504" s="80">
        <v>4</v>
      </c>
      <c r="D504" s="118">
        <v>0.0020892462663188362</v>
      </c>
      <c r="E504" s="118">
        <v>2.80174661921946</v>
      </c>
      <c r="F504" s="80" t="s">
        <v>1501</v>
      </c>
      <c r="G504" s="80" t="b">
        <v>0</v>
      </c>
      <c r="H504" s="80" t="b">
        <v>0</v>
      </c>
      <c r="I504" s="80" t="b">
        <v>0</v>
      </c>
      <c r="J504" s="80" t="b">
        <v>0</v>
      </c>
      <c r="K504" s="80" t="b">
        <v>0</v>
      </c>
      <c r="L504" s="80" t="b">
        <v>0</v>
      </c>
    </row>
    <row r="505" spans="1:12" ht="15">
      <c r="A505" s="114" t="s">
        <v>1588</v>
      </c>
      <c r="B505" s="114" t="s">
        <v>1651</v>
      </c>
      <c r="C505" s="80">
        <v>4</v>
      </c>
      <c r="D505" s="118">
        <v>0.0020892462663188362</v>
      </c>
      <c r="E505" s="118">
        <v>2.1485341054441163</v>
      </c>
      <c r="F505" s="80" t="s">
        <v>1501</v>
      </c>
      <c r="G505" s="80" t="b">
        <v>0</v>
      </c>
      <c r="H505" s="80" t="b">
        <v>0</v>
      </c>
      <c r="I505" s="80" t="b">
        <v>0</v>
      </c>
      <c r="J505" s="80" t="b">
        <v>1</v>
      </c>
      <c r="K505" s="80" t="b">
        <v>0</v>
      </c>
      <c r="L505" s="80" t="b">
        <v>0</v>
      </c>
    </row>
    <row r="506" spans="1:12" ht="15">
      <c r="A506" s="114" t="s">
        <v>2023</v>
      </c>
      <c r="B506" s="114" t="s">
        <v>2024</v>
      </c>
      <c r="C506" s="80">
        <v>3</v>
      </c>
      <c r="D506" s="118">
        <v>0.0017097218272914701</v>
      </c>
      <c r="E506" s="118">
        <v>2.92668535582776</v>
      </c>
      <c r="F506" s="80" t="s">
        <v>1501</v>
      </c>
      <c r="G506" s="80" t="b">
        <v>0</v>
      </c>
      <c r="H506" s="80" t="b">
        <v>0</v>
      </c>
      <c r="I506" s="80" t="b">
        <v>0</v>
      </c>
      <c r="J506" s="80" t="b">
        <v>0</v>
      </c>
      <c r="K506" s="80" t="b">
        <v>0</v>
      </c>
      <c r="L506" s="80" t="b">
        <v>0</v>
      </c>
    </row>
    <row r="507" spans="1:12" ht="15">
      <c r="A507" s="114" t="s">
        <v>1795</v>
      </c>
      <c r="B507" s="114" t="s">
        <v>1744</v>
      </c>
      <c r="C507" s="80">
        <v>3</v>
      </c>
      <c r="D507" s="118">
        <v>0.0017097218272914701</v>
      </c>
      <c r="E507" s="118">
        <v>2.7048366062114035</v>
      </c>
      <c r="F507" s="80" t="s">
        <v>1501</v>
      </c>
      <c r="G507" s="80" t="b">
        <v>0</v>
      </c>
      <c r="H507" s="80" t="b">
        <v>0</v>
      </c>
      <c r="I507" s="80" t="b">
        <v>0</v>
      </c>
      <c r="J507" s="80" t="b">
        <v>0</v>
      </c>
      <c r="K507" s="80" t="b">
        <v>0</v>
      </c>
      <c r="L507" s="80" t="b">
        <v>0</v>
      </c>
    </row>
    <row r="508" spans="1:12" ht="15">
      <c r="A508" s="114" t="s">
        <v>1565</v>
      </c>
      <c r="B508" s="114" t="s">
        <v>1691</v>
      </c>
      <c r="C508" s="80">
        <v>3</v>
      </c>
      <c r="D508" s="118">
        <v>0.0017097218272914701</v>
      </c>
      <c r="E508" s="118">
        <v>2.0235953688358164</v>
      </c>
      <c r="F508" s="80" t="s">
        <v>1501</v>
      </c>
      <c r="G508" s="80" t="b">
        <v>0</v>
      </c>
      <c r="H508" s="80" t="b">
        <v>0</v>
      </c>
      <c r="I508" s="80" t="b">
        <v>0</v>
      </c>
      <c r="J508" s="80" t="b">
        <v>0</v>
      </c>
      <c r="K508" s="80" t="b">
        <v>0</v>
      </c>
      <c r="L508" s="80" t="b">
        <v>0</v>
      </c>
    </row>
    <row r="509" spans="1:12" ht="15">
      <c r="A509" s="114" t="s">
        <v>1691</v>
      </c>
      <c r="B509" s="114" t="s">
        <v>1622</v>
      </c>
      <c r="C509" s="80">
        <v>3</v>
      </c>
      <c r="D509" s="118">
        <v>0.0017097218272914701</v>
      </c>
      <c r="E509" s="118">
        <v>2.2576785748691846</v>
      </c>
      <c r="F509" s="80" t="s">
        <v>1501</v>
      </c>
      <c r="G509" s="80" t="b">
        <v>0</v>
      </c>
      <c r="H509" s="80" t="b">
        <v>0</v>
      </c>
      <c r="I509" s="80" t="b">
        <v>0</v>
      </c>
      <c r="J509" s="80" t="b">
        <v>0</v>
      </c>
      <c r="K509" s="80" t="b">
        <v>0</v>
      </c>
      <c r="L509" s="80" t="b">
        <v>0</v>
      </c>
    </row>
    <row r="510" spans="1:12" ht="15">
      <c r="A510" s="114" t="s">
        <v>1538</v>
      </c>
      <c r="B510" s="114" t="s">
        <v>1607</v>
      </c>
      <c r="C510" s="80">
        <v>3</v>
      </c>
      <c r="D510" s="118">
        <v>0.0017097218272914701</v>
      </c>
      <c r="E510" s="118">
        <v>1.2618345346403423</v>
      </c>
      <c r="F510" s="80" t="s">
        <v>1501</v>
      </c>
      <c r="G510" s="80" t="b">
        <v>0</v>
      </c>
      <c r="H510" s="80" t="b">
        <v>0</v>
      </c>
      <c r="I510" s="80" t="b">
        <v>0</v>
      </c>
      <c r="J510" s="80" t="b">
        <v>0</v>
      </c>
      <c r="K510" s="80" t="b">
        <v>0</v>
      </c>
      <c r="L510" s="80" t="b">
        <v>0</v>
      </c>
    </row>
    <row r="511" spans="1:12" ht="15">
      <c r="A511" s="114" t="s">
        <v>2032</v>
      </c>
      <c r="B511" s="114" t="s">
        <v>1600</v>
      </c>
      <c r="C511" s="80">
        <v>3</v>
      </c>
      <c r="D511" s="118">
        <v>0.0017097218272914701</v>
      </c>
      <c r="E511" s="118">
        <v>2.3246253644997976</v>
      </c>
      <c r="F511" s="80" t="s">
        <v>1501</v>
      </c>
      <c r="G511" s="80" t="b">
        <v>0</v>
      </c>
      <c r="H511" s="80" t="b">
        <v>0</v>
      </c>
      <c r="I511" s="80" t="b">
        <v>0</v>
      </c>
      <c r="J511" s="80" t="b">
        <v>0</v>
      </c>
      <c r="K511" s="80" t="b">
        <v>0</v>
      </c>
      <c r="L511" s="80" t="b">
        <v>0</v>
      </c>
    </row>
    <row r="512" spans="1:12" ht="15">
      <c r="A512" s="114" t="s">
        <v>1879</v>
      </c>
      <c r="B512" s="114" t="s">
        <v>2034</v>
      </c>
      <c r="C512" s="80">
        <v>3</v>
      </c>
      <c r="D512" s="118">
        <v>0.0017097218272914701</v>
      </c>
      <c r="E512" s="118">
        <v>2.80174661921946</v>
      </c>
      <c r="F512" s="80" t="s">
        <v>1501</v>
      </c>
      <c r="G512" s="80" t="b">
        <v>0</v>
      </c>
      <c r="H512" s="80" t="b">
        <v>0</v>
      </c>
      <c r="I512" s="80" t="b">
        <v>0</v>
      </c>
      <c r="J512" s="80" t="b">
        <v>0</v>
      </c>
      <c r="K512" s="80" t="b">
        <v>0</v>
      </c>
      <c r="L512" s="80" t="b">
        <v>0</v>
      </c>
    </row>
    <row r="513" spans="1:12" ht="15">
      <c r="A513" s="114" t="s">
        <v>1567</v>
      </c>
      <c r="B513" s="114" t="s">
        <v>1576</v>
      </c>
      <c r="C513" s="80">
        <v>3</v>
      </c>
      <c r="D513" s="118">
        <v>0.001910968980497963</v>
      </c>
      <c r="E513" s="118">
        <v>1.8475041097801352</v>
      </c>
      <c r="F513" s="80" t="s">
        <v>1501</v>
      </c>
      <c r="G513" s="80" t="b">
        <v>0</v>
      </c>
      <c r="H513" s="80" t="b">
        <v>0</v>
      </c>
      <c r="I513" s="80" t="b">
        <v>0</v>
      </c>
      <c r="J513" s="80" t="b">
        <v>1</v>
      </c>
      <c r="K513" s="80" t="b">
        <v>0</v>
      </c>
      <c r="L513" s="80" t="b">
        <v>0</v>
      </c>
    </row>
    <row r="514" spans="1:12" ht="15">
      <c r="A514" s="114" t="s">
        <v>1646</v>
      </c>
      <c r="B514" s="114" t="s">
        <v>1803</v>
      </c>
      <c r="C514" s="80">
        <v>3</v>
      </c>
      <c r="D514" s="118">
        <v>0.001910968980497963</v>
      </c>
      <c r="E514" s="118">
        <v>2.4038066105474227</v>
      </c>
      <c r="F514" s="80" t="s">
        <v>1501</v>
      </c>
      <c r="G514" s="80" t="b">
        <v>0</v>
      </c>
      <c r="H514" s="80" t="b">
        <v>1</v>
      </c>
      <c r="I514" s="80" t="b">
        <v>0</v>
      </c>
      <c r="J514" s="80" t="b">
        <v>0</v>
      </c>
      <c r="K514" s="80" t="b">
        <v>0</v>
      </c>
      <c r="L514" s="80" t="b">
        <v>0</v>
      </c>
    </row>
    <row r="515" spans="1:12" ht="15">
      <c r="A515" s="114" t="s">
        <v>1619</v>
      </c>
      <c r="B515" s="114" t="s">
        <v>1543</v>
      </c>
      <c r="C515" s="80">
        <v>3</v>
      </c>
      <c r="D515" s="118">
        <v>0.0017097218272914701</v>
      </c>
      <c r="E515" s="118">
        <v>1.7048366062114038</v>
      </c>
      <c r="F515" s="80" t="s">
        <v>1501</v>
      </c>
      <c r="G515" s="80" t="b">
        <v>1</v>
      </c>
      <c r="H515" s="80" t="b">
        <v>0</v>
      </c>
      <c r="I515" s="80" t="b">
        <v>0</v>
      </c>
      <c r="J515" s="80" t="b">
        <v>0</v>
      </c>
      <c r="K515" s="80" t="b">
        <v>0</v>
      </c>
      <c r="L515" s="80" t="b">
        <v>0</v>
      </c>
    </row>
    <row r="516" spans="1:12" ht="15">
      <c r="A516" s="114" t="s">
        <v>1563</v>
      </c>
      <c r="B516" s="114" t="s">
        <v>1667</v>
      </c>
      <c r="C516" s="80">
        <v>3</v>
      </c>
      <c r="D516" s="118">
        <v>0.001910968980497963</v>
      </c>
      <c r="E516" s="118">
        <v>2.0680145086242296</v>
      </c>
      <c r="F516" s="80" t="s">
        <v>1501</v>
      </c>
      <c r="G516" s="80" t="b">
        <v>0</v>
      </c>
      <c r="H516" s="80" t="b">
        <v>0</v>
      </c>
      <c r="I516" s="80" t="b">
        <v>0</v>
      </c>
      <c r="J516" s="80" t="b">
        <v>0</v>
      </c>
      <c r="K516" s="80" t="b">
        <v>0</v>
      </c>
      <c r="L516" s="80" t="b">
        <v>0</v>
      </c>
    </row>
    <row r="517" spans="1:12" ht="15">
      <c r="A517" s="114" t="s">
        <v>1632</v>
      </c>
      <c r="B517" s="114" t="s">
        <v>1802</v>
      </c>
      <c r="C517" s="80">
        <v>3</v>
      </c>
      <c r="D517" s="118">
        <v>0.0017097218272914701</v>
      </c>
      <c r="E517" s="118">
        <v>2.2277153514917414</v>
      </c>
      <c r="F517" s="80" t="s">
        <v>1501</v>
      </c>
      <c r="G517" s="80" t="b">
        <v>0</v>
      </c>
      <c r="H517" s="80" t="b">
        <v>0</v>
      </c>
      <c r="I517" s="80" t="b">
        <v>0</v>
      </c>
      <c r="J517" s="80" t="b">
        <v>0</v>
      </c>
      <c r="K517" s="80" t="b">
        <v>0</v>
      </c>
      <c r="L517" s="80" t="b">
        <v>0</v>
      </c>
    </row>
    <row r="518" spans="1:12" ht="15">
      <c r="A518" s="114" t="s">
        <v>1568</v>
      </c>
      <c r="B518" s="114" t="s">
        <v>2041</v>
      </c>
      <c r="C518" s="80">
        <v>3</v>
      </c>
      <c r="D518" s="118">
        <v>0.0017097218272914701</v>
      </c>
      <c r="E518" s="118">
        <v>2.4495641011080975</v>
      </c>
      <c r="F518" s="80" t="s">
        <v>1501</v>
      </c>
      <c r="G518" s="80" t="b">
        <v>0</v>
      </c>
      <c r="H518" s="80" t="b">
        <v>0</v>
      </c>
      <c r="I518" s="80" t="b">
        <v>0</v>
      </c>
      <c r="J518" s="80" t="b">
        <v>0</v>
      </c>
      <c r="K518" s="80" t="b">
        <v>0</v>
      </c>
      <c r="L518" s="80" t="b">
        <v>0</v>
      </c>
    </row>
    <row r="519" spans="1:12" ht="15">
      <c r="A519" s="114" t="s">
        <v>1653</v>
      </c>
      <c r="B519" s="114" t="s">
        <v>1617</v>
      </c>
      <c r="C519" s="80">
        <v>3</v>
      </c>
      <c r="D519" s="118">
        <v>0.001910968980497963</v>
      </c>
      <c r="E519" s="118">
        <v>1.885292670669535</v>
      </c>
      <c r="F519" s="80" t="s">
        <v>1501</v>
      </c>
      <c r="G519" s="80" t="b">
        <v>0</v>
      </c>
      <c r="H519" s="80" t="b">
        <v>0</v>
      </c>
      <c r="I519" s="80" t="b">
        <v>0</v>
      </c>
      <c r="J519" s="80" t="b">
        <v>0</v>
      </c>
      <c r="K519" s="80" t="b">
        <v>0</v>
      </c>
      <c r="L519" s="80" t="b">
        <v>0</v>
      </c>
    </row>
    <row r="520" spans="1:12" ht="15">
      <c r="A520" s="114" t="s">
        <v>1631</v>
      </c>
      <c r="B520" s="114" t="s">
        <v>1557</v>
      </c>
      <c r="C520" s="80">
        <v>3</v>
      </c>
      <c r="D520" s="118">
        <v>0.0017097218272914701</v>
      </c>
      <c r="E520" s="118">
        <v>2.2374751887808975</v>
      </c>
      <c r="F520" s="80" t="s">
        <v>1501</v>
      </c>
      <c r="G520" s="80" t="b">
        <v>0</v>
      </c>
      <c r="H520" s="80" t="b">
        <v>0</v>
      </c>
      <c r="I520" s="80" t="b">
        <v>0</v>
      </c>
      <c r="J520" s="80" t="b">
        <v>0</v>
      </c>
      <c r="K520" s="80" t="b">
        <v>0</v>
      </c>
      <c r="L520" s="80" t="b">
        <v>0</v>
      </c>
    </row>
    <row r="521" spans="1:12" ht="15">
      <c r="A521" s="114" t="s">
        <v>1614</v>
      </c>
      <c r="B521" s="114" t="s">
        <v>1613</v>
      </c>
      <c r="C521" s="80">
        <v>3</v>
      </c>
      <c r="D521" s="118">
        <v>0.0017097218272914701</v>
      </c>
      <c r="E521" s="118">
        <v>2.336859820916809</v>
      </c>
      <c r="F521" s="80" t="s">
        <v>1501</v>
      </c>
      <c r="G521" s="80" t="b">
        <v>0</v>
      </c>
      <c r="H521" s="80" t="b">
        <v>0</v>
      </c>
      <c r="I521" s="80" t="b">
        <v>0</v>
      </c>
      <c r="J521" s="80" t="b">
        <v>0</v>
      </c>
      <c r="K521" s="80" t="b">
        <v>0</v>
      </c>
      <c r="L521" s="80" t="b">
        <v>0</v>
      </c>
    </row>
    <row r="522" spans="1:12" ht="15">
      <c r="A522" s="114" t="s">
        <v>2047</v>
      </c>
      <c r="B522" s="114" t="s">
        <v>2048</v>
      </c>
      <c r="C522" s="80">
        <v>3</v>
      </c>
      <c r="D522" s="118">
        <v>0.0017097218272914701</v>
      </c>
      <c r="E522" s="118">
        <v>2.92668535582776</v>
      </c>
      <c r="F522" s="80" t="s">
        <v>1501</v>
      </c>
      <c r="G522" s="80" t="b">
        <v>0</v>
      </c>
      <c r="H522" s="80" t="b">
        <v>0</v>
      </c>
      <c r="I522" s="80" t="b">
        <v>0</v>
      </c>
      <c r="J522" s="80" t="b">
        <v>0</v>
      </c>
      <c r="K522" s="80" t="b">
        <v>0</v>
      </c>
      <c r="L522" s="80" t="b">
        <v>0</v>
      </c>
    </row>
    <row r="523" spans="1:12" ht="15">
      <c r="A523" s="114" t="s">
        <v>1632</v>
      </c>
      <c r="B523" s="114" t="s">
        <v>1649</v>
      </c>
      <c r="C523" s="80">
        <v>3</v>
      </c>
      <c r="D523" s="118">
        <v>0.001910968980497963</v>
      </c>
      <c r="E523" s="118">
        <v>2.0235953688358164</v>
      </c>
      <c r="F523" s="80" t="s">
        <v>1501</v>
      </c>
      <c r="G523" s="80" t="b">
        <v>0</v>
      </c>
      <c r="H523" s="80" t="b">
        <v>0</v>
      </c>
      <c r="I523" s="80" t="b">
        <v>0</v>
      </c>
      <c r="J523" s="80" t="b">
        <v>0</v>
      </c>
      <c r="K523" s="80" t="b">
        <v>0</v>
      </c>
      <c r="L523" s="80" t="b">
        <v>0</v>
      </c>
    </row>
    <row r="524" spans="1:12" ht="15">
      <c r="A524" s="114" t="s">
        <v>2055</v>
      </c>
      <c r="B524" s="114" t="s">
        <v>1616</v>
      </c>
      <c r="C524" s="80">
        <v>3</v>
      </c>
      <c r="D524" s="118">
        <v>0.001910968980497963</v>
      </c>
      <c r="E524" s="118">
        <v>2.4495641011080975</v>
      </c>
      <c r="F524" s="80" t="s">
        <v>1501</v>
      </c>
      <c r="G524" s="80" t="b">
        <v>0</v>
      </c>
      <c r="H524" s="80" t="b">
        <v>0</v>
      </c>
      <c r="I524" s="80" t="b">
        <v>0</v>
      </c>
      <c r="J524" s="80" t="b">
        <v>0</v>
      </c>
      <c r="K524" s="80" t="b">
        <v>0</v>
      </c>
      <c r="L524" s="80" t="b">
        <v>0</v>
      </c>
    </row>
    <row r="525" spans="1:12" ht="15">
      <c r="A525" s="114" t="s">
        <v>1660</v>
      </c>
      <c r="B525" s="114" t="s">
        <v>1734</v>
      </c>
      <c r="C525" s="80">
        <v>3</v>
      </c>
      <c r="D525" s="118">
        <v>0.0017097218272914701</v>
      </c>
      <c r="E525" s="118">
        <v>2.5798978696031036</v>
      </c>
      <c r="F525" s="80" t="s">
        <v>1501</v>
      </c>
      <c r="G525" s="80" t="b">
        <v>0</v>
      </c>
      <c r="H525" s="80" t="b">
        <v>1</v>
      </c>
      <c r="I525" s="80" t="b">
        <v>0</v>
      </c>
      <c r="J525" s="80" t="b">
        <v>0</v>
      </c>
      <c r="K525" s="80" t="b">
        <v>1</v>
      </c>
      <c r="L525" s="80" t="b">
        <v>0</v>
      </c>
    </row>
    <row r="526" spans="1:12" ht="15">
      <c r="A526" s="114" t="s">
        <v>2026</v>
      </c>
      <c r="B526" s="114" t="s">
        <v>2373</v>
      </c>
      <c r="C526" s="80">
        <v>2</v>
      </c>
      <c r="D526" s="118">
        <v>0.0012739793203319753</v>
      </c>
      <c r="E526" s="118">
        <v>2.92668535582776</v>
      </c>
      <c r="F526" s="80" t="s">
        <v>1501</v>
      </c>
      <c r="G526" s="80" t="b">
        <v>0</v>
      </c>
      <c r="H526" s="80" t="b">
        <v>0</v>
      </c>
      <c r="I526" s="80" t="b">
        <v>0</v>
      </c>
      <c r="J526" s="80" t="b">
        <v>0</v>
      </c>
      <c r="K526" s="80" t="b">
        <v>0</v>
      </c>
      <c r="L526" s="80" t="b">
        <v>0</v>
      </c>
    </row>
    <row r="527" spans="1:12" ht="15">
      <c r="A527" s="114" t="s">
        <v>2377</v>
      </c>
      <c r="B527" s="114" t="s">
        <v>1868</v>
      </c>
      <c r="C527" s="80">
        <v>2</v>
      </c>
      <c r="D527" s="118">
        <v>0.0012739793203319753</v>
      </c>
      <c r="E527" s="118">
        <v>2.92668535582776</v>
      </c>
      <c r="F527" s="80" t="s">
        <v>1501</v>
      </c>
      <c r="G527" s="80" t="b">
        <v>0</v>
      </c>
      <c r="H527" s="80" t="b">
        <v>0</v>
      </c>
      <c r="I527" s="80" t="b">
        <v>0</v>
      </c>
      <c r="J527" s="80" t="b">
        <v>0</v>
      </c>
      <c r="K527" s="80" t="b">
        <v>0</v>
      </c>
      <c r="L527" s="80" t="b">
        <v>0</v>
      </c>
    </row>
    <row r="528" spans="1:12" ht="15">
      <c r="A528" s="114" t="s">
        <v>1549</v>
      </c>
      <c r="B528" s="114" t="s">
        <v>1801</v>
      </c>
      <c r="C528" s="80">
        <v>2</v>
      </c>
      <c r="D528" s="118">
        <v>0.0012739793203319753</v>
      </c>
      <c r="E528" s="118">
        <v>1.8017466192194602</v>
      </c>
      <c r="F528" s="80" t="s">
        <v>1501</v>
      </c>
      <c r="G528" s="80" t="b">
        <v>0</v>
      </c>
      <c r="H528" s="80" t="b">
        <v>0</v>
      </c>
      <c r="I528" s="80" t="b">
        <v>0</v>
      </c>
      <c r="J528" s="80" t="b">
        <v>0</v>
      </c>
      <c r="K528" s="80" t="b">
        <v>0</v>
      </c>
      <c r="L528" s="80" t="b">
        <v>0</v>
      </c>
    </row>
    <row r="529" spans="1:12" ht="15">
      <c r="A529" s="114" t="s">
        <v>1615</v>
      </c>
      <c r="B529" s="114" t="s">
        <v>1543</v>
      </c>
      <c r="C529" s="80">
        <v>2</v>
      </c>
      <c r="D529" s="118">
        <v>0.0015033355075045323</v>
      </c>
      <c r="E529" s="118">
        <v>1.3826173114774845</v>
      </c>
      <c r="F529" s="80" t="s">
        <v>1501</v>
      </c>
      <c r="G529" s="80" t="b">
        <v>0</v>
      </c>
      <c r="H529" s="80" t="b">
        <v>0</v>
      </c>
      <c r="I529" s="80" t="b">
        <v>0</v>
      </c>
      <c r="J529" s="80" t="b">
        <v>0</v>
      </c>
      <c r="K529" s="80" t="b">
        <v>0</v>
      </c>
      <c r="L529" s="80" t="b">
        <v>0</v>
      </c>
    </row>
    <row r="530" spans="1:12" ht="15">
      <c r="A530" s="114" t="s">
        <v>1806</v>
      </c>
      <c r="B530" s="114" t="s">
        <v>1550</v>
      </c>
      <c r="C530" s="80">
        <v>2</v>
      </c>
      <c r="D530" s="118">
        <v>0.0012739793203319753</v>
      </c>
      <c r="E530" s="118">
        <v>1.7805573201495222</v>
      </c>
      <c r="F530" s="80" t="s">
        <v>1501</v>
      </c>
      <c r="G530" s="80" t="b">
        <v>0</v>
      </c>
      <c r="H530" s="80" t="b">
        <v>0</v>
      </c>
      <c r="I530" s="80" t="b">
        <v>0</v>
      </c>
      <c r="J530" s="80" t="b">
        <v>0</v>
      </c>
      <c r="K530" s="80" t="b">
        <v>0</v>
      </c>
      <c r="L530" s="80" t="b">
        <v>0</v>
      </c>
    </row>
    <row r="531" spans="1:12" ht="15">
      <c r="A531" s="114" t="s">
        <v>1549</v>
      </c>
      <c r="B531" s="114" t="s">
        <v>1574</v>
      </c>
      <c r="C531" s="80">
        <v>2</v>
      </c>
      <c r="D531" s="118">
        <v>0.0015033355075045323</v>
      </c>
      <c r="E531" s="118">
        <v>1.3867732712486422</v>
      </c>
      <c r="F531" s="80" t="s">
        <v>1501</v>
      </c>
      <c r="G531" s="80" t="b">
        <v>0</v>
      </c>
      <c r="H531" s="80" t="b">
        <v>0</v>
      </c>
      <c r="I531" s="80" t="b">
        <v>0</v>
      </c>
      <c r="J531" s="80" t="b">
        <v>0</v>
      </c>
      <c r="K531" s="80" t="b">
        <v>1</v>
      </c>
      <c r="L531" s="80" t="b">
        <v>0</v>
      </c>
    </row>
    <row r="532" spans="1:12" ht="15">
      <c r="A532" s="114" t="s">
        <v>1874</v>
      </c>
      <c r="B532" s="114" t="s">
        <v>1602</v>
      </c>
      <c r="C532" s="80">
        <v>2</v>
      </c>
      <c r="D532" s="118">
        <v>0.0012739793203319753</v>
      </c>
      <c r="E532" s="118">
        <v>2.1485341054441163</v>
      </c>
      <c r="F532" s="80" t="s">
        <v>1501</v>
      </c>
      <c r="G532" s="80" t="b">
        <v>0</v>
      </c>
      <c r="H532" s="80" t="b">
        <v>0</v>
      </c>
      <c r="I532" s="80" t="b">
        <v>0</v>
      </c>
      <c r="J532" s="80" t="b">
        <v>0</v>
      </c>
      <c r="K532" s="80" t="b">
        <v>0</v>
      </c>
      <c r="L532" s="80" t="b">
        <v>0</v>
      </c>
    </row>
    <row r="533" spans="1:12" ht="15">
      <c r="A533" s="114" t="s">
        <v>1654</v>
      </c>
      <c r="B533" s="114" t="s">
        <v>1639</v>
      </c>
      <c r="C533" s="80">
        <v>2</v>
      </c>
      <c r="D533" s="118">
        <v>0.0012739793203319753</v>
      </c>
      <c r="E533" s="118">
        <v>2.4495641011080975</v>
      </c>
      <c r="F533" s="80" t="s">
        <v>1501</v>
      </c>
      <c r="G533" s="80" t="b">
        <v>0</v>
      </c>
      <c r="H533" s="80" t="b">
        <v>0</v>
      </c>
      <c r="I533" s="80" t="b">
        <v>0</v>
      </c>
      <c r="J533" s="80" t="b">
        <v>0</v>
      </c>
      <c r="K533" s="80" t="b">
        <v>0</v>
      </c>
      <c r="L533" s="80" t="b">
        <v>0</v>
      </c>
    </row>
    <row r="534" spans="1:12" ht="15">
      <c r="A534" s="114" t="s">
        <v>1639</v>
      </c>
      <c r="B534" s="114" t="s">
        <v>1893</v>
      </c>
      <c r="C534" s="80">
        <v>2</v>
      </c>
      <c r="D534" s="118">
        <v>0.0012739793203319753</v>
      </c>
      <c r="E534" s="118">
        <v>2.80174661921946</v>
      </c>
      <c r="F534" s="80" t="s">
        <v>1501</v>
      </c>
      <c r="G534" s="80" t="b">
        <v>0</v>
      </c>
      <c r="H534" s="80" t="b">
        <v>0</v>
      </c>
      <c r="I534" s="80" t="b">
        <v>0</v>
      </c>
      <c r="J534" s="80" t="b">
        <v>0</v>
      </c>
      <c r="K534" s="80" t="b">
        <v>0</v>
      </c>
      <c r="L534" s="80" t="b">
        <v>0</v>
      </c>
    </row>
    <row r="535" spans="1:12" ht="15">
      <c r="A535" s="114" t="s">
        <v>1675</v>
      </c>
      <c r="B535" s="114" t="s">
        <v>1775</v>
      </c>
      <c r="C535" s="80">
        <v>2</v>
      </c>
      <c r="D535" s="118">
        <v>0.0012739793203319753</v>
      </c>
      <c r="E535" s="118">
        <v>2.558708570533166</v>
      </c>
      <c r="F535" s="80" t="s">
        <v>1501</v>
      </c>
      <c r="G535" s="80" t="b">
        <v>0</v>
      </c>
      <c r="H535" s="80" t="b">
        <v>0</v>
      </c>
      <c r="I535" s="80" t="b">
        <v>0</v>
      </c>
      <c r="J535" s="80" t="b">
        <v>0</v>
      </c>
      <c r="K535" s="80" t="b">
        <v>0</v>
      </c>
      <c r="L535" s="80" t="b">
        <v>0</v>
      </c>
    </row>
    <row r="536" spans="1:12" ht="15">
      <c r="A536" s="114" t="s">
        <v>1751</v>
      </c>
      <c r="B536" s="114" t="s">
        <v>1629</v>
      </c>
      <c r="C536" s="80">
        <v>2</v>
      </c>
      <c r="D536" s="118">
        <v>0.0012739793203319753</v>
      </c>
      <c r="E536" s="118">
        <v>2.081587315813503</v>
      </c>
      <c r="F536" s="80" t="s">
        <v>1501</v>
      </c>
      <c r="G536" s="80" t="b">
        <v>0</v>
      </c>
      <c r="H536" s="80" t="b">
        <v>1</v>
      </c>
      <c r="I536" s="80" t="b">
        <v>0</v>
      </c>
      <c r="J536" s="80" t="b">
        <v>0</v>
      </c>
      <c r="K536" s="80" t="b">
        <v>1</v>
      </c>
      <c r="L536" s="80" t="b">
        <v>0</v>
      </c>
    </row>
    <row r="537" spans="1:12" ht="15">
      <c r="A537" s="114" t="s">
        <v>1543</v>
      </c>
      <c r="B537" s="114" t="s">
        <v>1556</v>
      </c>
      <c r="C537" s="80">
        <v>2</v>
      </c>
      <c r="D537" s="118">
        <v>0.0012739793203319753</v>
      </c>
      <c r="E537" s="118">
        <v>1.1137719991849047</v>
      </c>
      <c r="F537" s="80" t="s">
        <v>1501</v>
      </c>
      <c r="G537" s="80" t="b">
        <v>0</v>
      </c>
      <c r="H537" s="80" t="b">
        <v>0</v>
      </c>
      <c r="I537" s="80" t="b">
        <v>0</v>
      </c>
      <c r="J537" s="80" t="b">
        <v>0</v>
      </c>
      <c r="K537" s="80" t="b">
        <v>0</v>
      </c>
      <c r="L537" s="80" t="b">
        <v>0</v>
      </c>
    </row>
    <row r="538" spans="1:12" ht="15">
      <c r="A538" s="114" t="s">
        <v>1539</v>
      </c>
      <c r="B538" s="114" t="s">
        <v>1817</v>
      </c>
      <c r="C538" s="80">
        <v>2</v>
      </c>
      <c r="D538" s="118">
        <v>0.0012739793203319753</v>
      </c>
      <c r="E538" s="118">
        <v>1.8127420035209234</v>
      </c>
      <c r="F538" s="80" t="s">
        <v>1501</v>
      </c>
      <c r="G538" s="80" t="b">
        <v>1</v>
      </c>
      <c r="H538" s="80" t="b">
        <v>0</v>
      </c>
      <c r="I538" s="80" t="b">
        <v>0</v>
      </c>
      <c r="J538" s="80" t="b">
        <v>0</v>
      </c>
      <c r="K538" s="80" t="b">
        <v>0</v>
      </c>
      <c r="L538" s="80" t="b">
        <v>0</v>
      </c>
    </row>
    <row r="539" spans="1:12" ht="15">
      <c r="A539" s="114" t="s">
        <v>1817</v>
      </c>
      <c r="B539" s="114" t="s">
        <v>1740</v>
      </c>
      <c r="C539" s="80">
        <v>2</v>
      </c>
      <c r="D539" s="118">
        <v>0.0012739793203319753</v>
      </c>
      <c r="E539" s="118">
        <v>2.625655360163779</v>
      </c>
      <c r="F539" s="80" t="s">
        <v>1501</v>
      </c>
      <c r="G539" s="80" t="b">
        <v>0</v>
      </c>
      <c r="H539" s="80" t="b">
        <v>0</v>
      </c>
      <c r="I539" s="80" t="b">
        <v>0</v>
      </c>
      <c r="J539" s="80" t="b">
        <v>0</v>
      </c>
      <c r="K539" s="80" t="b">
        <v>0</v>
      </c>
      <c r="L539" s="80" t="b">
        <v>0</v>
      </c>
    </row>
    <row r="540" spans="1:12" ht="15">
      <c r="A540" s="114" t="s">
        <v>1538</v>
      </c>
      <c r="B540" s="114" t="s">
        <v>1654</v>
      </c>
      <c r="C540" s="80">
        <v>2</v>
      </c>
      <c r="D540" s="118">
        <v>0.0012739793203319753</v>
      </c>
      <c r="E540" s="118">
        <v>1.0345907531372798</v>
      </c>
      <c r="F540" s="80" t="s">
        <v>1501</v>
      </c>
      <c r="G540" s="80" t="b">
        <v>0</v>
      </c>
      <c r="H540" s="80" t="b">
        <v>0</v>
      </c>
      <c r="I540" s="80" t="b">
        <v>0</v>
      </c>
      <c r="J540" s="80" t="b">
        <v>0</v>
      </c>
      <c r="K540" s="80" t="b">
        <v>0</v>
      </c>
      <c r="L540" s="80" t="b">
        <v>0</v>
      </c>
    </row>
    <row r="541" spans="1:12" ht="15">
      <c r="A541" s="114" t="s">
        <v>1653</v>
      </c>
      <c r="B541" s="114" t="s">
        <v>1590</v>
      </c>
      <c r="C541" s="80">
        <v>2</v>
      </c>
      <c r="D541" s="118">
        <v>0.0012739793203319753</v>
      </c>
      <c r="E541" s="118">
        <v>1.7092014116138536</v>
      </c>
      <c r="F541" s="80" t="s">
        <v>1501</v>
      </c>
      <c r="G541" s="80" t="b">
        <v>0</v>
      </c>
      <c r="H541" s="80" t="b">
        <v>0</v>
      </c>
      <c r="I541" s="80" t="b">
        <v>0</v>
      </c>
      <c r="J541" s="80" t="b">
        <v>0</v>
      </c>
      <c r="K541" s="80" t="b">
        <v>0</v>
      </c>
      <c r="L541" s="80" t="b">
        <v>0</v>
      </c>
    </row>
    <row r="542" spans="1:12" ht="15">
      <c r="A542" s="114" t="s">
        <v>1590</v>
      </c>
      <c r="B542" s="114" t="s">
        <v>1537</v>
      </c>
      <c r="C542" s="80">
        <v>2</v>
      </c>
      <c r="D542" s="118">
        <v>0.0012739793203319753</v>
      </c>
      <c r="E542" s="118">
        <v>1.2576785748691846</v>
      </c>
      <c r="F542" s="80" t="s">
        <v>1501</v>
      </c>
      <c r="G542" s="80" t="b">
        <v>0</v>
      </c>
      <c r="H542" s="80" t="b">
        <v>0</v>
      </c>
      <c r="I542" s="80" t="b">
        <v>0</v>
      </c>
      <c r="J542" s="80" t="b">
        <v>0</v>
      </c>
      <c r="K542" s="80" t="b">
        <v>0</v>
      </c>
      <c r="L542" s="80" t="b">
        <v>0</v>
      </c>
    </row>
    <row r="543" spans="1:12" ht="15">
      <c r="A543" s="114" t="s">
        <v>1537</v>
      </c>
      <c r="B543" s="114" t="s">
        <v>1551</v>
      </c>
      <c r="C543" s="80">
        <v>2</v>
      </c>
      <c r="D543" s="118">
        <v>0.0012739793203319753</v>
      </c>
      <c r="E543" s="118">
        <v>0.9202193135785284</v>
      </c>
      <c r="F543" s="80" t="s">
        <v>1501</v>
      </c>
      <c r="G543" s="80" t="b">
        <v>0</v>
      </c>
      <c r="H543" s="80" t="b">
        <v>0</v>
      </c>
      <c r="I543" s="80" t="b">
        <v>0</v>
      </c>
      <c r="J543" s="80" t="b">
        <v>0</v>
      </c>
      <c r="K543" s="80" t="b">
        <v>0</v>
      </c>
      <c r="L543" s="80" t="b">
        <v>0</v>
      </c>
    </row>
    <row r="544" spans="1:12" ht="15">
      <c r="A544" s="114" t="s">
        <v>1746</v>
      </c>
      <c r="B544" s="114" t="s">
        <v>1557</v>
      </c>
      <c r="C544" s="80">
        <v>2</v>
      </c>
      <c r="D544" s="118">
        <v>0.0012739793203319753</v>
      </c>
      <c r="E544" s="118">
        <v>2.061383929725216</v>
      </c>
      <c r="F544" s="80" t="s">
        <v>1501</v>
      </c>
      <c r="G544" s="80" t="b">
        <v>0</v>
      </c>
      <c r="H544" s="80" t="b">
        <v>0</v>
      </c>
      <c r="I544" s="80" t="b">
        <v>0</v>
      </c>
      <c r="J544" s="80" t="b">
        <v>0</v>
      </c>
      <c r="K544" s="80" t="b">
        <v>0</v>
      </c>
      <c r="L544" s="80" t="b">
        <v>0</v>
      </c>
    </row>
    <row r="545" spans="1:12" ht="15">
      <c r="A545" s="114" t="s">
        <v>1560</v>
      </c>
      <c r="B545" s="114" t="s">
        <v>1538</v>
      </c>
      <c r="C545" s="80">
        <v>2</v>
      </c>
      <c r="D545" s="118">
        <v>0.0012739793203319753</v>
      </c>
      <c r="E545" s="118">
        <v>0.7261996578269294</v>
      </c>
      <c r="F545" s="80" t="s">
        <v>1501</v>
      </c>
      <c r="G545" s="80" t="b">
        <v>0</v>
      </c>
      <c r="H545" s="80" t="b">
        <v>1</v>
      </c>
      <c r="I545" s="80" t="b">
        <v>0</v>
      </c>
      <c r="J545" s="80" t="b">
        <v>0</v>
      </c>
      <c r="K545" s="80" t="b">
        <v>0</v>
      </c>
      <c r="L545" s="80" t="b">
        <v>0</v>
      </c>
    </row>
    <row r="546" spans="1:12" ht="15">
      <c r="A546" s="114" t="s">
        <v>1538</v>
      </c>
      <c r="B546" s="114" t="s">
        <v>2033</v>
      </c>
      <c r="C546" s="80">
        <v>2</v>
      </c>
      <c r="D546" s="118">
        <v>0.0012739793203319753</v>
      </c>
      <c r="E546" s="118">
        <v>1.5117120078569422</v>
      </c>
      <c r="F546" s="80" t="s">
        <v>1501</v>
      </c>
      <c r="G546" s="80" t="b">
        <v>0</v>
      </c>
      <c r="H546" s="80" t="b">
        <v>0</v>
      </c>
      <c r="I546" s="80" t="b">
        <v>0</v>
      </c>
      <c r="J546" s="80" t="b">
        <v>0</v>
      </c>
      <c r="K546" s="80" t="b">
        <v>0</v>
      </c>
      <c r="L546" s="80" t="b">
        <v>0</v>
      </c>
    </row>
    <row r="547" spans="1:12" ht="15">
      <c r="A547" s="114" t="s">
        <v>2033</v>
      </c>
      <c r="B547" s="114" t="s">
        <v>1650</v>
      </c>
      <c r="C547" s="80">
        <v>2</v>
      </c>
      <c r="D547" s="118">
        <v>0.0012739793203319753</v>
      </c>
      <c r="E547" s="118">
        <v>2.273472842052416</v>
      </c>
      <c r="F547" s="80" t="s">
        <v>1501</v>
      </c>
      <c r="G547" s="80" t="b">
        <v>0</v>
      </c>
      <c r="H547" s="80" t="b">
        <v>0</v>
      </c>
      <c r="I547" s="80" t="b">
        <v>0</v>
      </c>
      <c r="J547" s="80" t="b">
        <v>0</v>
      </c>
      <c r="K547" s="80" t="b">
        <v>0</v>
      </c>
      <c r="L547" s="80" t="b">
        <v>0</v>
      </c>
    </row>
    <row r="548" spans="1:12" ht="15">
      <c r="A548" s="114" t="s">
        <v>2408</v>
      </c>
      <c r="B548" s="114" t="s">
        <v>1538</v>
      </c>
      <c r="C548" s="80">
        <v>2</v>
      </c>
      <c r="D548" s="118">
        <v>0.0012739793203319753</v>
      </c>
      <c r="E548" s="118">
        <v>1.655618583541222</v>
      </c>
      <c r="F548" s="80" t="s">
        <v>1501</v>
      </c>
      <c r="G548" s="80" t="b">
        <v>0</v>
      </c>
      <c r="H548" s="80" t="b">
        <v>0</v>
      </c>
      <c r="I548" s="80" t="b">
        <v>0</v>
      </c>
      <c r="J548" s="80" t="b">
        <v>0</v>
      </c>
      <c r="K548" s="80" t="b">
        <v>0</v>
      </c>
      <c r="L548" s="80" t="b">
        <v>0</v>
      </c>
    </row>
    <row r="549" spans="1:12" ht="15">
      <c r="A549" s="114" t="s">
        <v>1657</v>
      </c>
      <c r="B549" s="114" t="s">
        <v>1567</v>
      </c>
      <c r="C549" s="80">
        <v>2</v>
      </c>
      <c r="D549" s="118">
        <v>0.0012739793203319753</v>
      </c>
      <c r="E549" s="118">
        <v>1.8475041097801352</v>
      </c>
      <c r="F549" s="80" t="s">
        <v>1501</v>
      </c>
      <c r="G549" s="80" t="b">
        <v>0</v>
      </c>
      <c r="H549" s="80" t="b">
        <v>0</v>
      </c>
      <c r="I549" s="80" t="b">
        <v>0</v>
      </c>
      <c r="J549" s="80" t="b">
        <v>0</v>
      </c>
      <c r="K549" s="80" t="b">
        <v>0</v>
      </c>
      <c r="L549" s="80" t="b">
        <v>0</v>
      </c>
    </row>
    <row r="550" spans="1:12" ht="15">
      <c r="A550" s="114" t="s">
        <v>1567</v>
      </c>
      <c r="B550" s="114" t="s">
        <v>1799</v>
      </c>
      <c r="C550" s="80">
        <v>2</v>
      </c>
      <c r="D550" s="118">
        <v>0.0015033355075045323</v>
      </c>
      <c r="E550" s="118">
        <v>2.0235953688358164</v>
      </c>
      <c r="F550" s="80" t="s">
        <v>1501</v>
      </c>
      <c r="G550" s="80" t="b">
        <v>0</v>
      </c>
      <c r="H550" s="80" t="b">
        <v>0</v>
      </c>
      <c r="I550" s="80" t="b">
        <v>0</v>
      </c>
      <c r="J550" s="80" t="b">
        <v>0</v>
      </c>
      <c r="K550" s="80" t="b">
        <v>0</v>
      </c>
      <c r="L550" s="80" t="b">
        <v>0</v>
      </c>
    </row>
    <row r="551" spans="1:12" ht="15">
      <c r="A551" s="114" t="s">
        <v>1574</v>
      </c>
      <c r="B551" s="114" t="s">
        <v>1538</v>
      </c>
      <c r="C551" s="80">
        <v>2</v>
      </c>
      <c r="D551" s="118">
        <v>0.0012739793203319753</v>
      </c>
      <c r="E551" s="118">
        <v>0.8427052268983666</v>
      </c>
      <c r="F551" s="80" t="s">
        <v>1501</v>
      </c>
      <c r="G551" s="80" t="b">
        <v>0</v>
      </c>
      <c r="H551" s="80" t="b">
        <v>1</v>
      </c>
      <c r="I551" s="80" t="b">
        <v>0</v>
      </c>
      <c r="J551" s="80" t="b">
        <v>0</v>
      </c>
      <c r="K551" s="80" t="b">
        <v>0</v>
      </c>
      <c r="L551" s="80" t="b">
        <v>0</v>
      </c>
    </row>
    <row r="552" spans="1:12" ht="15">
      <c r="A552" s="114" t="s">
        <v>1802</v>
      </c>
      <c r="B552" s="114" t="s">
        <v>1601</v>
      </c>
      <c r="C552" s="80">
        <v>2</v>
      </c>
      <c r="D552" s="118">
        <v>0.0012739793203319753</v>
      </c>
      <c r="E552" s="118">
        <v>1.9266853558277601</v>
      </c>
      <c r="F552" s="80" t="s">
        <v>1501</v>
      </c>
      <c r="G552" s="80" t="b">
        <v>0</v>
      </c>
      <c r="H552" s="80" t="b">
        <v>0</v>
      </c>
      <c r="I552" s="80" t="b">
        <v>0</v>
      </c>
      <c r="J552" s="80" t="b">
        <v>0</v>
      </c>
      <c r="K552" s="80" t="b">
        <v>0</v>
      </c>
      <c r="L552" s="80" t="b">
        <v>0</v>
      </c>
    </row>
    <row r="553" spans="1:12" ht="15">
      <c r="A553" s="114" t="s">
        <v>2388</v>
      </c>
      <c r="B553" s="114" t="s">
        <v>1882</v>
      </c>
      <c r="C553" s="80">
        <v>2</v>
      </c>
      <c r="D553" s="118">
        <v>0.0012739793203319753</v>
      </c>
      <c r="E553" s="118">
        <v>2.80174661921946</v>
      </c>
      <c r="F553" s="80" t="s">
        <v>1501</v>
      </c>
      <c r="G553" s="80" t="b">
        <v>0</v>
      </c>
      <c r="H553" s="80" t="b">
        <v>0</v>
      </c>
      <c r="I553" s="80" t="b">
        <v>0</v>
      </c>
      <c r="J553" s="80" t="b">
        <v>0</v>
      </c>
      <c r="K553" s="80" t="b">
        <v>0</v>
      </c>
      <c r="L553" s="80" t="b">
        <v>0</v>
      </c>
    </row>
    <row r="554" spans="1:12" ht="15">
      <c r="A554" s="114" t="s">
        <v>1538</v>
      </c>
      <c r="B554" s="114" t="s">
        <v>1622</v>
      </c>
      <c r="C554" s="80">
        <v>2</v>
      </c>
      <c r="D554" s="118">
        <v>0.0012739793203319753</v>
      </c>
      <c r="E554" s="118">
        <v>1.1437352225623478</v>
      </c>
      <c r="F554" s="80" t="s">
        <v>1501</v>
      </c>
      <c r="G554" s="80" t="b">
        <v>0</v>
      </c>
      <c r="H554" s="80" t="b">
        <v>0</v>
      </c>
      <c r="I554" s="80" t="b">
        <v>0</v>
      </c>
      <c r="J554" s="80" t="b">
        <v>0</v>
      </c>
      <c r="K554" s="80" t="b">
        <v>0</v>
      </c>
      <c r="L554" s="80" t="b">
        <v>0</v>
      </c>
    </row>
    <row r="555" spans="1:12" ht="15">
      <c r="A555" s="114" t="s">
        <v>1684</v>
      </c>
      <c r="B555" s="114" t="s">
        <v>1550</v>
      </c>
      <c r="C555" s="80">
        <v>2</v>
      </c>
      <c r="D555" s="118">
        <v>0.0012739793203319753</v>
      </c>
      <c r="E555" s="118">
        <v>1.905496056757822</v>
      </c>
      <c r="F555" s="80" t="s">
        <v>1501</v>
      </c>
      <c r="G555" s="80" t="b">
        <v>0</v>
      </c>
      <c r="H555" s="80" t="b">
        <v>0</v>
      </c>
      <c r="I555" s="80" t="b">
        <v>0</v>
      </c>
      <c r="J555" s="80" t="b">
        <v>0</v>
      </c>
      <c r="K555" s="80" t="b">
        <v>0</v>
      </c>
      <c r="L555" s="80" t="b">
        <v>0</v>
      </c>
    </row>
    <row r="556" spans="1:12" ht="15">
      <c r="A556" s="114" t="s">
        <v>1602</v>
      </c>
      <c r="B556" s="114" t="s">
        <v>1652</v>
      </c>
      <c r="C556" s="80">
        <v>2</v>
      </c>
      <c r="D556" s="118">
        <v>0.0012739793203319753</v>
      </c>
      <c r="E556" s="118">
        <v>1.671412850724454</v>
      </c>
      <c r="F556" s="80" t="s">
        <v>1501</v>
      </c>
      <c r="G556" s="80" t="b">
        <v>0</v>
      </c>
      <c r="H556" s="80" t="b">
        <v>0</v>
      </c>
      <c r="I556" s="80" t="b">
        <v>0</v>
      </c>
      <c r="J556" s="80" t="b">
        <v>0</v>
      </c>
      <c r="K556" s="80" t="b">
        <v>0</v>
      </c>
      <c r="L556" s="80" t="b">
        <v>0</v>
      </c>
    </row>
    <row r="557" spans="1:12" ht="15">
      <c r="A557" s="114" t="s">
        <v>2393</v>
      </c>
      <c r="B557" s="114" t="s">
        <v>2394</v>
      </c>
      <c r="C557" s="80">
        <v>2</v>
      </c>
      <c r="D557" s="118">
        <v>0.0012739793203319753</v>
      </c>
      <c r="E557" s="118">
        <v>3.1027766148834415</v>
      </c>
      <c r="F557" s="80" t="s">
        <v>1501</v>
      </c>
      <c r="G557" s="80" t="b">
        <v>0</v>
      </c>
      <c r="H557" s="80" t="b">
        <v>0</v>
      </c>
      <c r="I557" s="80" t="b">
        <v>0</v>
      </c>
      <c r="J557" s="80" t="b">
        <v>0</v>
      </c>
      <c r="K557" s="80" t="b">
        <v>0</v>
      </c>
      <c r="L557" s="80" t="b">
        <v>0</v>
      </c>
    </row>
    <row r="558" spans="1:12" ht="15">
      <c r="A558" s="114" t="s">
        <v>1542</v>
      </c>
      <c r="B558" s="114" t="s">
        <v>1581</v>
      </c>
      <c r="C558" s="80">
        <v>2</v>
      </c>
      <c r="D558" s="118">
        <v>0.0015033355075045323</v>
      </c>
      <c r="E558" s="118">
        <v>1.2499917462028935</v>
      </c>
      <c r="F558" s="80" t="s">
        <v>1501</v>
      </c>
      <c r="G558" s="80" t="b">
        <v>0</v>
      </c>
      <c r="H558" s="80" t="b">
        <v>0</v>
      </c>
      <c r="I558" s="80" t="b">
        <v>0</v>
      </c>
      <c r="J558" s="80" t="b">
        <v>0</v>
      </c>
      <c r="K558" s="80" t="b">
        <v>0</v>
      </c>
      <c r="L558" s="80" t="b">
        <v>0</v>
      </c>
    </row>
    <row r="559" spans="1:12" ht="15">
      <c r="A559" s="114" t="s">
        <v>1546</v>
      </c>
      <c r="B559" s="114" t="s">
        <v>2396</v>
      </c>
      <c r="C559" s="80">
        <v>2</v>
      </c>
      <c r="D559" s="118">
        <v>0.0012739793203319753</v>
      </c>
      <c r="E559" s="118">
        <v>1.9266853558277601</v>
      </c>
      <c r="F559" s="80" t="s">
        <v>1501</v>
      </c>
      <c r="G559" s="80" t="b">
        <v>0</v>
      </c>
      <c r="H559" s="80" t="b">
        <v>0</v>
      </c>
      <c r="I559" s="80" t="b">
        <v>0</v>
      </c>
      <c r="J559" s="80" t="b">
        <v>0</v>
      </c>
      <c r="K559" s="80" t="b">
        <v>0</v>
      </c>
      <c r="L559" s="80" t="b">
        <v>0</v>
      </c>
    </row>
    <row r="560" spans="1:12" ht="15">
      <c r="A560" s="114" t="s">
        <v>1586</v>
      </c>
      <c r="B560" s="114" t="s">
        <v>1924</v>
      </c>
      <c r="C560" s="80">
        <v>2</v>
      </c>
      <c r="D560" s="118">
        <v>0.0012739793203319753</v>
      </c>
      <c r="E560" s="118">
        <v>2.80174661921946</v>
      </c>
      <c r="F560" s="80" t="s">
        <v>1501</v>
      </c>
      <c r="G560" s="80" t="b">
        <v>0</v>
      </c>
      <c r="H560" s="80" t="b">
        <v>0</v>
      </c>
      <c r="I560" s="80" t="b">
        <v>0</v>
      </c>
      <c r="J560" s="80" t="b">
        <v>0</v>
      </c>
      <c r="K560" s="80" t="b">
        <v>0</v>
      </c>
      <c r="L560" s="80" t="b">
        <v>0</v>
      </c>
    </row>
    <row r="561" spans="1:12" ht="15">
      <c r="A561" s="114" t="s">
        <v>1924</v>
      </c>
      <c r="B561" s="114" t="s">
        <v>1581</v>
      </c>
      <c r="C561" s="80">
        <v>2</v>
      </c>
      <c r="D561" s="118">
        <v>0.0012739793203319753</v>
      </c>
      <c r="E561" s="118">
        <v>2.2277153514917414</v>
      </c>
      <c r="F561" s="80" t="s">
        <v>1501</v>
      </c>
      <c r="G561" s="80" t="b">
        <v>0</v>
      </c>
      <c r="H561" s="80" t="b">
        <v>0</v>
      </c>
      <c r="I561" s="80" t="b">
        <v>0</v>
      </c>
      <c r="J561" s="80" t="b">
        <v>0</v>
      </c>
      <c r="K561" s="80" t="b">
        <v>0</v>
      </c>
      <c r="L561" s="80" t="b">
        <v>0</v>
      </c>
    </row>
    <row r="562" spans="1:12" ht="15">
      <c r="A562" s="114" t="s">
        <v>1669</v>
      </c>
      <c r="B562" s="114" t="s">
        <v>1560</v>
      </c>
      <c r="C562" s="80">
        <v>2</v>
      </c>
      <c r="D562" s="118">
        <v>0.0012739793203319753</v>
      </c>
      <c r="E562" s="118">
        <v>1.8986566322275165</v>
      </c>
      <c r="F562" s="80" t="s">
        <v>1501</v>
      </c>
      <c r="G562" s="80" t="b">
        <v>0</v>
      </c>
      <c r="H562" s="80" t="b">
        <v>0</v>
      </c>
      <c r="I562" s="80" t="b">
        <v>0</v>
      </c>
      <c r="J562" s="80" t="b">
        <v>0</v>
      </c>
      <c r="K562" s="80" t="b">
        <v>1</v>
      </c>
      <c r="L562" s="80" t="b">
        <v>0</v>
      </c>
    </row>
    <row r="563" spans="1:12" ht="15">
      <c r="A563" s="114" t="s">
        <v>1599</v>
      </c>
      <c r="B563" s="114" t="s">
        <v>1747</v>
      </c>
      <c r="C563" s="80">
        <v>2</v>
      </c>
      <c r="D563" s="118">
        <v>0.0012739793203319753</v>
      </c>
      <c r="E563" s="118">
        <v>1.9266853558277601</v>
      </c>
      <c r="F563" s="80" t="s">
        <v>1501</v>
      </c>
      <c r="G563" s="80" t="b">
        <v>0</v>
      </c>
      <c r="H563" s="80" t="b">
        <v>0</v>
      </c>
      <c r="I563" s="80" t="b">
        <v>0</v>
      </c>
      <c r="J563" s="80" t="b">
        <v>0</v>
      </c>
      <c r="K563" s="80" t="b">
        <v>0</v>
      </c>
      <c r="L563" s="80" t="b">
        <v>0</v>
      </c>
    </row>
    <row r="564" spans="1:12" ht="15">
      <c r="A564" s="114" t="s">
        <v>1747</v>
      </c>
      <c r="B564" s="114" t="s">
        <v>1546</v>
      </c>
      <c r="C564" s="80">
        <v>2</v>
      </c>
      <c r="D564" s="118">
        <v>0.0015033355075045323</v>
      </c>
      <c r="E564" s="118">
        <v>1.5145049080411122</v>
      </c>
      <c r="F564" s="80" t="s">
        <v>1501</v>
      </c>
      <c r="G564" s="80" t="b">
        <v>0</v>
      </c>
      <c r="H564" s="80" t="b">
        <v>0</v>
      </c>
      <c r="I564" s="80" t="b">
        <v>0</v>
      </c>
      <c r="J564" s="80" t="b">
        <v>0</v>
      </c>
      <c r="K564" s="80" t="b">
        <v>0</v>
      </c>
      <c r="L564" s="80" t="b">
        <v>0</v>
      </c>
    </row>
    <row r="565" spans="1:12" ht="15">
      <c r="A565" s="114" t="s">
        <v>1637</v>
      </c>
      <c r="B565" s="114" t="s">
        <v>1546</v>
      </c>
      <c r="C565" s="80">
        <v>2</v>
      </c>
      <c r="D565" s="118">
        <v>0.0015033355075045323</v>
      </c>
      <c r="E565" s="118">
        <v>1.3683768723628742</v>
      </c>
      <c r="F565" s="80" t="s">
        <v>1501</v>
      </c>
      <c r="G565" s="80" t="b">
        <v>0</v>
      </c>
      <c r="H565" s="80" t="b">
        <v>0</v>
      </c>
      <c r="I565" s="80" t="b">
        <v>0</v>
      </c>
      <c r="J565" s="80" t="b">
        <v>0</v>
      </c>
      <c r="K565" s="80" t="b">
        <v>0</v>
      </c>
      <c r="L565" s="80" t="b">
        <v>0</v>
      </c>
    </row>
    <row r="566" spans="1:12" ht="15">
      <c r="A566" s="114" t="s">
        <v>1546</v>
      </c>
      <c r="B566" s="114" t="s">
        <v>1567</v>
      </c>
      <c r="C566" s="80">
        <v>2</v>
      </c>
      <c r="D566" s="118">
        <v>0.0012739793203319753</v>
      </c>
      <c r="E566" s="118">
        <v>1.1485341054441165</v>
      </c>
      <c r="F566" s="80" t="s">
        <v>1501</v>
      </c>
      <c r="G566" s="80" t="b">
        <v>0</v>
      </c>
      <c r="H566" s="80" t="b">
        <v>0</v>
      </c>
      <c r="I566" s="80" t="b">
        <v>0</v>
      </c>
      <c r="J566" s="80" t="b">
        <v>0</v>
      </c>
      <c r="K566" s="80" t="b">
        <v>0</v>
      </c>
      <c r="L566" s="80" t="b">
        <v>0</v>
      </c>
    </row>
    <row r="567" spans="1:12" ht="15">
      <c r="A567" s="114" t="s">
        <v>1646</v>
      </c>
      <c r="B567" s="114" t="s">
        <v>1886</v>
      </c>
      <c r="C567" s="80">
        <v>2</v>
      </c>
      <c r="D567" s="118">
        <v>0.0012739793203319753</v>
      </c>
      <c r="E567" s="118">
        <v>2.3246253644997976</v>
      </c>
      <c r="F567" s="80" t="s">
        <v>1501</v>
      </c>
      <c r="G567" s="80" t="b">
        <v>0</v>
      </c>
      <c r="H567" s="80" t="b">
        <v>1</v>
      </c>
      <c r="I567" s="80" t="b">
        <v>0</v>
      </c>
      <c r="J567" s="80" t="b">
        <v>0</v>
      </c>
      <c r="K567" s="80" t="b">
        <v>0</v>
      </c>
      <c r="L567" s="80" t="b">
        <v>0</v>
      </c>
    </row>
    <row r="568" spans="1:12" ht="15">
      <c r="A568" s="114" t="s">
        <v>1886</v>
      </c>
      <c r="B568" s="114" t="s">
        <v>1550</v>
      </c>
      <c r="C568" s="80">
        <v>2</v>
      </c>
      <c r="D568" s="118">
        <v>0.0015033355075045323</v>
      </c>
      <c r="E568" s="118">
        <v>1.7805573201495222</v>
      </c>
      <c r="F568" s="80" t="s">
        <v>1501</v>
      </c>
      <c r="G568" s="80" t="b">
        <v>0</v>
      </c>
      <c r="H568" s="80" t="b">
        <v>0</v>
      </c>
      <c r="I568" s="80" t="b">
        <v>0</v>
      </c>
      <c r="J568" s="80" t="b">
        <v>0</v>
      </c>
      <c r="K568" s="80" t="b">
        <v>0</v>
      </c>
      <c r="L568" s="80" t="b">
        <v>0</v>
      </c>
    </row>
    <row r="569" spans="1:12" ht="15">
      <c r="A569" s="114" t="s">
        <v>1750</v>
      </c>
      <c r="B569" s="114" t="s">
        <v>1554</v>
      </c>
      <c r="C569" s="80">
        <v>2</v>
      </c>
      <c r="D569" s="118">
        <v>0.0012739793203319753</v>
      </c>
      <c r="E569" s="118">
        <v>1.7225653731718353</v>
      </c>
      <c r="F569" s="80" t="s">
        <v>1501</v>
      </c>
      <c r="G569" s="80" t="b">
        <v>0</v>
      </c>
      <c r="H569" s="80" t="b">
        <v>0</v>
      </c>
      <c r="I569" s="80" t="b">
        <v>0</v>
      </c>
      <c r="J569" s="80" t="b">
        <v>0</v>
      </c>
      <c r="K569" s="80" t="b">
        <v>0</v>
      </c>
      <c r="L569" s="80" t="b">
        <v>0</v>
      </c>
    </row>
    <row r="570" spans="1:12" ht="15">
      <c r="A570" s="114" t="s">
        <v>1548</v>
      </c>
      <c r="B570" s="114" t="s">
        <v>1550</v>
      </c>
      <c r="C570" s="80">
        <v>2</v>
      </c>
      <c r="D570" s="118">
        <v>0.0012739793203319753</v>
      </c>
      <c r="E570" s="118">
        <v>1.0603980167435652</v>
      </c>
      <c r="F570" s="80" t="s">
        <v>1501</v>
      </c>
      <c r="G570" s="80" t="b">
        <v>0</v>
      </c>
      <c r="H570" s="80" t="b">
        <v>1</v>
      </c>
      <c r="I570" s="80" t="b">
        <v>0</v>
      </c>
      <c r="J570" s="80" t="b">
        <v>0</v>
      </c>
      <c r="K570" s="80" t="b">
        <v>0</v>
      </c>
      <c r="L570" s="80" t="b">
        <v>0</v>
      </c>
    </row>
    <row r="571" spans="1:12" ht="15">
      <c r="A571" s="114" t="s">
        <v>1542</v>
      </c>
      <c r="B571" s="114" t="s">
        <v>1538</v>
      </c>
      <c r="C571" s="80">
        <v>2</v>
      </c>
      <c r="D571" s="118">
        <v>0.0012739793203319753</v>
      </c>
      <c r="E571" s="118">
        <v>0.6778949782523744</v>
      </c>
      <c r="F571" s="80" t="s">
        <v>1501</v>
      </c>
      <c r="G571" s="80" t="b">
        <v>0</v>
      </c>
      <c r="H571" s="80" t="b">
        <v>0</v>
      </c>
      <c r="I571" s="80" t="b">
        <v>0</v>
      </c>
      <c r="J571" s="80" t="b">
        <v>0</v>
      </c>
      <c r="K571" s="80" t="b">
        <v>0</v>
      </c>
      <c r="L571" s="80" t="b">
        <v>0</v>
      </c>
    </row>
    <row r="572" spans="1:12" ht="15">
      <c r="A572" s="114" t="s">
        <v>1538</v>
      </c>
      <c r="B572" s="114" t="s">
        <v>1565</v>
      </c>
      <c r="C572" s="80">
        <v>2</v>
      </c>
      <c r="D572" s="118">
        <v>0.0012739793203319753</v>
      </c>
      <c r="E572" s="118">
        <v>0.9888332625766046</v>
      </c>
      <c r="F572" s="80" t="s">
        <v>1501</v>
      </c>
      <c r="G572" s="80" t="b">
        <v>0</v>
      </c>
      <c r="H572" s="80" t="b">
        <v>0</v>
      </c>
      <c r="I572" s="80" t="b">
        <v>0</v>
      </c>
      <c r="J572" s="80" t="b">
        <v>0</v>
      </c>
      <c r="K572" s="80" t="b">
        <v>0</v>
      </c>
      <c r="L572" s="80" t="b">
        <v>0</v>
      </c>
    </row>
    <row r="573" spans="1:12" ht="15">
      <c r="A573" s="114" t="s">
        <v>1615</v>
      </c>
      <c r="B573" s="114" t="s">
        <v>1542</v>
      </c>
      <c r="C573" s="80">
        <v>2</v>
      </c>
      <c r="D573" s="118">
        <v>0.0012739793203319753</v>
      </c>
      <c r="E573" s="118">
        <v>1.580984965244318</v>
      </c>
      <c r="F573" s="80" t="s">
        <v>1501</v>
      </c>
      <c r="G573" s="80" t="b">
        <v>0</v>
      </c>
      <c r="H573" s="80" t="b">
        <v>0</v>
      </c>
      <c r="I573" s="80" t="b">
        <v>0</v>
      </c>
      <c r="J573" s="80" t="b">
        <v>0</v>
      </c>
      <c r="K573" s="80" t="b">
        <v>0</v>
      </c>
      <c r="L573" s="80" t="b">
        <v>0</v>
      </c>
    </row>
    <row r="574" spans="1:12" ht="15">
      <c r="A574" s="114" t="s">
        <v>1752</v>
      </c>
      <c r="B574" s="114" t="s">
        <v>1887</v>
      </c>
      <c r="C574" s="80">
        <v>2</v>
      </c>
      <c r="D574" s="118">
        <v>0.0012739793203319753</v>
      </c>
      <c r="E574" s="118">
        <v>2.3246253644997976</v>
      </c>
      <c r="F574" s="80" t="s">
        <v>1501</v>
      </c>
      <c r="G574" s="80" t="b">
        <v>0</v>
      </c>
      <c r="H574" s="80" t="b">
        <v>0</v>
      </c>
      <c r="I574" s="80" t="b">
        <v>0</v>
      </c>
      <c r="J574" s="80" t="b">
        <v>0</v>
      </c>
      <c r="K574" s="80" t="b">
        <v>0</v>
      </c>
      <c r="L574" s="80" t="b">
        <v>0</v>
      </c>
    </row>
    <row r="575" spans="1:12" ht="15">
      <c r="A575" s="114" t="s">
        <v>1887</v>
      </c>
      <c r="B575" s="114" t="s">
        <v>1574</v>
      </c>
      <c r="C575" s="80">
        <v>2</v>
      </c>
      <c r="D575" s="118">
        <v>0.0012739793203319753</v>
      </c>
      <c r="E575" s="118">
        <v>1.9888332625766045</v>
      </c>
      <c r="F575" s="80" t="s">
        <v>1501</v>
      </c>
      <c r="G575" s="80" t="b">
        <v>0</v>
      </c>
      <c r="H575" s="80" t="b">
        <v>0</v>
      </c>
      <c r="I575" s="80" t="b">
        <v>0</v>
      </c>
      <c r="J575" s="80" t="b">
        <v>0</v>
      </c>
      <c r="K575" s="80" t="b">
        <v>1</v>
      </c>
      <c r="L575" s="80" t="b">
        <v>0</v>
      </c>
    </row>
    <row r="576" spans="1:12" ht="15">
      <c r="A576" s="114" t="s">
        <v>1733</v>
      </c>
      <c r="B576" s="114" t="s">
        <v>1603</v>
      </c>
      <c r="C576" s="80">
        <v>2</v>
      </c>
      <c r="D576" s="118">
        <v>0.0012739793203319753</v>
      </c>
      <c r="E576" s="118">
        <v>2.0235953688358164</v>
      </c>
      <c r="F576" s="80" t="s">
        <v>1501</v>
      </c>
      <c r="G576" s="80" t="b">
        <v>0</v>
      </c>
      <c r="H576" s="80" t="b">
        <v>1</v>
      </c>
      <c r="I576" s="80" t="b">
        <v>0</v>
      </c>
      <c r="J576" s="80" t="b">
        <v>0</v>
      </c>
      <c r="K576" s="80" t="b">
        <v>1</v>
      </c>
      <c r="L576" s="80" t="b">
        <v>0</v>
      </c>
    </row>
    <row r="577" spans="1:12" ht="15">
      <c r="A577" s="114" t="s">
        <v>1614</v>
      </c>
      <c r="B577" s="114" t="s">
        <v>1752</v>
      </c>
      <c r="C577" s="80">
        <v>2</v>
      </c>
      <c r="D577" s="118">
        <v>0.0012739793203319753</v>
      </c>
      <c r="E577" s="118">
        <v>2.081587315813503</v>
      </c>
      <c r="F577" s="80" t="s">
        <v>1501</v>
      </c>
      <c r="G577" s="80" t="b">
        <v>0</v>
      </c>
      <c r="H577" s="80" t="b">
        <v>0</v>
      </c>
      <c r="I577" s="80" t="b">
        <v>0</v>
      </c>
      <c r="J577" s="80" t="b">
        <v>0</v>
      </c>
      <c r="K577" s="80" t="b">
        <v>0</v>
      </c>
      <c r="L577" s="80" t="b">
        <v>0</v>
      </c>
    </row>
    <row r="578" spans="1:12" ht="15">
      <c r="A578" s="114" t="s">
        <v>1752</v>
      </c>
      <c r="B578" s="114" t="s">
        <v>2403</v>
      </c>
      <c r="C578" s="80">
        <v>2</v>
      </c>
      <c r="D578" s="118">
        <v>0.0012739793203319753</v>
      </c>
      <c r="E578" s="118">
        <v>2.625655360163779</v>
      </c>
      <c r="F578" s="80" t="s">
        <v>1501</v>
      </c>
      <c r="G578" s="80" t="b">
        <v>0</v>
      </c>
      <c r="H578" s="80" t="b">
        <v>0</v>
      </c>
      <c r="I578" s="80" t="b">
        <v>0</v>
      </c>
      <c r="J578" s="80" t="b">
        <v>0</v>
      </c>
      <c r="K578" s="80" t="b">
        <v>0</v>
      </c>
      <c r="L578" s="80" t="b">
        <v>0</v>
      </c>
    </row>
    <row r="579" spans="1:12" ht="15">
      <c r="A579" s="114" t="s">
        <v>2403</v>
      </c>
      <c r="B579" s="114" t="s">
        <v>1614</v>
      </c>
      <c r="C579" s="80">
        <v>2</v>
      </c>
      <c r="D579" s="118">
        <v>0.0012739793203319753</v>
      </c>
      <c r="E579" s="118">
        <v>2.558708570533166</v>
      </c>
      <c r="F579" s="80" t="s">
        <v>1501</v>
      </c>
      <c r="G579" s="80" t="b">
        <v>0</v>
      </c>
      <c r="H579" s="80" t="b">
        <v>0</v>
      </c>
      <c r="I579" s="80" t="b">
        <v>0</v>
      </c>
      <c r="J579" s="80" t="b">
        <v>0</v>
      </c>
      <c r="K579" s="80" t="b">
        <v>0</v>
      </c>
      <c r="L579" s="80" t="b">
        <v>0</v>
      </c>
    </row>
    <row r="580" spans="1:12" ht="15">
      <c r="A580" s="114" t="s">
        <v>1786</v>
      </c>
      <c r="B580" s="114" t="s">
        <v>1539</v>
      </c>
      <c r="C580" s="80">
        <v>2</v>
      </c>
      <c r="D580" s="118">
        <v>0.0012739793203319753</v>
      </c>
      <c r="E580" s="118">
        <v>1.8127420035209234</v>
      </c>
      <c r="F580" s="80" t="s">
        <v>1501</v>
      </c>
      <c r="G580" s="80" t="b">
        <v>1</v>
      </c>
      <c r="H580" s="80" t="b">
        <v>0</v>
      </c>
      <c r="I580" s="80" t="b">
        <v>0</v>
      </c>
      <c r="J580" s="80" t="b">
        <v>1</v>
      </c>
      <c r="K580" s="80" t="b">
        <v>0</v>
      </c>
      <c r="L580" s="80" t="b">
        <v>0</v>
      </c>
    </row>
    <row r="581" spans="1:12" ht="15">
      <c r="A581" s="114" t="s">
        <v>1569</v>
      </c>
      <c r="B581" s="114" t="s">
        <v>1551</v>
      </c>
      <c r="C581" s="80">
        <v>2</v>
      </c>
      <c r="D581" s="118">
        <v>0.0012739793203319753</v>
      </c>
      <c r="E581" s="118">
        <v>1.5375192714632275</v>
      </c>
      <c r="F581" s="80" t="s">
        <v>1501</v>
      </c>
      <c r="G581" s="80" t="b">
        <v>0</v>
      </c>
      <c r="H581" s="80" t="b">
        <v>0</v>
      </c>
      <c r="I581" s="80" t="b">
        <v>0</v>
      </c>
      <c r="J581" s="80" t="b">
        <v>0</v>
      </c>
      <c r="K581" s="80" t="b">
        <v>0</v>
      </c>
      <c r="L581" s="80" t="b">
        <v>0</v>
      </c>
    </row>
    <row r="582" spans="1:12" ht="15">
      <c r="A582" s="114" t="s">
        <v>1537</v>
      </c>
      <c r="B582" s="114" t="s">
        <v>1582</v>
      </c>
      <c r="C582" s="80">
        <v>2</v>
      </c>
      <c r="D582" s="118">
        <v>0.0012739793203319753</v>
      </c>
      <c r="E582" s="118">
        <v>1.5434686039764287</v>
      </c>
      <c r="F582" s="80" t="s">
        <v>1501</v>
      </c>
      <c r="G582" s="80" t="b">
        <v>0</v>
      </c>
      <c r="H582" s="80" t="b">
        <v>0</v>
      </c>
      <c r="I582" s="80" t="b">
        <v>0</v>
      </c>
      <c r="J582" s="80" t="b">
        <v>0</v>
      </c>
      <c r="K582" s="80" t="b">
        <v>0</v>
      </c>
      <c r="L582" s="80" t="b">
        <v>0</v>
      </c>
    </row>
    <row r="583" spans="1:12" ht="15">
      <c r="A583" s="114" t="s">
        <v>1593</v>
      </c>
      <c r="B583" s="114" t="s">
        <v>1546</v>
      </c>
      <c r="C583" s="80">
        <v>2</v>
      </c>
      <c r="D583" s="118">
        <v>0.0012739793203319753</v>
      </c>
      <c r="E583" s="118">
        <v>1.172082227218906</v>
      </c>
      <c r="F583" s="80" t="s">
        <v>1501</v>
      </c>
      <c r="G583" s="80" t="b">
        <v>0</v>
      </c>
      <c r="H583" s="80" t="b">
        <v>0</v>
      </c>
      <c r="I583" s="80" t="b">
        <v>0</v>
      </c>
      <c r="J583" s="80" t="b">
        <v>0</v>
      </c>
      <c r="K583" s="80" t="b">
        <v>0</v>
      </c>
      <c r="L583" s="80" t="b">
        <v>0</v>
      </c>
    </row>
    <row r="584" spans="1:12" ht="15">
      <c r="A584" s="114" t="s">
        <v>1546</v>
      </c>
      <c r="B584" s="114" t="s">
        <v>2049</v>
      </c>
      <c r="C584" s="80">
        <v>2</v>
      </c>
      <c r="D584" s="118">
        <v>0.0012739793203319753</v>
      </c>
      <c r="E584" s="118">
        <v>1.7505940967720788</v>
      </c>
      <c r="F584" s="80" t="s">
        <v>1501</v>
      </c>
      <c r="G584" s="80" t="b">
        <v>0</v>
      </c>
      <c r="H584" s="80" t="b">
        <v>0</v>
      </c>
      <c r="I584" s="80" t="b">
        <v>0</v>
      </c>
      <c r="J584" s="80" t="b">
        <v>0</v>
      </c>
      <c r="K584" s="80" t="b">
        <v>0</v>
      </c>
      <c r="L584" s="80" t="b">
        <v>0</v>
      </c>
    </row>
    <row r="585" spans="1:12" ht="15">
      <c r="A585" s="114" t="s">
        <v>1575</v>
      </c>
      <c r="B585" s="114" t="s">
        <v>1547</v>
      </c>
      <c r="C585" s="80">
        <v>2</v>
      </c>
      <c r="D585" s="118">
        <v>0.0012739793203319753</v>
      </c>
      <c r="E585" s="118">
        <v>1.354588587877241</v>
      </c>
      <c r="F585" s="80" t="s">
        <v>1501</v>
      </c>
      <c r="G585" s="80" t="b">
        <v>0</v>
      </c>
      <c r="H585" s="80" t="b">
        <v>0</v>
      </c>
      <c r="I585" s="80" t="b">
        <v>0</v>
      </c>
      <c r="J585" s="80" t="b">
        <v>0</v>
      </c>
      <c r="K585" s="80" t="b">
        <v>0</v>
      </c>
      <c r="L585" s="80" t="b">
        <v>0</v>
      </c>
    </row>
    <row r="586" spans="1:12" ht="15">
      <c r="A586" s="114" t="s">
        <v>1539</v>
      </c>
      <c r="B586" s="114" t="s">
        <v>2050</v>
      </c>
      <c r="C586" s="80">
        <v>2</v>
      </c>
      <c r="D586" s="118">
        <v>0.0012739793203319753</v>
      </c>
      <c r="E586" s="118">
        <v>1.8127420035209234</v>
      </c>
      <c r="F586" s="80" t="s">
        <v>1501</v>
      </c>
      <c r="G586" s="80" t="b">
        <v>1</v>
      </c>
      <c r="H586" s="80" t="b">
        <v>0</v>
      </c>
      <c r="I586" s="80" t="b">
        <v>0</v>
      </c>
      <c r="J586" s="80" t="b">
        <v>0</v>
      </c>
      <c r="K586" s="80" t="b">
        <v>0</v>
      </c>
      <c r="L586" s="80" t="b">
        <v>0</v>
      </c>
    </row>
    <row r="587" spans="1:12" ht="15">
      <c r="A587" s="114" t="s">
        <v>1548</v>
      </c>
      <c r="B587" s="114" t="s">
        <v>1572</v>
      </c>
      <c r="C587" s="80">
        <v>2</v>
      </c>
      <c r="D587" s="118">
        <v>0.0012739793203319753</v>
      </c>
      <c r="E587" s="118">
        <v>1.3412246263192593</v>
      </c>
      <c r="F587" s="80" t="s">
        <v>1501</v>
      </c>
      <c r="G587" s="80" t="b">
        <v>0</v>
      </c>
      <c r="H587" s="80" t="b">
        <v>1</v>
      </c>
      <c r="I587" s="80" t="b">
        <v>0</v>
      </c>
      <c r="J587" s="80" t="b">
        <v>0</v>
      </c>
      <c r="K587" s="80" t="b">
        <v>0</v>
      </c>
      <c r="L587" s="80" t="b">
        <v>0</v>
      </c>
    </row>
    <row r="588" spans="1:12" ht="15">
      <c r="A588" s="114" t="s">
        <v>1614</v>
      </c>
      <c r="B588" s="114" t="s">
        <v>1558</v>
      </c>
      <c r="C588" s="80">
        <v>2</v>
      </c>
      <c r="D588" s="118">
        <v>0.0012739793203319753</v>
      </c>
      <c r="E588" s="118">
        <v>2.1607685618611283</v>
      </c>
      <c r="F588" s="80" t="s">
        <v>1501</v>
      </c>
      <c r="G588" s="80" t="b">
        <v>0</v>
      </c>
      <c r="H588" s="80" t="b">
        <v>0</v>
      </c>
      <c r="I588" s="80" t="b">
        <v>0</v>
      </c>
      <c r="J588" s="80" t="b">
        <v>0</v>
      </c>
      <c r="K588" s="80" t="b">
        <v>0</v>
      </c>
      <c r="L588" s="80" t="b">
        <v>0</v>
      </c>
    </row>
    <row r="589" spans="1:12" ht="15">
      <c r="A589" s="114" t="s">
        <v>1753</v>
      </c>
      <c r="B589" s="114" t="s">
        <v>1749</v>
      </c>
      <c r="C589" s="80">
        <v>2</v>
      </c>
      <c r="D589" s="118">
        <v>0.0012739793203319753</v>
      </c>
      <c r="E589" s="118">
        <v>2.1485341054441163</v>
      </c>
      <c r="F589" s="80" t="s">
        <v>1501</v>
      </c>
      <c r="G589" s="80" t="b">
        <v>0</v>
      </c>
      <c r="H589" s="80" t="b">
        <v>1</v>
      </c>
      <c r="I589" s="80" t="b">
        <v>0</v>
      </c>
      <c r="J589" s="80" t="b">
        <v>0</v>
      </c>
      <c r="K589" s="80" t="b">
        <v>0</v>
      </c>
      <c r="L589" s="80" t="b">
        <v>0</v>
      </c>
    </row>
    <row r="590" spans="1:12" ht="15">
      <c r="A590" s="114" t="s">
        <v>1570</v>
      </c>
      <c r="B590" s="114" t="s">
        <v>1708</v>
      </c>
      <c r="C590" s="80">
        <v>2</v>
      </c>
      <c r="D590" s="118">
        <v>0.0012739793203319753</v>
      </c>
      <c r="E590" s="118">
        <v>2.0235953688358164</v>
      </c>
      <c r="F590" s="80" t="s">
        <v>1501</v>
      </c>
      <c r="G590" s="80" t="b">
        <v>0</v>
      </c>
      <c r="H590" s="80" t="b">
        <v>0</v>
      </c>
      <c r="I590" s="80" t="b">
        <v>0</v>
      </c>
      <c r="J590" s="80" t="b">
        <v>0</v>
      </c>
      <c r="K590" s="80" t="b">
        <v>0</v>
      </c>
      <c r="L590" s="80" t="b">
        <v>0</v>
      </c>
    </row>
    <row r="591" spans="1:12" ht="15">
      <c r="A591" s="114" t="s">
        <v>1601</v>
      </c>
      <c r="B591" s="114" t="s">
        <v>1650</v>
      </c>
      <c r="C591" s="80">
        <v>2</v>
      </c>
      <c r="D591" s="118">
        <v>0.0012739793203319753</v>
      </c>
      <c r="E591" s="118">
        <v>1.7092014116138536</v>
      </c>
      <c r="F591" s="80" t="s">
        <v>1501</v>
      </c>
      <c r="G591" s="80" t="b">
        <v>0</v>
      </c>
      <c r="H591" s="80" t="b">
        <v>0</v>
      </c>
      <c r="I591" s="80" t="b">
        <v>0</v>
      </c>
      <c r="J591" s="80" t="b">
        <v>0</v>
      </c>
      <c r="K591" s="80" t="b">
        <v>0</v>
      </c>
      <c r="L591" s="80" t="b">
        <v>0</v>
      </c>
    </row>
    <row r="592" spans="1:12" ht="15">
      <c r="A592" s="114" t="s">
        <v>1546</v>
      </c>
      <c r="B592" s="114" t="s">
        <v>1999</v>
      </c>
      <c r="C592" s="80">
        <v>2</v>
      </c>
      <c r="D592" s="118">
        <v>0.0012739793203319753</v>
      </c>
      <c r="E592" s="118">
        <v>1.9266853558277601</v>
      </c>
      <c r="F592" s="80" t="s">
        <v>1501</v>
      </c>
      <c r="G592" s="80" t="b">
        <v>0</v>
      </c>
      <c r="H592" s="80" t="b">
        <v>0</v>
      </c>
      <c r="I592" s="80" t="b">
        <v>0</v>
      </c>
      <c r="J592" s="80" t="b">
        <v>0</v>
      </c>
      <c r="K592" s="80" t="b">
        <v>0</v>
      </c>
      <c r="L592" s="80" t="b">
        <v>0</v>
      </c>
    </row>
    <row r="593" spans="1:12" ht="15">
      <c r="A593" s="114" t="s">
        <v>1800</v>
      </c>
      <c r="B593" s="114" t="s">
        <v>1610</v>
      </c>
      <c r="C593" s="80">
        <v>2</v>
      </c>
      <c r="D593" s="118">
        <v>0.0012739793203319753</v>
      </c>
      <c r="E593" s="118">
        <v>2.1607685618611283</v>
      </c>
      <c r="F593" s="80" t="s">
        <v>1501</v>
      </c>
      <c r="G593" s="80" t="b">
        <v>0</v>
      </c>
      <c r="H593" s="80" t="b">
        <v>0</v>
      </c>
      <c r="I593" s="80" t="b">
        <v>0</v>
      </c>
      <c r="J593" s="80" t="b">
        <v>0</v>
      </c>
      <c r="K593" s="80" t="b">
        <v>0</v>
      </c>
      <c r="L593" s="80" t="b">
        <v>0</v>
      </c>
    </row>
    <row r="594" spans="1:12" ht="15">
      <c r="A594" s="114" t="s">
        <v>1610</v>
      </c>
      <c r="B594" s="114" t="s">
        <v>1537</v>
      </c>
      <c r="C594" s="80">
        <v>2</v>
      </c>
      <c r="D594" s="118">
        <v>0.0012739793203319753</v>
      </c>
      <c r="E594" s="118">
        <v>1.4125805348549276</v>
      </c>
      <c r="F594" s="80" t="s">
        <v>1501</v>
      </c>
      <c r="G594" s="80" t="b">
        <v>0</v>
      </c>
      <c r="H594" s="80" t="b">
        <v>0</v>
      </c>
      <c r="I594" s="80" t="b">
        <v>0</v>
      </c>
      <c r="J594" s="80" t="b">
        <v>0</v>
      </c>
      <c r="K594" s="80" t="b">
        <v>0</v>
      </c>
      <c r="L594" s="80" t="b">
        <v>0</v>
      </c>
    </row>
    <row r="595" spans="1:12" ht="15">
      <c r="A595" s="114" t="s">
        <v>1566</v>
      </c>
      <c r="B595" s="114" t="s">
        <v>1595</v>
      </c>
      <c r="C595" s="80">
        <v>2</v>
      </c>
      <c r="D595" s="118">
        <v>0.0012739793203319753</v>
      </c>
      <c r="E595" s="118">
        <v>1.655618583541222</v>
      </c>
      <c r="F595" s="80" t="s">
        <v>1501</v>
      </c>
      <c r="G595" s="80" t="b">
        <v>0</v>
      </c>
      <c r="H595" s="80" t="b">
        <v>0</v>
      </c>
      <c r="I595" s="80" t="b">
        <v>0</v>
      </c>
      <c r="J595" s="80" t="b">
        <v>0</v>
      </c>
      <c r="K595" s="80" t="b">
        <v>0</v>
      </c>
      <c r="L595" s="80" t="b">
        <v>0</v>
      </c>
    </row>
    <row r="596" spans="1:12" ht="15">
      <c r="A596" s="114" t="s">
        <v>1540</v>
      </c>
      <c r="B596" s="114" t="s">
        <v>1538</v>
      </c>
      <c r="C596" s="80">
        <v>2</v>
      </c>
      <c r="D596" s="118">
        <v>0.0012739793203319753</v>
      </c>
      <c r="E596" s="118">
        <v>0.5764373374935973</v>
      </c>
      <c r="F596" s="80" t="s">
        <v>1501</v>
      </c>
      <c r="G596" s="80" t="b">
        <v>0</v>
      </c>
      <c r="H596" s="80" t="b">
        <v>0</v>
      </c>
      <c r="I596" s="80" t="b">
        <v>0</v>
      </c>
      <c r="J596" s="80" t="b">
        <v>0</v>
      </c>
      <c r="K596" s="80" t="b">
        <v>0</v>
      </c>
      <c r="L596" s="80" t="b">
        <v>0</v>
      </c>
    </row>
    <row r="597" spans="1:12" ht="15">
      <c r="A597" s="114" t="s">
        <v>1754</v>
      </c>
      <c r="B597" s="114" t="s">
        <v>1554</v>
      </c>
      <c r="C597" s="80">
        <v>2</v>
      </c>
      <c r="D597" s="118">
        <v>0.0012739793203319753</v>
      </c>
      <c r="E597" s="118">
        <v>1.7225653731718353</v>
      </c>
      <c r="F597" s="80" t="s">
        <v>1501</v>
      </c>
      <c r="G597" s="80" t="b">
        <v>0</v>
      </c>
      <c r="H597" s="80" t="b">
        <v>1</v>
      </c>
      <c r="I597" s="80" t="b">
        <v>0</v>
      </c>
      <c r="J597" s="80" t="b">
        <v>0</v>
      </c>
      <c r="K597" s="80" t="b">
        <v>0</v>
      </c>
      <c r="L597" s="80" t="b">
        <v>0</v>
      </c>
    </row>
    <row r="598" spans="1:12" ht="15">
      <c r="A598" s="114" t="s">
        <v>1892</v>
      </c>
      <c r="B598" s="114" t="s">
        <v>2411</v>
      </c>
      <c r="C598" s="80">
        <v>2</v>
      </c>
      <c r="D598" s="118">
        <v>0.0012739793203319753</v>
      </c>
      <c r="E598" s="118">
        <v>2.80174661921946</v>
      </c>
      <c r="F598" s="80" t="s">
        <v>1501</v>
      </c>
      <c r="G598" s="80" t="b">
        <v>0</v>
      </c>
      <c r="H598" s="80" t="b">
        <v>1</v>
      </c>
      <c r="I598" s="80" t="b">
        <v>0</v>
      </c>
      <c r="J598" s="80" t="b">
        <v>0</v>
      </c>
      <c r="K598" s="80" t="b">
        <v>0</v>
      </c>
      <c r="L598" s="80" t="b">
        <v>0</v>
      </c>
    </row>
    <row r="599" spans="1:12" ht="15">
      <c r="A599" s="114" t="s">
        <v>2054</v>
      </c>
      <c r="B599" s="114" t="s">
        <v>1543</v>
      </c>
      <c r="C599" s="80">
        <v>2</v>
      </c>
      <c r="D599" s="118">
        <v>0.0012739793203319753</v>
      </c>
      <c r="E599" s="118">
        <v>1.9266853558277601</v>
      </c>
      <c r="F599" s="80" t="s">
        <v>1501</v>
      </c>
      <c r="G599" s="80" t="b">
        <v>0</v>
      </c>
      <c r="H599" s="80" t="b">
        <v>0</v>
      </c>
      <c r="I599" s="80" t="b">
        <v>0</v>
      </c>
      <c r="J599" s="80" t="b">
        <v>0</v>
      </c>
      <c r="K599" s="80" t="b">
        <v>0</v>
      </c>
      <c r="L599" s="80" t="b">
        <v>0</v>
      </c>
    </row>
    <row r="600" spans="1:12" ht="15">
      <c r="A600" s="114" t="s">
        <v>1543</v>
      </c>
      <c r="B600" s="114" t="s">
        <v>1572</v>
      </c>
      <c r="C600" s="80">
        <v>2</v>
      </c>
      <c r="D600" s="118">
        <v>0.0012739793203319753</v>
      </c>
      <c r="E600" s="118">
        <v>1.2484705730823606</v>
      </c>
      <c r="F600" s="80" t="s">
        <v>1501</v>
      </c>
      <c r="G600" s="80" t="b">
        <v>0</v>
      </c>
      <c r="H600" s="80" t="b">
        <v>0</v>
      </c>
      <c r="I600" s="80" t="b">
        <v>0</v>
      </c>
      <c r="J600" s="80" t="b">
        <v>0</v>
      </c>
      <c r="K600" s="80" t="b">
        <v>0</v>
      </c>
      <c r="L600" s="80" t="b">
        <v>0</v>
      </c>
    </row>
    <row r="601" spans="1:12" ht="15">
      <c r="A601" s="114" t="s">
        <v>2413</v>
      </c>
      <c r="B601" s="114" t="s">
        <v>2414</v>
      </c>
      <c r="C601" s="80">
        <v>2</v>
      </c>
      <c r="D601" s="118">
        <v>0.0012739793203319753</v>
      </c>
      <c r="E601" s="118">
        <v>3.1027766148834415</v>
      </c>
      <c r="F601" s="80" t="s">
        <v>1501</v>
      </c>
      <c r="G601" s="80" t="b">
        <v>0</v>
      </c>
      <c r="H601" s="80" t="b">
        <v>0</v>
      </c>
      <c r="I601" s="80" t="b">
        <v>0</v>
      </c>
      <c r="J601" s="80" t="b">
        <v>0</v>
      </c>
      <c r="K601" s="80" t="b">
        <v>0</v>
      </c>
      <c r="L601" s="80" t="b">
        <v>0</v>
      </c>
    </row>
    <row r="602" spans="1:12" ht="15">
      <c r="A602" s="114" t="s">
        <v>2414</v>
      </c>
      <c r="B602" s="114" t="s">
        <v>1544</v>
      </c>
      <c r="C602" s="80">
        <v>2</v>
      </c>
      <c r="D602" s="118">
        <v>0.0012739793203319753</v>
      </c>
      <c r="E602" s="118">
        <v>2.1250530095945934</v>
      </c>
      <c r="F602" s="80" t="s">
        <v>1501</v>
      </c>
      <c r="G602" s="80" t="b">
        <v>0</v>
      </c>
      <c r="H602" s="80" t="b">
        <v>0</v>
      </c>
      <c r="I602" s="80" t="b">
        <v>0</v>
      </c>
      <c r="J602" s="80" t="b">
        <v>0</v>
      </c>
      <c r="K602" s="80" t="b">
        <v>0</v>
      </c>
      <c r="L602" s="80" t="b">
        <v>0</v>
      </c>
    </row>
    <row r="603" spans="1:12" ht="15">
      <c r="A603" s="114" t="s">
        <v>1544</v>
      </c>
      <c r="B603" s="114" t="s">
        <v>2020</v>
      </c>
      <c r="C603" s="80">
        <v>2</v>
      </c>
      <c r="D603" s="118">
        <v>0.0012739793203319753</v>
      </c>
      <c r="E603" s="118">
        <v>2.1250530095945934</v>
      </c>
      <c r="F603" s="80" t="s">
        <v>1501</v>
      </c>
      <c r="G603" s="80" t="b">
        <v>0</v>
      </c>
      <c r="H603" s="80" t="b">
        <v>0</v>
      </c>
      <c r="I603" s="80" t="b">
        <v>0</v>
      </c>
      <c r="J603" s="80" t="b">
        <v>0</v>
      </c>
      <c r="K603" s="80" t="b">
        <v>0</v>
      </c>
      <c r="L603" s="80" t="b">
        <v>0</v>
      </c>
    </row>
    <row r="604" spans="1:12" ht="15">
      <c r="A604" s="114" t="s">
        <v>1575</v>
      </c>
      <c r="B604" s="114" t="s">
        <v>2056</v>
      </c>
      <c r="C604" s="80">
        <v>2</v>
      </c>
      <c r="D604" s="118">
        <v>0.0012739793203319753</v>
      </c>
      <c r="E604" s="118">
        <v>2.3246253644997976</v>
      </c>
      <c r="F604" s="80" t="s">
        <v>1501</v>
      </c>
      <c r="G604" s="80" t="b">
        <v>0</v>
      </c>
      <c r="H604" s="80" t="b">
        <v>0</v>
      </c>
      <c r="I604" s="80" t="b">
        <v>0</v>
      </c>
      <c r="J604" s="80" t="b">
        <v>0</v>
      </c>
      <c r="K604" s="80" t="b">
        <v>1</v>
      </c>
      <c r="L604" s="80" t="b">
        <v>0</v>
      </c>
    </row>
    <row r="605" spans="1:12" ht="15">
      <c r="A605" s="114" t="s">
        <v>2417</v>
      </c>
      <c r="B605" s="114" t="s">
        <v>1771</v>
      </c>
      <c r="C605" s="80">
        <v>2</v>
      </c>
      <c r="D605" s="118">
        <v>0.0015033355075045323</v>
      </c>
      <c r="E605" s="118">
        <v>2.80174661921946</v>
      </c>
      <c r="F605" s="80" t="s">
        <v>1501</v>
      </c>
      <c r="G605" s="80" t="b">
        <v>0</v>
      </c>
      <c r="H605" s="80" t="b">
        <v>0</v>
      </c>
      <c r="I605" s="80" t="b">
        <v>0</v>
      </c>
      <c r="J605" s="80" t="b">
        <v>1</v>
      </c>
      <c r="K605" s="80" t="b">
        <v>0</v>
      </c>
      <c r="L605" s="80" t="b">
        <v>0</v>
      </c>
    </row>
    <row r="606" spans="1:12" ht="15">
      <c r="A606" s="114" t="s">
        <v>2053</v>
      </c>
      <c r="B606" s="114" t="s">
        <v>1649</v>
      </c>
      <c r="C606" s="80">
        <v>2</v>
      </c>
      <c r="D606" s="118">
        <v>0.0015033355075045323</v>
      </c>
      <c r="E606" s="118">
        <v>2.3246253644997976</v>
      </c>
      <c r="F606" s="80" t="s">
        <v>1501</v>
      </c>
      <c r="G606" s="80" t="b">
        <v>0</v>
      </c>
      <c r="H606" s="80" t="b">
        <v>0</v>
      </c>
      <c r="I606" s="80" t="b">
        <v>0</v>
      </c>
      <c r="J606" s="80" t="b">
        <v>0</v>
      </c>
      <c r="K606" s="80" t="b">
        <v>0</v>
      </c>
      <c r="L606" s="80" t="b">
        <v>0</v>
      </c>
    </row>
    <row r="607" spans="1:12" ht="15">
      <c r="A607" s="114" t="s">
        <v>1538</v>
      </c>
      <c r="B607" s="114" t="s">
        <v>1632</v>
      </c>
      <c r="C607" s="80">
        <v>2</v>
      </c>
      <c r="D607" s="118">
        <v>0.0012739793203319753</v>
      </c>
      <c r="E607" s="118">
        <v>1.0345907531372798</v>
      </c>
      <c r="F607" s="80" t="s">
        <v>1501</v>
      </c>
      <c r="G607" s="80" t="b">
        <v>0</v>
      </c>
      <c r="H607" s="80" t="b">
        <v>0</v>
      </c>
      <c r="I607" s="80" t="b">
        <v>0</v>
      </c>
      <c r="J607" s="80" t="b">
        <v>0</v>
      </c>
      <c r="K607" s="80" t="b">
        <v>0</v>
      </c>
      <c r="L607" s="80" t="b">
        <v>0</v>
      </c>
    </row>
    <row r="608" spans="1:12" ht="15">
      <c r="A608" s="114" t="s">
        <v>2058</v>
      </c>
      <c r="B608" s="114" t="s">
        <v>2420</v>
      </c>
      <c r="C608" s="80">
        <v>2</v>
      </c>
      <c r="D608" s="118">
        <v>0.0012739793203319753</v>
      </c>
      <c r="E608" s="118">
        <v>2.92668535582776</v>
      </c>
      <c r="F608" s="80" t="s">
        <v>1501</v>
      </c>
      <c r="G608" s="80" t="b">
        <v>0</v>
      </c>
      <c r="H608" s="80" t="b">
        <v>0</v>
      </c>
      <c r="I608" s="80" t="b">
        <v>0</v>
      </c>
      <c r="J608" s="80" t="b">
        <v>0</v>
      </c>
      <c r="K608" s="80" t="b">
        <v>0</v>
      </c>
      <c r="L608" s="80" t="b">
        <v>0</v>
      </c>
    </row>
    <row r="609" spans="1:12" ht="15">
      <c r="A609" s="114" t="s">
        <v>2420</v>
      </c>
      <c r="B609" s="114" t="s">
        <v>2028</v>
      </c>
      <c r="C609" s="80">
        <v>2</v>
      </c>
      <c r="D609" s="118">
        <v>0.0012739793203319753</v>
      </c>
      <c r="E609" s="118">
        <v>2.92668535582776</v>
      </c>
      <c r="F609" s="80" t="s">
        <v>1501</v>
      </c>
      <c r="G609" s="80" t="b">
        <v>0</v>
      </c>
      <c r="H609" s="80" t="b">
        <v>0</v>
      </c>
      <c r="I609" s="80" t="b">
        <v>0</v>
      </c>
      <c r="J609" s="80" t="b">
        <v>0</v>
      </c>
      <c r="K609" s="80" t="b">
        <v>0</v>
      </c>
      <c r="L609" s="80" t="b">
        <v>0</v>
      </c>
    </row>
    <row r="610" spans="1:12" ht="15">
      <c r="A610" s="114" t="s">
        <v>1643</v>
      </c>
      <c r="B610" s="114" t="s">
        <v>2059</v>
      </c>
      <c r="C610" s="80">
        <v>2</v>
      </c>
      <c r="D610" s="118">
        <v>0.0012739793203319753</v>
      </c>
      <c r="E610" s="118">
        <v>2.3826173114774845</v>
      </c>
      <c r="F610" s="80" t="s">
        <v>1501</v>
      </c>
      <c r="G610" s="80" t="b">
        <v>0</v>
      </c>
      <c r="H610" s="80" t="b">
        <v>1</v>
      </c>
      <c r="I610" s="80" t="b">
        <v>0</v>
      </c>
      <c r="J610" s="80" t="b">
        <v>0</v>
      </c>
      <c r="K610" s="80" t="b">
        <v>0</v>
      </c>
      <c r="L610" s="80" t="b">
        <v>0</v>
      </c>
    </row>
    <row r="611" spans="1:12" ht="15">
      <c r="A611" s="114" t="s">
        <v>1549</v>
      </c>
      <c r="B611" s="114" t="s">
        <v>1660</v>
      </c>
      <c r="C611" s="80">
        <v>2</v>
      </c>
      <c r="D611" s="118">
        <v>0.0012739793203319753</v>
      </c>
      <c r="E611" s="118">
        <v>1.8986566322275165</v>
      </c>
      <c r="F611" s="80" t="s">
        <v>1501</v>
      </c>
      <c r="G611" s="80" t="b">
        <v>0</v>
      </c>
      <c r="H611" s="80" t="b">
        <v>0</v>
      </c>
      <c r="I611" s="80" t="b">
        <v>0</v>
      </c>
      <c r="J611" s="80" t="b">
        <v>0</v>
      </c>
      <c r="K611" s="80" t="b">
        <v>1</v>
      </c>
      <c r="L611" s="80" t="b">
        <v>0</v>
      </c>
    </row>
    <row r="612" spans="1:12" ht="15">
      <c r="A612" s="114" t="s">
        <v>1662</v>
      </c>
      <c r="B612" s="114" t="s">
        <v>1789</v>
      </c>
      <c r="C612" s="80">
        <v>2</v>
      </c>
      <c r="D612" s="118">
        <v>0.0012739793203319753</v>
      </c>
      <c r="E612" s="118">
        <v>2.4495641011080975</v>
      </c>
      <c r="F612" s="80" t="s">
        <v>1501</v>
      </c>
      <c r="G612" s="80" t="b">
        <v>0</v>
      </c>
      <c r="H612" s="80" t="b">
        <v>0</v>
      </c>
      <c r="I612" s="80" t="b">
        <v>0</v>
      </c>
      <c r="J612" s="80" t="b">
        <v>0</v>
      </c>
      <c r="K612" s="80" t="b">
        <v>0</v>
      </c>
      <c r="L612" s="80" t="b">
        <v>0</v>
      </c>
    </row>
    <row r="613" spans="1:12" ht="15">
      <c r="A613" s="114" t="s">
        <v>1603</v>
      </c>
      <c r="B613" s="114" t="s">
        <v>1588</v>
      </c>
      <c r="C613" s="80">
        <v>2</v>
      </c>
      <c r="D613" s="118">
        <v>0.0012739793203319753</v>
      </c>
      <c r="E613" s="118">
        <v>1.7225653731718353</v>
      </c>
      <c r="F613" s="80" t="s">
        <v>1501</v>
      </c>
      <c r="G613" s="80" t="b">
        <v>0</v>
      </c>
      <c r="H613" s="80" t="b">
        <v>1</v>
      </c>
      <c r="I613" s="80" t="b">
        <v>0</v>
      </c>
      <c r="J613" s="80" t="b">
        <v>0</v>
      </c>
      <c r="K613" s="80" t="b">
        <v>0</v>
      </c>
      <c r="L613" s="80" t="b">
        <v>0</v>
      </c>
    </row>
    <row r="614" spans="1:12" ht="15">
      <c r="A614" s="114" t="s">
        <v>1703</v>
      </c>
      <c r="B614" s="114" t="s">
        <v>1581</v>
      </c>
      <c r="C614" s="80">
        <v>2</v>
      </c>
      <c r="D614" s="118">
        <v>0.0012739793203319753</v>
      </c>
      <c r="E614" s="118">
        <v>1.6836473071414657</v>
      </c>
      <c r="F614" s="80" t="s">
        <v>1501</v>
      </c>
      <c r="G614" s="80" t="b">
        <v>0</v>
      </c>
      <c r="H614" s="80" t="b">
        <v>0</v>
      </c>
      <c r="I614" s="80" t="b">
        <v>0</v>
      </c>
      <c r="J614" s="80" t="b">
        <v>0</v>
      </c>
      <c r="K614" s="80" t="b">
        <v>0</v>
      </c>
      <c r="L614" s="80" t="b">
        <v>0</v>
      </c>
    </row>
    <row r="615" spans="1:12" ht="15">
      <c r="A615" s="114" t="s">
        <v>1540</v>
      </c>
      <c r="B615" s="114" t="s">
        <v>1684</v>
      </c>
      <c r="C615" s="80">
        <v>2</v>
      </c>
      <c r="D615" s="118">
        <v>0.0012739793203319753</v>
      </c>
      <c r="E615" s="118">
        <v>1.8475041097801352</v>
      </c>
      <c r="F615" s="80" t="s">
        <v>1501</v>
      </c>
      <c r="G615" s="80" t="b">
        <v>0</v>
      </c>
      <c r="H615" s="80" t="b">
        <v>0</v>
      </c>
      <c r="I615" s="80" t="b">
        <v>0</v>
      </c>
      <c r="J615" s="80" t="b">
        <v>0</v>
      </c>
      <c r="K615" s="80" t="b">
        <v>0</v>
      </c>
      <c r="L615" s="80" t="b">
        <v>0</v>
      </c>
    </row>
    <row r="616" spans="1:12" ht="15">
      <c r="A616" s="114" t="s">
        <v>1628</v>
      </c>
      <c r="B616" s="114" t="s">
        <v>1557</v>
      </c>
      <c r="C616" s="80">
        <v>2</v>
      </c>
      <c r="D616" s="118">
        <v>0.0015033355075045323</v>
      </c>
      <c r="E616" s="118">
        <v>1.9644739167171599</v>
      </c>
      <c r="F616" s="80" t="s">
        <v>1501</v>
      </c>
      <c r="G616" s="80" t="b">
        <v>0</v>
      </c>
      <c r="H616" s="80" t="b">
        <v>0</v>
      </c>
      <c r="I616" s="80" t="b">
        <v>0</v>
      </c>
      <c r="J616" s="80" t="b">
        <v>0</v>
      </c>
      <c r="K616" s="80" t="b">
        <v>0</v>
      </c>
      <c r="L616" s="80" t="b">
        <v>0</v>
      </c>
    </row>
    <row r="617" spans="1:12" ht="15">
      <c r="A617" s="114" t="s">
        <v>1544</v>
      </c>
      <c r="B617" s="114" t="s">
        <v>1539</v>
      </c>
      <c r="C617" s="80">
        <v>2</v>
      </c>
      <c r="D617" s="118">
        <v>0.0015033355075045323</v>
      </c>
      <c r="E617" s="118">
        <v>1.011109657287757</v>
      </c>
      <c r="F617" s="80" t="s">
        <v>1501</v>
      </c>
      <c r="G617" s="80" t="b">
        <v>0</v>
      </c>
      <c r="H617" s="80" t="b">
        <v>0</v>
      </c>
      <c r="I617" s="80" t="b">
        <v>0</v>
      </c>
      <c r="J617" s="80" t="b">
        <v>1</v>
      </c>
      <c r="K617" s="80" t="b">
        <v>0</v>
      </c>
      <c r="L617" s="80" t="b">
        <v>0</v>
      </c>
    </row>
    <row r="618" spans="1:12" ht="15">
      <c r="A618" s="114" t="s">
        <v>1710</v>
      </c>
      <c r="B618" s="114" t="s">
        <v>1555</v>
      </c>
      <c r="C618" s="80">
        <v>2</v>
      </c>
      <c r="D618" s="118">
        <v>0.0015033355075045323</v>
      </c>
      <c r="E618" s="118">
        <v>2.2576785748691846</v>
      </c>
      <c r="F618" s="80" t="s">
        <v>1501</v>
      </c>
      <c r="G618" s="80" t="b">
        <v>0</v>
      </c>
      <c r="H618" s="80" t="b">
        <v>0</v>
      </c>
      <c r="I618" s="80" t="b">
        <v>0</v>
      </c>
      <c r="J618" s="80" t="b">
        <v>0</v>
      </c>
      <c r="K618" s="80" t="b">
        <v>0</v>
      </c>
      <c r="L618" s="80" t="b">
        <v>0</v>
      </c>
    </row>
    <row r="619" spans="1:12" ht="15">
      <c r="A619" s="114" t="s">
        <v>1670</v>
      </c>
      <c r="B619" s="114" t="s">
        <v>1671</v>
      </c>
      <c r="C619" s="80">
        <v>2</v>
      </c>
      <c r="D619" s="118">
        <v>0.0012739793203319753</v>
      </c>
      <c r="E619" s="118">
        <v>2.081587315813503</v>
      </c>
      <c r="F619" s="80" t="s">
        <v>1501</v>
      </c>
      <c r="G619" s="80" t="b">
        <v>0</v>
      </c>
      <c r="H619" s="80" t="b">
        <v>0</v>
      </c>
      <c r="I619" s="80" t="b">
        <v>0</v>
      </c>
      <c r="J619" s="80" t="b">
        <v>0</v>
      </c>
      <c r="K619" s="80" t="b">
        <v>0</v>
      </c>
      <c r="L619" s="80" t="b">
        <v>0</v>
      </c>
    </row>
    <row r="620" spans="1:12" ht="15">
      <c r="A620" s="114" t="s">
        <v>1555</v>
      </c>
      <c r="B620" s="114" t="s">
        <v>1697</v>
      </c>
      <c r="C620" s="80">
        <v>2</v>
      </c>
      <c r="D620" s="118">
        <v>0.0012739793203319753</v>
      </c>
      <c r="E620" s="118">
        <v>1.8127420035209234</v>
      </c>
      <c r="F620" s="80" t="s">
        <v>1501</v>
      </c>
      <c r="G620" s="80" t="b">
        <v>0</v>
      </c>
      <c r="H620" s="80" t="b">
        <v>0</v>
      </c>
      <c r="I620" s="80" t="b">
        <v>0</v>
      </c>
      <c r="J620" s="80" t="b">
        <v>0</v>
      </c>
      <c r="K620" s="80" t="b">
        <v>0</v>
      </c>
      <c r="L620" s="80" t="b">
        <v>0</v>
      </c>
    </row>
    <row r="621" spans="1:12" ht="15">
      <c r="A621" s="114" t="s">
        <v>1555</v>
      </c>
      <c r="B621" s="114" t="s">
        <v>1539</v>
      </c>
      <c r="C621" s="80">
        <v>2</v>
      </c>
      <c r="D621" s="118">
        <v>0.0012739793203319753</v>
      </c>
      <c r="E621" s="118">
        <v>1.175919905933749</v>
      </c>
      <c r="F621" s="80" t="s">
        <v>1501</v>
      </c>
      <c r="G621" s="80" t="b">
        <v>0</v>
      </c>
      <c r="H621" s="80" t="b">
        <v>0</v>
      </c>
      <c r="I621" s="80" t="b">
        <v>0</v>
      </c>
      <c r="J621" s="80" t="b">
        <v>1</v>
      </c>
      <c r="K621" s="80" t="b">
        <v>0</v>
      </c>
      <c r="L621" s="80" t="b">
        <v>0</v>
      </c>
    </row>
    <row r="622" spans="1:12" ht="15">
      <c r="A622" s="114" t="s">
        <v>2429</v>
      </c>
      <c r="B622" s="114" t="s">
        <v>2430</v>
      </c>
      <c r="C622" s="80">
        <v>2</v>
      </c>
      <c r="D622" s="118">
        <v>0.0012739793203319753</v>
      </c>
      <c r="E622" s="118">
        <v>3.1027766148834415</v>
      </c>
      <c r="F622" s="80" t="s">
        <v>1501</v>
      </c>
      <c r="G622" s="80" t="b">
        <v>0</v>
      </c>
      <c r="H622" s="80" t="b">
        <v>0</v>
      </c>
      <c r="I622" s="80" t="b">
        <v>0</v>
      </c>
      <c r="J622" s="80" t="b">
        <v>0</v>
      </c>
      <c r="K622" s="80" t="b">
        <v>0</v>
      </c>
      <c r="L622" s="80" t="b">
        <v>0</v>
      </c>
    </row>
    <row r="623" spans="1:12" ht="15">
      <c r="A623" s="114" t="s">
        <v>1704</v>
      </c>
      <c r="B623" s="114" t="s">
        <v>2432</v>
      </c>
      <c r="C623" s="80">
        <v>2</v>
      </c>
      <c r="D623" s="118">
        <v>0.0015033355075045323</v>
      </c>
      <c r="E623" s="118">
        <v>2.625655360163779</v>
      </c>
      <c r="F623" s="80" t="s">
        <v>1501</v>
      </c>
      <c r="G623" s="80" t="b">
        <v>0</v>
      </c>
      <c r="H623" s="80" t="b">
        <v>0</v>
      </c>
      <c r="I623" s="80" t="b">
        <v>0</v>
      </c>
      <c r="J623" s="80" t="b">
        <v>0</v>
      </c>
      <c r="K623" s="80" t="b">
        <v>1</v>
      </c>
      <c r="L623" s="80" t="b">
        <v>0</v>
      </c>
    </row>
    <row r="624" spans="1:12" ht="15">
      <c r="A624" s="114" t="s">
        <v>1703</v>
      </c>
      <c r="B624" s="114" t="s">
        <v>1704</v>
      </c>
      <c r="C624" s="80">
        <v>2</v>
      </c>
      <c r="D624" s="118">
        <v>0.0012739793203319753</v>
      </c>
      <c r="E624" s="118">
        <v>2.081587315813503</v>
      </c>
      <c r="F624" s="80" t="s">
        <v>1501</v>
      </c>
      <c r="G624" s="80" t="b">
        <v>0</v>
      </c>
      <c r="H624" s="80" t="b">
        <v>0</v>
      </c>
      <c r="I624" s="80" t="b">
        <v>0</v>
      </c>
      <c r="J624" s="80" t="b">
        <v>0</v>
      </c>
      <c r="K624" s="80" t="b">
        <v>0</v>
      </c>
      <c r="L624" s="80" t="b">
        <v>0</v>
      </c>
    </row>
    <row r="625" spans="1:12" ht="15">
      <c r="A625" s="114" t="s">
        <v>1723</v>
      </c>
      <c r="B625" s="114" t="s">
        <v>1538</v>
      </c>
      <c r="C625" s="80">
        <v>2</v>
      </c>
      <c r="D625" s="118">
        <v>0.0012739793203319753</v>
      </c>
      <c r="E625" s="118">
        <v>1.2576785748691846</v>
      </c>
      <c r="F625" s="80" t="s">
        <v>1501</v>
      </c>
      <c r="G625" s="80" t="b">
        <v>0</v>
      </c>
      <c r="H625" s="80" t="b">
        <v>0</v>
      </c>
      <c r="I625" s="80" t="b">
        <v>0</v>
      </c>
      <c r="J625" s="80" t="b">
        <v>0</v>
      </c>
      <c r="K625" s="80" t="b">
        <v>0</v>
      </c>
      <c r="L625" s="80" t="b">
        <v>0</v>
      </c>
    </row>
    <row r="626" spans="1:12" ht="15">
      <c r="A626" s="114" t="s">
        <v>1570</v>
      </c>
      <c r="B626" s="114" t="s">
        <v>1754</v>
      </c>
      <c r="C626" s="80">
        <v>2</v>
      </c>
      <c r="D626" s="118">
        <v>0.0012739793203319753</v>
      </c>
      <c r="E626" s="118">
        <v>1.8475041097801352</v>
      </c>
      <c r="F626" s="80" t="s">
        <v>1501</v>
      </c>
      <c r="G626" s="80" t="b">
        <v>0</v>
      </c>
      <c r="H626" s="80" t="b">
        <v>0</v>
      </c>
      <c r="I626" s="80" t="b">
        <v>0</v>
      </c>
      <c r="J626" s="80" t="b">
        <v>0</v>
      </c>
      <c r="K626" s="80" t="b">
        <v>1</v>
      </c>
      <c r="L626" s="80" t="b">
        <v>0</v>
      </c>
    </row>
    <row r="627" spans="1:12" ht="15">
      <c r="A627" s="114" t="s">
        <v>2437</v>
      </c>
      <c r="B627" s="114" t="s">
        <v>2438</v>
      </c>
      <c r="C627" s="80">
        <v>2</v>
      </c>
      <c r="D627" s="118">
        <v>0.0012739793203319753</v>
      </c>
      <c r="E627" s="118">
        <v>3.1027766148834415</v>
      </c>
      <c r="F627" s="80" t="s">
        <v>1501</v>
      </c>
      <c r="G627" s="80" t="b">
        <v>0</v>
      </c>
      <c r="H627" s="80" t="b">
        <v>0</v>
      </c>
      <c r="I627" s="80" t="b">
        <v>0</v>
      </c>
      <c r="J627" s="80" t="b">
        <v>0</v>
      </c>
      <c r="K627" s="80" t="b">
        <v>0</v>
      </c>
      <c r="L627" s="80" t="b">
        <v>0</v>
      </c>
    </row>
    <row r="628" spans="1:12" ht="15">
      <c r="A628" s="114" t="s">
        <v>1581</v>
      </c>
      <c r="B628" s="114" t="s">
        <v>1538</v>
      </c>
      <c r="C628" s="80">
        <v>2</v>
      </c>
      <c r="D628" s="118">
        <v>0.0015033355075045323</v>
      </c>
      <c r="E628" s="118">
        <v>0.7805573201495221</v>
      </c>
      <c r="F628" s="80" t="s">
        <v>1501</v>
      </c>
      <c r="G628" s="80" t="b">
        <v>0</v>
      </c>
      <c r="H628" s="80" t="b">
        <v>0</v>
      </c>
      <c r="I628" s="80" t="b">
        <v>0</v>
      </c>
      <c r="J628" s="80" t="b">
        <v>0</v>
      </c>
      <c r="K628" s="80" t="b">
        <v>0</v>
      </c>
      <c r="L628" s="80" t="b">
        <v>0</v>
      </c>
    </row>
    <row r="629" spans="1:12" ht="15">
      <c r="A629" s="114" t="s">
        <v>1549</v>
      </c>
      <c r="B629" s="114" t="s">
        <v>1581</v>
      </c>
      <c r="C629" s="80">
        <v>2</v>
      </c>
      <c r="D629" s="118">
        <v>0.0015033355075045323</v>
      </c>
      <c r="E629" s="118">
        <v>1.3246253644997976</v>
      </c>
      <c r="F629" s="80" t="s">
        <v>1501</v>
      </c>
      <c r="G629" s="80" t="b">
        <v>0</v>
      </c>
      <c r="H629" s="80" t="b">
        <v>0</v>
      </c>
      <c r="I629" s="80" t="b">
        <v>0</v>
      </c>
      <c r="J629" s="80" t="b">
        <v>0</v>
      </c>
      <c r="K629" s="80" t="b">
        <v>0</v>
      </c>
      <c r="L629" s="80" t="b">
        <v>0</v>
      </c>
    </row>
    <row r="630" spans="1:12" ht="15">
      <c r="A630" s="114" t="s">
        <v>1576</v>
      </c>
      <c r="B630" s="114" t="s">
        <v>1566</v>
      </c>
      <c r="C630" s="80">
        <v>2</v>
      </c>
      <c r="D630" s="118">
        <v>0.0012739793203319753</v>
      </c>
      <c r="E630" s="118">
        <v>1.546474114116154</v>
      </c>
      <c r="F630" s="80" t="s">
        <v>1501</v>
      </c>
      <c r="G630" s="80" t="b">
        <v>1</v>
      </c>
      <c r="H630" s="80" t="b">
        <v>0</v>
      </c>
      <c r="I630" s="80" t="b">
        <v>0</v>
      </c>
      <c r="J630" s="80" t="b">
        <v>0</v>
      </c>
      <c r="K630" s="80" t="b">
        <v>0</v>
      </c>
      <c r="L630" s="80" t="b">
        <v>0</v>
      </c>
    </row>
    <row r="631" spans="1:12" ht="15">
      <c r="A631" s="114" t="s">
        <v>2063</v>
      </c>
      <c r="B631" s="114" t="s">
        <v>1546</v>
      </c>
      <c r="C631" s="80">
        <v>2</v>
      </c>
      <c r="D631" s="118">
        <v>0.0012739793203319753</v>
      </c>
      <c r="E631" s="118">
        <v>1.7363536576574685</v>
      </c>
      <c r="F631" s="80" t="s">
        <v>1501</v>
      </c>
      <c r="G631" s="80" t="b">
        <v>0</v>
      </c>
      <c r="H631" s="80" t="b">
        <v>0</v>
      </c>
      <c r="I631" s="80" t="b">
        <v>0</v>
      </c>
      <c r="J631" s="80" t="b">
        <v>0</v>
      </c>
      <c r="K631" s="80" t="b">
        <v>0</v>
      </c>
      <c r="L631" s="80" t="b">
        <v>0</v>
      </c>
    </row>
    <row r="632" spans="1:12" ht="15">
      <c r="A632" s="114" t="s">
        <v>2444</v>
      </c>
      <c r="B632" s="114" t="s">
        <v>1674</v>
      </c>
      <c r="C632" s="80">
        <v>2</v>
      </c>
      <c r="D632" s="118">
        <v>0.0012739793203319753</v>
      </c>
      <c r="E632" s="118">
        <v>2.500716623555479</v>
      </c>
      <c r="F632" s="80" t="s">
        <v>1501</v>
      </c>
      <c r="G632" s="80" t="b">
        <v>0</v>
      </c>
      <c r="H632" s="80" t="b">
        <v>0</v>
      </c>
      <c r="I632" s="80" t="b">
        <v>0</v>
      </c>
      <c r="J632" s="80" t="b">
        <v>0</v>
      </c>
      <c r="K632" s="80" t="b">
        <v>0</v>
      </c>
      <c r="L632" s="80" t="b">
        <v>0</v>
      </c>
    </row>
    <row r="633" spans="1:12" ht="15">
      <c r="A633" s="114" t="s">
        <v>1867</v>
      </c>
      <c r="B633" s="114" t="s">
        <v>2445</v>
      </c>
      <c r="C633" s="80">
        <v>2</v>
      </c>
      <c r="D633" s="118">
        <v>0.0012739793203319753</v>
      </c>
      <c r="E633" s="118">
        <v>3.1027766148834415</v>
      </c>
      <c r="F633" s="80" t="s">
        <v>1501</v>
      </c>
      <c r="G633" s="80" t="b">
        <v>0</v>
      </c>
      <c r="H633" s="80" t="b">
        <v>0</v>
      </c>
      <c r="I633" s="80" t="b">
        <v>0</v>
      </c>
      <c r="J633" s="80" t="b">
        <v>0</v>
      </c>
      <c r="K633" s="80" t="b">
        <v>0</v>
      </c>
      <c r="L633" s="80" t="b">
        <v>0</v>
      </c>
    </row>
    <row r="634" spans="1:12" ht="15">
      <c r="A634" s="114" t="s">
        <v>2445</v>
      </c>
      <c r="B634" s="114" t="s">
        <v>1564</v>
      </c>
      <c r="C634" s="80">
        <v>2</v>
      </c>
      <c r="D634" s="118">
        <v>0.0012739793203319753</v>
      </c>
      <c r="E634" s="118">
        <v>2.625655360163779</v>
      </c>
      <c r="F634" s="80" t="s">
        <v>1501</v>
      </c>
      <c r="G634" s="80" t="b">
        <v>0</v>
      </c>
      <c r="H634" s="80" t="b">
        <v>0</v>
      </c>
      <c r="I634" s="80" t="b">
        <v>0</v>
      </c>
      <c r="J634" s="80" t="b">
        <v>0</v>
      </c>
      <c r="K634" s="80" t="b">
        <v>0</v>
      </c>
      <c r="L634" s="80" t="b">
        <v>0</v>
      </c>
    </row>
    <row r="635" spans="1:12" ht="15">
      <c r="A635" s="114" t="s">
        <v>1564</v>
      </c>
      <c r="B635" s="114" t="s">
        <v>1885</v>
      </c>
      <c r="C635" s="80">
        <v>2</v>
      </c>
      <c r="D635" s="118">
        <v>0.0012739793203319753</v>
      </c>
      <c r="E635" s="118">
        <v>2.3246253644997976</v>
      </c>
      <c r="F635" s="80" t="s">
        <v>1501</v>
      </c>
      <c r="G635" s="80" t="b">
        <v>0</v>
      </c>
      <c r="H635" s="80" t="b">
        <v>0</v>
      </c>
      <c r="I635" s="80" t="b">
        <v>0</v>
      </c>
      <c r="J635" s="80" t="b">
        <v>0</v>
      </c>
      <c r="K635" s="80" t="b">
        <v>0</v>
      </c>
      <c r="L635" s="80" t="b">
        <v>0</v>
      </c>
    </row>
    <row r="636" spans="1:12" ht="15">
      <c r="A636" s="114" t="s">
        <v>1885</v>
      </c>
      <c r="B636" s="114" t="s">
        <v>2446</v>
      </c>
      <c r="C636" s="80">
        <v>2</v>
      </c>
      <c r="D636" s="118">
        <v>0.0012739793203319753</v>
      </c>
      <c r="E636" s="118">
        <v>2.80174661921946</v>
      </c>
      <c r="F636" s="80" t="s">
        <v>1501</v>
      </c>
      <c r="G636" s="80" t="b">
        <v>0</v>
      </c>
      <c r="H636" s="80" t="b">
        <v>0</v>
      </c>
      <c r="I636" s="80" t="b">
        <v>0</v>
      </c>
      <c r="J636" s="80" t="b">
        <v>1</v>
      </c>
      <c r="K636" s="80" t="b">
        <v>0</v>
      </c>
      <c r="L636" s="80" t="b">
        <v>0</v>
      </c>
    </row>
    <row r="637" spans="1:12" ht="15">
      <c r="A637" s="114" t="s">
        <v>1542</v>
      </c>
      <c r="B637" s="114" t="s">
        <v>1558</v>
      </c>
      <c r="C637" s="80">
        <v>6</v>
      </c>
      <c r="D637" s="118">
        <v>0.009857952744432776</v>
      </c>
      <c r="E637" s="118">
        <v>1.9378520932511554</v>
      </c>
      <c r="F637" s="80" t="s">
        <v>1502</v>
      </c>
      <c r="G637" s="80" t="b">
        <v>0</v>
      </c>
      <c r="H637" s="80" t="b">
        <v>0</v>
      </c>
      <c r="I637" s="80" t="b">
        <v>0</v>
      </c>
      <c r="J637" s="80" t="b">
        <v>0</v>
      </c>
      <c r="K637" s="80" t="b">
        <v>0</v>
      </c>
      <c r="L637" s="80" t="b">
        <v>0</v>
      </c>
    </row>
    <row r="638" spans="1:12" ht="15">
      <c r="A638" s="114" t="s">
        <v>1869</v>
      </c>
      <c r="B638" s="114" t="s">
        <v>2002</v>
      </c>
      <c r="C638" s="80">
        <v>3</v>
      </c>
      <c r="D638" s="118">
        <v>0.00428708842912156</v>
      </c>
      <c r="E638" s="118">
        <v>2.290034611362518</v>
      </c>
      <c r="F638" s="80" t="s">
        <v>1502</v>
      </c>
      <c r="G638" s="80" t="b">
        <v>0</v>
      </c>
      <c r="H638" s="80" t="b">
        <v>0</v>
      </c>
      <c r="I638" s="80" t="b">
        <v>0</v>
      </c>
      <c r="J638" s="80" t="b">
        <v>0</v>
      </c>
      <c r="K638" s="80" t="b">
        <v>0</v>
      </c>
      <c r="L638" s="80" t="b">
        <v>0</v>
      </c>
    </row>
    <row r="639" spans="1:12" ht="15">
      <c r="A639" s="114" t="s">
        <v>2002</v>
      </c>
      <c r="B639" s="114" t="s">
        <v>2003</v>
      </c>
      <c r="C639" s="80">
        <v>3</v>
      </c>
      <c r="D639" s="118">
        <v>0.00428708842912156</v>
      </c>
      <c r="E639" s="118">
        <v>2.4149733479708178</v>
      </c>
      <c r="F639" s="80" t="s">
        <v>1502</v>
      </c>
      <c r="G639" s="80" t="b">
        <v>0</v>
      </c>
      <c r="H639" s="80" t="b">
        <v>0</v>
      </c>
      <c r="I639" s="80" t="b">
        <v>0</v>
      </c>
      <c r="J639" s="80" t="b">
        <v>0</v>
      </c>
      <c r="K639" s="80" t="b">
        <v>0</v>
      </c>
      <c r="L639" s="80" t="b">
        <v>0</v>
      </c>
    </row>
    <row r="640" spans="1:12" ht="15">
      <c r="A640" s="114" t="s">
        <v>1588</v>
      </c>
      <c r="B640" s="114" t="s">
        <v>1794</v>
      </c>
      <c r="C640" s="80">
        <v>3</v>
      </c>
      <c r="D640" s="118">
        <v>0.004928976372216388</v>
      </c>
      <c r="E640" s="118">
        <v>2.165095874754218</v>
      </c>
      <c r="F640" s="80" t="s">
        <v>1502</v>
      </c>
      <c r="G640" s="80" t="b">
        <v>0</v>
      </c>
      <c r="H640" s="80" t="b">
        <v>0</v>
      </c>
      <c r="I640" s="80" t="b">
        <v>0</v>
      </c>
      <c r="J640" s="80" t="b">
        <v>0</v>
      </c>
      <c r="K640" s="80" t="b">
        <v>0</v>
      </c>
      <c r="L640" s="80" t="b">
        <v>0</v>
      </c>
    </row>
    <row r="641" spans="1:12" ht="15">
      <c r="A641" s="114" t="s">
        <v>1541</v>
      </c>
      <c r="B641" s="114" t="s">
        <v>1545</v>
      </c>
      <c r="C641" s="80">
        <v>3</v>
      </c>
      <c r="D641" s="118">
        <v>0.004928976372216388</v>
      </c>
      <c r="E641" s="118">
        <v>1.8507019175322554</v>
      </c>
      <c r="F641" s="80" t="s">
        <v>1502</v>
      </c>
      <c r="G641" s="80" t="b">
        <v>0</v>
      </c>
      <c r="H641" s="80" t="b">
        <v>0</v>
      </c>
      <c r="I641" s="80" t="b">
        <v>0</v>
      </c>
      <c r="J641" s="80" t="b">
        <v>0</v>
      </c>
      <c r="K641" s="80" t="b">
        <v>0</v>
      </c>
      <c r="L641" s="80" t="b">
        <v>0</v>
      </c>
    </row>
    <row r="642" spans="1:12" ht="15">
      <c r="A642" s="114" t="s">
        <v>1672</v>
      </c>
      <c r="B642" s="114" t="s">
        <v>1591</v>
      </c>
      <c r="C642" s="80">
        <v>3</v>
      </c>
      <c r="D642" s="118">
        <v>0.004928976372216388</v>
      </c>
      <c r="E642" s="118">
        <v>1.7671558660821804</v>
      </c>
      <c r="F642" s="80" t="s">
        <v>1502</v>
      </c>
      <c r="G642" s="80" t="b">
        <v>0</v>
      </c>
      <c r="H642" s="80" t="b">
        <v>0</v>
      </c>
      <c r="I642" s="80" t="b">
        <v>0</v>
      </c>
      <c r="J642" s="80" t="b">
        <v>0</v>
      </c>
      <c r="K642" s="80" t="b">
        <v>0</v>
      </c>
      <c r="L642" s="80" t="b">
        <v>0</v>
      </c>
    </row>
    <row r="643" spans="1:12" ht="15">
      <c r="A643" s="114" t="s">
        <v>2316</v>
      </c>
      <c r="B643" s="114" t="s">
        <v>3200</v>
      </c>
      <c r="C643" s="80">
        <v>2</v>
      </c>
      <c r="D643" s="118">
        <v>0.0032859842481442587</v>
      </c>
      <c r="E643" s="118">
        <v>2.4149733479708178</v>
      </c>
      <c r="F643" s="80" t="s">
        <v>1502</v>
      </c>
      <c r="G643" s="80" t="b">
        <v>0</v>
      </c>
      <c r="H643" s="80" t="b">
        <v>0</v>
      </c>
      <c r="I643" s="80" t="b">
        <v>0</v>
      </c>
      <c r="J643" s="80" t="b">
        <v>0</v>
      </c>
      <c r="K643" s="80" t="b">
        <v>0</v>
      </c>
      <c r="L643" s="80" t="b">
        <v>0</v>
      </c>
    </row>
    <row r="644" spans="1:12" ht="15">
      <c r="A644" s="114" t="s">
        <v>2319</v>
      </c>
      <c r="B644" s="114" t="s">
        <v>2320</v>
      </c>
      <c r="C644" s="80">
        <v>2</v>
      </c>
      <c r="D644" s="118">
        <v>0.0032859842481442587</v>
      </c>
      <c r="E644" s="118">
        <v>2.591064607026499</v>
      </c>
      <c r="F644" s="80" t="s">
        <v>1502</v>
      </c>
      <c r="G644" s="80" t="b">
        <v>0</v>
      </c>
      <c r="H644" s="80" t="b">
        <v>0</v>
      </c>
      <c r="I644" s="80" t="b">
        <v>0</v>
      </c>
      <c r="J644" s="80" t="b">
        <v>0</v>
      </c>
      <c r="K644" s="80" t="b">
        <v>0</v>
      </c>
      <c r="L644" s="80" t="b">
        <v>0</v>
      </c>
    </row>
    <row r="645" spans="1:12" ht="15">
      <c r="A645" s="114" t="s">
        <v>1615</v>
      </c>
      <c r="B645" s="114" t="s">
        <v>1609</v>
      </c>
      <c r="C645" s="80">
        <v>2</v>
      </c>
      <c r="D645" s="118">
        <v>0.0032859842481442587</v>
      </c>
      <c r="E645" s="118">
        <v>2.238882088915137</v>
      </c>
      <c r="F645" s="80" t="s">
        <v>1502</v>
      </c>
      <c r="G645" s="80" t="b">
        <v>0</v>
      </c>
      <c r="H645" s="80" t="b">
        <v>0</v>
      </c>
      <c r="I645" s="80" t="b">
        <v>0</v>
      </c>
      <c r="J645" s="80" t="b">
        <v>0</v>
      </c>
      <c r="K645" s="80" t="b">
        <v>0</v>
      </c>
      <c r="L645" s="80" t="b">
        <v>0</v>
      </c>
    </row>
    <row r="646" spans="1:12" ht="15">
      <c r="A646" s="114" t="s">
        <v>2328</v>
      </c>
      <c r="B646" s="114" t="s">
        <v>1736</v>
      </c>
      <c r="C646" s="80">
        <v>2</v>
      </c>
      <c r="D646" s="118">
        <v>0.0032859842481442587</v>
      </c>
      <c r="E646" s="118">
        <v>2.591064607026499</v>
      </c>
      <c r="F646" s="80" t="s">
        <v>1502</v>
      </c>
      <c r="G646" s="80" t="b">
        <v>0</v>
      </c>
      <c r="H646" s="80" t="b">
        <v>0</v>
      </c>
      <c r="I646" s="80" t="b">
        <v>0</v>
      </c>
      <c r="J646" s="80" t="b">
        <v>0</v>
      </c>
      <c r="K646" s="80" t="b">
        <v>0</v>
      </c>
      <c r="L646" s="80" t="b">
        <v>0</v>
      </c>
    </row>
    <row r="647" spans="1:12" ht="15">
      <c r="A647" s="114" t="s">
        <v>2323</v>
      </c>
      <c r="B647" s="114" t="s">
        <v>1768</v>
      </c>
      <c r="C647" s="80">
        <v>2</v>
      </c>
      <c r="D647" s="118">
        <v>0.0032859842481442587</v>
      </c>
      <c r="E647" s="118">
        <v>2.591064607026499</v>
      </c>
      <c r="F647" s="80" t="s">
        <v>1502</v>
      </c>
      <c r="G647" s="80" t="b">
        <v>0</v>
      </c>
      <c r="H647" s="80" t="b">
        <v>0</v>
      </c>
      <c r="I647" s="80" t="b">
        <v>0</v>
      </c>
      <c r="J647" s="80" t="b">
        <v>0</v>
      </c>
      <c r="K647" s="80" t="b">
        <v>0</v>
      </c>
      <c r="L647" s="80" t="b">
        <v>0</v>
      </c>
    </row>
    <row r="648" spans="1:12" ht="15">
      <c r="A648" s="114" t="s">
        <v>1872</v>
      </c>
      <c r="B648" s="114" t="s">
        <v>1668</v>
      </c>
      <c r="C648" s="80">
        <v>2</v>
      </c>
      <c r="D648" s="118">
        <v>0.0032859842481442587</v>
      </c>
      <c r="E648" s="118">
        <v>2.0170333392987803</v>
      </c>
      <c r="F648" s="80" t="s">
        <v>1502</v>
      </c>
      <c r="G648" s="80" t="b">
        <v>1</v>
      </c>
      <c r="H648" s="80" t="b">
        <v>0</v>
      </c>
      <c r="I648" s="80" t="b">
        <v>0</v>
      </c>
      <c r="J648" s="80" t="b">
        <v>0</v>
      </c>
      <c r="K648" s="80" t="b">
        <v>0</v>
      </c>
      <c r="L648" s="80" t="b">
        <v>0</v>
      </c>
    </row>
    <row r="649" spans="1:12" ht="15">
      <c r="A649" s="114" t="s">
        <v>1724</v>
      </c>
      <c r="B649" s="114" t="s">
        <v>1796</v>
      </c>
      <c r="C649" s="80">
        <v>2</v>
      </c>
      <c r="D649" s="118">
        <v>0.0032859842481442587</v>
      </c>
      <c r="E649" s="118">
        <v>2.4149733479708178</v>
      </c>
      <c r="F649" s="80" t="s">
        <v>1502</v>
      </c>
      <c r="G649" s="80" t="b">
        <v>0</v>
      </c>
      <c r="H649" s="80" t="b">
        <v>0</v>
      </c>
      <c r="I649" s="80" t="b">
        <v>0</v>
      </c>
      <c r="J649" s="80" t="b">
        <v>0</v>
      </c>
      <c r="K649" s="80" t="b">
        <v>0</v>
      </c>
      <c r="L649" s="80" t="b">
        <v>0</v>
      </c>
    </row>
    <row r="650" spans="1:12" ht="15">
      <c r="A650" s="114" t="s">
        <v>2339</v>
      </c>
      <c r="B650" s="114" t="s">
        <v>2340</v>
      </c>
      <c r="C650" s="80">
        <v>2</v>
      </c>
      <c r="D650" s="118">
        <v>0.0032859842481442587</v>
      </c>
      <c r="E650" s="118">
        <v>2.591064607026499</v>
      </c>
      <c r="F650" s="80" t="s">
        <v>1502</v>
      </c>
      <c r="G650" s="80" t="b">
        <v>0</v>
      </c>
      <c r="H650" s="80" t="b">
        <v>0</v>
      </c>
      <c r="I650" s="80" t="b">
        <v>0</v>
      </c>
      <c r="J650" s="80" t="b">
        <v>0</v>
      </c>
      <c r="K650" s="80" t="b">
        <v>0</v>
      </c>
      <c r="L650" s="80" t="b">
        <v>0</v>
      </c>
    </row>
    <row r="651" spans="1:12" ht="15">
      <c r="A651" s="114" t="s">
        <v>2340</v>
      </c>
      <c r="B651" s="114" t="s">
        <v>2341</v>
      </c>
      <c r="C651" s="80">
        <v>2</v>
      </c>
      <c r="D651" s="118">
        <v>0.0032859842481442587</v>
      </c>
      <c r="E651" s="118">
        <v>2.591064607026499</v>
      </c>
      <c r="F651" s="80" t="s">
        <v>1502</v>
      </c>
      <c r="G651" s="80" t="b">
        <v>0</v>
      </c>
      <c r="H651" s="80" t="b">
        <v>0</v>
      </c>
      <c r="I651" s="80" t="b">
        <v>0</v>
      </c>
      <c r="J651" s="80" t="b">
        <v>0</v>
      </c>
      <c r="K651" s="80" t="b">
        <v>0</v>
      </c>
      <c r="L651" s="80" t="b">
        <v>0</v>
      </c>
    </row>
    <row r="652" spans="1:12" ht="15">
      <c r="A652" s="114" t="s">
        <v>1673</v>
      </c>
      <c r="B652" s="114" t="s">
        <v>1589</v>
      </c>
      <c r="C652" s="80">
        <v>2</v>
      </c>
      <c r="D652" s="118">
        <v>0.004017527372479571</v>
      </c>
      <c r="E652" s="118">
        <v>2.290034611362518</v>
      </c>
      <c r="F652" s="80" t="s">
        <v>1502</v>
      </c>
      <c r="G652" s="80" t="b">
        <v>0</v>
      </c>
      <c r="H652" s="80" t="b">
        <v>0</v>
      </c>
      <c r="I652" s="80" t="b">
        <v>0</v>
      </c>
      <c r="J652" s="80" t="b">
        <v>0</v>
      </c>
      <c r="K652" s="80" t="b">
        <v>0</v>
      </c>
      <c r="L652" s="80" t="b">
        <v>0</v>
      </c>
    </row>
    <row r="653" spans="1:12" ht="15">
      <c r="A653" s="114" t="s">
        <v>1794</v>
      </c>
      <c r="B653" s="114" t="s">
        <v>1797</v>
      </c>
      <c r="C653" s="80">
        <v>2</v>
      </c>
      <c r="D653" s="118">
        <v>0.004017527372479571</v>
      </c>
      <c r="E653" s="118">
        <v>1.8920946026904804</v>
      </c>
      <c r="F653" s="80" t="s">
        <v>1502</v>
      </c>
      <c r="G653" s="80" t="b">
        <v>0</v>
      </c>
      <c r="H653" s="80" t="b">
        <v>0</v>
      </c>
      <c r="I653" s="80" t="b">
        <v>0</v>
      </c>
      <c r="J653" s="80" t="b">
        <v>0</v>
      </c>
      <c r="K653" s="80" t="b">
        <v>0</v>
      </c>
      <c r="L653" s="80" t="b">
        <v>0</v>
      </c>
    </row>
    <row r="654" spans="1:12" ht="15">
      <c r="A654" s="114" t="s">
        <v>1797</v>
      </c>
      <c r="B654" s="114" t="s">
        <v>1673</v>
      </c>
      <c r="C654" s="80">
        <v>2</v>
      </c>
      <c r="D654" s="118">
        <v>0.004017527372479571</v>
      </c>
      <c r="E654" s="118">
        <v>2.0170333392987803</v>
      </c>
      <c r="F654" s="80" t="s">
        <v>1502</v>
      </c>
      <c r="G654" s="80" t="b">
        <v>0</v>
      </c>
      <c r="H654" s="80" t="b">
        <v>0</v>
      </c>
      <c r="I654" s="80" t="b">
        <v>0</v>
      </c>
      <c r="J654" s="80" t="b">
        <v>0</v>
      </c>
      <c r="K654" s="80" t="b">
        <v>0</v>
      </c>
      <c r="L654" s="80" t="b">
        <v>0</v>
      </c>
    </row>
    <row r="655" spans="1:12" ht="15">
      <c r="A655" s="114" t="s">
        <v>1545</v>
      </c>
      <c r="B655" s="114" t="s">
        <v>1870</v>
      </c>
      <c r="C655" s="80">
        <v>2</v>
      </c>
      <c r="D655" s="118">
        <v>0.004017527372479571</v>
      </c>
      <c r="E655" s="118">
        <v>1.5496719218682742</v>
      </c>
      <c r="F655" s="80" t="s">
        <v>1502</v>
      </c>
      <c r="G655" s="80" t="b">
        <v>0</v>
      </c>
      <c r="H655" s="80" t="b">
        <v>0</v>
      </c>
      <c r="I655" s="80" t="b">
        <v>0</v>
      </c>
      <c r="J655" s="80" t="b">
        <v>0</v>
      </c>
      <c r="K655" s="80" t="b">
        <v>1</v>
      </c>
      <c r="L655" s="80" t="b">
        <v>0</v>
      </c>
    </row>
    <row r="656" spans="1:12" ht="15">
      <c r="A656" s="114" t="s">
        <v>1870</v>
      </c>
      <c r="B656" s="114" t="s">
        <v>1990</v>
      </c>
      <c r="C656" s="80">
        <v>2</v>
      </c>
      <c r="D656" s="118">
        <v>0.004017527372479571</v>
      </c>
      <c r="E656" s="118">
        <v>2.4149733479708178</v>
      </c>
      <c r="F656" s="80" t="s">
        <v>1502</v>
      </c>
      <c r="G656" s="80" t="b">
        <v>0</v>
      </c>
      <c r="H656" s="80" t="b">
        <v>1</v>
      </c>
      <c r="I656" s="80" t="b">
        <v>0</v>
      </c>
      <c r="J656" s="80" t="b">
        <v>0</v>
      </c>
      <c r="K656" s="80" t="b">
        <v>0</v>
      </c>
      <c r="L656" s="80" t="b">
        <v>0</v>
      </c>
    </row>
    <row r="657" spans="1:12" ht="15">
      <c r="A657" s="114" t="s">
        <v>1798</v>
      </c>
      <c r="B657" s="114" t="s">
        <v>1721</v>
      </c>
      <c r="C657" s="80">
        <v>2</v>
      </c>
      <c r="D657" s="118">
        <v>0.004017527372479571</v>
      </c>
      <c r="E657" s="118">
        <v>2.1931245983544616</v>
      </c>
      <c r="F657" s="80" t="s">
        <v>1502</v>
      </c>
      <c r="G657" s="80" t="b">
        <v>0</v>
      </c>
      <c r="H657" s="80" t="b">
        <v>0</v>
      </c>
      <c r="I657" s="80" t="b">
        <v>0</v>
      </c>
      <c r="J657" s="80" t="b">
        <v>0</v>
      </c>
      <c r="K657" s="80" t="b">
        <v>0</v>
      </c>
      <c r="L657" s="80" t="b">
        <v>0</v>
      </c>
    </row>
    <row r="658" spans="1:12" ht="15">
      <c r="A658" s="114" t="s">
        <v>1788</v>
      </c>
      <c r="B658" s="114" t="s">
        <v>1549</v>
      </c>
      <c r="C658" s="80">
        <v>2</v>
      </c>
      <c r="D658" s="118">
        <v>0.004017527372479571</v>
      </c>
      <c r="E658" s="118">
        <v>2.290034611362518</v>
      </c>
      <c r="F658" s="80" t="s">
        <v>1502</v>
      </c>
      <c r="G658" s="80" t="b">
        <v>0</v>
      </c>
      <c r="H658" s="80" t="b">
        <v>0</v>
      </c>
      <c r="I658" s="80" t="b">
        <v>0</v>
      </c>
      <c r="J658" s="80" t="b">
        <v>0</v>
      </c>
      <c r="K658" s="80" t="b">
        <v>0</v>
      </c>
      <c r="L658" s="80" t="b">
        <v>0</v>
      </c>
    </row>
    <row r="659" spans="1:12" ht="15">
      <c r="A659" s="114" t="s">
        <v>1717</v>
      </c>
      <c r="B659" s="114" t="s">
        <v>1681</v>
      </c>
      <c r="C659" s="80">
        <v>2</v>
      </c>
      <c r="D659" s="118">
        <v>0.004017527372479571</v>
      </c>
      <c r="E659" s="118">
        <v>2.0170333392987803</v>
      </c>
      <c r="F659" s="80" t="s">
        <v>1502</v>
      </c>
      <c r="G659" s="80" t="b">
        <v>0</v>
      </c>
      <c r="H659" s="80" t="b">
        <v>0</v>
      </c>
      <c r="I659" s="80" t="b">
        <v>0</v>
      </c>
      <c r="J659" s="80" t="b">
        <v>0</v>
      </c>
      <c r="K659" s="80" t="b">
        <v>0</v>
      </c>
      <c r="L659" s="80" t="b">
        <v>0</v>
      </c>
    </row>
    <row r="660" spans="1:12" ht="15">
      <c r="A660" s="114" t="s">
        <v>2360</v>
      </c>
      <c r="B660" s="114" t="s">
        <v>2361</v>
      </c>
      <c r="C660" s="80">
        <v>2</v>
      </c>
      <c r="D660" s="118">
        <v>0.004017527372479571</v>
      </c>
      <c r="E660" s="118">
        <v>2.591064607026499</v>
      </c>
      <c r="F660" s="80" t="s">
        <v>1502</v>
      </c>
      <c r="G660" s="80" t="b">
        <v>0</v>
      </c>
      <c r="H660" s="80" t="b">
        <v>0</v>
      </c>
      <c r="I660" s="80" t="b">
        <v>0</v>
      </c>
      <c r="J660" s="80" t="b">
        <v>0</v>
      </c>
      <c r="K660" s="80" t="b">
        <v>0</v>
      </c>
      <c r="L660" s="80" t="b">
        <v>0</v>
      </c>
    </row>
    <row r="661" spans="1:12" ht="15">
      <c r="A661" s="114" t="s">
        <v>2018</v>
      </c>
      <c r="B661" s="114" t="s">
        <v>1672</v>
      </c>
      <c r="C661" s="80">
        <v>2</v>
      </c>
      <c r="D661" s="118">
        <v>0.0032859842481442587</v>
      </c>
      <c r="E661" s="118">
        <v>1.9890046156985368</v>
      </c>
      <c r="F661" s="80" t="s">
        <v>1502</v>
      </c>
      <c r="G661" s="80" t="b">
        <v>0</v>
      </c>
      <c r="H661" s="80" t="b">
        <v>0</v>
      </c>
      <c r="I661" s="80" t="b">
        <v>0</v>
      </c>
      <c r="J661" s="80" t="b">
        <v>0</v>
      </c>
      <c r="K661" s="80" t="b">
        <v>0</v>
      </c>
      <c r="L661" s="80" t="b">
        <v>0</v>
      </c>
    </row>
    <row r="662" spans="1:12" ht="15">
      <c r="A662" s="114" t="s">
        <v>1591</v>
      </c>
      <c r="B662" s="114" t="s">
        <v>2362</v>
      </c>
      <c r="C662" s="80">
        <v>2</v>
      </c>
      <c r="D662" s="118">
        <v>0.0032859842481442587</v>
      </c>
      <c r="E662" s="118">
        <v>2.1931245983544616</v>
      </c>
      <c r="F662" s="80" t="s">
        <v>1502</v>
      </c>
      <c r="G662" s="80" t="b">
        <v>0</v>
      </c>
      <c r="H662" s="80" t="b">
        <v>0</v>
      </c>
      <c r="I662" s="80" t="b">
        <v>0</v>
      </c>
      <c r="J662" s="80" t="b">
        <v>0</v>
      </c>
      <c r="K662" s="80" t="b">
        <v>0</v>
      </c>
      <c r="L662" s="80" t="b">
        <v>0</v>
      </c>
    </row>
    <row r="663" spans="1:12" ht="15">
      <c r="A663" s="114" t="s">
        <v>2362</v>
      </c>
      <c r="B663" s="114" t="s">
        <v>1539</v>
      </c>
      <c r="C663" s="80">
        <v>2</v>
      </c>
      <c r="D663" s="118">
        <v>0.0032859842481442587</v>
      </c>
      <c r="E663" s="118">
        <v>2.113943352306837</v>
      </c>
      <c r="F663" s="80" t="s">
        <v>1502</v>
      </c>
      <c r="G663" s="80" t="b">
        <v>0</v>
      </c>
      <c r="H663" s="80" t="b">
        <v>0</v>
      </c>
      <c r="I663" s="80" t="b">
        <v>0</v>
      </c>
      <c r="J663" s="80" t="b">
        <v>1</v>
      </c>
      <c r="K663" s="80" t="b">
        <v>0</v>
      </c>
      <c r="L663" s="80" t="b">
        <v>0</v>
      </c>
    </row>
    <row r="664" spans="1:12" ht="15">
      <c r="A664" s="114" t="s">
        <v>1539</v>
      </c>
      <c r="B664" s="114" t="s">
        <v>1661</v>
      </c>
      <c r="C664" s="80">
        <v>2</v>
      </c>
      <c r="D664" s="118">
        <v>0.0032859842481442587</v>
      </c>
      <c r="E664" s="118">
        <v>1.9378520932511554</v>
      </c>
      <c r="F664" s="80" t="s">
        <v>1502</v>
      </c>
      <c r="G664" s="80" t="b">
        <v>1</v>
      </c>
      <c r="H664" s="80" t="b">
        <v>0</v>
      </c>
      <c r="I664" s="80" t="b">
        <v>0</v>
      </c>
      <c r="J664" s="80" t="b">
        <v>0</v>
      </c>
      <c r="K664" s="80" t="b">
        <v>0</v>
      </c>
      <c r="L664" s="80" t="b">
        <v>0</v>
      </c>
    </row>
    <row r="665" spans="1:12" ht="15">
      <c r="A665" s="114" t="s">
        <v>1661</v>
      </c>
      <c r="B665" s="114" t="s">
        <v>1694</v>
      </c>
      <c r="C665" s="80">
        <v>2</v>
      </c>
      <c r="D665" s="118">
        <v>0.0032859842481442587</v>
      </c>
      <c r="E665" s="118">
        <v>2.113943352306837</v>
      </c>
      <c r="F665" s="80" t="s">
        <v>1502</v>
      </c>
      <c r="G665" s="80" t="b">
        <v>0</v>
      </c>
      <c r="H665" s="80" t="b">
        <v>0</v>
      </c>
      <c r="I665" s="80" t="b">
        <v>0</v>
      </c>
      <c r="J665" s="80" t="b">
        <v>0</v>
      </c>
      <c r="K665" s="80" t="b">
        <v>0</v>
      </c>
      <c r="L665" s="80" t="b">
        <v>0</v>
      </c>
    </row>
    <row r="666" spans="1:12" ht="15">
      <c r="A666" s="114" t="s">
        <v>1694</v>
      </c>
      <c r="B666" s="114" t="s">
        <v>1625</v>
      </c>
      <c r="C666" s="80">
        <v>2</v>
      </c>
      <c r="D666" s="118">
        <v>0.0032859842481442587</v>
      </c>
      <c r="E666" s="118">
        <v>2.113943352306837</v>
      </c>
      <c r="F666" s="80" t="s">
        <v>1502</v>
      </c>
      <c r="G666" s="80" t="b">
        <v>0</v>
      </c>
      <c r="H666" s="80" t="b">
        <v>0</v>
      </c>
      <c r="I666" s="80" t="b">
        <v>0</v>
      </c>
      <c r="J666" s="80" t="b">
        <v>0</v>
      </c>
      <c r="K666" s="80" t="b">
        <v>0</v>
      </c>
      <c r="L666" s="80" t="b">
        <v>0</v>
      </c>
    </row>
    <row r="667" spans="1:12" ht="15">
      <c r="A667" s="114" t="s">
        <v>1625</v>
      </c>
      <c r="B667" s="114" t="s">
        <v>2363</v>
      </c>
      <c r="C667" s="80">
        <v>2</v>
      </c>
      <c r="D667" s="118">
        <v>0.0032859842481442587</v>
      </c>
      <c r="E667" s="118">
        <v>2.591064607026499</v>
      </c>
      <c r="F667" s="80" t="s">
        <v>1502</v>
      </c>
      <c r="G667" s="80" t="b">
        <v>0</v>
      </c>
      <c r="H667" s="80" t="b">
        <v>0</v>
      </c>
      <c r="I667" s="80" t="b">
        <v>0</v>
      </c>
      <c r="J667" s="80" t="b">
        <v>0</v>
      </c>
      <c r="K667" s="80" t="b">
        <v>0</v>
      </c>
      <c r="L667" s="80" t="b">
        <v>0</v>
      </c>
    </row>
    <row r="668" spans="1:12" ht="15">
      <c r="A668" s="114" t="s">
        <v>2363</v>
      </c>
      <c r="B668" s="114" t="s">
        <v>1836</v>
      </c>
      <c r="C668" s="80">
        <v>2</v>
      </c>
      <c r="D668" s="118">
        <v>0.0032859842481442587</v>
      </c>
      <c r="E668" s="118">
        <v>2.4149733479708178</v>
      </c>
      <c r="F668" s="80" t="s">
        <v>1502</v>
      </c>
      <c r="G668" s="80" t="b">
        <v>0</v>
      </c>
      <c r="H668" s="80" t="b">
        <v>0</v>
      </c>
      <c r="I668" s="80" t="b">
        <v>0</v>
      </c>
      <c r="J668" s="80" t="b">
        <v>0</v>
      </c>
      <c r="K668" s="80" t="b">
        <v>0</v>
      </c>
      <c r="L668" s="80" t="b">
        <v>0</v>
      </c>
    </row>
    <row r="669" spans="1:12" ht="15">
      <c r="A669" s="114" t="s">
        <v>1836</v>
      </c>
      <c r="B669" s="114" t="s">
        <v>1556</v>
      </c>
      <c r="C669" s="80">
        <v>2</v>
      </c>
      <c r="D669" s="118">
        <v>0.0032859842481442587</v>
      </c>
      <c r="E669" s="118">
        <v>2.4149733479708178</v>
      </c>
      <c r="F669" s="80" t="s">
        <v>1502</v>
      </c>
      <c r="G669" s="80" t="b">
        <v>0</v>
      </c>
      <c r="H669" s="80" t="b">
        <v>0</v>
      </c>
      <c r="I669" s="80" t="b">
        <v>0</v>
      </c>
      <c r="J669" s="80" t="b">
        <v>0</v>
      </c>
      <c r="K669" s="80" t="b">
        <v>0</v>
      </c>
      <c r="L669" s="80" t="b">
        <v>0</v>
      </c>
    </row>
    <row r="670" spans="1:12" ht="15">
      <c r="A670" s="114" t="s">
        <v>1556</v>
      </c>
      <c r="B670" s="114" t="s">
        <v>1562</v>
      </c>
      <c r="C670" s="80">
        <v>2</v>
      </c>
      <c r="D670" s="118">
        <v>0.0032859842481442587</v>
      </c>
      <c r="E670" s="118">
        <v>2.0469965626762234</v>
      </c>
      <c r="F670" s="80" t="s">
        <v>1502</v>
      </c>
      <c r="G670" s="80" t="b">
        <v>0</v>
      </c>
      <c r="H670" s="80" t="b">
        <v>0</v>
      </c>
      <c r="I670" s="80" t="b">
        <v>0</v>
      </c>
      <c r="J670" s="80" t="b">
        <v>0</v>
      </c>
      <c r="K670" s="80" t="b">
        <v>0</v>
      </c>
      <c r="L670" s="80" t="b">
        <v>0</v>
      </c>
    </row>
    <row r="671" spans="1:12" ht="15">
      <c r="A671" s="114" t="s">
        <v>1987</v>
      </c>
      <c r="B671" s="114" t="s">
        <v>2284</v>
      </c>
      <c r="C671" s="80">
        <v>2</v>
      </c>
      <c r="D671" s="118">
        <v>0.007870065246117155</v>
      </c>
      <c r="E671" s="118">
        <v>1.9622114391106003</v>
      </c>
      <c r="F671" s="80" t="s">
        <v>1503</v>
      </c>
      <c r="G671" s="80" t="b">
        <v>0</v>
      </c>
      <c r="H671" s="80" t="b">
        <v>0</v>
      </c>
      <c r="I671" s="80" t="b">
        <v>0</v>
      </c>
      <c r="J671" s="80" t="b">
        <v>0</v>
      </c>
      <c r="K671" s="80" t="b">
        <v>0</v>
      </c>
      <c r="L671" s="80" t="b">
        <v>0</v>
      </c>
    </row>
    <row r="672" spans="1:12" ht="15">
      <c r="A672" s="114" t="s">
        <v>1856</v>
      </c>
      <c r="B672" s="114" t="s">
        <v>1537</v>
      </c>
      <c r="C672" s="80">
        <v>2</v>
      </c>
      <c r="D672" s="118">
        <v>0.007870065246117155</v>
      </c>
      <c r="E672" s="118">
        <v>1.0969100130080565</v>
      </c>
      <c r="F672" s="80" t="s">
        <v>1503</v>
      </c>
      <c r="G672" s="80" t="b">
        <v>0</v>
      </c>
      <c r="H672" s="80" t="b">
        <v>0</v>
      </c>
      <c r="I672" s="80" t="b">
        <v>0</v>
      </c>
      <c r="J672" s="80" t="b">
        <v>0</v>
      </c>
      <c r="K672" s="80" t="b">
        <v>0</v>
      </c>
      <c r="L672" s="80" t="b">
        <v>0</v>
      </c>
    </row>
    <row r="673" spans="1:12" ht="15">
      <c r="A673" s="114" t="s">
        <v>1631</v>
      </c>
      <c r="B673" s="114" t="s">
        <v>1628</v>
      </c>
      <c r="C673" s="80">
        <v>2</v>
      </c>
      <c r="D673" s="118">
        <v>0.007870065246117155</v>
      </c>
      <c r="E673" s="118">
        <v>1.786120180054919</v>
      </c>
      <c r="F673" s="80" t="s">
        <v>1503</v>
      </c>
      <c r="G673" s="80" t="b">
        <v>0</v>
      </c>
      <c r="H673" s="80" t="b">
        <v>0</v>
      </c>
      <c r="I673" s="80" t="b">
        <v>0</v>
      </c>
      <c r="J673" s="80" t="b">
        <v>0</v>
      </c>
      <c r="K673" s="80" t="b">
        <v>0</v>
      </c>
      <c r="L673" s="80" t="b">
        <v>0</v>
      </c>
    </row>
    <row r="674" spans="1:12" ht="15">
      <c r="A674" s="114" t="s">
        <v>1741</v>
      </c>
      <c r="B674" s="114" t="s">
        <v>1537</v>
      </c>
      <c r="C674" s="80">
        <v>2</v>
      </c>
      <c r="D674" s="118">
        <v>0.007870065246117155</v>
      </c>
      <c r="E674" s="118">
        <v>0.9208187539523751</v>
      </c>
      <c r="F674" s="80" t="s">
        <v>1503</v>
      </c>
      <c r="G674" s="80" t="b">
        <v>0</v>
      </c>
      <c r="H674" s="80" t="b">
        <v>0</v>
      </c>
      <c r="I674" s="80" t="b">
        <v>0</v>
      </c>
      <c r="J674" s="80" t="b">
        <v>0</v>
      </c>
      <c r="K674" s="80" t="b">
        <v>0</v>
      </c>
      <c r="L674" s="80" t="b">
        <v>0</v>
      </c>
    </row>
    <row r="675" spans="1:12" ht="15">
      <c r="A675" s="114" t="s">
        <v>1741</v>
      </c>
      <c r="B675" s="114" t="s">
        <v>2290</v>
      </c>
      <c r="C675" s="80">
        <v>2</v>
      </c>
      <c r="D675" s="118">
        <v>0.009837581557646444</v>
      </c>
      <c r="E675" s="118">
        <v>1.661181443446619</v>
      </c>
      <c r="F675" s="80" t="s">
        <v>1503</v>
      </c>
      <c r="G675" s="80" t="b">
        <v>0</v>
      </c>
      <c r="H675" s="80" t="b">
        <v>0</v>
      </c>
      <c r="I675" s="80" t="b">
        <v>0</v>
      </c>
      <c r="J675" s="80" t="b">
        <v>0</v>
      </c>
      <c r="K675" s="80" t="b">
        <v>0</v>
      </c>
      <c r="L675" s="80" t="b">
        <v>0</v>
      </c>
    </row>
    <row r="676" spans="1:12" ht="15">
      <c r="A676" s="114" t="s">
        <v>1568</v>
      </c>
      <c r="B676" s="114" t="s">
        <v>1543</v>
      </c>
      <c r="C676" s="80">
        <v>2</v>
      </c>
      <c r="D676" s="118">
        <v>0.009837581557646444</v>
      </c>
      <c r="E676" s="118">
        <v>1.786120180054919</v>
      </c>
      <c r="F676" s="80" t="s">
        <v>1503</v>
      </c>
      <c r="G676" s="80" t="b">
        <v>0</v>
      </c>
      <c r="H676" s="80" t="b">
        <v>0</v>
      </c>
      <c r="I676" s="80" t="b">
        <v>0</v>
      </c>
      <c r="J676" s="80" t="b">
        <v>0</v>
      </c>
      <c r="K676" s="80" t="b">
        <v>0</v>
      </c>
      <c r="L676" s="80" t="b">
        <v>0</v>
      </c>
    </row>
    <row r="677" spans="1:12" ht="15">
      <c r="A677" s="114" t="s">
        <v>1542</v>
      </c>
      <c r="B677" s="114" t="s">
        <v>1558</v>
      </c>
      <c r="C677" s="80">
        <v>2</v>
      </c>
      <c r="D677" s="118">
        <v>0.007870065246117155</v>
      </c>
      <c r="E677" s="118">
        <v>1.9622114391106003</v>
      </c>
      <c r="F677" s="80" t="s">
        <v>1503</v>
      </c>
      <c r="G677" s="80" t="b">
        <v>0</v>
      </c>
      <c r="H677" s="80" t="b">
        <v>0</v>
      </c>
      <c r="I677" s="80" t="b">
        <v>0</v>
      </c>
      <c r="J677" s="80" t="b">
        <v>0</v>
      </c>
      <c r="K677" s="80" t="b">
        <v>0</v>
      </c>
      <c r="L677" s="80" t="b">
        <v>0</v>
      </c>
    </row>
    <row r="678" spans="1:12" ht="15">
      <c r="A678" s="114" t="s">
        <v>1541</v>
      </c>
      <c r="B678" s="114" t="s">
        <v>1545</v>
      </c>
      <c r="C678" s="80">
        <v>2</v>
      </c>
      <c r="D678" s="118">
        <v>0.009837581557646444</v>
      </c>
      <c r="E678" s="118">
        <v>1.661181443446619</v>
      </c>
      <c r="F678" s="80" t="s">
        <v>1503</v>
      </c>
      <c r="G678" s="80" t="b">
        <v>0</v>
      </c>
      <c r="H678" s="80" t="b">
        <v>0</v>
      </c>
      <c r="I678" s="80" t="b">
        <v>0</v>
      </c>
      <c r="J678" s="80" t="b">
        <v>0</v>
      </c>
      <c r="K678" s="80" t="b">
        <v>0</v>
      </c>
      <c r="L678" s="80" t="b">
        <v>0</v>
      </c>
    </row>
    <row r="679" spans="1:12" ht="15">
      <c r="A679" s="114" t="s">
        <v>1762</v>
      </c>
      <c r="B679" s="114" t="s">
        <v>1763</v>
      </c>
      <c r="C679" s="80">
        <v>2</v>
      </c>
      <c r="D679" s="118">
        <v>0.009837581557646444</v>
      </c>
      <c r="E679" s="118">
        <v>1.9622114391106003</v>
      </c>
      <c r="F679" s="80" t="s">
        <v>1503</v>
      </c>
      <c r="G679" s="80" t="b">
        <v>1</v>
      </c>
      <c r="H679" s="80" t="b">
        <v>0</v>
      </c>
      <c r="I679" s="80" t="b">
        <v>0</v>
      </c>
      <c r="J679" s="80" t="b">
        <v>1</v>
      </c>
      <c r="K679" s="80" t="b">
        <v>0</v>
      </c>
      <c r="L679" s="80" t="b">
        <v>0</v>
      </c>
    </row>
    <row r="680" spans="1:12" ht="15">
      <c r="A680" s="114" t="s">
        <v>1763</v>
      </c>
      <c r="B680" s="114" t="s">
        <v>1537</v>
      </c>
      <c r="C680" s="80">
        <v>2</v>
      </c>
      <c r="D680" s="118">
        <v>0.009837581557646444</v>
      </c>
      <c r="E680" s="118">
        <v>1.2218487496163564</v>
      </c>
      <c r="F680" s="80" t="s">
        <v>1503</v>
      </c>
      <c r="G680" s="80" t="b">
        <v>1</v>
      </c>
      <c r="H680" s="80" t="b">
        <v>0</v>
      </c>
      <c r="I680" s="80" t="b">
        <v>0</v>
      </c>
      <c r="J680" s="80" t="b">
        <v>0</v>
      </c>
      <c r="K680" s="80" t="b">
        <v>0</v>
      </c>
      <c r="L680" s="80" t="b">
        <v>0</v>
      </c>
    </row>
    <row r="681" spans="1:12" ht="15">
      <c r="A681" s="114" t="s">
        <v>1541</v>
      </c>
      <c r="B681" s="114" t="s">
        <v>1545</v>
      </c>
      <c r="C681" s="80">
        <v>5</v>
      </c>
      <c r="D681" s="118">
        <v>0.012661130744827174</v>
      </c>
      <c r="E681" s="118">
        <v>1.5851472726331801</v>
      </c>
      <c r="F681" s="80" t="s">
        <v>1504</v>
      </c>
      <c r="G681" s="80" t="b">
        <v>0</v>
      </c>
      <c r="H681" s="80" t="b">
        <v>0</v>
      </c>
      <c r="I681" s="80" t="b">
        <v>0</v>
      </c>
      <c r="J681" s="80" t="b">
        <v>0</v>
      </c>
      <c r="K681" s="80" t="b">
        <v>0</v>
      </c>
      <c r="L681" s="80" t="b">
        <v>0</v>
      </c>
    </row>
    <row r="682" spans="1:12" ht="15">
      <c r="A682" s="114" t="s">
        <v>1542</v>
      </c>
      <c r="B682" s="114" t="s">
        <v>1558</v>
      </c>
      <c r="C682" s="80">
        <v>3</v>
      </c>
      <c r="D682" s="118">
        <v>0.010606978403536116</v>
      </c>
      <c r="E682" s="118">
        <v>1.7154810411281862</v>
      </c>
      <c r="F682" s="80" t="s">
        <v>1504</v>
      </c>
      <c r="G682" s="80" t="b">
        <v>0</v>
      </c>
      <c r="H682" s="80" t="b">
        <v>0</v>
      </c>
      <c r="I682" s="80" t="b">
        <v>0</v>
      </c>
      <c r="J682" s="80" t="b">
        <v>0</v>
      </c>
      <c r="K682" s="80" t="b">
        <v>0</v>
      </c>
      <c r="L682" s="80" t="b">
        <v>0</v>
      </c>
    </row>
    <row r="683" spans="1:12" ht="15">
      <c r="A683" s="114" t="s">
        <v>2072</v>
      </c>
      <c r="B683" s="114" t="s">
        <v>2073</v>
      </c>
      <c r="C683" s="80">
        <v>2</v>
      </c>
      <c r="D683" s="118">
        <v>0.0070713189356907446</v>
      </c>
      <c r="E683" s="118">
        <v>2.1414497734004674</v>
      </c>
      <c r="F683" s="80" t="s">
        <v>1504</v>
      </c>
      <c r="G683" s="80" t="b">
        <v>0</v>
      </c>
      <c r="H683" s="80" t="b">
        <v>0</v>
      </c>
      <c r="I683" s="80" t="b">
        <v>0</v>
      </c>
      <c r="J683" s="80" t="b">
        <v>0</v>
      </c>
      <c r="K683" s="80" t="b">
        <v>0</v>
      </c>
      <c r="L683" s="80" t="b">
        <v>0</v>
      </c>
    </row>
    <row r="684" spans="1:12" ht="15">
      <c r="A684" s="114" t="s">
        <v>1569</v>
      </c>
      <c r="B684" s="114" t="s">
        <v>1895</v>
      </c>
      <c r="C684" s="80">
        <v>2</v>
      </c>
      <c r="D684" s="118">
        <v>0.0070713189356907446</v>
      </c>
      <c r="E684" s="118">
        <v>2.1414497734004674</v>
      </c>
      <c r="F684" s="80" t="s">
        <v>1504</v>
      </c>
      <c r="G684" s="80" t="b">
        <v>0</v>
      </c>
      <c r="H684" s="80" t="b">
        <v>0</v>
      </c>
      <c r="I684" s="80" t="b">
        <v>0</v>
      </c>
      <c r="J684" s="80" t="b">
        <v>0</v>
      </c>
      <c r="K684" s="80" t="b">
        <v>1</v>
      </c>
      <c r="L684" s="80" t="b">
        <v>0</v>
      </c>
    </row>
    <row r="685" spans="1:12" ht="15">
      <c r="A685" s="114" t="s">
        <v>2116</v>
      </c>
      <c r="B685" s="114" t="s">
        <v>1896</v>
      </c>
      <c r="C685" s="80">
        <v>2</v>
      </c>
      <c r="D685" s="118">
        <v>0.00907818557345062</v>
      </c>
      <c r="E685" s="118">
        <v>1.965358514344786</v>
      </c>
      <c r="F685" s="80" t="s">
        <v>1504</v>
      </c>
      <c r="G685" s="80" t="b">
        <v>0</v>
      </c>
      <c r="H685" s="80" t="b">
        <v>0</v>
      </c>
      <c r="I685" s="80" t="b">
        <v>0</v>
      </c>
      <c r="J685" s="80" t="b">
        <v>0</v>
      </c>
      <c r="K685" s="80" t="b">
        <v>0</v>
      </c>
      <c r="L685" s="80" t="b">
        <v>0</v>
      </c>
    </row>
    <row r="686" spans="1:12" ht="15">
      <c r="A686" s="114" t="s">
        <v>1903</v>
      </c>
      <c r="B686" s="114" t="s">
        <v>1756</v>
      </c>
      <c r="C686" s="80">
        <v>2</v>
      </c>
      <c r="D686" s="118">
        <v>0.0070713189356907446</v>
      </c>
      <c r="E686" s="118">
        <v>1.8404197777364861</v>
      </c>
      <c r="F686" s="80" t="s">
        <v>1504</v>
      </c>
      <c r="G686" s="80" t="b">
        <v>0</v>
      </c>
      <c r="H686" s="80" t="b">
        <v>0</v>
      </c>
      <c r="I686" s="80" t="b">
        <v>0</v>
      </c>
      <c r="J686" s="80" t="b">
        <v>0</v>
      </c>
      <c r="K686" s="80" t="b">
        <v>0</v>
      </c>
      <c r="L686" s="80" t="b">
        <v>0</v>
      </c>
    </row>
    <row r="687" spans="1:12" ht="15">
      <c r="A687" s="114" t="s">
        <v>2079</v>
      </c>
      <c r="B687" s="114" t="s">
        <v>2080</v>
      </c>
      <c r="C687" s="80">
        <v>2</v>
      </c>
      <c r="D687" s="118">
        <v>0.0070713189356907446</v>
      </c>
      <c r="E687" s="118">
        <v>2.1414497734004674</v>
      </c>
      <c r="F687" s="80" t="s">
        <v>1504</v>
      </c>
      <c r="G687" s="80" t="b">
        <v>0</v>
      </c>
      <c r="H687" s="80" t="b">
        <v>0</v>
      </c>
      <c r="I687" s="80" t="b">
        <v>0</v>
      </c>
      <c r="J687" s="80" t="b">
        <v>0</v>
      </c>
      <c r="K687" s="80" t="b">
        <v>0</v>
      </c>
      <c r="L687" s="80" t="b">
        <v>0</v>
      </c>
    </row>
    <row r="688" spans="1:12" ht="15">
      <c r="A688" s="114" t="s">
        <v>1656</v>
      </c>
      <c r="B688" s="114" t="s">
        <v>1757</v>
      </c>
      <c r="C688" s="80">
        <v>2</v>
      </c>
      <c r="D688" s="118">
        <v>0.0070713189356907446</v>
      </c>
      <c r="E688" s="118">
        <v>1.664328518680805</v>
      </c>
      <c r="F688" s="80" t="s">
        <v>1504</v>
      </c>
      <c r="G688" s="80" t="b">
        <v>0</v>
      </c>
      <c r="H688" s="80" t="b">
        <v>0</v>
      </c>
      <c r="I688" s="80" t="b">
        <v>0</v>
      </c>
      <c r="J688" s="80" t="b">
        <v>0</v>
      </c>
      <c r="K688" s="80" t="b">
        <v>0</v>
      </c>
      <c r="L688" s="80" t="b">
        <v>0</v>
      </c>
    </row>
    <row r="689" spans="1:12" ht="15">
      <c r="A689" s="114" t="s">
        <v>1762</v>
      </c>
      <c r="B689" s="114" t="s">
        <v>1763</v>
      </c>
      <c r="C689" s="80">
        <v>2</v>
      </c>
      <c r="D689" s="118">
        <v>0.00907818557345062</v>
      </c>
      <c r="E689" s="118">
        <v>2.1414497734004674</v>
      </c>
      <c r="F689" s="80" t="s">
        <v>1504</v>
      </c>
      <c r="G689" s="80" t="b">
        <v>1</v>
      </c>
      <c r="H689" s="80" t="b">
        <v>0</v>
      </c>
      <c r="I689" s="80" t="b">
        <v>0</v>
      </c>
      <c r="J689" s="80" t="b">
        <v>1</v>
      </c>
      <c r="K689" s="80" t="b">
        <v>0</v>
      </c>
      <c r="L689" s="80" t="b">
        <v>0</v>
      </c>
    </row>
    <row r="690" spans="1:12" ht="15">
      <c r="A690" s="114" t="s">
        <v>1763</v>
      </c>
      <c r="B690" s="114" t="s">
        <v>1537</v>
      </c>
      <c r="C690" s="80">
        <v>2</v>
      </c>
      <c r="D690" s="118">
        <v>0.00907818557345062</v>
      </c>
      <c r="E690" s="118">
        <v>1.664328518680805</v>
      </c>
      <c r="F690" s="80" t="s">
        <v>1504</v>
      </c>
      <c r="G690" s="80" t="b">
        <v>1</v>
      </c>
      <c r="H690" s="80" t="b">
        <v>0</v>
      </c>
      <c r="I690" s="80" t="b">
        <v>0</v>
      </c>
      <c r="J690" s="80" t="b">
        <v>0</v>
      </c>
      <c r="K690" s="80" t="b">
        <v>0</v>
      </c>
      <c r="L690" s="80" t="b">
        <v>0</v>
      </c>
    </row>
    <row r="691" spans="1:12" ht="15">
      <c r="A691" s="114" t="s">
        <v>1679</v>
      </c>
      <c r="B691" s="114" t="s">
        <v>1807</v>
      </c>
      <c r="C691" s="80">
        <v>2</v>
      </c>
      <c r="D691" s="118">
        <v>0.0070713189356907446</v>
      </c>
      <c r="E691" s="118">
        <v>1.8404197777364861</v>
      </c>
      <c r="F691" s="80" t="s">
        <v>1504</v>
      </c>
      <c r="G691" s="80" t="b">
        <v>0</v>
      </c>
      <c r="H691" s="80" t="b">
        <v>0</v>
      </c>
      <c r="I691" s="80" t="b">
        <v>0</v>
      </c>
      <c r="J691" s="80" t="b">
        <v>0</v>
      </c>
      <c r="K691" s="80" t="b">
        <v>0</v>
      </c>
      <c r="L691" s="80" t="b">
        <v>0</v>
      </c>
    </row>
    <row r="692" spans="1:12" ht="15">
      <c r="A692" s="114" t="s">
        <v>1679</v>
      </c>
      <c r="B692" s="114" t="s">
        <v>1604</v>
      </c>
      <c r="C692" s="80">
        <v>2</v>
      </c>
      <c r="D692" s="118">
        <v>0.0070713189356907446</v>
      </c>
      <c r="E692" s="118">
        <v>1.8404197777364861</v>
      </c>
      <c r="F692" s="80" t="s">
        <v>1504</v>
      </c>
      <c r="G692" s="80" t="b">
        <v>0</v>
      </c>
      <c r="H692" s="80" t="b">
        <v>0</v>
      </c>
      <c r="I692" s="80" t="b">
        <v>0</v>
      </c>
      <c r="J692" s="80" t="b">
        <v>0</v>
      </c>
      <c r="K692" s="80" t="b">
        <v>0</v>
      </c>
      <c r="L692" s="80" t="b">
        <v>0</v>
      </c>
    </row>
    <row r="693" spans="1:12" ht="15">
      <c r="A693" s="114" t="s">
        <v>1853</v>
      </c>
      <c r="B693" s="114" t="s">
        <v>1982</v>
      </c>
      <c r="C693" s="80">
        <v>3</v>
      </c>
      <c r="D693" s="118">
        <v>0.013967472336283112</v>
      </c>
      <c r="E693" s="118">
        <v>1.6206564798196208</v>
      </c>
      <c r="F693" s="80" t="s">
        <v>1505</v>
      </c>
      <c r="G693" s="80" t="b">
        <v>0</v>
      </c>
      <c r="H693" s="80" t="b">
        <v>0</v>
      </c>
      <c r="I693" s="80" t="b">
        <v>0</v>
      </c>
      <c r="J693" s="80" t="b">
        <v>0</v>
      </c>
      <c r="K693" s="80" t="b">
        <v>0</v>
      </c>
      <c r="L693" s="80" t="b">
        <v>0</v>
      </c>
    </row>
    <row r="694" spans="1:12" ht="15">
      <c r="A694" s="114" t="s">
        <v>1982</v>
      </c>
      <c r="B694" s="114" t="s">
        <v>1983</v>
      </c>
      <c r="C694" s="80">
        <v>3</v>
      </c>
      <c r="D694" s="118">
        <v>0.013967472336283112</v>
      </c>
      <c r="E694" s="118">
        <v>1.745595216427921</v>
      </c>
      <c r="F694" s="80" t="s">
        <v>1505</v>
      </c>
      <c r="G694" s="80" t="b">
        <v>0</v>
      </c>
      <c r="H694" s="80" t="b">
        <v>0</v>
      </c>
      <c r="I694" s="80" t="b">
        <v>0</v>
      </c>
      <c r="J694" s="80" t="b">
        <v>0</v>
      </c>
      <c r="K694" s="80" t="b">
        <v>0</v>
      </c>
      <c r="L694" s="80" t="b">
        <v>0</v>
      </c>
    </row>
    <row r="695" spans="1:12" ht="15">
      <c r="A695" s="114" t="s">
        <v>1980</v>
      </c>
      <c r="B695" s="114" t="s">
        <v>2280</v>
      </c>
      <c r="C695" s="80">
        <v>2</v>
      </c>
      <c r="D695" s="118">
        <v>0.01116524042477486</v>
      </c>
      <c r="E695" s="118">
        <v>1.745595216427921</v>
      </c>
      <c r="F695" s="80" t="s">
        <v>1505</v>
      </c>
      <c r="G695" s="80" t="b">
        <v>0</v>
      </c>
      <c r="H695" s="80" t="b">
        <v>0</v>
      </c>
      <c r="I695" s="80" t="b">
        <v>0</v>
      </c>
      <c r="J695" s="80" t="b">
        <v>0</v>
      </c>
      <c r="K695" s="80" t="b">
        <v>0</v>
      </c>
      <c r="L695" s="80" t="b">
        <v>0</v>
      </c>
    </row>
    <row r="696" spans="1:12" ht="15">
      <c r="A696" s="114" t="s">
        <v>2269</v>
      </c>
      <c r="B696" s="114" t="s">
        <v>2270</v>
      </c>
      <c r="C696" s="80">
        <v>2</v>
      </c>
      <c r="D696" s="118">
        <v>0.01116524042477486</v>
      </c>
      <c r="E696" s="118">
        <v>1.921686475483602</v>
      </c>
      <c r="F696" s="80" t="s">
        <v>1505</v>
      </c>
      <c r="G696" s="80" t="b">
        <v>0</v>
      </c>
      <c r="H696" s="80" t="b">
        <v>0</v>
      </c>
      <c r="I696" s="80" t="b">
        <v>0</v>
      </c>
      <c r="J696" s="80" t="b">
        <v>0</v>
      </c>
      <c r="K696" s="80" t="b">
        <v>0</v>
      </c>
      <c r="L696" s="80" t="b">
        <v>0</v>
      </c>
    </row>
    <row r="697" spans="1:12" ht="15">
      <c r="A697" s="114" t="s">
        <v>2272</v>
      </c>
      <c r="B697" s="114" t="s">
        <v>2273</v>
      </c>
      <c r="C697" s="80">
        <v>2</v>
      </c>
      <c r="D697" s="118">
        <v>0.01116524042477486</v>
      </c>
      <c r="E697" s="118">
        <v>1.921686475483602</v>
      </c>
      <c r="F697" s="80" t="s">
        <v>1505</v>
      </c>
      <c r="G697" s="80" t="b">
        <v>0</v>
      </c>
      <c r="H697" s="80" t="b">
        <v>0</v>
      </c>
      <c r="I697" s="80" t="b">
        <v>0</v>
      </c>
      <c r="J697" s="80" t="b">
        <v>0</v>
      </c>
      <c r="K697" s="80" t="b">
        <v>0</v>
      </c>
      <c r="L697" s="80" t="b">
        <v>0</v>
      </c>
    </row>
    <row r="698" spans="1:12" ht="15">
      <c r="A698" s="114" t="s">
        <v>2278</v>
      </c>
      <c r="B698" s="114" t="s">
        <v>2279</v>
      </c>
      <c r="C698" s="80">
        <v>2</v>
      </c>
      <c r="D698" s="118">
        <v>0.01116524042477486</v>
      </c>
      <c r="E698" s="118">
        <v>1.921686475483602</v>
      </c>
      <c r="F698" s="80" t="s">
        <v>1505</v>
      </c>
      <c r="G698" s="80" t="b">
        <v>0</v>
      </c>
      <c r="H698" s="80" t="b">
        <v>0</v>
      </c>
      <c r="I698" s="80" t="b">
        <v>0</v>
      </c>
      <c r="J698" s="80" t="b">
        <v>0</v>
      </c>
      <c r="K698" s="80" t="b">
        <v>0</v>
      </c>
      <c r="L698" s="80" t="b">
        <v>0</v>
      </c>
    </row>
    <row r="699" spans="1:12" ht="15">
      <c r="A699" s="114" t="s">
        <v>1541</v>
      </c>
      <c r="B699" s="114" t="s">
        <v>1545</v>
      </c>
      <c r="C699" s="80">
        <v>2</v>
      </c>
      <c r="D699" s="118">
        <v>0.011039884314269601</v>
      </c>
      <c r="E699" s="118">
        <v>1.6232492903979006</v>
      </c>
      <c r="F699" s="80" t="s">
        <v>1506</v>
      </c>
      <c r="G699" s="80" t="b">
        <v>0</v>
      </c>
      <c r="H699" s="80" t="b">
        <v>0</v>
      </c>
      <c r="I699" s="80" t="b">
        <v>0</v>
      </c>
      <c r="J699" s="80" t="b">
        <v>0</v>
      </c>
      <c r="K699" s="80" t="b">
        <v>0</v>
      </c>
      <c r="L699" s="80" t="b">
        <v>0</v>
      </c>
    </row>
    <row r="700" spans="1:12" ht="15">
      <c r="A700" s="114" t="s">
        <v>1977</v>
      </c>
      <c r="B700" s="114" t="s">
        <v>1555</v>
      </c>
      <c r="C700" s="80">
        <v>2</v>
      </c>
      <c r="D700" s="118">
        <v>0.011039884314269601</v>
      </c>
      <c r="E700" s="118">
        <v>1.7481880270062005</v>
      </c>
      <c r="F700" s="80" t="s">
        <v>1506</v>
      </c>
      <c r="G700" s="80" t="b">
        <v>0</v>
      </c>
      <c r="H700" s="80" t="b">
        <v>0</v>
      </c>
      <c r="I700" s="80" t="b">
        <v>0</v>
      </c>
      <c r="J700" s="80" t="b">
        <v>0</v>
      </c>
      <c r="K700" s="80" t="b">
        <v>0</v>
      </c>
      <c r="L700" s="80" t="b">
        <v>0</v>
      </c>
    </row>
    <row r="701" spans="1:12" ht="15">
      <c r="A701" s="114" t="s">
        <v>1569</v>
      </c>
      <c r="B701" s="114" t="s">
        <v>1607</v>
      </c>
      <c r="C701" s="80">
        <v>2</v>
      </c>
      <c r="D701" s="118">
        <v>0.012864784280116417</v>
      </c>
      <c r="E701" s="118">
        <v>1.8260748027008264</v>
      </c>
      <c r="F701" s="80" t="s">
        <v>1507</v>
      </c>
      <c r="G701" s="80" t="b">
        <v>0</v>
      </c>
      <c r="H701" s="80" t="b">
        <v>0</v>
      </c>
      <c r="I701" s="80" t="b">
        <v>0</v>
      </c>
      <c r="J701" s="80" t="b">
        <v>0</v>
      </c>
      <c r="K701" s="80" t="b">
        <v>0</v>
      </c>
      <c r="L701" s="80" t="b">
        <v>0</v>
      </c>
    </row>
    <row r="702" spans="1:12" ht="15">
      <c r="A702" s="114" t="s">
        <v>1607</v>
      </c>
      <c r="B702" s="114" t="s">
        <v>2447</v>
      </c>
      <c r="C702" s="80">
        <v>2</v>
      </c>
      <c r="D702" s="118">
        <v>0.012864784280116417</v>
      </c>
      <c r="E702" s="118">
        <v>1.8260748027008264</v>
      </c>
      <c r="F702" s="80" t="s">
        <v>1507</v>
      </c>
      <c r="G702" s="80" t="b">
        <v>0</v>
      </c>
      <c r="H702" s="80" t="b">
        <v>0</v>
      </c>
      <c r="I702" s="80" t="b">
        <v>0</v>
      </c>
      <c r="J702" s="80" t="b">
        <v>0</v>
      </c>
      <c r="K702" s="80" t="b">
        <v>1</v>
      </c>
      <c r="L702" s="80" t="b">
        <v>0</v>
      </c>
    </row>
    <row r="703" spans="1:12" ht="15">
      <c r="A703" s="114" t="s">
        <v>2447</v>
      </c>
      <c r="B703" s="114" t="s">
        <v>1591</v>
      </c>
      <c r="C703" s="80">
        <v>2</v>
      </c>
      <c r="D703" s="118">
        <v>0.012864784280116417</v>
      </c>
      <c r="E703" s="118">
        <v>1.5250448070368452</v>
      </c>
      <c r="F703" s="80" t="s">
        <v>1507</v>
      </c>
      <c r="G703" s="80" t="b">
        <v>0</v>
      </c>
      <c r="H703" s="80" t="b">
        <v>1</v>
      </c>
      <c r="I703" s="80" t="b">
        <v>0</v>
      </c>
      <c r="J703" s="80" t="b">
        <v>0</v>
      </c>
      <c r="K703" s="80" t="b">
        <v>0</v>
      </c>
      <c r="L703" s="80" t="b">
        <v>0</v>
      </c>
    </row>
    <row r="704" spans="1:12" ht="15">
      <c r="A704" s="114" t="s">
        <v>1591</v>
      </c>
      <c r="B704" s="114" t="s">
        <v>1567</v>
      </c>
      <c r="C704" s="80">
        <v>2</v>
      </c>
      <c r="D704" s="118">
        <v>0.012864784280116417</v>
      </c>
      <c r="E704" s="118">
        <v>1.5250448070368452</v>
      </c>
      <c r="F704" s="80" t="s">
        <v>1507</v>
      </c>
      <c r="G704" s="80" t="b">
        <v>0</v>
      </c>
      <c r="H704" s="80" t="b">
        <v>0</v>
      </c>
      <c r="I704" s="80" t="b">
        <v>0</v>
      </c>
      <c r="J704" s="80" t="b">
        <v>0</v>
      </c>
      <c r="K704" s="80" t="b">
        <v>0</v>
      </c>
      <c r="L704" s="80" t="b">
        <v>0</v>
      </c>
    </row>
    <row r="705" spans="1:12" ht="15">
      <c r="A705" s="114" t="s">
        <v>1567</v>
      </c>
      <c r="B705" s="114" t="s">
        <v>1540</v>
      </c>
      <c r="C705" s="80">
        <v>2</v>
      </c>
      <c r="D705" s="118">
        <v>0.012864784280116417</v>
      </c>
      <c r="E705" s="118">
        <v>1.6499835436451453</v>
      </c>
      <c r="F705" s="80" t="s">
        <v>1507</v>
      </c>
      <c r="G705" s="80" t="b">
        <v>0</v>
      </c>
      <c r="H705" s="80" t="b">
        <v>0</v>
      </c>
      <c r="I705" s="80" t="b">
        <v>0</v>
      </c>
      <c r="J705" s="80" t="b">
        <v>0</v>
      </c>
      <c r="K705" s="80" t="b">
        <v>0</v>
      </c>
      <c r="L705" s="80" t="b">
        <v>0</v>
      </c>
    </row>
    <row r="706" spans="1:12" ht="15">
      <c r="A706" s="114" t="s">
        <v>1540</v>
      </c>
      <c r="B706" s="114" t="s">
        <v>1584</v>
      </c>
      <c r="C706" s="80">
        <v>2</v>
      </c>
      <c r="D706" s="118">
        <v>0.012864784280116417</v>
      </c>
      <c r="E706" s="118">
        <v>1.348953547981164</v>
      </c>
      <c r="F706" s="80" t="s">
        <v>1507</v>
      </c>
      <c r="G706" s="80" t="b">
        <v>0</v>
      </c>
      <c r="H706" s="80" t="b">
        <v>0</v>
      </c>
      <c r="I706" s="80" t="b">
        <v>0</v>
      </c>
      <c r="J706" s="80" t="b">
        <v>0</v>
      </c>
      <c r="K706" s="80" t="b">
        <v>0</v>
      </c>
      <c r="L706" s="80" t="b">
        <v>0</v>
      </c>
    </row>
    <row r="707" spans="1:12" ht="15">
      <c r="A707" s="114" t="s">
        <v>1584</v>
      </c>
      <c r="B707" s="114" t="s">
        <v>2064</v>
      </c>
      <c r="C707" s="80">
        <v>2</v>
      </c>
      <c r="D707" s="118">
        <v>0.012864784280116417</v>
      </c>
      <c r="E707" s="118">
        <v>1.5250448070368452</v>
      </c>
      <c r="F707" s="80" t="s">
        <v>1507</v>
      </c>
      <c r="G707" s="80" t="b">
        <v>0</v>
      </c>
      <c r="H707" s="80" t="b">
        <v>0</v>
      </c>
      <c r="I707" s="80" t="b">
        <v>0</v>
      </c>
      <c r="J707" s="80" t="b">
        <v>0</v>
      </c>
      <c r="K707" s="80" t="b">
        <v>1</v>
      </c>
      <c r="L707" s="80" t="b">
        <v>0</v>
      </c>
    </row>
    <row r="708" spans="1:12" ht="15">
      <c r="A708" s="114" t="s">
        <v>2064</v>
      </c>
      <c r="B708" s="114" t="s">
        <v>1591</v>
      </c>
      <c r="C708" s="80">
        <v>2</v>
      </c>
      <c r="D708" s="118">
        <v>0.012864784280116417</v>
      </c>
      <c r="E708" s="118">
        <v>1.5250448070368452</v>
      </c>
      <c r="F708" s="80" t="s">
        <v>1507</v>
      </c>
      <c r="G708" s="80" t="b">
        <v>0</v>
      </c>
      <c r="H708" s="80" t="b">
        <v>1</v>
      </c>
      <c r="I708" s="80" t="b">
        <v>0</v>
      </c>
      <c r="J708" s="80" t="b">
        <v>0</v>
      </c>
      <c r="K708" s="80" t="b">
        <v>0</v>
      </c>
      <c r="L708" s="80" t="b">
        <v>0</v>
      </c>
    </row>
    <row r="709" spans="1:12" ht="15">
      <c r="A709" s="114" t="s">
        <v>1591</v>
      </c>
      <c r="B709" s="114" t="s">
        <v>1834</v>
      </c>
      <c r="C709" s="80">
        <v>2</v>
      </c>
      <c r="D709" s="118">
        <v>0.012864784280116417</v>
      </c>
      <c r="E709" s="118">
        <v>1.5250448070368452</v>
      </c>
      <c r="F709" s="80" t="s">
        <v>1507</v>
      </c>
      <c r="G709" s="80" t="b">
        <v>0</v>
      </c>
      <c r="H709" s="80" t="b">
        <v>0</v>
      </c>
      <c r="I709" s="80" t="b">
        <v>0</v>
      </c>
      <c r="J709" s="80" t="b">
        <v>0</v>
      </c>
      <c r="K709" s="80" t="b">
        <v>0</v>
      </c>
      <c r="L709" s="80" t="b">
        <v>0</v>
      </c>
    </row>
    <row r="710" spans="1:12" ht="15">
      <c r="A710" s="114" t="s">
        <v>1834</v>
      </c>
      <c r="B710" s="114" t="s">
        <v>1808</v>
      </c>
      <c r="C710" s="80">
        <v>2</v>
      </c>
      <c r="D710" s="118">
        <v>0.012864784280116417</v>
      </c>
      <c r="E710" s="118">
        <v>1.8260748027008264</v>
      </c>
      <c r="F710" s="80" t="s">
        <v>1507</v>
      </c>
      <c r="G710" s="80" t="b">
        <v>0</v>
      </c>
      <c r="H710" s="80" t="b">
        <v>0</v>
      </c>
      <c r="I710" s="80" t="b">
        <v>0</v>
      </c>
      <c r="J710" s="80" t="b">
        <v>1</v>
      </c>
      <c r="K710" s="80" t="b">
        <v>0</v>
      </c>
      <c r="L710" s="80" t="b">
        <v>0</v>
      </c>
    </row>
    <row r="711" spans="1:12" ht="15">
      <c r="A711" s="114" t="s">
        <v>1808</v>
      </c>
      <c r="B711" s="114" t="s">
        <v>1641</v>
      </c>
      <c r="C711" s="80">
        <v>2</v>
      </c>
      <c r="D711" s="118">
        <v>0.012864784280116417</v>
      </c>
      <c r="E711" s="118">
        <v>1.8260748027008264</v>
      </c>
      <c r="F711" s="80" t="s">
        <v>1507</v>
      </c>
      <c r="G711" s="80" t="b">
        <v>1</v>
      </c>
      <c r="H711" s="80" t="b">
        <v>0</v>
      </c>
      <c r="I711" s="80" t="b">
        <v>0</v>
      </c>
      <c r="J711" s="80" t="b">
        <v>0</v>
      </c>
      <c r="K711" s="80" t="b">
        <v>0</v>
      </c>
      <c r="L711" s="80" t="b">
        <v>0</v>
      </c>
    </row>
    <row r="712" spans="1:12" ht="15">
      <c r="A712" s="114" t="s">
        <v>1641</v>
      </c>
      <c r="B712" s="114" t="s">
        <v>2448</v>
      </c>
      <c r="C712" s="80">
        <v>2</v>
      </c>
      <c r="D712" s="118">
        <v>0.012864784280116417</v>
      </c>
      <c r="E712" s="118">
        <v>1.8260748027008264</v>
      </c>
      <c r="F712" s="80" t="s">
        <v>1507</v>
      </c>
      <c r="G712" s="80" t="b">
        <v>0</v>
      </c>
      <c r="H712" s="80" t="b">
        <v>0</v>
      </c>
      <c r="I712" s="80" t="b">
        <v>0</v>
      </c>
      <c r="J712" s="80" t="b">
        <v>0</v>
      </c>
      <c r="K712" s="80" t="b">
        <v>1</v>
      </c>
      <c r="L712" s="80" t="b">
        <v>0</v>
      </c>
    </row>
    <row r="713" spans="1:12" ht="15">
      <c r="A713" s="114" t="s">
        <v>2448</v>
      </c>
      <c r="B713" s="114" t="s">
        <v>1584</v>
      </c>
      <c r="C713" s="80">
        <v>2</v>
      </c>
      <c r="D713" s="118">
        <v>0.012864784280116417</v>
      </c>
      <c r="E713" s="118">
        <v>1.5250448070368452</v>
      </c>
      <c r="F713" s="80" t="s">
        <v>1507</v>
      </c>
      <c r="G713" s="80" t="b">
        <v>0</v>
      </c>
      <c r="H713" s="80" t="b">
        <v>1</v>
      </c>
      <c r="I713" s="80" t="b">
        <v>0</v>
      </c>
      <c r="J713" s="80" t="b">
        <v>0</v>
      </c>
      <c r="K713" s="80" t="b">
        <v>0</v>
      </c>
      <c r="L713" s="80" t="b">
        <v>0</v>
      </c>
    </row>
    <row r="714" spans="1:12" ht="15">
      <c r="A714" s="114" t="s">
        <v>1584</v>
      </c>
      <c r="B714" s="114" t="s">
        <v>2065</v>
      </c>
      <c r="C714" s="80">
        <v>2</v>
      </c>
      <c r="D714" s="118">
        <v>0.012864784280116417</v>
      </c>
      <c r="E714" s="118">
        <v>1.5250448070368452</v>
      </c>
      <c r="F714" s="80" t="s">
        <v>1507</v>
      </c>
      <c r="G714" s="80" t="b">
        <v>0</v>
      </c>
      <c r="H714" s="80" t="b">
        <v>0</v>
      </c>
      <c r="I714" s="80" t="b">
        <v>0</v>
      </c>
      <c r="J714" s="80" t="b">
        <v>0</v>
      </c>
      <c r="K714" s="80" t="b">
        <v>0</v>
      </c>
      <c r="L714" s="80" t="b">
        <v>0</v>
      </c>
    </row>
    <row r="715" spans="1:12" ht="15">
      <c r="A715" s="114" t="s">
        <v>2065</v>
      </c>
      <c r="B715" s="114" t="s">
        <v>1648</v>
      </c>
      <c r="C715" s="80">
        <v>2</v>
      </c>
      <c r="D715" s="118">
        <v>0.012864784280116417</v>
      </c>
      <c r="E715" s="118">
        <v>1.8260748027008264</v>
      </c>
      <c r="F715" s="80" t="s">
        <v>1507</v>
      </c>
      <c r="G715" s="80" t="b">
        <v>0</v>
      </c>
      <c r="H715" s="80" t="b">
        <v>0</v>
      </c>
      <c r="I715" s="80" t="b">
        <v>0</v>
      </c>
      <c r="J715" s="80" t="b">
        <v>0</v>
      </c>
      <c r="K715" s="80" t="b">
        <v>0</v>
      </c>
      <c r="L715" s="80" t="b">
        <v>0</v>
      </c>
    </row>
    <row r="716" spans="1:12" ht="15">
      <c r="A716" s="114" t="s">
        <v>1648</v>
      </c>
      <c r="B716" s="114" t="s">
        <v>2449</v>
      </c>
      <c r="C716" s="80">
        <v>2</v>
      </c>
      <c r="D716" s="118">
        <v>0.012864784280116417</v>
      </c>
      <c r="E716" s="118">
        <v>1.8260748027008264</v>
      </c>
      <c r="F716" s="80" t="s">
        <v>1507</v>
      </c>
      <c r="G716" s="80" t="b">
        <v>0</v>
      </c>
      <c r="H716" s="80" t="b">
        <v>0</v>
      </c>
      <c r="I716" s="80" t="b">
        <v>0</v>
      </c>
      <c r="J716" s="80" t="b">
        <v>0</v>
      </c>
      <c r="K716" s="80" t="b">
        <v>0</v>
      </c>
      <c r="L716" s="80" t="b">
        <v>0</v>
      </c>
    </row>
    <row r="717" spans="1:12" ht="15">
      <c r="A717" s="114" t="s">
        <v>2449</v>
      </c>
      <c r="B717" s="114" t="s">
        <v>2450</v>
      </c>
      <c r="C717" s="80">
        <v>2</v>
      </c>
      <c r="D717" s="118">
        <v>0.012864784280116417</v>
      </c>
      <c r="E717" s="118">
        <v>1.8260748027008264</v>
      </c>
      <c r="F717" s="80" t="s">
        <v>1507</v>
      </c>
      <c r="G717" s="80" t="b">
        <v>0</v>
      </c>
      <c r="H717" s="80" t="b">
        <v>0</v>
      </c>
      <c r="I717" s="80" t="b">
        <v>0</v>
      </c>
      <c r="J717" s="80" t="b">
        <v>0</v>
      </c>
      <c r="K717" s="80" t="b">
        <v>1</v>
      </c>
      <c r="L717" s="80" t="b">
        <v>0</v>
      </c>
    </row>
    <row r="718" spans="1:12" ht="15">
      <c r="A718" s="114" t="s">
        <v>2450</v>
      </c>
      <c r="B718" s="114" t="s">
        <v>1642</v>
      </c>
      <c r="C718" s="80">
        <v>2</v>
      </c>
      <c r="D718" s="118">
        <v>0.012864784280116417</v>
      </c>
      <c r="E718" s="118">
        <v>1.8260748027008264</v>
      </c>
      <c r="F718" s="80" t="s">
        <v>1507</v>
      </c>
      <c r="G718" s="80" t="b">
        <v>0</v>
      </c>
      <c r="H718" s="80" t="b">
        <v>1</v>
      </c>
      <c r="I718" s="80" t="b">
        <v>0</v>
      </c>
      <c r="J718" s="80" t="b">
        <v>0</v>
      </c>
      <c r="K718" s="80" t="b">
        <v>0</v>
      </c>
      <c r="L718" s="80" t="b">
        <v>0</v>
      </c>
    </row>
    <row r="719" spans="1:12" ht="15">
      <c r="A719" s="114" t="s">
        <v>1642</v>
      </c>
      <c r="B719" s="114" t="s">
        <v>1821</v>
      </c>
      <c r="C719" s="80">
        <v>2</v>
      </c>
      <c r="D719" s="118">
        <v>0.012864784280116417</v>
      </c>
      <c r="E719" s="118">
        <v>1.8260748027008264</v>
      </c>
      <c r="F719" s="80" t="s">
        <v>1507</v>
      </c>
      <c r="G719" s="80" t="b">
        <v>0</v>
      </c>
      <c r="H719" s="80" t="b">
        <v>0</v>
      </c>
      <c r="I719" s="80" t="b">
        <v>0</v>
      </c>
      <c r="J719" s="80" t="b">
        <v>0</v>
      </c>
      <c r="K719" s="80" t="b">
        <v>0</v>
      </c>
      <c r="L719" s="80" t="b">
        <v>0</v>
      </c>
    </row>
    <row r="720" spans="1:12" ht="15">
      <c r="A720" s="114" t="s">
        <v>1821</v>
      </c>
      <c r="B720" s="114" t="s">
        <v>2451</v>
      </c>
      <c r="C720" s="80">
        <v>2</v>
      </c>
      <c r="D720" s="118">
        <v>0.012864784280116417</v>
      </c>
      <c r="E720" s="118">
        <v>1.8260748027008264</v>
      </c>
      <c r="F720" s="80" t="s">
        <v>1507</v>
      </c>
      <c r="G720" s="80" t="b">
        <v>0</v>
      </c>
      <c r="H720" s="80" t="b">
        <v>0</v>
      </c>
      <c r="I720" s="80" t="b">
        <v>0</v>
      </c>
      <c r="J720" s="80" t="b">
        <v>0</v>
      </c>
      <c r="K720" s="80" t="b">
        <v>1</v>
      </c>
      <c r="L720" s="80" t="b">
        <v>0</v>
      </c>
    </row>
    <row r="721" spans="1:12" ht="15">
      <c r="A721" s="114" t="s">
        <v>2451</v>
      </c>
      <c r="B721" s="114" t="s">
        <v>2452</v>
      </c>
      <c r="C721" s="80">
        <v>2</v>
      </c>
      <c r="D721" s="118">
        <v>0.012864784280116417</v>
      </c>
      <c r="E721" s="118">
        <v>1.8260748027008264</v>
      </c>
      <c r="F721" s="80" t="s">
        <v>1507</v>
      </c>
      <c r="G721" s="80" t="b">
        <v>0</v>
      </c>
      <c r="H721" s="80" t="b">
        <v>1</v>
      </c>
      <c r="I721" s="80" t="b">
        <v>0</v>
      </c>
      <c r="J721" s="80" t="b">
        <v>0</v>
      </c>
      <c r="K721" s="80" t="b">
        <v>1</v>
      </c>
      <c r="L721" s="80" t="b">
        <v>0</v>
      </c>
    </row>
    <row r="722" spans="1:12" ht="15">
      <c r="A722" s="114" t="s">
        <v>2452</v>
      </c>
      <c r="B722" s="114" t="s">
        <v>2453</v>
      </c>
      <c r="C722" s="80">
        <v>2</v>
      </c>
      <c r="D722" s="118">
        <v>0.012864784280116417</v>
      </c>
      <c r="E722" s="118">
        <v>1.8260748027008264</v>
      </c>
      <c r="F722" s="80" t="s">
        <v>1507</v>
      </c>
      <c r="G722" s="80" t="b">
        <v>0</v>
      </c>
      <c r="H722" s="80" t="b">
        <v>1</v>
      </c>
      <c r="I722" s="80" t="b">
        <v>0</v>
      </c>
      <c r="J722" s="80" t="b">
        <v>0</v>
      </c>
      <c r="K722" s="80" t="b">
        <v>1</v>
      </c>
      <c r="L722" s="80" t="b">
        <v>0</v>
      </c>
    </row>
    <row r="723" spans="1:12" ht="15">
      <c r="A723" s="114" t="s">
        <v>2456</v>
      </c>
      <c r="B723" s="114" t="s">
        <v>1558</v>
      </c>
      <c r="C723" s="80">
        <v>2</v>
      </c>
      <c r="D723" s="118">
        <v>0.016825705275695116</v>
      </c>
      <c r="E723" s="118">
        <v>1.6499835436451453</v>
      </c>
      <c r="F723" s="80" t="s">
        <v>1507</v>
      </c>
      <c r="G723" s="80" t="b">
        <v>0</v>
      </c>
      <c r="H723" s="80" t="b">
        <v>0</v>
      </c>
      <c r="I723" s="80" t="b">
        <v>0</v>
      </c>
      <c r="J723" s="80" t="b">
        <v>0</v>
      </c>
      <c r="K723" s="80" t="b">
        <v>0</v>
      </c>
      <c r="L723" s="8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C2826-185F-4829-8EDA-91D3E638E967}">
  <dimension ref="A1:V35"/>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80" t="s">
        <v>2483</v>
      </c>
      <c r="B1" s="80" t="s">
        <v>2484</v>
      </c>
      <c r="C1" s="80" t="s">
        <v>2485</v>
      </c>
      <c r="D1" s="80" t="s">
        <v>2487</v>
      </c>
      <c r="E1" s="80" t="s">
        <v>2486</v>
      </c>
      <c r="F1" s="80" t="s">
        <v>2489</v>
      </c>
      <c r="G1" s="80" t="s">
        <v>2488</v>
      </c>
      <c r="H1" s="80" t="s">
        <v>2491</v>
      </c>
      <c r="I1" s="80" t="s">
        <v>2490</v>
      </c>
      <c r="J1" s="80" t="s">
        <v>2493</v>
      </c>
      <c r="K1" s="80" t="s">
        <v>2492</v>
      </c>
      <c r="L1" s="80" t="s">
        <v>2495</v>
      </c>
      <c r="M1" s="80" t="s">
        <v>2494</v>
      </c>
      <c r="N1" s="80" t="s">
        <v>2497</v>
      </c>
      <c r="O1" s="80" t="s">
        <v>2496</v>
      </c>
      <c r="P1" s="80" t="s">
        <v>2499</v>
      </c>
      <c r="Q1" s="80" t="s">
        <v>2498</v>
      </c>
      <c r="R1" s="80" t="s">
        <v>2501</v>
      </c>
      <c r="S1" s="80" t="s">
        <v>2500</v>
      </c>
      <c r="T1" s="80" t="s">
        <v>2503</v>
      </c>
      <c r="U1" s="80" t="s">
        <v>2502</v>
      </c>
      <c r="V1" s="80" t="s">
        <v>2504</v>
      </c>
    </row>
    <row r="2" spans="1:22" ht="15">
      <c r="A2" s="80"/>
      <c r="B2" s="80"/>
      <c r="C2" s="80"/>
      <c r="D2" s="80"/>
      <c r="E2" s="80"/>
      <c r="F2" s="80"/>
      <c r="G2" s="80"/>
      <c r="H2" s="80"/>
      <c r="I2" s="80"/>
      <c r="J2" s="80"/>
      <c r="K2" s="80"/>
      <c r="L2" s="80"/>
      <c r="M2" s="80"/>
      <c r="N2" s="80"/>
      <c r="O2" s="80"/>
      <c r="P2" s="80"/>
      <c r="Q2" s="80"/>
      <c r="R2" s="80"/>
      <c r="S2" s="80"/>
      <c r="T2" s="80"/>
      <c r="U2" s="80"/>
      <c r="V2" s="80"/>
    </row>
    <row r="4" spans="1:22" ht="15" customHeight="1">
      <c r="A4" s="80" t="s">
        <v>2506</v>
      </c>
      <c r="B4" s="80" t="s">
        <v>2484</v>
      </c>
      <c r="C4" s="80" t="s">
        <v>2507</v>
      </c>
      <c r="D4" s="80" t="s">
        <v>2487</v>
      </c>
      <c r="E4" s="80" t="s">
        <v>2508</v>
      </c>
      <c r="F4" s="80" t="s">
        <v>2489</v>
      </c>
      <c r="G4" s="80" t="s">
        <v>2509</v>
      </c>
      <c r="H4" s="80" t="s">
        <v>2491</v>
      </c>
      <c r="I4" s="80" t="s">
        <v>2510</v>
      </c>
      <c r="J4" s="80" t="s">
        <v>2493</v>
      </c>
      <c r="K4" s="80" t="s">
        <v>2511</v>
      </c>
      <c r="L4" s="80" t="s">
        <v>2495</v>
      </c>
      <c r="M4" s="80" t="s">
        <v>2512</v>
      </c>
      <c r="N4" s="80" t="s">
        <v>2497</v>
      </c>
      <c r="O4" s="80" t="s">
        <v>2513</v>
      </c>
      <c r="P4" s="80" t="s">
        <v>2499</v>
      </c>
      <c r="Q4" s="80" t="s">
        <v>2514</v>
      </c>
      <c r="R4" s="80" t="s">
        <v>2501</v>
      </c>
      <c r="S4" s="80" t="s">
        <v>2515</v>
      </c>
      <c r="T4" s="80" t="s">
        <v>2503</v>
      </c>
      <c r="U4" s="80" t="s">
        <v>2516</v>
      </c>
      <c r="V4" s="80" t="s">
        <v>2504</v>
      </c>
    </row>
    <row r="5" spans="1:22" ht="15">
      <c r="A5" s="80"/>
      <c r="B5" s="80"/>
      <c r="C5" s="80"/>
      <c r="D5" s="80"/>
      <c r="E5" s="80"/>
      <c r="F5" s="80"/>
      <c r="G5" s="80"/>
      <c r="H5" s="80"/>
      <c r="I5" s="80"/>
      <c r="J5" s="80"/>
      <c r="K5" s="80"/>
      <c r="L5" s="80"/>
      <c r="M5" s="80"/>
      <c r="N5" s="80"/>
      <c r="O5" s="80"/>
      <c r="P5" s="80"/>
      <c r="Q5" s="80"/>
      <c r="R5" s="80"/>
      <c r="S5" s="80"/>
      <c r="T5" s="80"/>
      <c r="U5" s="80"/>
      <c r="V5" s="80"/>
    </row>
    <row r="7" spans="1:22" ht="15" customHeight="1">
      <c r="A7" s="13" t="s">
        <v>2518</v>
      </c>
      <c r="B7" s="13" t="s">
        <v>2484</v>
      </c>
      <c r="C7" s="80" t="s">
        <v>2521</v>
      </c>
      <c r="D7" s="80" t="s">
        <v>2487</v>
      </c>
      <c r="E7" s="80" t="s">
        <v>2522</v>
      </c>
      <c r="F7" s="80" t="s">
        <v>2489</v>
      </c>
      <c r="G7" s="80" t="s">
        <v>2523</v>
      </c>
      <c r="H7" s="80" t="s">
        <v>2491</v>
      </c>
      <c r="I7" s="80" t="s">
        <v>2524</v>
      </c>
      <c r="J7" s="80" t="s">
        <v>2493</v>
      </c>
      <c r="K7" s="13" t="s">
        <v>2525</v>
      </c>
      <c r="L7" s="13" t="s">
        <v>2495</v>
      </c>
      <c r="M7" s="80" t="s">
        <v>2526</v>
      </c>
      <c r="N7" s="80" t="s">
        <v>2497</v>
      </c>
      <c r="O7" s="13" t="s">
        <v>2527</v>
      </c>
      <c r="P7" s="13" t="s">
        <v>2499</v>
      </c>
      <c r="Q7" s="80" t="s">
        <v>2528</v>
      </c>
      <c r="R7" s="80" t="s">
        <v>2501</v>
      </c>
      <c r="S7" s="80" t="s">
        <v>2529</v>
      </c>
      <c r="T7" s="80" t="s">
        <v>2503</v>
      </c>
      <c r="U7" s="80" t="s">
        <v>2530</v>
      </c>
      <c r="V7" s="80" t="s">
        <v>2504</v>
      </c>
    </row>
    <row r="8" spans="1:22" ht="15">
      <c r="A8" s="80" t="s">
        <v>2519</v>
      </c>
      <c r="B8" s="80">
        <v>1</v>
      </c>
      <c r="C8" s="80"/>
      <c r="D8" s="80"/>
      <c r="E8" s="80"/>
      <c r="F8" s="80"/>
      <c r="G8" s="80"/>
      <c r="H8" s="80"/>
      <c r="I8" s="80"/>
      <c r="J8" s="80"/>
      <c r="K8" s="80" t="s">
        <v>2519</v>
      </c>
      <c r="L8" s="80">
        <v>1</v>
      </c>
      <c r="M8" s="80"/>
      <c r="N8" s="80"/>
      <c r="O8" s="80" t="s">
        <v>2520</v>
      </c>
      <c r="P8" s="80">
        <v>1</v>
      </c>
      <c r="Q8" s="80"/>
      <c r="R8" s="80"/>
      <c r="S8" s="80"/>
      <c r="T8" s="80"/>
      <c r="U8" s="80"/>
      <c r="V8" s="80"/>
    </row>
    <row r="9" spans="1:22" ht="15">
      <c r="A9" s="80" t="s">
        <v>2520</v>
      </c>
      <c r="B9" s="80">
        <v>1</v>
      </c>
      <c r="C9" s="80"/>
      <c r="D9" s="80"/>
      <c r="E9" s="80"/>
      <c r="F9" s="80"/>
      <c r="G9" s="80"/>
      <c r="H9" s="80"/>
      <c r="I9" s="80"/>
      <c r="J9" s="80"/>
      <c r="K9" s="80"/>
      <c r="L9" s="80"/>
      <c r="M9" s="80"/>
      <c r="N9" s="80"/>
      <c r="O9" s="80"/>
      <c r="P9" s="80"/>
      <c r="Q9" s="80"/>
      <c r="R9" s="80"/>
      <c r="S9" s="80"/>
      <c r="T9" s="80"/>
      <c r="U9" s="80"/>
      <c r="V9" s="80"/>
    </row>
    <row r="12" spans="1:22" ht="15" customHeight="1">
      <c r="A12" s="13" t="s">
        <v>2532</v>
      </c>
      <c r="B12" s="13" t="s">
        <v>2484</v>
      </c>
      <c r="C12" s="13" t="s">
        <v>2533</v>
      </c>
      <c r="D12" s="13" t="s">
        <v>2487</v>
      </c>
      <c r="E12" s="13" t="s">
        <v>2534</v>
      </c>
      <c r="F12" s="13" t="s">
        <v>2489</v>
      </c>
      <c r="G12" s="13" t="s">
        <v>2535</v>
      </c>
      <c r="H12" s="13" t="s">
        <v>2491</v>
      </c>
      <c r="I12" s="13" t="s">
        <v>2536</v>
      </c>
      <c r="J12" s="13" t="s">
        <v>2493</v>
      </c>
      <c r="K12" s="13" t="s">
        <v>2537</v>
      </c>
      <c r="L12" s="13" t="s">
        <v>2495</v>
      </c>
      <c r="M12" s="13" t="s">
        <v>2538</v>
      </c>
      <c r="N12" s="13" t="s">
        <v>2497</v>
      </c>
      <c r="O12" s="13" t="s">
        <v>2539</v>
      </c>
      <c r="P12" s="13" t="s">
        <v>2499</v>
      </c>
      <c r="Q12" s="13" t="s">
        <v>2540</v>
      </c>
      <c r="R12" s="13" t="s">
        <v>2501</v>
      </c>
      <c r="S12" s="13" t="s">
        <v>2541</v>
      </c>
      <c r="T12" s="13" t="s">
        <v>2503</v>
      </c>
      <c r="U12" s="13" t="s">
        <v>2542</v>
      </c>
      <c r="V12" s="13" t="s">
        <v>2504</v>
      </c>
    </row>
    <row r="13" spans="1:22" ht="15">
      <c r="A13" s="114" t="s">
        <v>1532</v>
      </c>
      <c r="B13" s="114">
        <v>387</v>
      </c>
      <c r="C13" s="114" t="s">
        <v>1541</v>
      </c>
      <c r="D13" s="114">
        <v>21</v>
      </c>
      <c r="E13" s="114" t="s">
        <v>1538</v>
      </c>
      <c r="F13" s="114">
        <v>56</v>
      </c>
      <c r="G13" s="114" t="s">
        <v>1537</v>
      </c>
      <c r="H13" s="114">
        <v>13</v>
      </c>
      <c r="I13" s="114" t="s">
        <v>1537</v>
      </c>
      <c r="J13" s="114">
        <v>11</v>
      </c>
      <c r="K13" s="114" t="s">
        <v>1541</v>
      </c>
      <c r="L13" s="114">
        <v>6</v>
      </c>
      <c r="M13" s="114" t="s">
        <v>1853</v>
      </c>
      <c r="N13" s="114">
        <v>4</v>
      </c>
      <c r="O13" s="114" t="s">
        <v>1742</v>
      </c>
      <c r="P13" s="114">
        <v>6</v>
      </c>
      <c r="Q13" s="114" t="s">
        <v>1591</v>
      </c>
      <c r="R13" s="114">
        <v>4</v>
      </c>
      <c r="S13" s="114" t="s">
        <v>1604</v>
      </c>
      <c r="T13" s="114">
        <v>2</v>
      </c>
      <c r="U13" s="114" t="s">
        <v>2367</v>
      </c>
      <c r="V13" s="114">
        <v>2</v>
      </c>
    </row>
    <row r="14" spans="1:22" ht="15">
      <c r="A14" s="114" t="s">
        <v>1533</v>
      </c>
      <c r="B14" s="114">
        <v>550</v>
      </c>
      <c r="C14" s="114" t="s">
        <v>1537</v>
      </c>
      <c r="D14" s="114">
        <v>19</v>
      </c>
      <c r="E14" s="114" t="s">
        <v>1546</v>
      </c>
      <c r="F14" s="114">
        <v>31</v>
      </c>
      <c r="G14" s="114" t="s">
        <v>1545</v>
      </c>
      <c r="H14" s="114">
        <v>11</v>
      </c>
      <c r="I14" s="114" t="s">
        <v>1741</v>
      </c>
      <c r="J14" s="114">
        <v>6</v>
      </c>
      <c r="K14" s="114" t="s">
        <v>1545</v>
      </c>
      <c r="L14" s="114">
        <v>6</v>
      </c>
      <c r="M14" s="114" t="s">
        <v>1980</v>
      </c>
      <c r="N14" s="114">
        <v>3</v>
      </c>
      <c r="O14" s="114" t="s">
        <v>1541</v>
      </c>
      <c r="P14" s="114">
        <v>4</v>
      </c>
      <c r="Q14" s="114" t="s">
        <v>1584</v>
      </c>
      <c r="R14" s="114">
        <v>4</v>
      </c>
      <c r="S14" s="114"/>
      <c r="T14" s="114"/>
      <c r="U14" s="114"/>
      <c r="V14" s="114"/>
    </row>
    <row r="15" spans="1:22" ht="15">
      <c r="A15" s="114" t="s">
        <v>1534</v>
      </c>
      <c r="B15" s="114">
        <v>0</v>
      </c>
      <c r="C15" s="114" t="s">
        <v>1571</v>
      </c>
      <c r="D15" s="114">
        <v>17</v>
      </c>
      <c r="E15" s="114" t="s">
        <v>1543</v>
      </c>
      <c r="F15" s="114">
        <v>30</v>
      </c>
      <c r="G15" s="114" t="s">
        <v>1542</v>
      </c>
      <c r="H15" s="114">
        <v>9</v>
      </c>
      <c r="I15" s="114" t="s">
        <v>1855</v>
      </c>
      <c r="J15" s="114">
        <v>4</v>
      </c>
      <c r="K15" s="114" t="s">
        <v>1537</v>
      </c>
      <c r="L15" s="114">
        <v>6</v>
      </c>
      <c r="M15" s="114" t="s">
        <v>1625</v>
      </c>
      <c r="N15" s="114">
        <v>3</v>
      </c>
      <c r="O15" s="114" t="s">
        <v>1557</v>
      </c>
      <c r="P15" s="114">
        <v>4</v>
      </c>
      <c r="Q15" s="114" t="s">
        <v>1540</v>
      </c>
      <c r="R15" s="114">
        <v>3</v>
      </c>
      <c r="S15" s="114"/>
      <c r="T15" s="114"/>
      <c r="U15" s="114"/>
      <c r="V15" s="114"/>
    </row>
    <row r="16" spans="1:22" ht="15">
      <c r="A16" s="114" t="s">
        <v>1535</v>
      </c>
      <c r="B16" s="114">
        <v>10761</v>
      </c>
      <c r="C16" s="114" t="s">
        <v>1577</v>
      </c>
      <c r="D16" s="114">
        <v>15</v>
      </c>
      <c r="E16" s="114" t="s">
        <v>1537</v>
      </c>
      <c r="F16" s="114">
        <v>29</v>
      </c>
      <c r="G16" s="114" t="s">
        <v>1630</v>
      </c>
      <c r="H16" s="114">
        <v>8</v>
      </c>
      <c r="I16" s="114" t="s">
        <v>1542</v>
      </c>
      <c r="J16" s="114">
        <v>4</v>
      </c>
      <c r="K16" s="114" t="s">
        <v>1542</v>
      </c>
      <c r="L16" s="114">
        <v>5</v>
      </c>
      <c r="M16" s="114" t="s">
        <v>1580</v>
      </c>
      <c r="N16" s="114">
        <v>3</v>
      </c>
      <c r="O16" s="114" t="s">
        <v>1634</v>
      </c>
      <c r="P16" s="114">
        <v>3</v>
      </c>
      <c r="Q16" s="114" t="s">
        <v>1781</v>
      </c>
      <c r="R16" s="114">
        <v>3</v>
      </c>
      <c r="S16" s="114"/>
      <c r="T16" s="114"/>
      <c r="U16" s="114"/>
      <c r="V16" s="114"/>
    </row>
    <row r="17" spans="1:22" ht="15">
      <c r="A17" s="114" t="s">
        <v>1536</v>
      </c>
      <c r="B17" s="114">
        <v>11698</v>
      </c>
      <c r="C17" s="114" t="s">
        <v>1627</v>
      </c>
      <c r="D17" s="114">
        <v>10</v>
      </c>
      <c r="E17" s="114" t="s">
        <v>1547</v>
      </c>
      <c r="F17" s="114">
        <v>28</v>
      </c>
      <c r="G17" s="114" t="s">
        <v>1672</v>
      </c>
      <c r="H17" s="114">
        <v>8</v>
      </c>
      <c r="I17" s="114" t="s">
        <v>1552</v>
      </c>
      <c r="J17" s="114">
        <v>4</v>
      </c>
      <c r="K17" s="114" t="s">
        <v>1552</v>
      </c>
      <c r="L17" s="114">
        <v>5</v>
      </c>
      <c r="M17" s="114" t="s">
        <v>1982</v>
      </c>
      <c r="N17" s="114">
        <v>3</v>
      </c>
      <c r="O17" s="114" t="s">
        <v>1559</v>
      </c>
      <c r="P17" s="114">
        <v>3</v>
      </c>
      <c r="Q17" s="114" t="s">
        <v>1558</v>
      </c>
      <c r="R17" s="114">
        <v>3</v>
      </c>
      <c r="S17" s="114"/>
      <c r="T17" s="114"/>
      <c r="U17" s="114"/>
      <c r="V17" s="114"/>
    </row>
    <row r="18" spans="1:22" ht="15">
      <c r="A18" s="114" t="s">
        <v>1537</v>
      </c>
      <c r="B18" s="114">
        <v>79</v>
      </c>
      <c r="C18" s="114" t="s">
        <v>1611</v>
      </c>
      <c r="D18" s="114">
        <v>10</v>
      </c>
      <c r="E18" s="114" t="s">
        <v>1539</v>
      </c>
      <c r="F18" s="114">
        <v>26</v>
      </c>
      <c r="G18" s="114" t="s">
        <v>1579</v>
      </c>
      <c r="H18" s="114">
        <v>7</v>
      </c>
      <c r="I18" s="114" t="s">
        <v>1856</v>
      </c>
      <c r="J18" s="114">
        <v>4</v>
      </c>
      <c r="K18" s="114" t="s">
        <v>1679</v>
      </c>
      <c r="L18" s="114">
        <v>5</v>
      </c>
      <c r="M18" s="114" t="s">
        <v>1983</v>
      </c>
      <c r="N18" s="114">
        <v>3</v>
      </c>
      <c r="O18" s="114" t="s">
        <v>1544</v>
      </c>
      <c r="P18" s="114">
        <v>3</v>
      </c>
      <c r="Q18" s="114" t="s">
        <v>2068</v>
      </c>
      <c r="R18" s="114">
        <v>3</v>
      </c>
      <c r="S18" s="114"/>
      <c r="T18" s="114"/>
      <c r="U18" s="114"/>
      <c r="V18" s="114"/>
    </row>
    <row r="19" spans="1:22" ht="15">
      <c r="A19" s="114" t="s">
        <v>1538</v>
      </c>
      <c r="B19" s="114">
        <v>56</v>
      </c>
      <c r="C19" s="114" t="s">
        <v>1544</v>
      </c>
      <c r="D19" s="114">
        <v>9</v>
      </c>
      <c r="E19" s="114" t="s">
        <v>1540</v>
      </c>
      <c r="F19" s="114">
        <v>24</v>
      </c>
      <c r="G19" s="114" t="s">
        <v>1552</v>
      </c>
      <c r="H19" s="114">
        <v>7</v>
      </c>
      <c r="I19" s="114" t="s">
        <v>1572</v>
      </c>
      <c r="J19" s="114">
        <v>4</v>
      </c>
      <c r="K19" s="114" t="s">
        <v>1756</v>
      </c>
      <c r="L19" s="114">
        <v>4</v>
      </c>
      <c r="M19" s="114" t="s">
        <v>1641</v>
      </c>
      <c r="N19" s="114">
        <v>2</v>
      </c>
      <c r="O19" s="114" t="s">
        <v>1555</v>
      </c>
      <c r="P19" s="114">
        <v>3</v>
      </c>
      <c r="Q19" s="114" t="s">
        <v>1569</v>
      </c>
      <c r="R19" s="114">
        <v>2</v>
      </c>
      <c r="S19" s="114"/>
      <c r="T19" s="114"/>
      <c r="U19" s="114"/>
      <c r="V19" s="114"/>
    </row>
    <row r="20" spans="1:22" ht="15">
      <c r="A20" s="114" t="s">
        <v>1539</v>
      </c>
      <c r="B20" s="114">
        <v>45</v>
      </c>
      <c r="C20" s="114" t="s">
        <v>1545</v>
      </c>
      <c r="D20" s="114">
        <v>9</v>
      </c>
      <c r="E20" s="114" t="s">
        <v>1548</v>
      </c>
      <c r="F20" s="114">
        <v>22</v>
      </c>
      <c r="G20" s="114" t="s">
        <v>1559</v>
      </c>
      <c r="H20" s="114">
        <v>7</v>
      </c>
      <c r="I20" s="114" t="s">
        <v>1541</v>
      </c>
      <c r="J20" s="114">
        <v>4</v>
      </c>
      <c r="K20" s="114" t="s">
        <v>1656</v>
      </c>
      <c r="L20" s="114">
        <v>4</v>
      </c>
      <c r="M20" s="114" t="s">
        <v>1559</v>
      </c>
      <c r="N20" s="114">
        <v>2</v>
      </c>
      <c r="O20" s="114" t="s">
        <v>1545</v>
      </c>
      <c r="P20" s="114">
        <v>2</v>
      </c>
      <c r="Q20" s="114" t="s">
        <v>1607</v>
      </c>
      <c r="R20" s="114">
        <v>2</v>
      </c>
      <c r="S20" s="114"/>
      <c r="T20" s="114"/>
      <c r="U20" s="114"/>
      <c r="V20" s="114"/>
    </row>
    <row r="21" spans="1:22" ht="15">
      <c r="A21" s="114" t="s">
        <v>1540</v>
      </c>
      <c r="B21" s="114">
        <v>42</v>
      </c>
      <c r="C21" s="114" t="s">
        <v>1612</v>
      </c>
      <c r="D21" s="114">
        <v>9</v>
      </c>
      <c r="E21" s="114" t="s">
        <v>1550</v>
      </c>
      <c r="F21" s="114">
        <v>21</v>
      </c>
      <c r="G21" s="114" t="s">
        <v>1562</v>
      </c>
      <c r="H21" s="114">
        <v>7</v>
      </c>
      <c r="I21" s="114" t="s">
        <v>1628</v>
      </c>
      <c r="J21" s="114">
        <v>3</v>
      </c>
      <c r="K21" s="114" t="s">
        <v>1558</v>
      </c>
      <c r="L21" s="114">
        <v>4</v>
      </c>
      <c r="M21" s="114" t="s">
        <v>1550</v>
      </c>
      <c r="N21" s="114">
        <v>2</v>
      </c>
      <c r="O21" s="114" t="s">
        <v>2295</v>
      </c>
      <c r="P21" s="114">
        <v>2</v>
      </c>
      <c r="Q21" s="114" t="s">
        <v>2447</v>
      </c>
      <c r="R21" s="114">
        <v>2</v>
      </c>
      <c r="S21" s="114"/>
      <c r="T21" s="114"/>
      <c r="U21" s="114"/>
      <c r="V21" s="114"/>
    </row>
    <row r="22" spans="1:22" ht="15">
      <c r="A22" s="114" t="s">
        <v>1541</v>
      </c>
      <c r="B22" s="114">
        <v>41</v>
      </c>
      <c r="C22" s="114" t="s">
        <v>1573</v>
      </c>
      <c r="D22" s="114">
        <v>8</v>
      </c>
      <c r="E22" s="114" t="s">
        <v>1551</v>
      </c>
      <c r="F22" s="114">
        <v>21</v>
      </c>
      <c r="G22" s="114" t="s">
        <v>1539</v>
      </c>
      <c r="H22" s="114">
        <v>6</v>
      </c>
      <c r="I22" s="114" t="s">
        <v>1706</v>
      </c>
      <c r="J22" s="114">
        <v>3</v>
      </c>
      <c r="K22" s="114" t="s">
        <v>1896</v>
      </c>
      <c r="L22" s="114">
        <v>3</v>
      </c>
      <c r="M22" s="114" t="s">
        <v>2257</v>
      </c>
      <c r="N22" s="114">
        <v>2</v>
      </c>
      <c r="O22" s="114" t="s">
        <v>1731</v>
      </c>
      <c r="P22" s="114">
        <v>2</v>
      </c>
      <c r="Q22" s="114" t="s">
        <v>1567</v>
      </c>
      <c r="R22" s="114">
        <v>2</v>
      </c>
      <c r="S22" s="114"/>
      <c r="T22" s="114"/>
      <c r="U22" s="114"/>
      <c r="V22" s="114"/>
    </row>
    <row r="25" spans="1:22" ht="15" customHeight="1">
      <c r="A25" s="13" t="s">
        <v>2549</v>
      </c>
      <c r="B25" s="13" t="s">
        <v>2484</v>
      </c>
      <c r="C25" s="13" t="s">
        <v>2556</v>
      </c>
      <c r="D25" s="13" t="s">
        <v>2487</v>
      </c>
      <c r="E25" s="13" t="s">
        <v>2564</v>
      </c>
      <c r="F25" s="13" t="s">
        <v>2489</v>
      </c>
      <c r="G25" s="13" t="s">
        <v>2568</v>
      </c>
      <c r="H25" s="13" t="s">
        <v>2491</v>
      </c>
      <c r="I25" s="13" t="s">
        <v>2573</v>
      </c>
      <c r="J25" s="13" t="s">
        <v>2493</v>
      </c>
      <c r="K25" s="13" t="s">
        <v>2582</v>
      </c>
      <c r="L25" s="13" t="s">
        <v>2495</v>
      </c>
      <c r="M25" s="13" t="s">
        <v>2589</v>
      </c>
      <c r="N25" s="13" t="s">
        <v>2497</v>
      </c>
      <c r="O25" s="13" t="s">
        <v>2596</v>
      </c>
      <c r="P25" s="13" t="s">
        <v>2499</v>
      </c>
      <c r="Q25" s="13" t="s">
        <v>2598</v>
      </c>
      <c r="R25" s="13" t="s">
        <v>2501</v>
      </c>
      <c r="S25" s="80" t="s">
        <v>2607</v>
      </c>
      <c r="T25" s="80" t="s">
        <v>2503</v>
      </c>
      <c r="U25" s="80" t="s">
        <v>2608</v>
      </c>
      <c r="V25" s="80" t="s">
        <v>2504</v>
      </c>
    </row>
    <row r="26" spans="1:22" ht="15">
      <c r="A26" s="114" t="s">
        <v>2550</v>
      </c>
      <c r="B26" s="114">
        <v>21</v>
      </c>
      <c r="C26" s="114" t="s">
        <v>2550</v>
      </c>
      <c r="D26" s="114">
        <v>8</v>
      </c>
      <c r="E26" s="114" t="s">
        <v>2551</v>
      </c>
      <c r="F26" s="114">
        <v>13</v>
      </c>
      <c r="G26" s="114" t="s">
        <v>2552</v>
      </c>
      <c r="H26" s="114">
        <v>6</v>
      </c>
      <c r="I26" s="114" t="s">
        <v>2574</v>
      </c>
      <c r="J26" s="114">
        <v>2</v>
      </c>
      <c r="K26" s="114" t="s">
        <v>2550</v>
      </c>
      <c r="L26" s="114">
        <v>5</v>
      </c>
      <c r="M26" s="114" t="s">
        <v>2590</v>
      </c>
      <c r="N26" s="114">
        <v>3</v>
      </c>
      <c r="O26" s="114" t="s">
        <v>2550</v>
      </c>
      <c r="P26" s="114">
        <v>2</v>
      </c>
      <c r="Q26" s="114" t="s">
        <v>2599</v>
      </c>
      <c r="R26" s="114">
        <v>2</v>
      </c>
      <c r="S26" s="114"/>
      <c r="T26" s="114"/>
      <c r="U26" s="114"/>
      <c r="V26" s="114"/>
    </row>
    <row r="27" spans="1:22" ht="15">
      <c r="A27" s="114" t="s">
        <v>2551</v>
      </c>
      <c r="B27" s="114">
        <v>13</v>
      </c>
      <c r="C27" s="114" t="s">
        <v>2555</v>
      </c>
      <c r="D27" s="114">
        <v>6</v>
      </c>
      <c r="E27" s="114" t="s">
        <v>2553</v>
      </c>
      <c r="F27" s="114">
        <v>12</v>
      </c>
      <c r="G27" s="114" t="s">
        <v>2569</v>
      </c>
      <c r="H27" s="114">
        <v>3</v>
      </c>
      <c r="I27" s="114" t="s">
        <v>2575</v>
      </c>
      <c r="J27" s="114">
        <v>2</v>
      </c>
      <c r="K27" s="114" t="s">
        <v>2552</v>
      </c>
      <c r="L27" s="114">
        <v>3</v>
      </c>
      <c r="M27" s="114" t="s">
        <v>2591</v>
      </c>
      <c r="N27" s="114">
        <v>3</v>
      </c>
      <c r="O27" s="114" t="s">
        <v>2597</v>
      </c>
      <c r="P27" s="114">
        <v>2</v>
      </c>
      <c r="Q27" s="114" t="s">
        <v>2600</v>
      </c>
      <c r="R27" s="114">
        <v>2</v>
      </c>
      <c r="S27" s="114"/>
      <c r="T27" s="114"/>
      <c r="U27" s="114"/>
      <c r="V27" s="114"/>
    </row>
    <row r="28" spans="1:22" ht="15">
      <c r="A28" s="114" t="s">
        <v>2552</v>
      </c>
      <c r="B28" s="114">
        <v>12</v>
      </c>
      <c r="C28" s="114" t="s">
        <v>2557</v>
      </c>
      <c r="D28" s="114">
        <v>4</v>
      </c>
      <c r="E28" s="114" t="s">
        <v>2554</v>
      </c>
      <c r="F28" s="114">
        <v>7</v>
      </c>
      <c r="G28" s="114" t="s">
        <v>2570</v>
      </c>
      <c r="H28" s="114">
        <v>3</v>
      </c>
      <c r="I28" s="114" t="s">
        <v>2576</v>
      </c>
      <c r="J28" s="114">
        <v>2</v>
      </c>
      <c r="K28" s="114" t="s">
        <v>2583</v>
      </c>
      <c r="L28" s="114">
        <v>2</v>
      </c>
      <c r="M28" s="114" t="s">
        <v>2592</v>
      </c>
      <c r="N28" s="114">
        <v>2</v>
      </c>
      <c r="O28" s="114"/>
      <c r="P28" s="114"/>
      <c r="Q28" s="114" t="s">
        <v>3214</v>
      </c>
      <c r="R28" s="114">
        <v>2</v>
      </c>
      <c r="S28" s="114"/>
      <c r="T28" s="114"/>
      <c r="U28" s="114"/>
      <c r="V28" s="114"/>
    </row>
    <row r="29" spans="1:22" ht="15">
      <c r="A29" s="114" t="s">
        <v>2553</v>
      </c>
      <c r="B29" s="114">
        <v>12</v>
      </c>
      <c r="C29" s="114" t="s">
        <v>2558</v>
      </c>
      <c r="D29" s="114">
        <v>4</v>
      </c>
      <c r="E29" s="114" t="s">
        <v>2565</v>
      </c>
      <c r="F29" s="114">
        <v>6</v>
      </c>
      <c r="G29" s="114" t="s">
        <v>2571</v>
      </c>
      <c r="H29" s="114">
        <v>3</v>
      </c>
      <c r="I29" s="114" t="s">
        <v>2577</v>
      </c>
      <c r="J29" s="114">
        <v>2</v>
      </c>
      <c r="K29" s="114" t="s">
        <v>2584</v>
      </c>
      <c r="L29" s="114">
        <v>2</v>
      </c>
      <c r="M29" s="114" t="s">
        <v>2593</v>
      </c>
      <c r="N29" s="114">
        <v>2</v>
      </c>
      <c r="O29" s="114"/>
      <c r="P29" s="114"/>
      <c r="Q29" s="114" t="s">
        <v>2601</v>
      </c>
      <c r="R29" s="114">
        <v>2</v>
      </c>
      <c r="S29" s="114"/>
      <c r="T29" s="114"/>
      <c r="U29" s="114"/>
      <c r="V29" s="114"/>
    </row>
    <row r="30" spans="1:22" ht="15">
      <c r="A30" s="114" t="s">
        <v>2554</v>
      </c>
      <c r="B30" s="114">
        <v>7</v>
      </c>
      <c r="C30" s="114" t="s">
        <v>2559</v>
      </c>
      <c r="D30" s="114">
        <v>4</v>
      </c>
      <c r="E30" s="114" t="s">
        <v>2566</v>
      </c>
      <c r="F30" s="114">
        <v>6</v>
      </c>
      <c r="G30" s="114" t="s">
        <v>2550</v>
      </c>
      <c r="H30" s="114">
        <v>3</v>
      </c>
      <c r="I30" s="114" t="s">
        <v>2578</v>
      </c>
      <c r="J30" s="114">
        <v>2</v>
      </c>
      <c r="K30" s="114" t="s">
        <v>2585</v>
      </c>
      <c r="L30" s="114">
        <v>2</v>
      </c>
      <c r="M30" s="114" t="s">
        <v>2594</v>
      </c>
      <c r="N30" s="114">
        <v>2</v>
      </c>
      <c r="O30" s="114"/>
      <c r="P30" s="114"/>
      <c r="Q30" s="114" t="s">
        <v>2602</v>
      </c>
      <c r="R30" s="114">
        <v>2</v>
      </c>
      <c r="S30" s="114"/>
      <c r="T30" s="114"/>
      <c r="U30" s="114"/>
      <c r="V30" s="114"/>
    </row>
    <row r="31" spans="1:22" ht="15">
      <c r="A31" s="114" t="s">
        <v>2555</v>
      </c>
      <c r="B31" s="114">
        <v>6</v>
      </c>
      <c r="C31" s="114" t="s">
        <v>2560</v>
      </c>
      <c r="D31" s="114">
        <v>3</v>
      </c>
      <c r="E31" s="114" t="s">
        <v>2567</v>
      </c>
      <c r="F31" s="114">
        <v>6</v>
      </c>
      <c r="G31" s="114" t="s">
        <v>2572</v>
      </c>
      <c r="H31" s="114">
        <v>3</v>
      </c>
      <c r="I31" s="114" t="s">
        <v>2579</v>
      </c>
      <c r="J31" s="114">
        <v>2</v>
      </c>
      <c r="K31" s="114" t="s">
        <v>2586</v>
      </c>
      <c r="L31" s="114">
        <v>2</v>
      </c>
      <c r="M31" s="114" t="s">
        <v>2595</v>
      </c>
      <c r="N31" s="114">
        <v>2</v>
      </c>
      <c r="O31" s="114"/>
      <c r="P31" s="114"/>
      <c r="Q31" s="114" t="s">
        <v>2603</v>
      </c>
      <c r="R31" s="114">
        <v>2</v>
      </c>
      <c r="S31" s="114"/>
      <c r="T31" s="114"/>
      <c r="U31" s="114"/>
      <c r="V31" s="114"/>
    </row>
    <row r="32" spans="1:22" ht="15">
      <c r="A32" s="114" t="s">
        <v>2565</v>
      </c>
      <c r="B32" s="114">
        <v>6</v>
      </c>
      <c r="C32" s="114" t="s">
        <v>2561</v>
      </c>
      <c r="D32" s="114">
        <v>3</v>
      </c>
      <c r="E32" s="114" t="s">
        <v>3205</v>
      </c>
      <c r="F32" s="114">
        <v>6</v>
      </c>
      <c r="G32" s="114" t="s">
        <v>3210</v>
      </c>
      <c r="H32" s="114">
        <v>2</v>
      </c>
      <c r="I32" s="114" t="s">
        <v>2552</v>
      </c>
      <c r="J32" s="114">
        <v>2</v>
      </c>
      <c r="K32" s="114" t="s">
        <v>2587</v>
      </c>
      <c r="L32" s="114">
        <v>2</v>
      </c>
      <c r="M32" s="114"/>
      <c r="N32" s="114"/>
      <c r="O32" s="114"/>
      <c r="P32" s="114"/>
      <c r="Q32" s="114" t="s">
        <v>2604</v>
      </c>
      <c r="R32" s="114">
        <v>2</v>
      </c>
      <c r="S32" s="114"/>
      <c r="T32" s="114"/>
      <c r="U32" s="114"/>
      <c r="V32" s="114"/>
    </row>
    <row r="33" spans="1:22" ht="15">
      <c r="A33" s="114" t="s">
        <v>3205</v>
      </c>
      <c r="B33" s="114">
        <v>6</v>
      </c>
      <c r="C33" s="114" t="s">
        <v>2562</v>
      </c>
      <c r="D33" s="114">
        <v>2</v>
      </c>
      <c r="E33" s="114" t="s">
        <v>3207</v>
      </c>
      <c r="F33" s="114">
        <v>5</v>
      </c>
      <c r="G33" s="114" t="s">
        <v>3211</v>
      </c>
      <c r="H33" s="114">
        <v>2</v>
      </c>
      <c r="I33" s="114" t="s">
        <v>2550</v>
      </c>
      <c r="J33" s="114">
        <v>2</v>
      </c>
      <c r="K33" s="114" t="s">
        <v>2588</v>
      </c>
      <c r="L33" s="114">
        <v>2</v>
      </c>
      <c r="M33" s="114"/>
      <c r="N33" s="114"/>
      <c r="O33" s="114"/>
      <c r="P33" s="114"/>
      <c r="Q33" s="114" t="s">
        <v>2605</v>
      </c>
      <c r="R33" s="114">
        <v>2</v>
      </c>
      <c r="S33" s="114"/>
      <c r="T33" s="114"/>
      <c r="U33" s="114"/>
      <c r="V33" s="114"/>
    </row>
    <row r="34" spans="1:22" ht="15">
      <c r="A34" s="114" t="s">
        <v>2566</v>
      </c>
      <c r="B34" s="114">
        <v>6</v>
      </c>
      <c r="C34" s="114" t="s">
        <v>2563</v>
      </c>
      <c r="D34" s="114">
        <v>2</v>
      </c>
      <c r="E34" s="114" t="s">
        <v>3208</v>
      </c>
      <c r="F34" s="114">
        <v>5</v>
      </c>
      <c r="G34" s="114" t="s">
        <v>3212</v>
      </c>
      <c r="H34" s="114">
        <v>2</v>
      </c>
      <c r="I34" s="114" t="s">
        <v>2580</v>
      </c>
      <c r="J34" s="114">
        <v>2</v>
      </c>
      <c r="K34" s="114" t="s">
        <v>2580</v>
      </c>
      <c r="L34" s="114">
        <v>2</v>
      </c>
      <c r="M34" s="114"/>
      <c r="N34" s="114"/>
      <c r="O34" s="114"/>
      <c r="P34" s="114"/>
      <c r="Q34" s="114" t="s">
        <v>2606</v>
      </c>
      <c r="R34" s="114">
        <v>2</v>
      </c>
      <c r="S34" s="114"/>
      <c r="T34" s="114"/>
      <c r="U34" s="114"/>
      <c r="V34" s="114"/>
    </row>
    <row r="35" spans="1:22" ht="15">
      <c r="A35" s="114" t="s">
        <v>2567</v>
      </c>
      <c r="B35" s="114">
        <v>6</v>
      </c>
      <c r="C35" s="114" t="s">
        <v>3206</v>
      </c>
      <c r="D35" s="114">
        <v>2</v>
      </c>
      <c r="E35" s="114" t="s">
        <v>3209</v>
      </c>
      <c r="F35" s="114">
        <v>5</v>
      </c>
      <c r="G35" s="114" t="s">
        <v>3213</v>
      </c>
      <c r="H35" s="114">
        <v>2</v>
      </c>
      <c r="I35" s="114" t="s">
        <v>2581</v>
      </c>
      <c r="J35" s="114">
        <v>2</v>
      </c>
      <c r="K35" s="114" t="s">
        <v>2581</v>
      </c>
      <c r="L35" s="114">
        <v>2</v>
      </c>
      <c r="M35" s="114"/>
      <c r="N35" s="114"/>
      <c r="O35" s="114"/>
      <c r="P35" s="114"/>
      <c r="Q35" s="114" t="s">
        <v>3215</v>
      </c>
      <c r="R35" s="114">
        <v>2</v>
      </c>
      <c r="S35" s="114"/>
      <c r="T35" s="114"/>
      <c r="U35" s="114"/>
      <c r="V35" s="114"/>
    </row>
  </sheetData>
  <printOptions/>
  <pageMargins left="0.7" right="0.7" top="0.75" bottom="0.75" header="0.3" footer="0.3"/>
  <pageSetup orientation="portrait" paperSize="9"/>
  <tableParts>
    <tablePart r:id="rId1"/>
    <tablePart r:id="rId5"/>
    <tablePart r:id="rId3"/>
    <tablePart r:id="rId4"/>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9CE88-70AB-4BF4-AFAD-8490FE93B9D7}">
  <dimension ref="A25:B36"/>
  <sheetViews>
    <sheetView tabSelected="1" workbookViewId="0" topLeftCell="A1"/>
  </sheetViews>
  <sheetFormatPr defaultColWidth="9.140625" defaultRowHeight="15"/>
  <cols>
    <col min="1" max="1" width="13.140625" style="0" bestFit="1" customWidth="1"/>
    <col min="2" max="2" width="13.57421875" style="0" bestFit="1" customWidth="1"/>
  </cols>
  <sheetData>
    <row r="25" spans="1:2" ht="15">
      <c r="A25" s="122" t="s">
        <v>3155</v>
      </c>
      <c r="B25" t="s">
        <v>3154</v>
      </c>
    </row>
    <row r="26" spans="1:2" ht="15">
      <c r="A26" s="123" t="s">
        <v>2356</v>
      </c>
      <c r="B26" s="3">
        <v>560</v>
      </c>
    </row>
    <row r="27" spans="1:2" ht="15">
      <c r="A27" s="124" t="s">
        <v>3157</v>
      </c>
      <c r="B27" s="3">
        <v>560</v>
      </c>
    </row>
    <row r="28" spans="1:2" ht="15">
      <c r="A28" s="125" t="s">
        <v>3158</v>
      </c>
      <c r="B28" s="3">
        <v>31</v>
      </c>
    </row>
    <row r="29" spans="1:2" ht="15">
      <c r="A29" s="125" t="s">
        <v>3159</v>
      </c>
      <c r="B29" s="3">
        <v>83</v>
      </c>
    </row>
    <row r="30" spans="1:2" ht="15">
      <c r="A30" s="125" t="s">
        <v>3160</v>
      </c>
      <c r="B30" s="3">
        <v>85</v>
      </c>
    </row>
    <row r="31" spans="1:2" ht="15">
      <c r="A31" s="125" t="s">
        <v>3161</v>
      </c>
      <c r="B31" s="3">
        <v>42</v>
      </c>
    </row>
    <row r="32" spans="1:2" ht="15">
      <c r="A32" s="125" t="s">
        <v>3162</v>
      </c>
      <c r="B32" s="3">
        <v>42</v>
      </c>
    </row>
    <row r="33" spans="1:2" ht="15">
      <c r="A33" s="125" t="s">
        <v>3163</v>
      </c>
      <c r="B33" s="3">
        <v>43</v>
      </c>
    </row>
    <row r="34" spans="1:2" ht="15">
      <c r="A34" s="125" t="s">
        <v>3164</v>
      </c>
      <c r="B34" s="3">
        <v>199</v>
      </c>
    </row>
    <row r="35" spans="1:2" ht="15">
      <c r="A35" s="125" t="s">
        <v>3165</v>
      </c>
      <c r="B35" s="3">
        <v>35</v>
      </c>
    </row>
    <row r="36" spans="1:2" ht="15">
      <c r="A36" s="123" t="s">
        <v>3156</v>
      </c>
      <c r="B36" s="3">
        <v>560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9.2812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 min="67" max="67" width="20.57421875" style="0" bestFit="1" customWidth="1"/>
    <col min="68" max="68" width="22.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1487</v>
      </c>
      <c r="AE2" s="13" t="s">
        <v>1488</v>
      </c>
      <c r="AF2" s="13" t="s">
        <v>1489</v>
      </c>
      <c r="AG2" s="13" t="s">
        <v>1490</v>
      </c>
      <c r="AH2" s="13" t="s">
        <v>1491</v>
      </c>
      <c r="AI2" s="13" t="s">
        <v>213</v>
      </c>
      <c r="AJ2" s="13" t="s">
        <v>214</v>
      </c>
      <c r="AK2" s="13" t="s">
        <v>64</v>
      </c>
      <c r="AL2" s="13" t="s">
        <v>196</v>
      </c>
      <c r="AM2" s="13" t="s">
        <v>198</v>
      </c>
      <c r="AN2" s="13" t="s">
        <v>199</v>
      </c>
      <c r="AO2" s="13" t="s">
        <v>1492</v>
      </c>
      <c r="AP2" s="13" t="s">
        <v>204</v>
      </c>
      <c r="AQ2" s="13" t="s">
        <v>205</v>
      </c>
      <c r="AR2" s="13" t="s">
        <v>206</v>
      </c>
      <c r="AS2" s="13" t="s">
        <v>207</v>
      </c>
      <c r="AT2" s="13" t="s">
        <v>1493</v>
      </c>
      <c r="AU2" s="13" t="s">
        <v>1494</v>
      </c>
      <c r="AV2" s="13" t="s">
        <v>209</v>
      </c>
      <c r="AW2" s="13" t="s">
        <v>1520</v>
      </c>
      <c r="AX2" s="120" t="s">
        <v>2472</v>
      </c>
      <c r="AY2" s="120" t="s">
        <v>2473</v>
      </c>
      <c r="AZ2" s="120" t="s">
        <v>2474</v>
      </c>
      <c r="BA2" s="120" t="s">
        <v>2475</v>
      </c>
      <c r="BB2" s="120" t="s">
        <v>2476</v>
      </c>
      <c r="BC2" s="120" t="s">
        <v>2477</v>
      </c>
      <c r="BD2" s="120" t="s">
        <v>2478</v>
      </c>
      <c r="BE2" s="120" t="s">
        <v>2479</v>
      </c>
      <c r="BF2" s="120" t="s">
        <v>2481</v>
      </c>
      <c r="BG2" s="120" t="s">
        <v>2614</v>
      </c>
      <c r="BH2" s="120" t="s">
        <v>2615</v>
      </c>
      <c r="BI2" s="120" t="s">
        <v>2616</v>
      </c>
      <c r="BJ2" s="120" t="s">
        <v>2617</v>
      </c>
      <c r="BK2" s="120" t="s">
        <v>2618</v>
      </c>
      <c r="BL2" s="120" t="s">
        <v>2619</v>
      </c>
      <c r="BM2" s="120" t="s">
        <v>2620</v>
      </c>
      <c r="BN2" s="120" t="s">
        <v>2889</v>
      </c>
      <c r="BO2" s="120" t="s">
        <v>2890</v>
      </c>
      <c r="BP2" s="120" t="s">
        <v>3153</v>
      </c>
      <c r="BQ2" s="3"/>
      <c r="BR2" s="3"/>
    </row>
    <row r="3" spans="1:70" ht="15" customHeight="1">
      <c r="A3" s="66" t="s">
        <v>249</v>
      </c>
      <c r="B3" s="67"/>
      <c r="C3" s="67"/>
      <c r="D3" s="68">
        <v>210.95890410958904</v>
      </c>
      <c r="E3" s="70"/>
      <c r="F3" s="67"/>
      <c r="G3" s="67"/>
      <c r="H3" s="71" t="s">
        <v>1466</v>
      </c>
      <c r="I3" s="72"/>
      <c r="J3" s="72"/>
      <c r="K3" s="71" t="s">
        <v>1466</v>
      </c>
      <c r="L3" s="75">
        <v>11.670224119530417</v>
      </c>
      <c r="M3" s="76">
        <v>567.64599609375</v>
      </c>
      <c r="N3" s="76">
        <v>5822.5888671875</v>
      </c>
      <c r="O3" s="77"/>
      <c r="P3" s="78"/>
      <c r="Q3" s="78"/>
      <c r="R3" s="48"/>
      <c r="S3" s="48">
        <v>0</v>
      </c>
      <c r="T3" s="48">
        <v>1</v>
      </c>
      <c r="U3" s="49">
        <v>0</v>
      </c>
      <c r="V3" s="49">
        <v>0.003125</v>
      </c>
      <c r="W3" s="49">
        <v>9E-06</v>
      </c>
      <c r="X3" s="49">
        <v>0.515709</v>
      </c>
      <c r="Y3" s="49">
        <v>0</v>
      </c>
      <c r="Z3" s="49">
        <v>0</v>
      </c>
      <c r="AA3" s="73">
        <v>3</v>
      </c>
      <c r="AB3" s="73"/>
      <c r="AC3" s="74"/>
      <c r="AD3" s="80" t="s">
        <v>1495</v>
      </c>
      <c r="AE3" s="85" t="s">
        <v>1481</v>
      </c>
      <c r="AF3" s="80" t="s">
        <v>1466</v>
      </c>
      <c r="AG3" s="80" t="s">
        <v>203</v>
      </c>
      <c r="AH3" s="80" t="s">
        <v>203</v>
      </c>
      <c r="AI3" s="80"/>
      <c r="AJ3" s="80"/>
      <c r="AK3" s="80"/>
      <c r="AL3" s="80"/>
      <c r="AM3" s="80">
        <v>1</v>
      </c>
      <c r="AN3" s="80">
        <v>0</v>
      </c>
      <c r="AO3" s="80"/>
      <c r="AP3" s="80"/>
      <c r="AQ3" s="80"/>
      <c r="AR3" s="80"/>
      <c r="AS3" s="80"/>
      <c r="AT3" s="80"/>
      <c r="AU3" s="83">
        <v>43490.19553240741</v>
      </c>
      <c r="AV3" s="85" t="s">
        <v>1481</v>
      </c>
      <c r="AW3" s="80" t="str">
        <f>REPLACE(INDEX(GroupVertices[Group],MATCH(Vertices[[#This Row],[Vertex]],GroupVertices[Vertex],0)),1,1,"")</f>
        <v>1</v>
      </c>
      <c r="AX3" s="48"/>
      <c r="AY3" s="49"/>
      <c r="AZ3" s="48"/>
      <c r="BA3" s="49"/>
      <c r="BB3" s="48"/>
      <c r="BC3" s="49"/>
      <c r="BD3" s="48"/>
      <c r="BE3" s="49"/>
      <c r="BF3" s="48"/>
      <c r="BG3" s="48"/>
      <c r="BH3" s="48"/>
      <c r="BI3" s="48"/>
      <c r="BJ3" s="48"/>
      <c r="BK3" s="48"/>
      <c r="BL3" s="48"/>
      <c r="BM3" s="121" t="s">
        <v>1497</v>
      </c>
      <c r="BN3" s="121" t="s">
        <v>1497</v>
      </c>
      <c r="BO3" s="121" t="s">
        <v>1497</v>
      </c>
      <c r="BP3" s="121" t="s">
        <v>1497</v>
      </c>
      <c r="BQ3" s="3"/>
      <c r="BR3" s="3"/>
    </row>
    <row r="4" spans="1:73" ht="15">
      <c r="A4" s="66" t="s">
        <v>503</v>
      </c>
      <c r="B4" s="67"/>
      <c r="C4" s="67"/>
      <c r="D4" s="68">
        <v>221.91780821917808</v>
      </c>
      <c r="E4" s="70"/>
      <c r="F4" s="67"/>
      <c r="G4" s="67"/>
      <c r="H4" s="71" t="s">
        <v>901</v>
      </c>
      <c r="I4" s="72"/>
      <c r="J4" s="72"/>
      <c r="K4" s="71" t="s">
        <v>901</v>
      </c>
      <c r="L4" s="75">
        <v>22.340448239060834</v>
      </c>
      <c r="M4" s="76">
        <v>1560.18994140625</v>
      </c>
      <c r="N4" s="76">
        <v>6598.17333984375</v>
      </c>
      <c r="O4" s="77"/>
      <c r="P4" s="78"/>
      <c r="Q4" s="78"/>
      <c r="R4" s="86"/>
      <c r="S4" s="48">
        <v>1</v>
      </c>
      <c r="T4" s="48">
        <v>1</v>
      </c>
      <c r="U4" s="49">
        <v>210</v>
      </c>
      <c r="V4" s="49">
        <v>0.004651</v>
      </c>
      <c r="W4" s="49">
        <v>0.000103</v>
      </c>
      <c r="X4" s="49">
        <v>0.860492</v>
      </c>
      <c r="Y4" s="49">
        <v>0</v>
      </c>
      <c r="Z4" s="49">
        <v>0</v>
      </c>
      <c r="AA4" s="73">
        <v>4</v>
      </c>
      <c r="AB4" s="73"/>
      <c r="AC4" s="74"/>
      <c r="AD4" s="80" t="s">
        <v>1495</v>
      </c>
      <c r="AE4" s="85" t="s">
        <v>1331</v>
      </c>
      <c r="AF4" s="80" t="s">
        <v>901</v>
      </c>
      <c r="AG4" s="80" t="s">
        <v>203</v>
      </c>
      <c r="AH4" s="80" t="s">
        <v>203</v>
      </c>
      <c r="AI4" s="80"/>
      <c r="AJ4" s="80"/>
      <c r="AK4" s="80"/>
      <c r="AL4" s="80"/>
      <c r="AM4" s="80">
        <v>2</v>
      </c>
      <c r="AN4" s="80">
        <v>1</v>
      </c>
      <c r="AO4" s="80"/>
      <c r="AP4" s="80"/>
      <c r="AQ4" s="80"/>
      <c r="AR4" s="80"/>
      <c r="AS4" s="80"/>
      <c r="AT4" s="80"/>
      <c r="AU4" s="83">
        <v>43489.69893518519</v>
      </c>
      <c r="AV4" s="85" t="s">
        <v>1331</v>
      </c>
      <c r="AW4" s="80" t="str">
        <f>REPLACE(INDEX(GroupVertices[Group],MATCH(Vertices[[#This Row],[Vertex]],GroupVertices[Vertex],0)),1,1,"")</f>
        <v>1</v>
      </c>
      <c r="AX4" s="48">
        <v>2</v>
      </c>
      <c r="AY4" s="49">
        <v>10.526315789473685</v>
      </c>
      <c r="AZ4" s="48">
        <v>1</v>
      </c>
      <c r="BA4" s="49">
        <v>5.2631578947368425</v>
      </c>
      <c r="BB4" s="48">
        <v>0</v>
      </c>
      <c r="BC4" s="49">
        <v>0</v>
      </c>
      <c r="BD4" s="48">
        <v>16</v>
      </c>
      <c r="BE4" s="49">
        <v>84.21052631578948</v>
      </c>
      <c r="BF4" s="48">
        <v>19</v>
      </c>
      <c r="BG4" s="48"/>
      <c r="BH4" s="48"/>
      <c r="BI4" s="48"/>
      <c r="BJ4" s="48"/>
      <c r="BK4" s="48"/>
      <c r="BL4" s="48"/>
      <c r="BM4" s="121" t="s">
        <v>2621</v>
      </c>
      <c r="BN4" s="121" t="s">
        <v>2621</v>
      </c>
      <c r="BO4" s="121" t="s">
        <v>2891</v>
      </c>
      <c r="BP4" s="121" t="s">
        <v>2891</v>
      </c>
      <c r="BQ4" s="2"/>
      <c r="BR4" s="3"/>
      <c r="BS4" s="3"/>
      <c r="BT4" s="3"/>
      <c r="BU4" s="3"/>
    </row>
    <row r="5" spans="1:73" ht="15">
      <c r="A5" s="66" t="s">
        <v>250</v>
      </c>
      <c r="B5" s="67"/>
      <c r="C5" s="67"/>
      <c r="D5" s="68">
        <v>221.91780821917808</v>
      </c>
      <c r="E5" s="70"/>
      <c r="F5" s="67"/>
      <c r="G5" s="67"/>
      <c r="H5" s="71" t="s">
        <v>1467</v>
      </c>
      <c r="I5" s="72"/>
      <c r="J5" s="72"/>
      <c r="K5" s="71" t="s">
        <v>1467</v>
      </c>
      <c r="L5" s="75">
        <v>22.340448239060834</v>
      </c>
      <c r="M5" s="76">
        <v>1640.0076904296875</v>
      </c>
      <c r="N5" s="76">
        <v>9825.607421875</v>
      </c>
      <c r="O5" s="77"/>
      <c r="P5" s="78"/>
      <c r="Q5" s="78"/>
      <c r="R5" s="86"/>
      <c r="S5" s="48">
        <v>0</v>
      </c>
      <c r="T5" s="48">
        <v>1</v>
      </c>
      <c r="U5" s="49">
        <v>0</v>
      </c>
      <c r="V5" s="49">
        <v>0.003135</v>
      </c>
      <c r="W5" s="49">
        <v>1E-05</v>
      </c>
      <c r="X5" s="49">
        <v>0.473387</v>
      </c>
      <c r="Y5" s="49">
        <v>0</v>
      </c>
      <c r="Z5" s="49">
        <v>0</v>
      </c>
      <c r="AA5" s="73">
        <v>5</v>
      </c>
      <c r="AB5" s="73"/>
      <c r="AC5" s="74"/>
      <c r="AD5" s="80" t="s">
        <v>1495</v>
      </c>
      <c r="AE5" s="85" t="s">
        <v>1482</v>
      </c>
      <c r="AF5" s="80" t="s">
        <v>1467</v>
      </c>
      <c r="AG5" s="80" t="s">
        <v>203</v>
      </c>
      <c r="AH5" s="80" t="s">
        <v>203</v>
      </c>
      <c r="AI5" s="80"/>
      <c r="AJ5" s="80"/>
      <c r="AK5" s="80"/>
      <c r="AL5" s="80"/>
      <c r="AM5" s="80">
        <v>2</v>
      </c>
      <c r="AN5" s="80">
        <v>0</v>
      </c>
      <c r="AO5" s="80"/>
      <c r="AP5" s="80"/>
      <c r="AQ5" s="80"/>
      <c r="AR5" s="80"/>
      <c r="AS5" s="80"/>
      <c r="AT5" s="80"/>
      <c r="AU5" s="83">
        <v>43489.786412037036</v>
      </c>
      <c r="AV5" s="85" t="s">
        <v>1482</v>
      </c>
      <c r="AW5" s="80" t="str">
        <f>REPLACE(INDEX(GroupVertices[Group],MATCH(Vertices[[#This Row],[Vertex]],GroupVertices[Vertex],0)),1,1,"")</f>
        <v>1</v>
      </c>
      <c r="AX5" s="48"/>
      <c r="AY5" s="49"/>
      <c r="AZ5" s="48"/>
      <c r="BA5" s="49"/>
      <c r="BB5" s="48"/>
      <c r="BC5" s="49"/>
      <c r="BD5" s="48"/>
      <c r="BE5" s="49"/>
      <c r="BF5" s="48"/>
      <c r="BG5" s="48"/>
      <c r="BH5" s="48"/>
      <c r="BI5" s="48"/>
      <c r="BJ5" s="48"/>
      <c r="BK5" s="48"/>
      <c r="BL5" s="48"/>
      <c r="BM5" s="121" t="s">
        <v>1497</v>
      </c>
      <c r="BN5" s="121" t="s">
        <v>1497</v>
      </c>
      <c r="BO5" s="121" t="s">
        <v>1497</v>
      </c>
      <c r="BP5" s="121" t="s">
        <v>1497</v>
      </c>
      <c r="BQ5" s="2"/>
      <c r="BR5" s="3"/>
      <c r="BS5" s="3"/>
      <c r="BT5" s="3"/>
      <c r="BU5" s="3"/>
    </row>
    <row r="6" spans="1:73" ht="15">
      <c r="A6" s="66" t="s">
        <v>506</v>
      </c>
      <c r="B6" s="67"/>
      <c r="C6" s="67"/>
      <c r="D6" s="68">
        <v>243.83561643835617</v>
      </c>
      <c r="E6" s="70"/>
      <c r="F6" s="67"/>
      <c r="G6" s="67"/>
      <c r="H6" s="71" t="s">
        <v>904</v>
      </c>
      <c r="I6" s="72"/>
      <c r="J6" s="72"/>
      <c r="K6" s="71" t="s">
        <v>904</v>
      </c>
      <c r="L6" s="75">
        <v>43.68089647812167</v>
      </c>
      <c r="M6" s="76">
        <v>2227.832763671875</v>
      </c>
      <c r="N6" s="76">
        <v>8794.9833984375</v>
      </c>
      <c r="O6" s="77"/>
      <c r="P6" s="78"/>
      <c r="Q6" s="78"/>
      <c r="R6" s="86"/>
      <c r="S6" s="48">
        <v>2</v>
      </c>
      <c r="T6" s="48">
        <v>1</v>
      </c>
      <c r="U6" s="49">
        <v>210</v>
      </c>
      <c r="V6" s="49">
        <v>0.004673</v>
      </c>
      <c r="W6" s="49">
        <v>0.000113</v>
      </c>
      <c r="X6" s="49">
        <v>1.141367</v>
      </c>
      <c r="Y6" s="49">
        <v>0.16666666666666666</v>
      </c>
      <c r="Z6" s="49">
        <v>0</v>
      </c>
      <c r="AA6" s="73">
        <v>6</v>
      </c>
      <c r="AB6" s="73"/>
      <c r="AC6" s="74"/>
      <c r="AD6" s="80" t="s">
        <v>1495</v>
      </c>
      <c r="AE6" s="85" t="s">
        <v>1334</v>
      </c>
      <c r="AF6" s="80" t="s">
        <v>904</v>
      </c>
      <c r="AG6" s="80" t="s">
        <v>203</v>
      </c>
      <c r="AH6" s="80" t="s">
        <v>203</v>
      </c>
      <c r="AI6" s="80"/>
      <c r="AJ6" s="80"/>
      <c r="AK6" s="80"/>
      <c r="AL6" s="80"/>
      <c r="AM6" s="80">
        <v>4</v>
      </c>
      <c r="AN6" s="80">
        <v>2</v>
      </c>
      <c r="AO6" s="80"/>
      <c r="AP6" s="80"/>
      <c r="AQ6" s="80"/>
      <c r="AR6" s="80"/>
      <c r="AS6" s="80"/>
      <c r="AT6" s="80"/>
      <c r="AU6" s="83">
        <v>43489.694236111114</v>
      </c>
      <c r="AV6" s="85" t="s">
        <v>1334</v>
      </c>
      <c r="AW6" s="80" t="str">
        <f>REPLACE(INDEX(GroupVertices[Group],MATCH(Vertices[[#This Row],[Vertex]],GroupVertices[Vertex],0)),1,1,"")</f>
        <v>1</v>
      </c>
      <c r="AX6" s="48">
        <v>0</v>
      </c>
      <c r="AY6" s="49">
        <v>0</v>
      </c>
      <c r="AZ6" s="48">
        <v>1</v>
      </c>
      <c r="BA6" s="49">
        <v>25</v>
      </c>
      <c r="BB6" s="48">
        <v>0</v>
      </c>
      <c r="BC6" s="49">
        <v>0</v>
      </c>
      <c r="BD6" s="48">
        <v>3</v>
      </c>
      <c r="BE6" s="49">
        <v>75</v>
      </c>
      <c r="BF6" s="48">
        <v>4</v>
      </c>
      <c r="BG6" s="48"/>
      <c r="BH6" s="48"/>
      <c r="BI6" s="48"/>
      <c r="BJ6" s="48"/>
      <c r="BK6" s="48"/>
      <c r="BL6" s="48"/>
      <c r="BM6" s="121" t="s">
        <v>2622</v>
      </c>
      <c r="BN6" s="121" t="s">
        <v>2622</v>
      </c>
      <c r="BO6" s="121" t="s">
        <v>2562</v>
      </c>
      <c r="BP6" s="121" t="s">
        <v>2562</v>
      </c>
      <c r="BQ6" s="2"/>
      <c r="BR6" s="3"/>
      <c r="BS6" s="3"/>
      <c r="BT6" s="3"/>
      <c r="BU6" s="3"/>
    </row>
    <row r="7" spans="1:73" ht="15">
      <c r="A7" s="66" t="s">
        <v>251</v>
      </c>
      <c r="B7" s="67"/>
      <c r="C7" s="67"/>
      <c r="D7" s="68">
        <v>200</v>
      </c>
      <c r="E7" s="70"/>
      <c r="F7" s="67"/>
      <c r="G7" s="67"/>
      <c r="H7" s="71" t="s">
        <v>1468</v>
      </c>
      <c r="I7" s="72"/>
      <c r="J7" s="72"/>
      <c r="K7" s="101" t="s">
        <v>1468</v>
      </c>
      <c r="L7" s="75">
        <v>1</v>
      </c>
      <c r="M7" s="76">
        <v>127.37579345703125</v>
      </c>
      <c r="N7" s="76">
        <v>8061.99267578125</v>
      </c>
      <c r="O7" s="77"/>
      <c r="P7" s="78"/>
      <c r="Q7" s="78"/>
      <c r="R7" s="86"/>
      <c r="S7" s="48">
        <v>0</v>
      </c>
      <c r="T7" s="48">
        <v>1</v>
      </c>
      <c r="U7" s="49">
        <v>0</v>
      </c>
      <c r="V7" s="49">
        <v>0.003175</v>
      </c>
      <c r="W7" s="49">
        <v>1.4E-05</v>
      </c>
      <c r="X7" s="49">
        <v>0.42502</v>
      </c>
      <c r="Y7" s="49">
        <v>0</v>
      </c>
      <c r="Z7" s="49">
        <v>0</v>
      </c>
      <c r="AA7" s="73">
        <v>7</v>
      </c>
      <c r="AB7" s="73"/>
      <c r="AC7" s="74"/>
      <c r="AD7" s="80" t="s">
        <v>1495</v>
      </c>
      <c r="AE7" s="85" t="s">
        <v>1483</v>
      </c>
      <c r="AF7" s="85" t="s">
        <v>1468</v>
      </c>
      <c r="AG7" s="80" t="s">
        <v>203</v>
      </c>
      <c r="AH7" s="80" t="s">
        <v>203</v>
      </c>
      <c r="AI7" s="80"/>
      <c r="AJ7" s="80"/>
      <c r="AK7" s="80"/>
      <c r="AL7" s="80"/>
      <c r="AM7" s="80">
        <v>0</v>
      </c>
      <c r="AN7" s="80">
        <v>0</v>
      </c>
      <c r="AO7" s="80"/>
      <c r="AP7" s="80"/>
      <c r="AQ7" s="80"/>
      <c r="AR7" s="80"/>
      <c r="AS7" s="80"/>
      <c r="AT7" s="80"/>
      <c r="AU7" s="83">
        <v>43490.02763888889</v>
      </c>
      <c r="AV7" s="85" t="s">
        <v>1483</v>
      </c>
      <c r="AW7" s="80" t="str">
        <f>REPLACE(INDEX(GroupVertices[Group],MATCH(Vertices[[#This Row],[Vertex]],GroupVertices[Vertex],0)),1,1,"")</f>
        <v>1</v>
      </c>
      <c r="AX7" s="48"/>
      <c r="AY7" s="49"/>
      <c r="AZ7" s="48"/>
      <c r="BA7" s="49"/>
      <c r="BB7" s="48"/>
      <c r="BC7" s="49"/>
      <c r="BD7" s="48"/>
      <c r="BE7" s="49"/>
      <c r="BF7" s="48"/>
      <c r="BG7" s="48"/>
      <c r="BH7" s="48"/>
      <c r="BI7" s="48"/>
      <c r="BJ7" s="48"/>
      <c r="BK7" s="48"/>
      <c r="BL7" s="48"/>
      <c r="BM7" s="121" t="s">
        <v>1497</v>
      </c>
      <c r="BN7" s="121" t="s">
        <v>1497</v>
      </c>
      <c r="BO7" s="121" t="s">
        <v>1497</v>
      </c>
      <c r="BP7" s="121" t="s">
        <v>1497</v>
      </c>
      <c r="BQ7" s="2"/>
      <c r="BR7" s="3"/>
      <c r="BS7" s="3"/>
      <c r="BT7" s="3"/>
      <c r="BU7" s="3"/>
    </row>
    <row r="8" spans="1:73" ht="15">
      <c r="A8" s="66" t="s">
        <v>556</v>
      </c>
      <c r="B8" s="67"/>
      <c r="C8" s="67"/>
      <c r="D8" s="68">
        <v>528.7671232876712</v>
      </c>
      <c r="E8" s="70"/>
      <c r="F8" s="67"/>
      <c r="G8" s="67"/>
      <c r="H8" s="71" t="s">
        <v>950</v>
      </c>
      <c r="I8" s="72"/>
      <c r="J8" s="72"/>
      <c r="K8" s="71" t="s">
        <v>950</v>
      </c>
      <c r="L8" s="75">
        <v>321.1067235859125</v>
      </c>
      <c r="M8" s="76">
        <v>1428.4478759765625</v>
      </c>
      <c r="N8" s="76">
        <v>7739.6298828125</v>
      </c>
      <c r="O8" s="77"/>
      <c r="P8" s="78"/>
      <c r="Q8" s="78"/>
      <c r="R8" s="86"/>
      <c r="S8" s="48">
        <v>6</v>
      </c>
      <c r="T8" s="48">
        <v>1</v>
      </c>
      <c r="U8" s="49">
        <v>220</v>
      </c>
      <c r="V8" s="49">
        <v>0.004762</v>
      </c>
      <c r="W8" s="49">
        <v>0.000155</v>
      </c>
      <c r="X8" s="49">
        <v>2.264868</v>
      </c>
      <c r="Y8" s="49">
        <v>0.11904761904761904</v>
      </c>
      <c r="Z8" s="49">
        <v>0</v>
      </c>
      <c r="AA8" s="73">
        <v>8</v>
      </c>
      <c r="AB8" s="73"/>
      <c r="AC8" s="74"/>
      <c r="AD8" s="80" t="s">
        <v>1495</v>
      </c>
      <c r="AE8" s="85" t="s">
        <v>1384</v>
      </c>
      <c r="AF8" s="80" t="s">
        <v>950</v>
      </c>
      <c r="AG8" s="80" t="s">
        <v>203</v>
      </c>
      <c r="AH8" s="80" t="s">
        <v>203</v>
      </c>
      <c r="AI8" s="80"/>
      <c r="AJ8" s="80"/>
      <c r="AK8" s="80"/>
      <c r="AL8" s="80"/>
      <c r="AM8" s="80">
        <v>30</v>
      </c>
      <c r="AN8" s="80">
        <v>6</v>
      </c>
      <c r="AO8" s="80"/>
      <c r="AP8" s="80"/>
      <c r="AQ8" s="80"/>
      <c r="AR8" s="80"/>
      <c r="AS8" s="80"/>
      <c r="AT8" s="80"/>
      <c r="AU8" s="83">
        <v>43489.5553125</v>
      </c>
      <c r="AV8" s="85" t="s">
        <v>1384</v>
      </c>
      <c r="AW8" s="80" t="str">
        <f>REPLACE(INDEX(GroupVertices[Group],MATCH(Vertices[[#This Row],[Vertex]],GroupVertices[Vertex],0)),1,1,"")</f>
        <v>1</v>
      </c>
      <c r="AX8" s="48">
        <v>0</v>
      </c>
      <c r="AY8" s="49">
        <v>0</v>
      </c>
      <c r="AZ8" s="48">
        <v>1</v>
      </c>
      <c r="BA8" s="49">
        <v>6.666666666666667</v>
      </c>
      <c r="BB8" s="48">
        <v>0</v>
      </c>
      <c r="BC8" s="49">
        <v>0</v>
      </c>
      <c r="BD8" s="48">
        <v>14</v>
      </c>
      <c r="BE8" s="49">
        <v>93.33333333333333</v>
      </c>
      <c r="BF8" s="48">
        <v>15</v>
      </c>
      <c r="BG8" s="48"/>
      <c r="BH8" s="48"/>
      <c r="BI8" s="48"/>
      <c r="BJ8" s="48"/>
      <c r="BK8" s="48"/>
      <c r="BL8" s="48"/>
      <c r="BM8" s="121" t="s">
        <v>2623</v>
      </c>
      <c r="BN8" s="121" t="s">
        <v>2623</v>
      </c>
      <c r="BO8" s="121" t="s">
        <v>2892</v>
      </c>
      <c r="BP8" s="121" t="s">
        <v>2892</v>
      </c>
      <c r="BQ8" s="2"/>
      <c r="BR8" s="3"/>
      <c r="BS8" s="3"/>
      <c r="BT8" s="3"/>
      <c r="BU8" s="3"/>
    </row>
    <row r="9" spans="1:73" ht="15">
      <c r="A9" s="66" t="s">
        <v>252</v>
      </c>
      <c r="B9" s="67"/>
      <c r="C9" s="67"/>
      <c r="D9" s="68">
        <v>200</v>
      </c>
      <c r="E9" s="70"/>
      <c r="F9" s="67"/>
      <c r="G9" s="67"/>
      <c r="H9" s="71" t="s">
        <v>1469</v>
      </c>
      <c r="I9" s="72"/>
      <c r="J9" s="72"/>
      <c r="K9" s="71" t="s">
        <v>1469</v>
      </c>
      <c r="L9" s="75">
        <v>1</v>
      </c>
      <c r="M9" s="76">
        <v>3649.073486328125</v>
      </c>
      <c r="N9" s="76">
        <v>4914.6171875</v>
      </c>
      <c r="O9" s="77"/>
      <c r="P9" s="78"/>
      <c r="Q9" s="78"/>
      <c r="R9" s="86"/>
      <c r="S9" s="48">
        <v>0</v>
      </c>
      <c r="T9" s="48">
        <v>1</v>
      </c>
      <c r="U9" s="49">
        <v>0</v>
      </c>
      <c r="V9" s="49">
        <v>0.003236</v>
      </c>
      <c r="W9" s="49">
        <v>1.8E-05</v>
      </c>
      <c r="X9" s="49">
        <v>0.416719</v>
      </c>
      <c r="Y9" s="49">
        <v>0</v>
      </c>
      <c r="Z9" s="49">
        <v>0</v>
      </c>
      <c r="AA9" s="73">
        <v>9</v>
      </c>
      <c r="AB9" s="73"/>
      <c r="AC9" s="74"/>
      <c r="AD9" s="80" t="s">
        <v>1495</v>
      </c>
      <c r="AE9" s="85" t="s">
        <v>1484</v>
      </c>
      <c r="AF9" s="80" t="s">
        <v>1469</v>
      </c>
      <c r="AG9" s="80" t="s">
        <v>203</v>
      </c>
      <c r="AH9" s="80" t="s">
        <v>203</v>
      </c>
      <c r="AI9" s="80"/>
      <c r="AJ9" s="80"/>
      <c r="AK9" s="80"/>
      <c r="AL9" s="80"/>
      <c r="AM9" s="80">
        <v>0</v>
      </c>
      <c r="AN9" s="80">
        <v>0</v>
      </c>
      <c r="AO9" s="80"/>
      <c r="AP9" s="80"/>
      <c r="AQ9" s="80"/>
      <c r="AR9" s="80"/>
      <c r="AS9" s="80"/>
      <c r="AT9" s="80"/>
      <c r="AU9" s="83">
        <v>43490.03258101852</v>
      </c>
      <c r="AV9" s="85" t="s">
        <v>1484</v>
      </c>
      <c r="AW9" s="80" t="str">
        <f>REPLACE(INDEX(GroupVertices[Group],MATCH(Vertices[[#This Row],[Vertex]],GroupVertices[Vertex],0)),1,1,"")</f>
        <v>1</v>
      </c>
      <c r="AX9" s="48"/>
      <c r="AY9" s="49"/>
      <c r="AZ9" s="48"/>
      <c r="BA9" s="49"/>
      <c r="BB9" s="48"/>
      <c r="BC9" s="49"/>
      <c r="BD9" s="48"/>
      <c r="BE9" s="49"/>
      <c r="BF9" s="48"/>
      <c r="BG9" s="48"/>
      <c r="BH9" s="48"/>
      <c r="BI9" s="48"/>
      <c r="BJ9" s="48"/>
      <c r="BK9" s="48"/>
      <c r="BL9" s="48"/>
      <c r="BM9" s="121" t="s">
        <v>1497</v>
      </c>
      <c r="BN9" s="121" t="s">
        <v>1497</v>
      </c>
      <c r="BO9" s="121" t="s">
        <v>1497</v>
      </c>
      <c r="BP9" s="121" t="s">
        <v>1497</v>
      </c>
      <c r="BQ9" s="2"/>
      <c r="BR9" s="3"/>
      <c r="BS9" s="3"/>
      <c r="BT9" s="3"/>
      <c r="BU9" s="3"/>
    </row>
    <row r="10" spans="1:73" ht="15">
      <c r="A10" s="66" t="s">
        <v>591</v>
      </c>
      <c r="B10" s="67"/>
      <c r="C10" s="67"/>
      <c r="D10" s="68">
        <v>298.63013698630135</v>
      </c>
      <c r="E10" s="70"/>
      <c r="F10" s="67"/>
      <c r="G10" s="67"/>
      <c r="H10" s="71" t="s">
        <v>985</v>
      </c>
      <c r="I10" s="72"/>
      <c r="J10" s="72"/>
      <c r="K10" s="71" t="s">
        <v>985</v>
      </c>
      <c r="L10" s="75">
        <v>97.03201707577375</v>
      </c>
      <c r="M10" s="76">
        <v>3070.683837890625</v>
      </c>
      <c r="N10" s="76">
        <v>6025.3349609375</v>
      </c>
      <c r="O10" s="77"/>
      <c r="P10" s="78"/>
      <c r="Q10" s="78"/>
      <c r="R10" s="86"/>
      <c r="S10" s="48">
        <v>11</v>
      </c>
      <c r="T10" s="48">
        <v>1</v>
      </c>
      <c r="U10" s="49">
        <v>454</v>
      </c>
      <c r="V10" s="49">
        <v>0.004902</v>
      </c>
      <c r="W10" s="49">
        <v>0.000202</v>
      </c>
      <c r="X10" s="49">
        <v>3.765441</v>
      </c>
      <c r="Y10" s="49">
        <v>0.06818181818181818</v>
      </c>
      <c r="Z10" s="49">
        <v>0</v>
      </c>
      <c r="AA10" s="73">
        <v>10</v>
      </c>
      <c r="AB10" s="73"/>
      <c r="AC10" s="74"/>
      <c r="AD10" s="80" t="s">
        <v>1495</v>
      </c>
      <c r="AE10" s="85" t="s">
        <v>1419</v>
      </c>
      <c r="AF10" s="80" t="s">
        <v>985</v>
      </c>
      <c r="AG10" s="80" t="s">
        <v>203</v>
      </c>
      <c r="AH10" s="80" t="s">
        <v>203</v>
      </c>
      <c r="AI10" s="80"/>
      <c r="AJ10" s="80"/>
      <c r="AK10" s="80"/>
      <c r="AL10" s="80"/>
      <c r="AM10" s="80">
        <v>9</v>
      </c>
      <c r="AN10" s="80">
        <v>12</v>
      </c>
      <c r="AO10" s="80"/>
      <c r="AP10" s="80"/>
      <c r="AQ10" s="80"/>
      <c r="AR10" s="80"/>
      <c r="AS10" s="80"/>
      <c r="AT10" s="80"/>
      <c r="AU10" s="83">
        <v>43489.523680555554</v>
      </c>
      <c r="AV10" s="85" t="s">
        <v>1419</v>
      </c>
      <c r="AW10" s="80" t="str">
        <f>REPLACE(INDEX(GroupVertices[Group],MATCH(Vertices[[#This Row],[Vertex]],GroupVertices[Vertex],0)),1,1,"")</f>
        <v>1</v>
      </c>
      <c r="AX10" s="48">
        <v>1</v>
      </c>
      <c r="AY10" s="49">
        <v>3.125</v>
      </c>
      <c r="AZ10" s="48">
        <v>3</v>
      </c>
      <c r="BA10" s="49">
        <v>9.375</v>
      </c>
      <c r="BB10" s="48">
        <v>0</v>
      </c>
      <c r="BC10" s="49">
        <v>0</v>
      </c>
      <c r="BD10" s="48">
        <v>28</v>
      </c>
      <c r="BE10" s="49">
        <v>87.5</v>
      </c>
      <c r="BF10" s="48">
        <v>32</v>
      </c>
      <c r="BG10" s="48"/>
      <c r="BH10" s="48"/>
      <c r="BI10" s="48"/>
      <c r="BJ10" s="48"/>
      <c r="BK10" s="48"/>
      <c r="BL10" s="48"/>
      <c r="BM10" s="121" t="s">
        <v>3220</v>
      </c>
      <c r="BN10" s="121" t="s">
        <v>3220</v>
      </c>
      <c r="BO10" s="121" t="s">
        <v>3282</v>
      </c>
      <c r="BP10" s="121" t="s">
        <v>3282</v>
      </c>
      <c r="BQ10" s="2"/>
      <c r="BR10" s="3"/>
      <c r="BS10" s="3"/>
      <c r="BT10" s="3"/>
      <c r="BU10" s="3"/>
    </row>
    <row r="11" spans="1:73" ht="15">
      <c r="A11" s="66" t="s">
        <v>253</v>
      </c>
      <c r="B11" s="67"/>
      <c r="C11" s="67"/>
      <c r="D11" s="68">
        <v>200</v>
      </c>
      <c r="E11" s="70"/>
      <c r="F11" s="67"/>
      <c r="G11" s="67"/>
      <c r="H11" s="71" t="s">
        <v>1470</v>
      </c>
      <c r="I11" s="72"/>
      <c r="J11" s="72"/>
      <c r="K11" s="71" t="s">
        <v>1470</v>
      </c>
      <c r="L11" s="75">
        <v>1</v>
      </c>
      <c r="M11" s="76">
        <v>2816.0517578125</v>
      </c>
      <c r="N11" s="76">
        <v>4826.10693359375</v>
      </c>
      <c r="O11" s="77"/>
      <c r="P11" s="78"/>
      <c r="Q11" s="78"/>
      <c r="R11" s="86"/>
      <c r="S11" s="48">
        <v>0</v>
      </c>
      <c r="T11" s="48">
        <v>1</v>
      </c>
      <c r="U11" s="49">
        <v>0</v>
      </c>
      <c r="V11" s="49">
        <v>0.003236</v>
      </c>
      <c r="W11" s="49">
        <v>1.8E-05</v>
      </c>
      <c r="X11" s="49">
        <v>0.416719</v>
      </c>
      <c r="Y11" s="49">
        <v>0</v>
      </c>
      <c r="Z11" s="49">
        <v>0</v>
      </c>
      <c r="AA11" s="73">
        <v>11</v>
      </c>
      <c r="AB11" s="73"/>
      <c r="AC11" s="74"/>
      <c r="AD11" s="80" t="s">
        <v>1495</v>
      </c>
      <c r="AE11" s="85" t="s">
        <v>1485</v>
      </c>
      <c r="AF11" s="80" t="s">
        <v>1470</v>
      </c>
      <c r="AG11" s="80" t="s">
        <v>203</v>
      </c>
      <c r="AH11" s="80" t="s">
        <v>203</v>
      </c>
      <c r="AI11" s="80"/>
      <c r="AJ11" s="80"/>
      <c r="AK11" s="80"/>
      <c r="AL11" s="80"/>
      <c r="AM11" s="80">
        <v>0</v>
      </c>
      <c r="AN11" s="80">
        <v>0</v>
      </c>
      <c r="AO11" s="80"/>
      <c r="AP11" s="80"/>
      <c r="AQ11" s="80"/>
      <c r="AR11" s="80"/>
      <c r="AS11" s="80"/>
      <c r="AT11" s="80"/>
      <c r="AU11" s="83">
        <v>43490.031909722224</v>
      </c>
      <c r="AV11" s="85" t="s">
        <v>1485</v>
      </c>
      <c r="AW11" s="80" t="str">
        <f>REPLACE(INDEX(GroupVertices[Group],MATCH(Vertices[[#This Row],[Vertex]],GroupVertices[Vertex],0)),1,1,"")</f>
        <v>1</v>
      </c>
      <c r="AX11" s="48"/>
      <c r="AY11" s="49"/>
      <c r="AZ11" s="48"/>
      <c r="BA11" s="49"/>
      <c r="BB11" s="48"/>
      <c r="BC11" s="49"/>
      <c r="BD11" s="48"/>
      <c r="BE11" s="49"/>
      <c r="BF11" s="48"/>
      <c r="BG11" s="48"/>
      <c r="BH11" s="48"/>
      <c r="BI11" s="48"/>
      <c r="BJ11" s="48"/>
      <c r="BK11" s="48"/>
      <c r="BL11" s="48"/>
      <c r="BM11" s="121" t="s">
        <v>1497</v>
      </c>
      <c r="BN11" s="121" t="s">
        <v>1497</v>
      </c>
      <c r="BO11" s="121" t="s">
        <v>1497</v>
      </c>
      <c r="BP11" s="121" t="s">
        <v>1497</v>
      </c>
      <c r="BQ11" s="2"/>
      <c r="BR11" s="3"/>
      <c r="BS11" s="3"/>
      <c r="BT11" s="3"/>
      <c r="BU11" s="3"/>
    </row>
    <row r="12" spans="1:73" ht="15">
      <c r="A12" s="66" t="s">
        <v>254</v>
      </c>
      <c r="B12" s="67"/>
      <c r="C12" s="67"/>
      <c r="D12" s="68">
        <v>243.83561643835617</v>
      </c>
      <c r="E12" s="70"/>
      <c r="F12" s="67"/>
      <c r="G12" s="67"/>
      <c r="H12" s="71" t="s">
        <v>1471</v>
      </c>
      <c r="I12" s="72"/>
      <c r="J12" s="72"/>
      <c r="K12" s="71" t="s">
        <v>1471</v>
      </c>
      <c r="L12" s="75">
        <v>43.68089647812167</v>
      </c>
      <c r="M12" s="76">
        <v>5190.5634765625</v>
      </c>
      <c r="N12" s="76">
        <v>8996.759765625</v>
      </c>
      <c r="O12" s="77"/>
      <c r="P12" s="78"/>
      <c r="Q12" s="78"/>
      <c r="R12" s="86"/>
      <c r="S12" s="48">
        <v>0</v>
      </c>
      <c r="T12" s="48">
        <v>1</v>
      </c>
      <c r="U12" s="49">
        <v>0</v>
      </c>
      <c r="V12" s="49">
        <v>0.003205</v>
      </c>
      <c r="W12" s="49">
        <v>1.7E-05</v>
      </c>
      <c r="X12" s="49">
        <v>0.414137</v>
      </c>
      <c r="Y12" s="49">
        <v>0</v>
      </c>
      <c r="Z12" s="49">
        <v>0</v>
      </c>
      <c r="AA12" s="73">
        <v>12</v>
      </c>
      <c r="AB12" s="73"/>
      <c r="AC12" s="74"/>
      <c r="AD12" s="80" t="s">
        <v>1495</v>
      </c>
      <c r="AE12" s="85" t="s">
        <v>1486</v>
      </c>
      <c r="AF12" s="80" t="s">
        <v>1471</v>
      </c>
      <c r="AG12" s="80" t="s">
        <v>203</v>
      </c>
      <c r="AH12" s="80" t="s">
        <v>203</v>
      </c>
      <c r="AI12" s="80"/>
      <c r="AJ12" s="80"/>
      <c r="AK12" s="80"/>
      <c r="AL12" s="80"/>
      <c r="AM12" s="80">
        <v>4</v>
      </c>
      <c r="AN12" s="80">
        <v>0</v>
      </c>
      <c r="AO12" s="80"/>
      <c r="AP12" s="80"/>
      <c r="AQ12" s="80"/>
      <c r="AR12" s="80"/>
      <c r="AS12" s="80"/>
      <c r="AT12" s="80"/>
      <c r="AU12" s="83">
        <v>43489.80170138889</v>
      </c>
      <c r="AV12" s="85" t="s">
        <v>1486</v>
      </c>
      <c r="AW12" s="80" t="str">
        <f>REPLACE(INDEX(GroupVertices[Group],MATCH(Vertices[[#This Row],[Vertex]],GroupVertices[Vertex],0)),1,1,"")</f>
        <v>1</v>
      </c>
      <c r="AX12" s="48"/>
      <c r="AY12" s="49"/>
      <c r="AZ12" s="48"/>
      <c r="BA12" s="49"/>
      <c r="BB12" s="48"/>
      <c r="BC12" s="49"/>
      <c r="BD12" s="48"/>
      <c r="BE12" s="49"/>
      <c r="BF12" s="48"/>
      <c r="BG12" s="48"/>
      <c r="BH12" s="48"/>
      <c r="BI12" s="48"/>
      <c r="BJ12" s="48"/>
      <c r="BK12" s="48"/>
      <c r="BL12" s="48"/>
      <c r="BM12" s="121" t="s">
        <v>1497</v>
      </c>
      <c r="BN12" s="121" t="s">
        <v>1497</v>
      </c>
      <c r="BO12" s="121" t="s">
        <v>1497</v>
      </c>
      <c r="BP12" s="121" t="s">
        <v>1497</v>
      </c>
      <c r="BQ12" s="2"/>
      <c r="BR12" s="3"/>
      <c r="BS12" s="3"/>
      <c r="BT12" s="3"/>
      <c r="BU12" s="3"/>
    </row>
    <row r="13" spans="1:73" ht="15">
      <c r="A13" s="66" t="s">
        <v>593</v>
      </c>
      <c r="B13" s="67"/>
      <c r="C13" s="67"/>
      <c r="D13" s="68">
        <v>736.986301369863</v>
      </c>
      <c r="E13" s="70"/>
      <c r="F13" s="67"/>
      <c r="G13" s="67"/>
      <c r="H13" s="71" t="s">
        <v>987</v>
      </c>
      <c r="I13" s="72"/>
      <c r="J13" s="72"/>
      <c r="K13" s="71" t="s">
        <v>987</v>
      </c>
      <c r="L13" s="75">
        <v>523.8409818569904</v>
      </c>
      <c r="M13" s="76">
        <v>3823.66259765625</v>
      </c>
      <c r="N13" s="76">
        <v>8118.5751953125</v>
      </c>
      <c r="O13" s="77"/>
      <c r="P13" s="78"/>
      <c r="Q13" s="78"/>
      <c r="R13" s="86"/>
      <c r="S13" s="48">
        <v>9</v>
      </c>
      <c r="T13" s="48">
        <v>1</v>
      </c>
      <c r="U13" s="49">
        <v>238</v>
      </c>
      <c r="V13" s="49">
        <v>0.004831</v>
      </c>
      <c r="W13" s="49">
        <v>0.000188</v>
      </c>
      <c r="X13" s="49">
        <v>3.107493</v>
      </c>
      <c r="Y13" s="49">
        <v>0.08888888888888889</v>
      </c>
      <c r="Z13" s="49">
        <v>0</v>
      </c>
      <c r="AA13" s="73">
        <v>13</v>
      </c>
      <c r="AB13" s="73"/>
      <c r="AC13" s="74"/>
      <c r="AD13" s="80" t="s">
        <v>1495</v>
      </c>
      <c r="AE13" s="85" t="s">
        <v>1421</v>
      </c>
      <c r="AF13" s="80" t="s">
        <v>987</v>
      </c>
      <c r="AG13" s="80" t="s">
        <v>203</v>
      </c>
      <c r="AH13" s="80" t="s">
        <v>203</v>
      </c>
      <c r="AI13" s="80"/>
      <c r="AJ13" s="80"/>
      <c r="AK13" s="80"/>
      <c r="AL13" s="80"/>
      <c r="AM13" s="80">
        <v>49</v>
      </c>
      <c r="AN13" s="80">
        <v>9</v>
      </c>
      <c r="AO13" s="80"/>
      <c r="AP13" s="80"/>
      <c r="AQ13" s="80"/>
      <c r="AR13" s="80"/>
      <c r="AS13" s="80"/>
      <c r="AT13" s="80"/>
      <c r="AU13" s="83">
        <v>43489.51665509259</v>
      </c>
      <c r="AV13" s="85" t="s">
        <v>1421</v>
      </c>
      <c r="AW13" s="80" t="str">
        <f>REPLACE(INDEX(GroupVertices[Group],MATCH(Vertices[[#This Row],[Vertex]],GroupVertices[Vertex],0)),1,1,"")</f>
        <v>1</v>
      </c>
      <c r="AX13" s="48">
        <v>1</v>
      </c>
      <c r="AY13" s="49">
        <v>12.5</v>
      </c>
      <c r="AZ13" s="48">
        <v>0</v>
      </c>
      <c r="BA13" s="49">
        <v>0</v>
      </c>
      <c r="BB13" s="48">
        <v>0</v>
      </c>
      <c r="BC13" s="49">
        <v>0</v>
      </c>
      <c r="BD13" s="48">
        <v>7</v>
      </c>
      <c r="BE13" s="49">
        <v>87.5</v>
      </c>
      <c r="BF13" s="48">
        <v>8</v>
      </c>
      <c r="BG13" s="48"/>
      <c r="BH13" s="48"/>
      <c r="BI13" s="48"/>
      <c r="BJ13" s="48"/>
      <c r="BK13" s="48"/>
      <c r="BL13" s="48"/>
      <c r="BM13" s="121" t="s">
        <v>2624</v>
      </c>
      <c r="BN13" s="121" t="s">
        <v>2624</v>
      </c>
      <c r="BO13" s="121" t="s">
        <v>2893</v>
      </c>
      <c r="BP13" s="121" t="s">
        <v>2893</v>
      </c>
      <c r="BQ13" s="2"/>
      <c r="BR13" s="3"/>
      <c r="BS13" s="3"/>
      <c r="BT13" s="3"/>
      <c r="BU13" s="3"/>
    </row>
    <row r="14" spans="1:73" ht="15">
      <c r="A14" s="66" t="s">
        <v>255</v>
      </c>
      <c r="B14" s="67"/>
      <c r="C14" s="67"/>
      <c r="D14" s="68">
        <v>200</v>
      </c>
      <c r="E14" s="70"/>
      <c r="F14" s="67"/>
      <c r="G14" s="67"/>
      <c r="H14" s="71" t="s">
        <v>659</v>
      </c>
      <c r="I14" s="72"/>
      <c r="J14" s="72"/>
      <c r="K14" s="101" t="s">
        <v>659</v>
      </c>
      <c r="L14" s="75">
        <v>1</v>
      </c>
      <c r="M14" s="76">
        <v>8388.0947265625</v>
      </c>
      <c r="N14" s="76">
        <v>173.39306640625</v>
      </c>
      <c r="O14" s="77"/>
      <c r="P14" s="78"/>
      <c r="Q14" s="78"/>
      <c r="R14" s="86"/>
      <c r="S14" s="48">
        <v>0</v>
      </c>
      <c r="T14" s="48">
        <v>1</v>
      </c>
      <c r="U14" s="49">
        <v>0</v>
      </c>
      <c r="V14" s="49">
        <v>0.025641</v>
      </c>
      <c r="W14" s="49">
        <v>0</v>
      </c>
      <c r="X14" s="49">
        <v>0.534942</v>
      </c>
      <c r="Y14" s="49">
        <v>0</v>
      </c>
      <c r="Z14" s="49">
        <v>0</v>
      </c>
      <c r="AA14" s="73">
        <v>14</v>
      </c>
      <c r="AB14" s="73"/>
      <c r="AC14" s="74"/>
      <c r="AD14" s="80" t="s">
        <v>1495</v>
      </c>
      <c r="AE14" s="85" t="s">
        <v>1083</v>
      </c>
      <c r="AF14" s="85" t="s">
        <v>659</v>
      </c>
      <c r="AG14" s="80" t="s">
        <v>203</v>
      </c>
      <c r="AH14" s="80" t="s">
        <v>203</v>
      </c>
      <c r="AI14" s="80"/>
      <c r="AJ14" s="80"/>
      <c r="AK14" s="80"/>
      <c r="AL14" s="80"/>
      <c r="AM14" s="80">
        <v>0</v>
      </c>
      <c r="AN14" s="80">
        <v>0</v>
      </c>
      <c r="AO14" s="80"/>
      <c r="AP14" s="80"/>
      <c r="AQ14" s="80"/>
      <c r="AR14" s="80"/>
      <c r="AS14" s="80"/>
      <c r="AT14" s="80"/>
      <c r="AU14" s="83">
        <v>43487.810208333336</v>
      </c>
      <c r="AV14" s="85" t="s">
        <v>1083</v>
      </c>
      <c r="AW14" s="80" t="str">
        <f>REPLACE(INDEX(GroupVertices[Group],MATCH(Vertices[[#This Row],[Vertex]],GroupVertices[Vertex],0)),1,1,"")</f>
        <v>8</v>
      </c>
      <c r="AX14" s="48">
        <v>0</v>
      </c>
      <c r="AY14" s="49">
        <v>0</v>
      </c>
      <c r="AZ14" s="48">
        <v>0</v>
      </c>
      <c r="BA14" s="49">
        <v>0</v>
      </c>
      <c r="BB14" s="48">
        <v>0</v>
      </c>
      <c r="BC14" s="49">
        <v>0</v>
      </c>
      <c r="BD14" s="48">
        <v>0</v>
      </c>
      <c r="BE14" s="49">
        <v>0</v>
      </c>
      <c r="BF14" s="48">
        <v>0</v>
      </c>
      <c r="BG14" s="48"/>
      <c r="BH14" s="48"/>
      <c r="BI14" s="48"/>
      <c r="BJ14" s="48"/>
      <c r="BK14" s="48"/>
      <c r="BL14" s="48"/>
      <c r="BM14" s="121" t="s">
        <v>1497</v>
      </c>
      <c r="BN14" s="121" t="s">
        <v>1497</v>
      </c>
      <c r="BO14" s="121" t="s">
        <v>1497</v>
      </c>
      <c r="BP14" s="121" t="s">
        <v>1497</v>
      </c>
      <c r="BQ14" s="2"/>
      <c r="BR14" s="3"/>
      <c r="BS14" s="3"/>
      <c r="BT14" s="3"/>
      <c r="BU14" s="3"/>
    </row>
    <row r="15" spans="1:73" ht="15">
      <c r="A15" s="66" t="s">
        <v>625</v>
      </c>
      <c r="B15" s="67"/>
      <c r="C15" s="67"/>
      <c r="D15" s="68">
        <v>1000</v>
      </c>
      <c r="E15" s="70"/>
      <c r="F15" s="100" t="s">
        <v>1454</v>
      </c>
      <c r="G15" s="67"/>
      <c r="H15" s="71" t="s">
        <v>638</v>
      </c>
      <c r="I15" s="72"/>
      <c r="J15" s="72"/>
      <c r="K15" s="71" t="s">
        <v>638</v>
      </c>
      <c r="L15" s="75">
        <v>3778.2593383137673</v>
      </c>
      <c r="M15" s="76">
        <v>8207.34375</v>
      </c>
      <c r="N15" s="76">
        <v>1776.0733642578125</v>
      </c>
      <c r="O15" s="77"/>
      <c r="P15" s="78"/>
      <c r="Q15" s="78"/>
      <c r="R15" s="86"/>
      <c r="S15" s="48">
        <v>21</v>
      </c>
      <c r="T15" s="48">
        <v>1</v>
      </c>
      <c r="U15" s="49">
        <v>378</v>
      </c>
      <c r="V15" s="49">
        <v>0.05</v>
      </c>
      <c r="W15" s="49">
        <v>0</v>
      </c>
      <c r="X15" s="49">
        <v>9.510341</v>
      </c>
      <c r="Y15" s="49">
        <v>0.002631578947368421</v>
      </c>
      <c r="Z15" s="49">
        <v>0</v>
      </c>
      <c r="AA15" s="73">
        <v>15</v>
      </c>
      <c r="AB15" s="73"/>
      <c r="AC15" s="74"/>
      <c r="AD15" s="80" t="s">
        <v>1496</v>
      </c>
      <c r="AE15" s="85" t="s">
        <v>648</v>
      </c>
      <c r="AF15" s="80" t="s">
        <v>638</v>
      </c>
      <c r="AG15" s="80" t="s">
        <v>212</v>
      </c>
      <c r="AH15" s="80"/>
      <c r="AI15" s="80" t="s">
        <v>1453</v>
      </c>
      <c r="AJ15" s="83">
        <v>43483.52269675926</v>
      </c>
      <c r="AK15" s="85" t="s">
        <v>1454</v>
      </c>
      <c r="AL15" s="85" t="s">
        <v>648</v>
      </c>
      <c r="AM15" s="80">
        <v>354</v>
      </c>
      <c r="AN15" s="80">
        <v>20</v>
      </c>
      <c r="AO15" s="80">
        <v>87</v>
      </c>
      <c r="AP15" s="80"/>
      <c r="AQ15" s="80"/>
      <c r="AR15" s="80"/>
      <c r="AS15" s="80"/>
      <c r="AT15" s="80"/>
      <c r="AU15" s="80"/>
      <c r="AV15" s="80"/>
      <c r="AW15" s="80" t="str">
        <f>REPLACE(INDEX(GroupVertices[Group],MATCH(Vertices[[#This Row],[Vertex]],GroupVertices[Vertex],0)),1,1,"")</f>
        <v>8</v>
      </c>
      <c r="AX15" s="48"/>
      <c r="AY15" s="49"/>
      <c r="AZ15" s="48"/>
      <c r="BA15" s="49"/>
      <c r="BB15" s="48"/>
      <c r="BC15" s="49"/>
      <c r="BD15" s="48"/>
      <c r="BE15" s="49"/>
      <c r="BF15" s="48"/>
      <c r="BG15" s="48"/>
      <c r="BH15" s="48"/>
      <c r="BI15" s="48"/>
      <c r="BJ15" s="48"/>
      <c r="BK15" s="48"/>
      <c r="BL15" s="48"/>
      <c r="BM15" s="121" t="s">
        <v>1497</v>
      </c>
      <c r="BN15" s="121" t="s">
        <v>1497</v>
      </c>
      <c r="BO15" s="121" t="s">
        <v>1497</v>
      </c>
      <c r="BP15" s="121" t="s">
        <v>1497</v>
      </c>
      <c r="BQ15" s="2"/>
      <c r="BR15" s="3"/>
      <c r="BS15" s="3"/>
      <c r="BT15" s="3"/>
      <c r="BU15" s="3"/>
    </row>
    <row r="16" spans="1:73" ht="15">
      <c r="A16" s="66" t="s">
        <v>256</v>
      </c>
      <c r="B16" s="67"/>
      <c r="C16" s="67"/>
      <c r="D16" s="68">
        <v>200</v>
      </c>
      <c r="E16" s="70"/>
      <c r="F16" s="67"/>
      <c r="G16" s="67"/>
      <c r="H16" s="71" t="s">
        <v>660</v>
      </c>
      <c r="I16" s="72"/>
      <c r="J16" s="72"/>
      <c r="K16" s="71" t="s">
        <v>660</v>
      </c>
      <c r="L16" s="75">
        <v>1</v>
      </c>
      <c r="M16" s="76">
        <v>8092.6943359375</v>
      </c>
      <c r="N16" s="76">
        <v>188.30197143554688</v>
      </c>
      <c r="O16" s="77"/>
      <c r="P16" s="78"/>
      <c r="Q16" s="78"/>
      <c r="R16" s="86"/>
      <c r="S16" s="48">
        <v>0</v>
      </c>
      <c r="T16" s="48">
        <v>1</v>
      </c>
      <c r="U16" s="49">
        <v>0</v>
      </c>
      <c r="V16" s="49">
        <v>0.025641</v>
      </c>
      <c r="W16" s="49">
        <v>0</v>
      </c>
      <c r="X16" s="49">
        <v>0.534942</v>
      </c>
      <c r="Y16" s="49">
        <v>0</v>
      </c>
      <c r="Z16" s="49">
        <v>0</v>
      </c>
      <c r="AA16" s="73">
        <v>16</v>
      </c>
      <c r="AB16" s="73"/>
      <c r="AC16" s="74"/>
      <c r="AD16" s="80" t="s">
        <v>1495</v>
      </c>
      <c r="AE16" s="85" t="s">
        <v>1084</v>
      </c>
      <c r="AF16" s="80" t="s">
        <v>660</v>
      </c>
      <c r="AG16" s="80" t="s">
        <v>203</v>
      </c>
      <c r="AH16" s="80" t="s">
        <v>203</v>
      </c>
      <c r="AI16" s="80"/>
      <c r="AJ16" s="80"/>
      <c r="AK16" s="80"/>
      <c r="AL16" s="80"/>
      <c r="AM16" s="80">
        <v>0</v>
      </c>
      <c r="AN16" s="80">
        <v>0</v>
      </c>
      <c r="AO16" s="80"/>
      <c r="AP16" s="80"/>
      <c r="AQ16" s="80"/>
      <c r="AR16" s="80"/>
      <c r="AS16" s="80"/>
      <c r="AT16" s="80"/>
      <c r="AU16" s="83">
        <v>43485.74431712963</v>
      </c>
      <c r="AV16" s="85" t="s">
        <v>1084</v>
      </c>
      <c r="AW16" s="80" t="str">
        <f>REPLACE(INDEX(GroupVertices[Group],MATCH(Vertices[[#This Row],[Vertex]],GroupVertices[Vertex],0)),1,1,"")</f>
        <v>8</v>
      </c>
      <c r="AX16" s="48">
        <v>1</v>
      </c>
      <c r="AY16" s="49">
        <v>33.333333333333336</v>
      </c>
      <c r="AZ16" s="48">
        <v>0</v>
      </c>
      <c r="BA16" s="49">
        <v>0</v>
      </c>
      <c r="BB16" s="48">
        <v>0</v>
      </c>
      <c r="BC16" s="49">
        <v>0</v>
      </c>
      <c r="BD16" s="48">
        <v>2</v>
      </c>
      <c r="BE16" s="49">
        <v>66.66666666666667</v>
      </c>
      <c r="BF16" s="48">
        <v>3</v>
      </c>
      <c r="BG16" s="48"/>
      <c r="BH16" s="48"/>
      <c r="BI16" s="48"/>
      <c r="BJ16" s="48"/>
      <c r="BK16" s="48"/>
      <c r="BL16" s="48"/>
      <c r="BM16" s="121" t="s">
        <v>2625</v>
      </c>
      <c r="BN16" s="121" t="s">
        <v>2625</v>
      </c>
      <c r="BO16" s="121" t="s">
        <v>2894</v>
      </c>
      <c r="BP16" s="121" t="s">
        <v>2894</v>
      </c>
      <c r="BQ16" s="2"/>
      <c r="BR16" s="3"/>
      <c r="BS16" s="3"/>
      <c r="BT16" s="3"/>
      <c r="BU16" s="3"/>
    </row>
    <row r="17" spans="1:73" ht="15">
      <c r="A17" s="66" t="s">
        <v>257</v>
      </c>
      <c r="B17" s="67"/>
      <c r="C17" s="67"/>
      <c r="D17" s="68">
        <v>210.95890410958904</v>
      </c>
      <c r="E17" s="70"/>
      <c r="F17" s="100" t="s">
        <v>1048</v>
      </c>
      <c r="G17" s="67"/>
      <c r="H17" s="71"/>
      <c r="I17" s="72"/>
      <c r="J17" s="72"/>
      <c r="K17" s="71"/>
      <c r="L17" s="75">
        <v>11.670224119530417</v>
      </c>
      <c r="M17" s="76">
        <v>8162.1484375</v>
      </c>
      <c r="N17" s="76">
        <v>3395.6142578125</v>
      </c>
      <c r="O17" s="77"/>
      <c r="P17" s="78"/>
      <c r="Q17" s="78"/>
      <c r="R17" s="86"/>
      <c r="S17" s="48">
        <v>0</v>
      </c>
      <c r="T17" s="48">
        <v>2</v>
      </c>
      <c r="U17" s="49">
        <v>0</v>
      </c>
      <c r="V17" s="49">
        <v>0.026316</v>
      </c>
      <c r="W17" s="49">
        <v>0</v>
      </c>
      <c r="X17" s="49">
        <v>0.930334</v>
      </c>
      <c r="Y17" s="49">
        <v>0.5</v>
      </c>
      <c r="Z17" s="49">
        <v>0</v>
      </c>
      <c r="AA17" s="73">
        <v>17</v>
      </c>
      <c r="AB17" s="73"/>
      <c r="AC17" s="74"/>
      <c r="AD17" s="80" t="s">
        <v>1495</v>
      </c>
      <c r="AE17" s="85" t="s">
        <v>1085</v>
      </c>
      <c r="AF17" s="80"/>
      <c r="AG17" s="80" t="s">
        <v>203</v>
      </c>
      <c r="AH17" s="80" t="s">
        <v>203</v>
      </c>
      <c r="AI17" s="80"/>
      <c r="AJ17" s="80"/>
      <c r="AK17" s="85" t="s">
        <v>1048</v>
      </c>
      <c r="AL17" s="80"/>
      <c r="AM17" s="80">
        <v>1</v>
      </c>
      <c r="AN17" s="80">
        <v>0</v>
      </c>
      <c r="AO17" s="80"/>
      <c r="AP17" s="80"/>
      <c r="AQ17" s="80"/>
      <c r="AR17" s="80" t="s">
        <v>1044</v>
      </c>
      <c r="AS17" s="85" t="s">
        <v>1048</v>
      </c>
      <c r="AT17" s="80"/>
      <c r="AU17" s="83">
        <v>43485.63606481482</v>
      </c>
      <c r="AV17" s="85" t="s">
        <v>1085</v>
      </c>
      <c r="AW17" s="80" t="str">
        <f>REPLACE(INDEX(GroupVertices[Group],MATCH(Vertices[[#This Row],[Vertex]],GroupVertices[Vertex],0)),1,1,"")</f>
        <v>8</v>
      </c>
      <c r="AX17" s="48"/>
      <c r="AY17" s="49"/>
      <c r="AZ17" s="48"/>
      <c r="BA17" s="49"/>
      <c r="BB17" s="48"/>
      <c r="BC17" s="49"/>
      <c r="BD17" s="48"/>
      <c r="BE17" s="49"/>
      <c r="BF17" s="48"/>
      <c r="BG17" s="48"/>
      <c r="BH17" s="48"/>
      <c r="BI17" s="48"/>
      <c r="BJ17" s="48"/>
      <c r="BK17" s="48"/>
      <c r="BL17" s="48"/>
      <c r="BM17" s="121" t="s">
        <v>1497</v>
      </c>
      <c r="BN17" s="121" t="s">
        <v>1497</v>
      </c>
      <c r="BO17" s="121" t="s">
        <v>1497</v>
      </c>
      <c r="BP17" s="121" t="s">
        <v>1497</v>
      </c>
      <c r="BQ17" s="2"/>
      <c r="BR17" s="3"/>
      <c r="BS17" s="3"/>
      <c r="BT17" s="3"/>
      <c r="BU17" s="3"/>
    </row>
    <row r="18" spans="1:73" ht="15">
      <c r="A18" s="66" t="s">
        <v>267</v>
      </c>
      <c r="B18" s="67"/>
      <c r="C18" s="67"/>
      <c r="D18" s="68">
        <v>210.95890410958904</v>
      </c>
      <c r="E18" s="70"/>
      <c r="F18" s="67"/>
      <c r="G18" s="67"/>
      <c r="H18" s="71" t="s">
        <v>670</v>
      </c>
      <c r="I18" s="72"/>
      <c r="J18" s="72"/>
      <c r="K18" s="71" t="s">
        <v>670</v>
      </c>
      <c r="L18" s="75">
        <v>11.670224119530417</v>
      </c>
      <c r="M18" s="76">
        <v>8273.4873046875</v>
      </c>
      <c r="N18" s="76">
        <v>2951.40380859375</v>
      </c>
      <c r="O18" s="77"/>
      <c r="P18" s="78"/>
      <c r="Q18" s="78"/>
      <c r="R18" s="86"/>
      <c r="S18" s="48">
        <v>1</v>
      </c>
      <c r="T18" s="48">
        <v>1</v>
      </c>
      <c r="U18" s="49">
        <v>0</v>
      </c>
      <c r="V18" s="49">
        <v>0.026316</v>
      </c>
      <c r="W18" s="49">
        <v>0</v>
      </c>
      <c r="X18" s="49">
        <v>0.930334</v>
      </c>
      <c r="Y18" s="49">
        <v>0.5</v>
      </c>
      <c r="Z18" s="49">
        <v>0</v>
      </c>
      <c r="AA18" s="73">
        <v>18</v>
      </c>
      <c r="AB18" s="73"/>
      <c r="AC18" s="74"/>
      <c r="AD18" s="80" t="s">
        <v>1495</v>
      </c>
      <c r="AE18" s="85" t="s">
        <v>1095</v>
      </c>
      <c r="AF18" s="80" t="s">
        <v>670</v>
      </c>
      <c r="AG18" s="80" t="s">
        <v>203</v>
      </c>
      <c r="AH18" s="80" t="s">
        <v>203</v>
      </c>
      <c r="AI18" s="80"/>
      <c r="AJ18" s="80"/>
      <c r="AK18" s="80"/>
      <c r="AL18" s="80"/>
      <c r="AM18" s="80">
        <v>1</v>
      </c>
      <c r="AN18" s="80">
        <v>1</v>
      </c>
      <c r="AO18" s="80"/>
      <c r="AP18" s="80"/>
      <c r="AQ18" s="80"/>
      <c r="AR18" s="80"/>
      <c r="AS18" s="80"/>
      <c r="AT18" s="80"/>
      <c r="AU18" s="83">
        <v>43483.658900462964</v>
      </c>
      <c r="AV18" s="85" t="s">
        <v>1095</v>
      </c>
      <c r="AW18" s="80" t="str">
        <f>REPLACE(INDEX(GroupVertices[Group],MATCH(Vertices[[#This Row],[Vertex]],GroupVertices[Vertex],0)),1,1,"")</f>
        <v>8</v>
      </c>
      <c r="AX18" s="48">
        <v>0</v>
      </c>
      <c r="AY18" s="49">
        <v>0</v>
      </c>
      <c r="AZ18" s="48">
        <v>0</v>
      </c>
      <c r="BA18" s="49">
        <v>0</v>
      </c>
      <c r="BB18" s="48">
        <v>0</v>
      </c>
      <c r="BC18" s="49">
        <v>0</v>
      </c>
      <c r="BD18" s="48">
        <v>5</v>
      </c>
      <c r="BE18" s="49">
        <v>100</v>
      </c>
      <c r="BF18" s="48">
        <v>5</v>
      </c>
      <c r="BG18" s="48"/>
      <c r="BH18" s="48"/>
      <c r="BI18" s="48"/>
      <c r="BJ18" s="48"/>
      <c r="BK18" s="48"/>
      <c r="BL18" s="48"/>
      <c r="BM18" s="121" t="s">
        <v>2626</v>
      </c>
      <c r="BN18" s="121" t="s">
        <v>2626</v>
      </c>
      <c r="BO18" s="121" t="s">
        <v>2895</v>
      </c>
      <c r="BP18" s="121" t="s">
        <v>2895</v>
      </c>
      <c r="BQ18" s="2"/>
      <c r="BR18" s="3"/>
      <c r="BS18" s="3"/>
      <c r="BT18" s="3"/>
      <c r="BU18" s="3"/>
    </row>
    <row r="19" spans="1:73" ht="15">
      <c r="A19" s="66" t="s">
        <v>258</v>
      </c>
      <c r="B19" s="67"/>
      <c r="C19" s="67"/>
      <c r="D19" s="68">
        <v>200</v>
      </c>
      <c r="E19" s="70"/>
      <c r="F19" s="67"/>
      <c r="G19" s="67"/>
      <c r="H19" s="71" t="s">
        <v>661</v>
      </c>
      <c r="I19" s="72"/>
      <c r="J19" s="72"/>
      <c r="K19" s="71" t="s">
        <v>661</v>
      </c>
      <c r="L19" s="75">
        <v>1</v>
      </c>
      <c r="M19" s="76">
        <v>7826.95849609375</v>
      </c>
      <c r="N19" s="76">
        <v>3190.5595703125</v>
      </c>
      <c r="O19" s="77"/>
      <c r="P19" s="78"/>
      <c r="Q19" s="78"/>
      <c r="R19" s="86"/>
      <c r="S19" s="48">
        <v>0</v>
      </c>
      <c r="T19" s="48">
        <v>1</v>
      </c>
      <c r="U19" s="49">
        <v>0</v>
      </c>
      <c r="V19" s="49">
        <v>0.025641</v>
      </c>
      <c r="W19" s="49">
        <v>0</v>
      </c>
      <c r="X19" s="49">
        <v>0.534942</v>
      </c>
      <c r="Y19" s="49">
        <v>0</v>
      </c>
      <c r="Z19" s="49">
        <v>0</v>
      </c>
      <c r="AA19" s="73">
        <v>19</v>
      </c>
      <c r="AB19" s="73"/>
      <c r="AC19" s="74"/>
      <c r="AD19" s="80" t="s">
        <v>1495</v>
      </c>
      <c r="AE19" s="85" t="s">
        <v>1086</v>
      </c>
      <c r="AF19" s="80" t="s">
        <v>661</v>
      </c>
      <c r="AG19" s="80" t="s">
        <v>203</v>
      </c>
      <c r="AH19" s="80" t="s">
        <v>203</v>
      </c>
      <c r="AI19" s="80"/>
      <c r="AJ19" s="80"/>
      <c r="AK19" s="80"/>
      <c r="AL19" s="80"/>
      <c r="AM19" s="80">
        <v>0</v>
      </c>
      <c r="AN19" s="80">
        <v>0</v>
      </c>
      <c r="AO19" s="80"/>
      <c r="AP19" s="80"/>
      <c r="AQ19" s="80"/>
      <c r="AR19" s="80"/>
      <c r="AS19" s="80"/>
      <c r="AT19" s="80"/>
      <c r="AU19" s="83">
        <v>43484.7677662037</v>
      </c>
      <c r="AV19" s="85" t="s">
        <v>1086</v>
      </c>
      <c r="AW19" s="80" t="str">
        <f>REPLACE(INDEX(GroupVertices[Group],MATCH(Vertices[[#This Row],[Vertex]],GroupVertices[Vertex],0)),1,1,"")</f>
        <v>8</v>
      </c>
      <c r="AX19" s="48">
        <v>1</v>
      </c>
      <c r="AY19" s="49">
        <v>9.090909090909092</v>
      </c>
      <c r="AZ19" s="48">
        <v>0</v>
      </c>
      <c r="BA19" s="49">
        <v>0</v>
      </c>
      <c r="BB19" s="48">
        <v>0</v>
      </c>
      <c r="BC19" s="49">
        <v>0</v>
      </c>
      <c r="BD19" s="48">
        <v>10</v>
      </c>
      <c r="BE19" s="49">
        <v>90.9090909090909</v>
      </c>
      <c r="BF19" s="48">
        <v>11</v>
      </c>
      <c r="BG19" s="48"/>
      <c r="BH19" s="48"/>
      <c r="BI19" s="48"/>
      <c r="BJ19" s="48"/>
      <c r="BK19" s="48"/>
      <c r="BL19" s="48"/>
      <c r="BM19" s="121" t="s">
        <v>3221</v>
      </c>
      <c r="BN19" s="121" t="s">
        <v>3221</v>
      </c>
      <c r="BO19" s="121" t="s">
        <v>3283</v>
      </c>
      <c r="BP19" s="121" t="s">
        <v>3283</v>
      </c>
      <c r="BQ19" s="2"/>
      <c r="BR19" s="3"/>
      <c r="BS19" s="3"/>
      <c r="BT19" s="3"/>
      <c r="BU19" s="3"/>
    </row>
    <row r="20" spans="1:73" ht="15">
      <c r="A20" s="66" t="s">
        <v>259</v>
      </c>
      <c r="B20" s="67"/>
      <c r="C20" s="67"/>
      <c r="D20" s="68">
        <v>200</v>
      </c>
      <c r="E20" s="70"/>
      <c r="F20" s="67"/>
      <c r="G20" s="67"/>
      <c r="H20" s="71" t="s">
        <v>662</v>
      </c>
      <c r="I20" s="72"/>
      <c r="J20" s="72"/>
      <c r="K20" s="71" t="s">
        <v>662</v>
      </c>
      <c r="L20" s="75">
        <v>1</v>
      </c>
      <c r="M20" s="76">
        <v>7483.328125</v>
      </c>
      <c r="N20" s="76">
        <v>1643.02294921875</v>
      </c>
      <c r="O20" s="77"/>
      <c r="P20" s="78"/>
      <c r="Q20" s="78"/>
      <c r="R20" s="86"/>
      <c r="S20" s="48">
        <v>0</v>
      </c>
      <c r="T20" s="48">
        <v>1</v>
      </c>
      <c r="U20" s="49">
        <v>0</v>
      </c>
      <c r="V20" s="49">
        <v>0.025641</v>
      </c>
      <c r="W20" s="49">
        <v>0</v>
      </c>
      <c r="X20" s="49">
        <v>0.534942</v>
      </c>
      <c r="Y20" s="49">
        <v>0</v>
      </c>
      <c r="Z20" s="49">
        <v>0</v>
      </c>
      <c r="AA20" s="73">
        <v>20</v>
      </c>
      <c r="AB20" s="73"/>
      <c r="AC20" s="74"/>
      <c r="AD20" s="80" t="s">
        <v>1495</v>
      </c>
      <c r="AE20" s="85" t="s">
        <v>1087</v>
      </c>
      <c r="AF20" s="80" t="s">
        <v>662</v>
      </c>
      <c r="AG20" s="80" t="s">
        <v>203</v>
      </c>
      <c r="AH20" s="80" t="s">
        <v>203</v>
      </c>
      <c r="AI20" s="80"/>
      <c r="AJ20" s="80"/>
      <c r="AK20" s="80"/>
      <c r="AL20" s="80"/>
      <c r="AM20" s="80">
        <v>0</v>
      </c>
      <c r="AN20" s="80">
        <v>0</v>
      </c>
      <c r="AO20" s="80"/>
      <c r="AP20" s="80"/>
      <c r="AQ20" s="80"/>
      <c r="AR20" s="80"/>
      <c r="AS20" s="80"/>
      <c r="AT20" s="80"/>
      <c r="AU20" s="83">
        <v>43484.65016203704</v>
      </c>
      <c r="AV20" s="85" t="s">
        <v>1087</v>
      </c>
      <c r="AW20" s="80" t="str">
        <f>REPLACE(INDEX(GroupVertices[Group],MATCH(Vertices[[#This Row],[Vertex]],GroupVertices[Vertex],0)),1,1,"")</f>
        <v>8</v>
      </c>
      <c r="AX20" s="48">
        <v>0</v>
      </c>
      <c r="AY20" s="49">
        <v>0</v>
      </c>
      <c r="AZ20" s="48">
        <v>0</v>
      </c>
      <c r="BA20" s="49">
        <v>0</v>
      </c>
      <c r="BB20" s="48">
        <v>0</v>
      </c>
      <c r="BC20" s="49">
        <v>0</v>
      </c>
      <c r="BD20" s="48">
        <v>2</v>
      </c>
      <c r="BE20" s="49">
        <v>100</v>
      </c>
      <c r="BF20" s="48">
        <v>2</v>
      </c>
      <c r="BG20" s="48"/>
      <c r="BH20" s="48"/>
      <c r="BI20" s="48"/>
      <c r="BJ20" s="48"/>
      <c r="BK20" s="48"/>
      <c r="BL20" s="48"/>
      <c r="BM20" s="121" t="s">
        <v>1781</v>
      </c>
      <c r="BN20" s="121" t="s">
        <v>1781</v>
      </c>
      <c r="BO20" s="121" t="s">
        <v>1497</v>
      </c>
      <c r="BP20" s="121" t="s">
        <v>1497</v>
      </c>
      <c r="BQ20" s="2"/>
      <c r="BR20" s="3"/>
      <c r="BS20" s="3"/>
      <c r="BT20" s="3"/>
      <c r="BU20" s="3"/>
    </row>
    <row r="21" spans="1:73" ht="15">
      <c r="A21" s="66" t="s">
        <v>260</v>
      </c>
      <c r="B21" s="67"/>
      <c r="C21" s="67"/>
      <c r="D21" s="68">
        <v>200</v>
      </c>
      <c r="E21" s="70"/>
      <c r="F21" s="67"/>
      <c r="G21" s="67"/>
      <c r="H21" s="71" t="s">
        <v>663</v>
      </c>
      <c r="I21" s="72"/>
      <c r="J21" s="72"/>
      <c r="K21" s="71" t="s">
        <v>663</v>
      </c>
      <c r="L21" s="75">
        <v>1</v>
      </c>
      <c r="M21" s="76">
        <v>7583.56298828125</v>
      </c>
      <c r="N21" s="76">
        <v>2622.8837890625</v>
      </c>
      <c r="O21" s="77"/>
      <c r="P21" s="78"/>
      <c r="Q21" s="78"/>
      <c r="R21" s="86"/>
      <c r="S21" s="48">
        <v>0</v>
      </c>
      <c r="T21" s="48">
        <v>1</v>
      </c>
      <c r="U21" s="49">
        <v>0</v>
      </c>
      <c r="V21" s="49">
        <v>0.025641</v>
      </c>
      <c r="W21" s="49">
        <v>0</v>
      </c>
      <c r="X21" s="49">
        <v>0.534942</v>
      </c>
      <c r="Y21" s="49">
        <v>0</v>
      </c>
      <c r="Z21" s="49">
        <v>0</v>
      </c>
      <c r="AA21" s="73">
        <v>21</v>
      </c>
      <c r="AB21" s="73"/>
      <c r="AC21" s="74"/>
      <c r="AD21" s="80" t="s">
        <v>1495</v>
      </c>
      <c r="AE21" s="85" t="s">
        <v>1088</v>
      </c>
      <c r="AF21" s="80" t="s">
        <v>663</v>
      </c>
      <c r="AG21" s="80" t="s">
        <v>203</v>
      </c>
      <c r="AH21" s="80" t="s">
        <v>203</v>
      </c>
      <c r="AI21" s="80"/>
      <c r="AJ21" s="80"/>
      <c r="AK21" s="80"/>
      <c r="AL21" s="80"/>
      <c r="AM21" s="80">
        <v>0</v>
      </c>
      <c r="AN21" s="80">
        <v>0</v>
      </c>
      <c r="AO21" s="80"/>
      <c r="AP21" s="80"/>
      <c r="AQ21" s="80"/>
      <c r="AR21" s="80"/>
      <c r="AS21" s="80"/>
      <c r="AT21" s="80"/>
      <c r="AU21" s="83">
        <v>43484.24344907407</v>
      </c>
      <c r="AV21" s="85" t="s">
        <v>1088</v>
      </c>
      <c r="AW21" s="80" t="str">
        <f>REPLACE(INDEX(GroupVertices[Group],MATCH(Vertices[[#This Row],[Vertex]],GroupVertices[Vertex],0)),1,1,"")</f>
        <v>8</v>
      </c>
      <c r="AX21" s="48">
        <v>0</v>
      </c>
      <c r="AY21" s="49">
        <v>0</v>
      </c>
      <c r="AZ21" s="48">
        <v>0</v>
      </c>
      <c r="BA21" s="49">
        <v>0</v>
      </c>
      <c r="BB21" s="48">
        <v>0</v>
      </c>
      <c r="BC21" s="49">
        <v>0</v>
      </c>
      <c r="BD21" s="48">
        <v>2</v>
      </c>
      <c r="BE21" s="49">
        <v>100</v>
      </c>
      <c r="BF21" s="48">
        <v>2</v>
      </c>
      <c r="BG21" s="48"/>
      <c r="BH21" s="48"/>
      <c r="BI21" s="48"/>
      <c r="BJ21" s="48"/>
      <c r="BK21" s="48"/>
      <c r="BL21" s="48"/>
      <c r="BM21" s="121" t="s">
        <v>1781</v>
      </c>
      <c r="BN21" s="121" t="s">
        <v>1781</v>
      </c>
      <c r="BO21" s="121" t="s">
        <v>1497</v>
      </c>
      <c r="BP21" s="121" t="s">
        <v>1497</v>
      </c>
      <c r="BQ21" s="2"/>
      <c r="BR21" s="3"/>
      <c r="BS21" s="3"/>
      <c r="BT21" s="3"/>
      <c r="BU21" s="3"/>
    </row>
    <row r="22" spans="1:73" ht="15">
      <c r="A22" s="66" t="s">
        <v>261</v>
      </c>
      <c r="B22" s="67"/>
      <c r="C22" s="67"/>
      <c r="D22" s="68">
        <v>200</v>
      </c>
      <c r="E22" s="70"/>
      <c r="F22" s="67"/>
      <c r="G22" s="67"/>
      <c r="H22" s="71" t="s">
        <v>664</v>
      </c>
      <c r="I22" s="72"/>
      <c r="J22" s="72"/>
      <c r="K22" s="71" t="s">
        <v>664</v>
      </c>
      <c r="L22" s="75">
        <v>1</v>
      </c>
      <c r="M22" s="76">
        <v>8654.869140625</v>
      </c>
      <c r="N22" s="76">
        <v>528.7603149414062</v>
      </c>
      <c r="O22" s="77"/>
      <c r="P22" s="78"/>
      <c r="Q22" s="78"/>
      <c r="R22" s="86"/>
      <c r="S22" s="48">
        <v>0</v>
      </c>
      <c r="T22" s="48">
        <v>1</v>
      </c>
      <c r="U22" s="49">
        <v>0</v>
      </c>
      <c r="V22" s="49">
        <v>0.025641</v>
      </c>
      <c r="W22" s="49">
        <v>0</v>
      </c>
      <c r="X22" s="49">
        <v>0.534942</v>
      </c>
      <c r="Y22" s="49">
        <v>0</v>
      </c>
      <c r="Z22" s="49">
        <v>0</v>
      </c>
      <c r="AA22" s="73">
        <v>22</v>
      </c>
      <c r="AB22" s="73"/>
      <c r="AC22" s="74"/>
      <c r="AD22" s="80" t="s">
        <v>1495</v>
      </c>
      <c r="AE22" s="85" t="s">
        <v>1089</v>
      </c>
      <c r="AF22" s="80" t="s">
        <v>664</v>
      </c>
      <c r="AG22" s="80" t="s">
        <v>203</v>
      </c>
      <c r="AH22" s="80" t="s">
        <v>203</v>
      </c>
      <c r="AI22" s="80"/>
      <c r="AJ22" s="80"/>
      <c r="AK22" s="80"/>
      <c r="AL22" s="80"/>
      <c r="AM22" s="80">
        <v>0</v>
      </c>
      <c r="AN22" s="80">
        <v>0</v>
      </c>
      <c r="AO22" s="80"/>
      <c r="AP22" s="80"/>
      <c r="AQ22" s="80"/>
      <c r="AR22" s="80"/>
      <c r="AS22" s="80"/>
      <c r="AT22" s="80"/>
      <c r="AU22" s="83">
        <v>43484.18571759259</v>
      </c>
      <c r="AV22" s="85" t="s">
        <v>1089</v>
      </c>
      <c r="AW22" s="80" t="str">
        <f>REPLACE(INDEX(GroupVertices[Group],MATCH(Vertices[[#This Row],[Vertex]],GroupVertices[Vertex],0)),1,1,"")</f>
        <v>8</v>
      </c>
      <c r="AX22" s="48">
        <v>0</v>
      </c>
      <c r="AY22" s="49">
        <v>0</v>
      </c>
      <c r="AZ22" s="48">
        <v>0</v>
      </c>
      <c r="BA22" s="49">
        <v>0</v>
      </c>
      <c r="BB22" s="48">
        <v>0</v>
      </c>
      <c r="BC22" s="49">
        <v>0</v>
      </c>
      <c r="BD22" s="48">
        <v>1</v>
      </c>
      <c r="BE22" s="49">
        <v>100</v>
      </c>
      <c r="BF22" s="48">
        <v>1</v>
      </c>
      <c r="BG22" s="48"/>
      <c r="BH22" s="48"/>
      <c r="BI22" s="48"/>
      <c r="BJ22" s="48"/>
      <c r="BK22" s="48"/>
      <c r="BL22" s="48"/>
      <c r="BM22" s="121" t="s">
        <v>2627</v>
      </c>
      <c r="BN22" s="121" t="s">
        <v>2627</v>
      </c>
      <c r="BO22" s="121" t="s">
        <v>1497</v>
      </c>
      <c r="BP22" s="121" t="s">
        <v>1497</v>
      </c>
      <c r="BQ22" s="2"/>
      <c r="BR22" s="3"/>
      <c r="BS22" s="3"/>
      <c r="BT22" s="3"/>
      <c r="BU22" s="3"/>
    </row>
    <row r="23" spans="1:73" ht="15">
      <c r="A23" s="66" t="s">
        <v>262</v>
      </c>
      <c r="B23" s="67"/>
      <c r="C23" s="67"/>
      <c r="D23" s="68">
        <v>200</v>
      </c>
      <c r="E23" s="70"/>
      <c r="F23" s="67"/>
      <c r="G23" s="67"/>
      <c r="H23" s="71" t="s">
        <v>665</v>
      </c>
      <c r="I23" s="72"/>
      <c r="J23" s="72"/>
      <c r="K23" s="71" t="s">
        <v>665</v>
      </c>
      <c r="L23" s="75">
        <v>1</v>
      </c>
      <c r="M23" s="76">
        <v>7948.44580078125</v>
      </c>
      <c r="N23" s="76">
        <v>2515.74267578125</v>
      </c>
      <c r="O23" s="77"/>
      <c r="P23" s="78"/>
      <c r="Q23" s="78"/>
      <c r="R23" s="86"/>
      <c r="S23" s="48">
        <v>0</v>
      </c>
      <c r="T23" s="48">
        <v>1</v>
      </c>
      <c r="U23" s="49">
        <v>0</v>
      </c>
      <c r="V23" s="49">
        <v>0.025641</v>
      </c>
      <c r="W23" s="49">
        <v>0</v>
      </c>
      <c r="X23" s="49">
        <v>0.534942</v>
      </c>
      <c r="Y23" s="49">
        <v>0</v>
      </c>
      <c r="Z23" s="49">
        <v>0</v>
      </c>
      <c r="AA23" s="73">
        <v>23</v>
      </c>
      <c r="AB23" s="73"/>
      <c r="AC23" s="74"/>
      <c r="AD23" s="80" t="s">
        <v>1495</v>
      </c>
      <c r="AE23" s="85" t="s">
        <v>1090</v>
      </c>
      <c r="AF23" s="80" t="s">
        <v>665</v>
      </c>
      <c r="AG23" s="80" t="s">
        <v>203</v>
      </c>
      <c r="AH23" s="80" t="s">
        <v>203</v>
      </c>
      <c r="AI23" s="80"/>
      <c r="AJ23" s="80"/>
      <c r="AK23" s="80"/>
      <c r="AL23" s="80"/>
      <c r="AM23" s="80">
        <v>0</v>
      </c>
      <c r="AN23" s="80">
        <v>0</v>
      </c>
      <c r="AO23" s="80"/>
      <c r="AP23" s="80"/>
      <c r="AQ23" s="80"/>
      <c r="AR23" s="80"/>
      <c r="AS23" s="80"/>
      <c r="AT23" s="80"/>
      <c r="AU23" s="83">
        <v>43483.95688657407</v>
      </c>
      <c r="AV23" s="85" t="s">
        <v>1090</v>
      </c>
      <c r="AW23" s="80" t="str">
        <f>REPLACE(INDEX(GroupVertices[Group],MATCH(Vertices[[#This Row],[Vertex]],GroupVertices[Vertex],0)),1,1,"")</f>
        <v>8</v>
      </c>
      <c r="AX23" s="48">
        <v>0</v>
      </c>
      <c r="AY23" s="49">
        <v>0</v>
      </c>
      <c r="AZ23" s="48">
        <v>0</v>
      </c>
      <c r="BA23" s="49">
        <v>0</v>
      </c>
      <c r="BB23" s="48">
        <v>0</v>
      </c>
      <c r="BC23" s="49">
        <v>0</v>
      </c>
      <c r="BD23" s="48">
        <v>9</v>
      </c>
      <c r="BE23" s="49">
        <v>100</v>
      </c>
      <c r="BF23" s="48">
        <v>9</v>
      </c>
      <c r="BG23" s="48"/>
      <c r="BH23" s="48"/>
      <c r="BI23" s="48"/>
      <c r="BJ23" s="48"/>
      <c r="BK23" s="48"/>
      <c r="BL23" s="48"/>
      <c r="BM23" s="121" t="s">
        <v>2628</v>
      </c>
      <c r="BN23" s="121" t="s">
        <v>2628</v>
      </c>
      <c r="BO23" s="121" t="s">
        <v>2896</v>
      </c>
      <c r="BP23" s="121" t="s">
        <v>2896</v>
      </c>
      <c r="BQ23" s="2"/>
      <c r="BR23" s="3"/>
      <c r="BS23" s="3"/>
      <c r="BT23" s="3"/>
      <c r="BU23" s="3"/>
    </row>
    <row r="24" spans="1:73" ht="15">
      <c r="A24" s="66" t="s">
        <v>263</v>
      </c>
      <c r="B24" s="67"/>
      <c r="C24" s="67"/>
      <c r="D24" s="68">
        <v>200</v>
      </c>
      <c r="E24" s="70"/>
      <c r="F24" s="67"/>
      <c r="G24" s="67"/>
      <c r="H24" s="71" t="s">
        <v>666</v>
      </c>
      <c r="I24" s="72"/>
      <c r="J24" s="72"/>
      <c r="K24" s="71" t="s">
        <v>666</v>
      </c>
      <c r="L24" s="75">
        <v>1</v>
      </c>
      <c r="M24" s="76">
        <v>8569.162109375</v>
      </c>
      <c r="N24" s="76">
        <v>1865.5628662109375</v>
      </c>
      <c r="O24" s="77"/>
      <c r="P24" s="78"/>
      <c r="Q24" s="78"/>
      <c r="R24" s="86"/>
      <c r="S24" s="48">
        <v>0</v>
      </c>
      <c r="T24" s="48">
        <v>1</v>
      </c>
      <c r="U24" s="49">
        <v>0</v>
      </c>
      <c r="V24" s="49">
        <v>0.025641</v>
      </c>
      <c r="W24" s="49">
        <v>0</v>
      </c>
      <c r="X24" s="49">
        <v>0.534942</v>
      </c>
      <c r="Y24" s="49">
        <v>0</v>
      </c>
      <c r="Z24" s="49">
        <v>0</v>
      </c>
      <c r="AA24" s="73">
        <v>24</v>
      </c>
      <c r="AB24" s="73"/>
      <c r="AC24" s="74"/>
      <c r="AD24" s="80" t="s">
        <v>1495</v>
      </c>
      <c r="AE24" s="85" t="s">
        <v>1091</v>
      </c>
      <c r="AF24" s="80" t="s">
        <v>666</v>
      </c>
      <c r="AG24" s="80" t="s">
        <v>203</v>
      </c>
      <c r="AH24" s="80" t="s">
        <v>203</v>
      </c>
      <c r="AI24" s="80"/>
      <c r="AJ24" s="80"/>
      <c r="AK24" s="80"/>
      <c r="AL24" s="80"/>
      <c r="AM24" s="80">
        <v>0</v>
      </c>
      <c r="AN24" s="80">
        <v>0</v>
      </c>
      <c r="AO24" s="80"/>
      <c r="AP24" s="80"/>
      <c r="AQ24" s="80"/>
      <c r="AR24" s="80"/>
      <c r="AS24" s="80"/>
      <c r="AT24" s="80"/>
      <c r="AU24" s="83">
        <v>43483.84684027778</v>
      </c>
      <c r="AV24" s="85" t="s">
        <v>1091</v>
      </c>
      <c r="AW24" s="80" t="str">
        <f>REPLACE(INDEX(GroupVertices[Group],MATCH(Vertices[[#This Row],[Vertex]],GroupVertices[Vertex],0)),1,1,"")</f>
        <v>8</v>
      </c>
      <c r="AX24" s="48">
        <v>1</v>
      </c>
      <c r="AY24" s="49">
        <v>7.142857142857143</v>
      </c>
      <c r="AZ24" s="48">
        <v>0</v>
      </c>
      <c r="BA24" s="49">
        <v>0</v>
      </c>
      <c r="BB24" s="48">
        <v>0</v>
      </c>
      <c r="BC24" s="49">
        <v>0</v>
      </c>
      <c r="BD24" s="48">
        <v>13</v>
      </c>
      <c r="BE24" s="49">
        <v>92.85714285714286</v>
      </c>
      <c r="BF24" s="48">
        <v>14</v>
      </c>
      <c r="BG24" s="48"/>
      <c r="BH24" s="48"/>
      <c r="BI24" s="48"/>
      <c r="BJ24" s="48"/>
      <c r="BK24" s="48"/>
      <c r="BL24" s="48"/>
      <c r="BM24" s="121" t="s">
        <v>2629</v>
      </c>
      <c r="BN24" s="121" t="s">
        <v>2629</v>
      </c>
      <c r="BO24" s="121" t="s">
        <v>2897</v>
      </c>
      <c r="BP24" s="121" t="s">
        <v>2897</v>
      </c>
      <c r="BQ24" s="2"/>
      <c r="BR24" s="3"/>
      <c r="BS24" s="3"/>
      <c r="BT24" s="3"/>
      <c r="BU24" s="3"/>
    </row>
    <row r="25" spans="1:73" ht="409.5">
      <c r="A25" s="66" t="s">
        <v>264</v>
      </c>
      <c r="B25" s="67"/>
      <c r="C25" s="67"/>
      <c r="D25" s="68">
        <v>200</v>
      </c>
      <c r="E25" s="70"/>
      <c r="F25" s="67"/>
      <c r="G25" s="67"/>
      <c r="H25" s="50" t="s">
        <v>667</v>
      </c>
      <c r="I25" s="72"/>
      <c r="J25" s="72"/>
      <c r="K25" s="50" t="s">
        <v>667</v>
      </c>
      <c r="L25" s="75">
        <v>1</v>
      </c>
      <c r="M25" s="76">
        <v>8701.1142578125</v>
      </c>
      <c r="N25" s="76">
        <v>2780.849609375</v>
      </c>
      <c r="O25" s="77"/>
      <c r="P25" s="78"/>
      <c r="Q25" s="78"/>
      <c r="R25" s="86"/>
      <c r="S25" s="48">
        <v>0</v>
      </c>
      <c r="T25" s="48">
        <v>1</v>
      </c>
      <c r="U25" s="49">
        <v>0</v>
      </c>
      <c r="V25" s="49">
        <v>0.025641</v>
      </c>
      <c r="W25" s="49">
        <v>0</v>
      </c>
      <c r="X25" s="49">
        <v>0.534942</v>
      </c>
      <c r="Y25" s="49">
        <v>0</v>
      </c>
      <c r="Z25" s="49">
        <v>0</v>
      </c>
      <c r="AA25" s="73">
        <v>25</v>
      </c>
      <c r="AB25" s="73"/>
      <c r="AC25" s="74"/>
      <c r="AD25" s="80" t="s">
        <v>1495</v>
      </c>
      <c r="AE25" s="85" t="s">
        <v>1092</v>
      </c>
      <c r="AF25" s="80" t="s">
        <v>667</v>
      </c>
      <c r="AG25" s="80" t="s">
        <v>203</v>
      </c>
      <c r="AH25" s="80" t="s">
        <v>203</v>
      </c>
      <c r="AI25" s="80"/>
      <c r="AJ25" s="80"/>
      <c r="AK25" s="80"/>
      <c r="AL25" s="80"/>
      <c r="AM25" s="80">
        <v>0</v>
      </c>
      <c r="AN25" s="80">
        <v>0</v>
      </c>
      <c r="AO25" s="80"/>
      <c r="AP25" s="80"/>
      <c r="AQ25" s="80"/>
      <c r="AR25" s="80"/>
      <c r="AS25" s="80"/>
      <c r="AT25" s="80"/>
      <c r="AU25" s="83">
        <v>43483.785208333335</v>
      </c>
      <c r="AV25" s="85" t="s">
        <v>1092</v>
      </c>
      <c r="AW25" s="80" t="str">
        <f>REPLACE(INDEX(GroupVertices[Group],MATCH(Vertices[[#This Row],[Vertex]],GroupVertices[Vertex],0)),1,1,"")</f>
        <v>8</v>
      </c>
      <c r="AX25" s="48">
        <v>2</v>
      </c>
      <c r="AY25" s="49">
        <v>5.714285714285714</v>
      </c>
      <c r="AZ25" s="48">
        <v>0</v>
      </c>
      <c r="BA25" s="49">
        <v>0</v>
      </c>
      <c r="BB25" s="48">
        <v>0</v>
      </c>
      <c r="BC25" s="49">
        <v>0</v>
      </c>
      <c r="BD25" s="48">
        <v>33</v>
      </c>
      <c r="BE25" s="49">
        <v>94.28571428571429</v>
      </c>
      <c r="BF25" s="48">
        <v>35</v>
      </c>
      <c r="BG25" s="48"/>
      <c r="BH25" s="48"/>
      <c r="BI25" s="48"/>
      <c r="BJ25" s="48"/>
      <c r="BK25" s="48"/>
      <c r="BL25" s="48"/>
      <c r="BM25" s="121" t="s">
        <v>2630</v>
      </c>
      <c r="BN25" s="121" t="s">
        <v>2630</v>
      </c>
      <c r="BO25" s="121" t="s">
        <v>2898</v>
      </c>
      <c r="BP25" s="121" t="s">
        <v>2898</v>
      </c>
      <c r="BQ25" s="2"/>
      <c r="BR25" s="3"/>
      <c r="BS25" s="3"/>
      <c r="BT25" s="3"/>
      <c r="BU25" s="3"/>
    </row>
    <row r="26" spans="1:73" ht="15">
      <c r="A26" s="66" t="s">
        <v>265</v>
      </c>
      <c r="B26" s="67"/>
      <c r="C26" s="67"/>
      <c r="D26" s="68">
        <v>200</v>
      </c>
      <c r="E26" s="70"/>
      <c r="F26" s="67"/>
      <c r="G26" s="67"/>
      <c r="H26" s="71" t="s">
        <v>668</v>
      </c>
      <c r="I26" s="72"/>
      <c r="J26" s="72"/>
      <c r="K26" s="71" t="s">
        <v>668</v>
      </c>
      <c r="L26" s="75">
        <v>1</v>
      </c>
      <c r="M26" s="76">
        <v>8869.8701171875</v>
      </c>
      <c r="N26" s="76">
        <v>2311.620849609375</v>
      </c>
      <c r="O26" s="77"/>
      <c r="P26" s="78"/>
      <c r="Q26" s="78"/>
      <c r="R26" s="86"/>
      <c r="S26" s="48">
        <v>0</v>
      </c>
      <c r="T26" s="48">
        <v>1</v>
      </c>
      <c r="U26" s="49">
        <v>0</v>
      </c>
      <c r="V26" s="49">
        <v>0.025641</v>
      </c>
      <c r="W26" s="49">
        <v>0</v>
      </c>
      <c r="X26" s="49">
        <v>0.534942</v>
      </c>
      <c r="Y26" s="49">
        <v>0</v>
      </c>
      <c r="Z26" s="49">
        <v>0</v>
      </c>
      <c r="AA26" s="73">
        <v>26</v>
      </c>
      <c r="AB26" s="73"/>
      <c r="AC26" s="74"/>
      <c r="AD26" s="80" t="s">
        <v>1495</v>
      </c>
      <c r="AE26" s="85" t="s">
        <v>1093</v>
      </c>
      <c r="AF26" s="80" t="s">
        <v>668</v>
      </c>
      <c r="AG26" s="80" t="s">
        <v>203</v>
      </c>
      <c r="AH26" s="80" t="s">
        <v>203</v>
      </c>
      <c r="AI26" s="80"/>
      <c r="AJ26" s="80"/>
      <c r="AK26" s="80"/>
      <c r="AL26" s="80"/>
      <c r="AM26" s="80">
        <v>0</v>
      </c>
      <c r="AN26" s="80">
        <v>0</v>
      </c>
      <c r="AO26" s="80"/>
      <c r="AP26" s="80"/>
      <c r="AQ26" s="80"/>
      <c r="AR26" s="80"/>
      <c r="AS26" s="80"/>
      <c r="AT26" s="80"/>
      <c r="AU26" s="83">
        <v>43483.768125</v>
      </c>
      <c r="AV26" s="85" t="s">
        <v>1093</v>
      </c>
      <c r="AW26" s="80" t="str">
        <f>REPLACE(INDEX(GroupVertices[Group],MATCH(Vertices[[#This Row],[Vertex]],GroupVertices[Vertex],0)),1,1,"")</f>
        <v>8</v>
      </c>
      <c r="AX26" s="48">
        <v>0</v>
      </c>
      <c r="AY26" s="49">
        <v>0</v>
      </c>
      <c r="AZ26" s="48">
        <v>0</v>
      </c>
      <c r="BA26" s="49">
        <v>0</v>
      </c>
      <c r="BB26" s="48">
        <v>0</v>
      </c>
      <c r="BC26" s="49">
        <v>0</v>
      </c>
      <c r="BD26" s="48">
        <v>9</v>
      </c>
      <c r="BE26" s="49">
        <v>100</v>
      </c>
      <c r="BF26" s="48">
        <v>9</v>
      </c>
      <c r="BG26" s="48"/>
      <c r="BH26" s="48"/>
      <c r="BI26" s="48"/>
      <c r="BJ26" s="48"/>
      <c r="BK26" s="48"/>
      <c r="BL26" s="48"/>
      <c r="BM26" s="121" t="s">
        <v>2631</v>
      </c>
      <c r="BN26" s="121" t="s">
        <v>2631</v>
      </c>
      <c r="BO26" s="121" t="s">
        <v>2899</v>
      </c>
      <c r="BP26" s="121" t="s">
        <v>2899</v>
      </c>
      <c r="BQ26" s="2"/>
      <c r="BR26" s="3"/>
      <c r="BS26" s="3"/>
      <c r="BT26" s="3"/>
      <c r="BU26" s="3"/>
    </row>
    <row r="27" spans="1:73" ht="15">
      <c r="A27" s="66" t="s">
        <v>266</v>
      </c>
      <c r="B27" s="67"/>
      <c r="C27" s="67"/>
      <c r="D27" s="68">
        <v>200</v>
      </c>
      <c r="E27" s="70"/>
      <c r="F27" s="67"/>
      <c r="G27" s="67"/>
      <c r="H27" s="71" t="s">
        <v>669</v>
      </c>
      <c r="I27" s="72"/>
      <c r="J27" s="72"/>
      <c r="K27" s="71" t="s">
        <v>669</v>
      </c>
      <c r="L27" s="75">
        <v>1</v>
      </c>
      <c r="M27" s="76">
        <v>8341.7919921875</v>
      </c>
      <c r="N27" s="76">
        <v>905.671142578125</v>
      </c>
      <c r="O27" s="77"/>
      <c r="P27" s="78"/>
      <c r="Q27" s="78"/>
      <c r="R27" s="86"/>
      <c r="S27" s="48">
        <v>0</v>
      </c>
      <c r="T27" s="48">
        <v>1</v>
      </c>
      <c r="U27" s="49">
        <v>0</v>
      </c>
      <c r="V27" s="49">
        <v>0.025641</v>
      </c>
      <c r="W27" s="49">
        <v>0</v>
      </c>
      <c r="X27" s="49">
        <v>0.534942</v>
      </c>
      <c r="Y27" s="49">
        <v>0</v>
      </c>
      <c r="Z27" s="49">
        <v>0</v>
      </c>
      <c r="AA27" s="73">
        <v>27</v>
      </c>
      <c r="AB27" s="73"/>
      <c r="AC27" s="74"/>
      <c r="AD27" s="80" t="s">
        <v>1495</v>
      </c>
      <c r="AE27" s="85" t="s">
        <v>1094</v>
      </c>
      <c r="AF27" s="80" t="s">
        <v>669</v>
      </c>
      <c r="AG27" s="80" t="s">
        <v>203</v>
      </c>
      <c r="AH27" s="80" t="s">
        <v>203</v>
      </c>
      <c r="AI27" s="80"/>
      <c r="AJ27" s="80"/>
      <c r="AK27" s="80"/>
      <c r="AL27" s="80"/>
      <c r="AM27" s="80">
        <v>0</v>
      </c>
      <c r="AN27" s="80">
        <v>0</v>
      </c>
      <c r="AO27" s="80"/>
      <c r="AP27" s="80"/>
      <c r="AQ27" s="80"/>
      <c r="AR27" s="80"/>
      <c r="AS27" s="80"/>
      <c r="AT27" s="80"/>
      <c r="AU27" s="83">
        <v>43483.73915509259</v>
      </c>
      <c r="AV27" s="85" t="s">
        <v>1094</v>
      </c>
      <c r="AW27" s="80" t="str">
        <f>REPLACE(INDEX(GroupVertices[Group],MATCH(Vertices[[#This Row],[Vertex]],GroupVertices[Vertex],0)),1,1,"")</f>
        <v>8</v>
      </c>
      <c r="AX27" s="48">
        <v>0</v>
      </c>
      <c r="AY27" s="49">
        <v>0</v>
      </c>
      <c r="AZ27" s="48">
        <v>0</v>
      </c>
      <c r="BA27" s="49">
        <v>0</v>
      </c>
      <c r="BB27" s="48">
        <v>0</v>
      </c>
      <c r="BC27" s="49">
        <v>0</v>
      </c>
      <c r="BD27" s="48">
        <v>3</v>
      </c>
      <c r="BE27" s="49">
        <v>100</v>
      </c>
      <c r="BF27" s="48">
        <v>3</v>
      </c>
      <c r="BG27" s="48"/>
      <c r="BH27" s="48"/>
      <c r="BI27" s="48"/>
      <c r="BJ27" s="48"/>
      <c r="BK27" s="48"/>
      <c r="BL27" s="48"/>
      <c r="BM27" s="121" t="s">
        <v>2632</v>
      </c>
      <c r="BN27" s="121" t="s">
        <v>2632</v>
      </c>
      <c r="BO27" s="121" t="s">
        <v>2900</v>
      </c>
      <c r="BP27" s="121" t="s">
        <v>2900</v>
      </c>
      <c r="BQ27" s="2"/>
      <c r="BR27" s="3"/>
      <c r="BS27" s="3"/>
      <c r="BT27" s="3"/>
      <c r="BU27" s="3"/>
    </row>
    <row r="28" spans="1:73" ht="15">
      <c r="A28" s="66" t="s">
        <v>268</v>
      </c>
      <c r="B28" s="67"/>
      <c r="C28" s="67"/>
      <c r="D28" s="68">
        <v>200</v>
      </c>
      <c r="E28" s="70"/>
      <c r="F28" s="67"/>
      <c r="G28" s="67"/>
      <c r="H28" s="71" t="s">
        <v>671</v>
      </c>
      <c r="I28" s="72"/>
      <c r="J28" s="72"/>
      <c r="K28" s="71" t="s">
        <v>671</v>
      </c>
      <c r="L28" s="75">
        <v>1</v>
      </c>
      <c r="M28" s="76">
        <v>7911.69140625</v>
      </c>
      <c r="N28" s="76">
        <v>1101.6361083984375</v>
      </c>
      <c r="O28" s="77"/>
      <c r="P28" s="78"/>
      <c r="Q28" s="78"/>
      <c r="R28" s="86"/>
      <c r="S28" s="48">
        <v>0</v>
      </c>
      <c r="T28" s="48">
        <v>1</v>
      </c>
      <c r="U28" s="49">
        <v>0</v>
      </c>
      <c r="V28" s="49">
        <v>0.025641</v>
      </c>
      <c r="W28" s="49">
        <v>0</v>
      </c>
      <c r="X28" s="49">
        <v>0.534942</v>
      </c>
      <c r="Y28" s="49">
        <v>0</v>
      </c>
      <c r="Z28" s="49">
        <v>0</v>
      </c>
      <c r="AA28" s="73">
        <v>28</v>
      </c>
      <c r="AB28" s="73"/>
      <c r="AC28" s="74"/>
      <c r="AD28" s="80" t="s">
        <v>1495</v>
      </c>
      <c r="AE28" s="85" t="s">
        <v>1096</v>
      </c>
      <c r="AF28" s="80" t="s">
        <v>671</v>
      </c>
      <c r="AG28" s="80" t="s">
        <v>203</v>
      </c>
      <c r="AH28" s="80" t="s">
        <v>203</v>
      </c>
      <c r="AI28" s="80"/>
      <c r="AJ28" s="80"/>
      <c r="AK28" s="80"/>
      <c r="AL28" s="80"/>
      <c r="AM28" s="80">
        <v>0</v>
      </c>
      <c r="AN28" s="80">
        <v>0</v>
      </c>
      <c r="AO28" s="80"/>
      <c r="AP28" s="80"/>
      <c r="AQ28" s="80"/>
      <c r="AR28" s="80"/>
      <c r="AS28" s="80"/>
      <c r="AT28" s="80"/>
      <c r="AU28" s="83">
        <v>43483.63280092592</v>
      </c>
      <c r="AV28" s="85" t="s">
        <v>1096</v>
      </c>
      <c r="AW28" s="80" t="str">
        <f>REPLACE(INDEX(GroupVertices[Group],MATCH(Vertices[[#This Row],[Vertex]],GroupVertices[Vertex],0)),1,1,"")</f>
        <v>8</v>
      </c>
      <c r="AX28" s="48">
        <v>0</v>
      </c>
      <c r="AY28" s="49">
        <v>0</v>
      </c>
      <c r="AZ28" s="48">
        <v>0</v>
      </c>
      <c r="BA28" s="49">
        <v>0</v>
      </c>
      <c r="BB28" s="48">
        <v>0</v>
      </c>
      <c r="BC28" s="49">
        <v>0</v>
      </c>
      <c r="BD28" s="48">
        <v>3</v>
      </c>
      <c r="BE28" s="49">
        <v>100</v>
      </c>
      <c r="BF28" s="48">
        <v>3</v>
      </c>
      <c r="BG28" s="48"/>
      <c r="BH28" s="48"/>
      <c r="BI28" s="48"/>
      <c r="BJ28" s="48"/>
      <c r="BK28" s="48"/>
      <c r="BL28" s="48"/>
      <c r="BM28" s="121" t="s">
        <v>3222</v>
      </c>
      <c r="BN28" s="121" t="s">
        <v>3222</v>
      </c>
      <c r="BO28" s="121" t="s">
        <v>3284</v>
      </c>
      <c r="BP28" s="121" t="s">
        <v>3284</v>
      </c>
      <c r="BQ28" s="2"/>
      <c r="BR28" s="3"/>
      <c r="BS28" s="3"/>
      <c r="BT28" s="3"/>
      <c r="BU28" s="3"/>
    </row>
    <row r="29" spans="1:73" ht="15">
      <c r="A29" s="66" t="s">
        <v>269</v>
      </c>
      <c r="B29" s="67"/>
      <c r="C29" s="67"/>
      <c r="D29" s="68">
        <v>210.95890410958904</v>
      </c>
      <c r="E29" s="70"/>
      <c r="F29" s="67"/>
      <c r="G29" s="67"/>
      <c r="H29" s="71" t="s">
        <v>672</v>
      </c>
      <c r="I29" s="72"/>
      <c r="J29" s="72"/>
      <c r="K29" s="71" t="s">
        <v>672</v>
      </c>
      <c r="L29" s="75">
        <v>11.670224119530417</v>
      </c>
      <c r="M29" s="76">
        <v>7596.70361328125</v>
      </c>
      <c r="N29" s="76">
        <v>950.9649658203125</v>
      </c>
      <c r="O29" s="77"/>
      <c r="P29" s="78"/>
      <c r="Q29" s="78"/>
      <c r="R29" s="86"/>
      <c r="S29" s="48">
        <v>0</v>
      </c>
      <c r="T29" s="48">
        <v>1</v>
      </c>
      <c r="U29" s="49">
        <v>0</v>
      </c>
      <c r="V29" s="49">
        <v>0.025641</v>
      </c>
      <c r="W29" s="49">
        <v>0</v>
      </c>
      <c r="X29" s="49">
        <v>0.534942</v>
      </c>
      <c r="Y29" s="49">
        <v>0</v>
      </c>
      <c r="Z29" s="49">
        <v>0</v>
      </c>
      <c r="AA29" s="73">
        <v>29</v>
      </c>
      <c r="AB29" s="73"/>
      <c r="AC29" s="74"/>
      <c r="AD29" s="80" t="s">
        <v>1495</v>
      </c>
      <c r="AE29" s="85" t="s">
        <v>1097</v>
      </c>
      <c r="AF29" s="80" t="s">
        <v>672</v>
      </c>
      <c r="AG29" s="80" t="s">
        <v>203</v>
      </c>
      <c r="AH29" s="80" t="s">
        <v>203</v>
      </c>
      <c r="AI29" s="80"/>
      <c r="AJ29" s="80"/>
      <c r="AK29" s="80"/>
      <c r="AL29" s="80"/>
      <c r="AM29" s="80">
        <v>1</v>
      </c>
      <c r="AN29" s="80">
        <v>0</v>
      </c>
      <c r="AO29" s="80"/>
      <c r="AP29" s="80"/>
      <c r="AQ29" s="80"/>
      <c r="AR29" s="80"/>
      <c r="AS29" s="80"/>
      <c r="AT29" s="80"/>
      <c r="AU29" s="83">
        <v>43483.580729166664</v>
      </c>
      <c r="AV29" s="85" t="s">
        <v>1097</v>
      </c>
      <c r="AW29" s="80" t="str">
        <f>REPLACE(INDEX(GroupVertices[Group],MATCH(Vertices[[#This Row],[Vertex]],GroupVertices[Vertex],0)),1,1,"")</f>
        <v>8</v>
      </c>
      <c r="AX29" s="48">
        <v>0</v>
      </c>
      <c r="AY29" s="49">
        <v>0</v>
      </c>
      <c r="AZ29" s="48">
        <v>0</v>
      </c>
      <c r="BA29" s="49">
        <v>0</v>
      </c>
      <c r="BB29" s="48">
        <v>0</v>
      </c>
      <c r="BC29" s="49">
        <v>0</v>
      </c>
      <c r="BD29" s="48">
        <v>31</v>
      </c>
      <c r="BE29" s="49">
        <v>100</v>
      </c>
      <c r="BF29" s="48">
        <v>31</v>
      </c>
      <c r="BG29" s="48"/>
      <c r="BH29" s="48"/>
      <c r="BI29" s="48"/>
      <c r="BJ29" s="48"/>
      <c r="BK29" s="48"/>
      <c r="BL29" s="48"/>
      <c r="BM29" s="121" t="s">
        <v>2633</v>
      </c>
      <c r="BN29" s="121" t="s">
        <v>2633</v>
      </c>
      <c r="BO29" s="121" t="s">
        <v>2901</v>
      </c>
      <c r="BP29" s="121" t="s">
        <v>2901</v>
      </c>
      <c r="BQ29" s="2"/>
      <c r="BR29" s="3"/>
      <c r="BS29" s="3"/>
      <c r="BT29" s="3"/>
      <c r="BU29" s="3"/>
    </row>
    <row r="30" spans="1:73" ht="15">
      <c r="A30" s="66" t="s">
        <v>270</v>
      </c>
      <c r="B30" s="67"/>
      <c r="C30" s="67"/>
      <c r="D30" s="68">
        <v>200</v>
      </c>
      <c r="E30" s="70"/>
      <c r="F30" s="67"/>
      <c r="G30" s="67"/>
      <c r="H30" s="71" t="s">
        <v>673</v>
      </c>
      <c r="I30" s="72"/>
      <c r="J30" s="72"/>
      <c r="K30" s="71" t="s">
        <v>673</v>
      </c>
      <c r="L30" s="75">
        <v>1</v>
      </c>
      <c r="M30" s="76">
        <v>8905.69140625</v>
      </c>
      <c r="N30" s="76">
        <v>1629.8072509765625</v>
      </c>
      <c r="O30" s="77"/>
      <c r="P30" s="78"/>
      <c r="Q30" s="78"/>
      <c r="R30" s="86"/>
      <c r="S30" s="48">
        <v>0</v>
      </c>
      <c r="T30" s="48">
        <v>1</v>
      </c>
      <c r="U30" s="49">
        <v>0</v>
      </c>
      <c r="V30" s="49">
        <v>0.025641</v>
      </c>
      <c r="W30" s="49">
        <v>0</v>
      </c>
      <c r="X30" s="49">
        <v>0.534942</v>
      </c>
      <c r="Y30" s="49">
        <v>0</v>
      </c>
      <c r="Z30" s="49">
        <v>0</v>
      </c>
      <c r="AA30" s="73">
        <v>30</v>
      </c>
      <c r="AB30" s="73"/>
      <c r="AC30" s="74"/>
      <c r="AD30" s="80" t="s">
        <v>1495</v>
      </c>
      <c r="AE30" s="85" t="s">
        <v>1098</v>
      </c>
      <c r="AF30" s="80" t="s">
        <v>673</v>
      </c>
      <c r="AG30" s="80" t="s">
        <v>203</v>
      </c>
      <c r="AH30" s="80" t="s">
        <v>203</v>
      </c>
      <c r="AI30" s="80"/>
      <c r="AJ30" s="80"/>
      <c r="AK30" s="80"/>
      <c r="AL30" s="80"/>
      <c r="AM30" s="80">
        <v>0</v>
      </c>
      <c r="AN30" s="80">
        <v>0</v>
      </c>
      <c r="AO30" s="80"/>
      <c r="AP30" s="80"/>
      <c r="AQ30" s="80"/>
      <c r="AR30" s="80"/>
      <c r="AS30" s="80"/>
      <c r="AT30" s="80"/>
      <c r="AU30" s="83">
        <v>43483.57555555556</v>
      </c>
      <c r="AV30" s="85" t="s">
        <v>1098</v>
      </c>
      <c r="AW30" s="80" t="str">
        <f>REPLACE(INDEX(GroupVertices[Group],MATCH(Vertices[[#This Row],[Vertex]],GroupVertices[Vertex],0)),1,1,"")</f>
        <v>8</v>
      </c>
      <c r="AX30" s="48">
        <v>1</v>
      </c>
      <c r="AY30" s="49">
        <v>20</v>
      </c>
      <c r="AZ30" s="48">
        <v>0</v>
      </c>
      <c r="BA30" s="49">
        <v>0</v>
      </c>
      <c r="BB30" s="48">
        <v>0</v>
      </c>
      <c r="BC30" s="49">
        <v>0</v>
      </c>
      <c r="BD30" s="48">
        <v>4</v>
      </c>
      <c r="BE30" s="49">
        <v>80</v>
      </c>
      <c r="BF30" s="48">
        <v>5</v>
      </c>
      <c r="BG30" s="48"/>
      <c r="BH30" s="48"/>
      <c r="BI30" s="48"/>
      <c r="BJ30" s="48"/>
      <c r="BK30" s="48"/>
      <c r="BL30" s="48"/>
      <c r="BM30" s="121" t="s">
        <v>1727</v>
      </c>
      <c r="BN30" s="121" t="s">
        <v>1727</v>
      </c>
      <c r="BO30" s="121" t="s">
        <v>1497</v>
      </c>
      <c r="BP30" s="121" t="s">
        <v>1497</v>
      </c>
      <c r="BQ30" s="2"/>
      <c r="BR30" s="3"/>
      <c r="BS30" s="3"/>
      <c r="BT30" s="3"/>
      <c r="BU30" s="3"/>
    </row>
    <row r="31" spans="1:73" ht="15">
      <c r="A31" s="66" t="s">
        <v>271</v>
      </c>
      <c r="B31" s="67"/>
      <c r="C31" s="67"/>
      <c r="D31" s="68">
        <v>200</v>
      </c>
      <c r="E31" s="70"/>
      <c r="F31" s="67"/>
      <c r="G31" s="67"/>
      <c r="H31" s="71" t="s">
        <v>674</v>
      </c>
      <c r="I31" s="72"/>
      <c r="J31" s="72"/>
      <c r="K31" s="71" t="s">
        <v>674</v>
      </c>
      <c r="L31" s="75">
        <v>1</v>
      </c>
      <c r="M31" s="76">
        <v>8530.1669921875</v>
      </c>
      <c r="N31" s="76">
        <v>3253.74609375</v>
      </c>
      <c r="O31" s="77"/>
      <c r="P31" s="78"/>
      <c r="Q31" s="78"/>
      <c r="R31" s="86"/>
      <c r="S31" s="48">
        <v>0</v>
      </c>
      <c r="T31" s="48">
        <v>1</v>
      </c>
      <c r="U31" s="49">
        <v>0</v>
      </c>
      <c r="V31" s="49">
        <v>0.025641</v>
      </c>
      <c r="W31" s="49">
        <v>0</v>
      </c>
      <c r="X31" s="49">
        <v>0.534942</v>
      </c>
      <c r="Y31" s="49">
        <v>0</v>
      </c>
      <c r="Z31" s="49">
        <v>0</v>
      </c>
      <c r="AA31" s="73">
        <v>31</v>
      </c>
      <c r="AB31" s="73"/>
      <c r="AC31" s="74"/>
      <c r="AD31" s="80" t="s">
        <v>1495</v>
      </c>
      <c r="AE31" s="85" t="s">
        <v>1099</v>
      </c>
      <c r="AF31" s="80" t="s">
        <v>674</v>
      </c>
      <c r="AG31" s="80" t="s">
        <v>203</v>
      </c>
      <c r="AH31" s="80" t="s">
        <v>203</v>
      </c>
      <c r="AI31" s="80"/>
      <c r="AJ31" s="80"/>
      <c r="AK31" s="80"/>
      <c r="AL31" s="80"/>
      <c r="AM31" s="80">
        <v>0</v>
      </c>
      <c r="AN31" s="80">
        <v>0</v>
      </c>
      <c r="AO31" s="80"/>
      <c r="AP31" s="80"/>
      <c r="AQ31" s="80"/>
      <c r="AR31" s="80"/>
      <c r="AS31" s="80"/>
      <c r="AT31" s="80"/>
      <c r="AU31" s="83">
        <v>43483.55861111111</v>
      </c>
      <c r="AV31" s="85" t="s">
        <v>1099</v>
      </c>
      <c r="AW31" s="80" t="str">
        <f>REPLACE(INDEX(GroupVertices[Group],MATCH(Vertices[[#This Row],[Vertex]],GroupVertices[Vertex],0)),1,1,"")</f>
        <v>8</v>
      </c>
      <c r="AX31" s="48">
        <v>0</v>
      </c>
      <c r="AY31" s="49">
        <v>0</v>
      </c>
      <c r="AZ31" s="48">
        <v>0</v>
      </c>
      <c r="BA31" s="49">
        <v>0</v>
      </c>
      <c r="BB31" s="48">
        <v>0</v>
      </c>
      <c r="BC31" s="49">
        <v>0</v>
      </c>
      <c r="BD31" s="48">
        <v>22</v>
      </c>
      <c r="BE31" s="49">
        <v>100</v>
      </c>
      <c r="BF31" s="48">
        <v>22</v>
      </c>
      <c r="BG31" s="48"/>
      <c r="BH31" s="48"/>
      <c r="BI31" s="48"/>
      <c r="BJ31" s="48"/>
      <c r="BK31" s="48"/>
      <c r="BL31" s="48"/>
      <c r="BM31" s="121" t="s">
        <v>2634</v>
      </c>
      <c r="BN31" s="121" t="s">
        <v>2634</v>
      </c>
      <c r="BO31" s="121" t="s">
        <v>2902</v>
      </c>
      <c r="BP31" s="121" t="s">
        <v>2902</v>
      </c>
      <c r="BQ31" s="2"/>
      <c r="BR31" s="3"/>
      <c r="BS31" s="3"/>
      <c r="BT31" s="3"/>
      <c r="BU31" s="3"/>
    </row>
    <row r="32" spans="1:73" ht="15">
      <c r="A32" s="66" t="s">
        <v>272</v>
      </c>
      <c r="B32" s="67"/>
      <c r="C32" s="67"/>
      <c r="D32" s="68">
        <v>200</v>
      </c>
      <c r="E32" s="70"/>
      <c r="F32" s="67"/>
      <c r="G32" s="67"/>
      <c r="H32" s="71" t="s">
        <v>675</v>
      </c>
      <c r="I32" s="72"/>
      <c r="J32" s="72"/>
      <c r="K32" s="71" t="s">
        <v>675</v>
      </c>
      <c r="L32" s="75">
        <v>1</v>
      </c>
      <c r="M32" s="76">
        <v>7815.46923828125</v>
      </c>
      <c r="N32" s="76">
        <v>397.0627746582031</v>
      </c>
      <c r="O32" s="77"/>
      <c r="P32" s="78"/>
      <c r="Q32" s="78"/>
      <c r="R32" s="86"/>
      <c r="S32" s="48">
        <v>0</v>
      </c>
      <c r="T32" s="48">
        <v>1</v>
      </c>
      <c r="U32" s="49">
        <v>0</v>
      </c>
      <c r="V32" s="49">
        <v>0.025641</v>
      </c>
      <c r="W32" s="49">
        <v>0</v>
      </c>
      <c r="X32" s="49">
        <v>0.534942</v>
      </c>
      <c r="Y32" s="49">
        <v>0</v>
      </c>
      <c r="Z32" s="49">
        <v>0</v>
      </c>
      <c r="AA32" s="73">
        <v>32</v>
      </c>
      <c r="AB32" s="73"/>
      <c r="AC32" s="74"/>
      <c r="AD32" s="80" t="s">
        <v>1495</v>
      </c>
      <c r="AE32" s="85" t="s">
        <v>1100</v>
      </c>
      <c r="AF32" s="80" t="s">
        <v>675</v>
      </c>
      <c r="AG32" s="80" t="s">
        <v>203</v>
      </c>
      <c r="AH32" s="80" t="s">
        <v>203</v>
      </c>
      <c r="AI32" s="80"/>
      <c r="AJ32" s="80"/>
      <c r="AK32" s="80"/>
      <c r="AL32" s="80"/>
      <c r="AM32" s="80">
        <v>0</v>
      </c>
      <c r="AN32" s="80">
        <v>0</v>
      </c>
      <c r="AO32" s="80"/>
      <c r="AP32" s="80"/>
      <c r="AQ32" s="80"/>
      <c r="AR32" s="80"/>
      <c r="AS32" s="80"/>
      <c r="AT32" s="80"/>
      <c r="AU32" s="83">
        <v>43483.53894675926</v>
      </c>
      <c r="AV32" s="85" t="s">
        <v>1100</v>
      </c>
      <c r="AW32" s="80" t="str">
        <f>REPLACE(INDEX(GroupVertices[Group],MATCH(Vertices[[#This Row],[Vertex]],GroupVertices[Vertex],0)),1,1,"")</f>
        <v>8</v>
      </c>
      <c r="AX32" s="48">
        <v>0</v>
      </c>
      <c r="AY32" s="49">
        <v>0</v>
      </c>
      <c r="AZ32" s="48">
        <v>0</v>
      </c>
      <c r="BA32" s="49">
        <v>0</v>
      </c>
      <c r="BB32" s="48">
        <v>0</v>
      </c>
      <c r="BC32" s="49">
        <v>0</v>
      </c>
      <c r="BD32" s="48">
        <v>9</v>
      </c>
      <c r="BE32" s="49">
        <v>100</v>
      </c>
      <c r="BF32" s="48">
        <v>9</v>
      </c>
      <c r="BG32" s="48"/>
      <c r="BH32" s="48"/>
      <c r="BI32" s="48"/>
      <c r="BJ32" s="48"/>
      <c r="BK32" s="48"/>
      <c r="BL32" s="48"/>
      <c r="BM32" s="121" t="s">
        <v>2635</v>
      </c>
      <c r="BN32" s="121" t="s">
        <v>2635</v>
      </c>
      <c r="BO32" s="121" t="s">
        <v>2903</v>
      </c>
      <c r="BP32" s="121" t="s">
        <v>2903</v>
      </c>
      <c r="BQ32" s="2"/>
      <c r="BR32" s="3"/>
      <c r="BS32" s="3"/>
      <c r="BT32" s="3"/>
      <c r="BU32" s="3"/>
    </row>
    <row r="33" spans="1:73" ht="15">
      <c r="A33" s="66" t="s">
        <v>273</v>
      </c>
      <c r="B33" s="67"/>
      <c r="C33" s="67"/>
      <c r="D33" s="68">
        <v>210.95890410958904</v>
      </c>
      <c r="E33" s="70"/>
      <c r="F33" s="67"/>
      <c r="G33" s="67"/>
      <c r="H33" s="71" t="s">
        <v>676</v>
      </c>
      <c r="I33" s="72"/>
      <c r="J33" s="72"/>
      <c r="K33" s="71" t="s">
        <v>676</v>
      </c>
      <c r="L33" s="75">
        <v>11.670224119530417</v>
      </c>
      <c r="M33" s="76">
        <v>8809.5810546875</v>
      </c>
      <c r="N33" s="76">
        <v>1033.048095703125</v>
      </c>
      <c r="O33" s="77"/>
      <c r="P33" s="78"/>
      <c r="Q33" s="78"/>
      <c r="R33" s="86"/>
      <c r="S33" s="48">
        <v>0</v>
      </c>
      <c r="T33" s="48">
        <v>1</v>
      </c>
      <c r="U33" s="49">
        <v>0</v>
      </c>
      <c r="V33" s="49">
        <v>0.025641</v>
      </c>
      <c r="W33" s="49">
        <v>0</v>
      </c>
      <c r="X33" s="49">
        <v>0.534942</v>
      </c>
      <c r="Y33" s="49">
        <v>0</v>
      </c>
      <c r="Z33" s="49">
        <v>0</v>
      </c>
      <c r="AA33" s="73">
        <v>33</v>
      </c>
      <c r="AB33" s="73"/>
      <c r="AC33" s="74"/>
      <c r="AD33" s="80" t="s">
        <v>1495</v>
      </c>
      <c r="AE33" s="85" t="s">
        <v>1101</v>
      </c>
      <c r="AF33" s="80" t="s">
        <v>676</v>
      </c>
      <c r="AG33" s="80" t="s">
        <v>203</v>
      </c>
      <c r="AH33" s="80" t="s">
        <v>203</v>
      </c>
      <c r="AI33" s="80"/>
      <c r="AJ33" s="80"/>
      <c r="AK33" s="80"/>
      <c r="AL33" s="80"/>
      <c r="AM33" s="80">
        <v>1</v>
      </c>
      <c r="AN33" s="80">
        <v>0</v>
      </c>
      <c r="AO33" s="80"/>
      <c r="AP33" s="80"/>
      <c r="AQ33" s="80"/>
      <c r="AR33" s="80"/>
      <c r="AS33" s="80"/>
      <c r="AT33" s="80"/>
      <c r="AU33" s="83">
        <v>43483.524930555555</v>
      </c>
      <c r="AV33" s="85" t="s">
        <v>1101</v>
      </c>
      <c r="AW33" s="80" t="str">
        <f>REPLACE(INDEX(GroupVertices[Group],MATCH(Vertices[[#This Row],[Vertex]],GroupVertices[Vertex],0)),1,1,"")</f>
        <v>8</v>
      </c>
      <c r="AX33" s="48">
        <v>1</v>
      </c>
      <c r="AY33" s="49">
        <v>1.5625</v>
      </c>
      <c r="AZ33" s="48">
        <v>7</v>
      </c>
      <c r="BA33" s="49">
        <v>10.9375</v>
      </c>
      <c r="BB33" s="48">
        <v>0</v>
      </c>
      <c r="BC33" s="49">
        <v>0</v>
      </c>
      <c r="BD33" s="48">
        <v>56</v>
      </c>
      <c r="BE33" s="49">
        <v>87.5</v>
      </c>
      <c r="BF33" s="48">
        <v>64</v>
      </c>
      <c r="BG33" s="48"/>
      <c r="BH33" s="48"/>
      <c r="BI33" s="48"/>
      <c r="BJ33" s="48"/>
      <c r="BK33" s="48"/>
      <c r="BL33" s="48"/>
      <c r="BM33" s="121" t="s">
        <v>3223</v>
      </c>
      <c r="BN33" s="121" t="s">
        <v>3223</v>
      </c>
      <c r="BO33" s="121" t="s">
        <v>3219</v>
      </c>
      <c r="BP33" s="121" t="s">
        <v>3219</v>
      </c>
      <c r="BQ33" s="2"/>
      <c r="BR33" s="3"/>
      <c r="BS33" s="3"/>
      <c r="BT33" s="3"/>
      <c r="BU33" s="3"/>
    </row>
    <row r="34" spans="1:73" ht="15">
      <c r="A34" s="66" t="s">
        <v>274</v>
      </c>
      <c r="B34" s="67"/>
      <c r="C34" s="67"/>
      <c r="D34" s="68">
        <v>210.95890410958904</v>
      </c>
      <c r="E34" s="70"/>
      <c r="F34" s="67"/>
      <c r="G34" s="67"/>
      <c r="H34" s="71" t="s">
        <v>676</v>
      </c>
      <c r="I34" s="72"/>
      <c r="J34" s="72"/>
      <c r="K34" s="71" t="s">
        <v>676</v>
      </c>
      <c r="L34" s="75">
        <v>11.670224119530417</v>
      </c>
      <c r="M34" s="76">
        <v>7684.69580078125</v>
      </c>
      <c r="N34" s="76">
        <v>1966.8587646484375</v>
      </c>
      <c r="O34" s="77"/>
      <c r="P34" s="78"/>
      <c r="Q34" s="78"/>
      <c r="R34" s="86"/>
      <c r="S34" s="48">
        <v>0</v>
      </c>
      <c r="T34" s="48">
        <v>1</v>
      </c>
      <c r="U34" s="49">
        <v>0</v>
      </c>
      <c r="V34" s="49">
        <v>0.025641</v>
      </c>
      <c r="W34" s="49">
        <v>0</v>
      </c>
      <c r="X34" s="49">
        <v>0.534942</v>
      </c>
      <c r="Y34" s="49">
        <v>0</v>
      </c>
      <c r="Z34" s="49">
        <v>0</v>
      </c>
      <c r="AA34" s="73">
        <v>34</v>
      </c>
      <c r="AB34" s="73"/>
      <c r="AC34" s="74"/>
      <c r="AD34" s="80" t="s">
        <v>1495</v>
      </c>
      <c r="AE34" s="85" t="s">
        <v>1102</v>
      </c>
      <c r="AF34" s="80" t="s">
        <v>676</v>
      </c>
      <c r="AG34" s="80" t="s">
        <v>203</v>
      </c>
      <c r="AH34" s="80" t="s">
        <v>203</v>
      </c>
      <c r="AI34" s="80"/>
      <c r="AJ34" s="80"/>
      <c r="AK34" s="80"/>
      <c r="AL34" s="80"/>
      <c r="AM34" s="80">
        <v>1</v>
      </c>
      <c r="AN34" s="80">
        <v>0</v>
      </c>
      <c r="AO34" s="80"/>
      <c r="AP34" s="80"/>
      <c r="AQ34" s="80"/>
      <c r="AR34" s="80"/>
      <c r="AS34" s="80"/>
      <c r="AT34" s="80"/>
      <c r="AU34" s="83">
        <v>43483.52373842592</v>
      </c>
      <c r="AV34" s="85" t="s">
        <v>1102</v>
      </c>
      <c r="AW34" s="80" t="str">
        <f>REPLACE(INDEX(GroupVertices[Group],MATCH(Vertices[[#This Row],[Vertex]],GroupVertices[Vertex],0)),1,1,"")</f>
        <v>8</v>
      </c>
      <c r="AX34" s="48">
        <v>1</v>
      </c>
      <c r="AY34" s="49">
        <v>1.5625</v>
      </c>
      <c r="AZ34" s="48">
        <v>7</v>
      </c>
      <c r="BA34" s="49">
        <v>10.9375</v>
      </c>
      <c r="BB34" s="48">
        <v>0</v>
      </c>
      <c r="BC34" s="49">
        <v>0</v>
      </c>
      <c r="BD34" s="48">
        <v>56</v>
      </c>
      <c r="BE34" s="49">
        <v>87.5</v>
      </c>
      <c r="BF34" s="48">
        <v>64</v>
      </c>
      <c r="BG34" s="48"/>
      <c r="BH34" s="48"/>
      <c r="BI34" s="48"/>
      <c r="BJ34" s="48"/>
      <c r="BK34" s="48"/>
      <c r="BL34" s="48"/>
      <c r="BM34" s="121" t="s">
        <v>3223</v>
      </c>
      <c r="BN34" s="121" t="s">
        <v>3223</v>
      </c>
      <c r="BO34" s="121" t="s">
        <v>3219</v>
      </c>
      <c r="BP34" s="121" t="s">
        <v>3219</v>
      </c>
      <c r="BQ34" s="2"/>
      <c r="BR34" s="3"/>
      <c r="BS34" s="3"/>
      <c r="BT34" s="3"/>
      <c r="BU34" s="3"/>
    </row>
    <row r="35" spans="1:73" ht="15">
      <c r="A35" s="66" t="s">
        <v>275</v>
      </c>
      <c r="B35" s="67"/>
      <c r="C35" s="67"/>
      <c r="D35" s="68">
        <v>200</v>
      </c>
      <c r="E35" s="70"/>
      <c r="F35" s="67"/>
      <c r="G35" s="67"/>
      <c r="H35" s="71" t="s">
        <v>677</v>
      </c>
      <c r="I35" s="72"/>
      <c r="J35" s="72"/>
      <c r="K35" s="71" t="s">
        <v>677</v>
      </c>
      <c r="L35" s="75">
        <v>1</v>
      </c>
      <c r="M35" s="76">
        <v>353.60968017578125</v>
      </c>
      <c r="N35" s="76">
        <v>1628.0797119140625</v>
      </c>
      <c r="O35" s="77"/>
      <c r="P35" s="78"/>
      <c r="Q35" s="78"/>
      <c r="R35" s="86"/>
      <c r="S35" s="48">
        <v>0</v>
      </c>
      <c r="T35" s="48">
        <v>2</v>
      </c>
      <c r="U35" s="49">
        <v>0</v>
      </c>
      <c r="V35" s="49">
        <v>0.005319</v>
      </c>
      <c r="W35" s="49">
        <v>0.008408</v>
      </c>
      <c r="X35" s="49">
        <v>0.612118</v>
      </c>
      <c r="Y35" s="49">
        <v>0.5</v>
      </c>
      <c r="Z35" s="49">
        <v>0</v>
      </c>
      <c r="AA35" s="73">
        <v>35</v>
      </c>
      <c r="AB35" s="73"/>
      <c r="AC35" s="74"/>
      <c r="AD35" s="80" t="s">
        <v>1495</v>
      </c>
      <c r="AE35" s="85" t="s">
        <v>1103</v>
      </c>
      <c r="AF35" s="80" t="s">
        <v>677</v>
      </c>
      <c r="AG35" s="80" t="s">
        <v>203</v>
      </c>
      <c r="AH35" s="80" t="s">
        <v>203</v>
      </c>
      <c r="AI35" s="80"/>
      <c r="AJ35" s="80"/>
      <c r="AK35" s="80"/>
      <c r="AL35" s="80"/>
      <c r="AM35" s="80">
        <v>0</v>
      </c>
      <c r="AN35" s="80">
        <v>0</v>
      </c>
      <c r="AO35" s="80"/>
      <c r="AP35" s="80"/>
      <c r="AQ35" s="80"/>
      <c r="AR35" s="80"/>
      <c r="AS35" s="80"/>
      <c r="AT35" s="80"/>
      <c r="AU35" s="83">
        <v>43490.44629629629</v>
      </c>
      <c r="AV35" s="85" t="s">
        <v>1103</v>
      </c>
      <c r="AW35" s="80" t="str">
        <f>REPLACE(INDEX(GroupVertices[Group],MATCH(Vertices[[#This Row],[Vertex]],GroupVertices[Vertex],0)),1,1,"")</f>
        <v>2</v>
      </c>
      <c r="AX35" s="48">
        <v>0</v>
      </c>
      <c r="AY35" s="49">
        <v>0</v>
      </c>
      <c r="AZ35" s="48">
        <v>0</v>
      </c>
      <c r="BA35" s="49">
        <v>0</v>
      </c>
      <c r="BB35" s="48">
        <v>0</v>
      </c>
      <c r="BC35" s="49">
        <v>0</v>
      </c>
      <c r="BD35" s="48">
        <v>51</v>
      </c>
      <c r="BE35" s="49">
        <v>100</v>
      </c>
      <c r="BF35" s="48">
        <v>51</v>
      </c>
      <c r="BG35" s="48"/>
      <c r="BH35" s="48"/>
      <c r="BI35" s="48"/>
      <c r="BJ35" s="48"/>
      <c r="BK35" s="48"/>
      <c r="BL35" s="48"/>
      <c r="BM35" s="121" t="s">
        <v>2636</v>
      </c>
      <c r="BN35" s="121" t="s">
        <v>2636</v>
      </c>
      <c r="BO35" s="121" t="s">
        <v>2904</v>
      </c>
      <c r="BP35" s="121" t="s">
        <v>2904</v>
      </c>
      <c r="BQ35" s="2"/>
      <c r="BR35" s="3"/>
      <c r="BS35" s="3"/>
      <c r="BT35" s="3"/>
      <c r="BU35" s="3"/>
    </row>
    <row r="36" spans="1:73" ht="15">
      <c r="A36" s="66" t="s">
        <v>366</v>
      </c>
      <c r="B36" s="67"/>
      <c r="C36" s="67"/>
      <c r="D36" s="68">
        <v>550.6849315068494</v>
      </c>
      <c r="E36" s="70"/>
      <c r="F36" s="67"/>
      <c r="G36" s="67"/>
      <c r="H36" s="71" t="s">
        <v>767</v>
      </c>
      <c r="I36" s="72"/>
      <c r="J36" s="72"/>
      <c r="K36" s="71" t="s">
        <v>767</v>
      </c>
      <c r="L36" s="75">
        <v>342.44717182497334</v>
      </c>
      <c r="M36" s="76">
        <v>1413.932373046875</v>
      </c>
      <c r="N36" s="76">
        <v>1989.5718994140625</v>
      </c>
      <c r="O36" s="77"/>
      <c r="P36" s="78"/>
      <c r="Q36" s="78"/>
      <c r="R36" s="86"/>
      <c r="S36" s="48">
        <v>8</v>
      </c>
      <c r="T36" s="48">
        <v>1</v>
      </c>
      <c r="U36" s="49">
        <v>28</v>
      </c>
      <c r="V36" s="49">
        <v>0.005525</v>
      </c>
      <c r="W36" s="49">
        <v>0.013064</v>
      </c>
      <c r="X36" s="49">
        <v>2.460902</v>
      </c>
      <c r="Y36" s="49">
        <v>0.1111111111111111</v>
      </c>
      <c r="Z36" s="49">
        <v>0</v>
      </c>
      <c r="AA36" s="73">
        <v>36</v>
      </c>
      <c r="AB36" s="73"/>
      <c r="AC36" s="74"/>
      <c r="AD36" s="80" t="s">
        <v>1495</v>
      </c>
      <c r="AE36" s="85" t="s">
        <v>1194</v>
      </c>
      <c r="AF36" s="80" t="s">
        <v>767</v>
      </c>
      <c r="AG36" s="80" t="s">
        <v>203</v>
      </c>
      <c r="AH36" s="80" t="s">
        <v>203</v>
      </c>
      <c r="AI36" s="80"/>
      <c r="AJ36" s="80"/>
      <c r="AK36" s="80"/>
      <c r="AL36" s="80"/>
      <c r="AM36" s="80">
        <v>32</v>
      </c>
      <c r="AN36" s="80">
        <v>8</v>
      </c>
      <c r="AO36" s="80"/>
      <c r="AP36" s="80"/>
      <c r="AQ36" s="80"/>
      <c r="AR36" s="80"/>
      <c r="AS36" s="80"/>
      <c r="AT36" s="80"/>
      <c r="AU36" s="83">
        <v>43483.764710648145</v>
      </c>
      <c r="AV36" s="85" t="s">
        <v>1194</v>
      </c>
      <c r="AW36" s="80" t="str">
        <f>REPLACE(INDEX(GroupVertices[Group],MATCH(Vertices[[#This Row],[Vertex]],GroupVertices[Vertex],0)),1,1,"")</f>
        <v>2</v>
      </c>
      <c r="AX36" s="48">
        <v>0</v>
      </c>
      <c r="AY36" s="49">
        <v>0</v>
      </c>
      <c r="AZ36" s="48">
        <v>0</v>
      </c>
      <c r="BA36" s="49">
        <v>0</v>
      </c>
      <c r="BB36" s="48">
        <v>0</v>
      </c>
      <c r="BC36" s="49">
        <v>0</v>
      </c>
      <c r="BD36" s="48">
        <v>14</v>
      </c>
      <c r="BE36" s="49">
        <v>100</v>
      </c>
      <c r="BF36" s="48">
        <v>14</v>
      </c>
      <c r="BG36" s="48"/>
      <c r="BH36" s="48"/>
      <c r="BI36" s="48"/>
      <c r="BJ36" s="48"/>
      <c r="BK36" s="48"/>
      <c r="BL36" s="48"/>
      <c r="BM36" s="121" t="s">
        <v>2637</v>
      </c>
      <c r="BN36" s="121" t="s">
        <v>2637</v>
      </c>
      <c r="BO36" s="121" t="s">
        <v>2905</v>
      </c>
      <c r="BP36" s="121" t="s">
        <v>2905</v>
      </c>
      <c r="BQ36" s="2"/>
      <c r="BR36" s="3"/>
      <c r="BS36" s="3"/>
      <c r="BT36" s="3"/>
      <c r="BU36" s="3"/>
    </row>
    <row r="37" spans="1:73" ht="15">
      <c r="A37" s="66" t="s">
        <v>626</v>
      </c>
      <c r="B37" s="67"/>
      <c r="C37" s="67"/>
      <c r="D37" s="68">
        <v>1000</v>
      </c>
      <c r="E37" s="70"/>
      <c r="F37" s="100" t="s">
        <v>1455</v>
      </c>
      <c r="G37" s="67"/>
      <c r="H37" s="71" t="s">
        <v>639</v>
      </c>
      <c r="I37" s="72"/>
      <c r="J37" s="72"/>
      <c r="K37" s="71" t="s">
        <v>639</v>
      </c>
      <c r="L37" s="75">
        <v>9999</v>
      </c>
      <c r="M37" s="76">
        <v>2682.70703125</v>
      </c>
      <c r="N37" s="76">
        <v>2399.827392578125</v>
      </c>
      <c r="O37" s="77"/>
      <c r="P37" s="78"/>
      <c r="Q37" s="78"/>
      <c r="R37" s="86"/>
      <c r="S37" s="48">
        <v>96</v>
      </c>
      <c r="T37" s="48">
        <v>1</v>
      </c>
      <c r="U37" s="49">
        <v>8093</v>
      </c>
      <c r="V37" s="49">
        <v>0.010526</v>
      </c>
      <c r="W37" s="49">
        <v>0.084812</v>
      </c>
      <c r="X37" s="49">
        <v>25.942581</v>
      </c>
      <c r="Y37" s="49">
        <v>0.007838745800671893</v>
      </c>
      <c r="Z37" s="49">
        <v>0</v>
      </c>
      <c r="AA37" s="73">
        <v>37</v>
      </c>
      <c r="AB37" s="73"/>
      <c r="AC37" s="74"/>
      <c r="AD37" s="80" t="s">
        <v>1496</v>
      </c>
      <c r="AE37" s="85" t="s">
        <v>649</v>
      </c>
      <c r="AF37" s="80" t="s">
        <v>639</v>
      </c>
      <c r="AG37" s="80" t="s">
        <v>212</v>
      </c>
      <c r="AH37" s="80"/>
      <c r="AI37" s="80" t="s">
        <v>1453</v>
      </c>
      <c r="AJ37" s="83">
        <v>43483.73302083334</v>
      </c>
      <c r="AK37" s="85" t="s">
        <v>1455</v>
      </c>
      <c r="AL37" s="85" t="s">
        <v>649</v>
      </c>
      <c r="AM37" s="80">
        <v>937</v>
      </c>
      <c r="AN37" s="80">
        <v>97</v>
      </c>
      <c r="AO37" s="80">
        <v>504</v>
      </c>
      <c r="AP37" s="80"/>
      <c r="AQ37" s="80"/>
      <c r="AR37" s="80"/>
      <c r="AS37" s="80"/>
      <c r="AT37" s="80"/>
      <c r="AU37" s="80"/>
      <c r="AV37" s="80"/>
      <c r="AW37" s="80" t="str">
        <f>REPLACE(INDEX(GroupVertices[Group],MATCH(Vertices[[#This Row],[Vertex]],GroupVertices[Vertex],0)),1,1,"")</f>
        <v>2</v>
      </c>
      <c r="AX37" s="48"/>
      <c r="AY37" s="49"/>
      <c r="AZ37" s="48"/>
      <c r="BA37" s="49"/>
      <c r="BB37" s="48"/>
      <c r="BC37" s="49"/>
      <c r="BD37" s="48"/>
      <c r="BE37" s="49"/>
      <c r="BF37" s="48"/>
      <c r="BG37" s="48"/>
      <c r="BH37" s="48"/>
      <c r="BI37" s="48"/>
      <c r="BJ37" s="48"/>
      <c r="BK37" s="48"/>
      <c r="BL37" s="48"/>
      <c r="BM37" s="121" t="s">
        <v>1497</v>
      </c>
      <c r="BN37" s="121" t="s">
        <v>1497</v>
      </c>
      <c r="BO37" s="121" t="s">
        <v>1497</v>
      </c>
      <c r="BP37" s="121" t="s">
        <v>1497</v>
      </c>
      <c r="BQ37" s="2"/>
      <c r="BR37" s="3"/>
      <c r="BS37" s="3"/>
      <c r="BT37" s="3"/>
      <c r="BU37" s="3"/>
    </row>
    <row r="38" spans="1:73" ht="15">
      <c r="A38" s="66" t="s">
        <v>276</v>
      </c>
      <c r="B38" s="67"/>
      <c r="C38" s="67"/>
      <c r="D38" s="68">
        <v>210.95890410958904</v>
      </c>
      <c r="E38" s="70"/>
      <c r="F38" s="67"/>
      <c r="G38" s="67"/>
      <c r="H38" s="71" t="s">
        <v>678</v>
      </c>
      <c r="I38" s="72"/>
      <c r="J38" s="72"/>
      <c r="K38" s="71" t="s">
        <v>678</v>
      </c>
      <c r="L38" s="75">
        <v>11.670224119530417</v>
      </c>
      <c r="M38" s="76">
        <v>202.4595489501953</v>
      </c>
      <c r="N38" s="76">
        <v>1915.3466796875</v>
      </c>
      <c r="O38" s="77"/>
      <c r="P38" s="78"/>
      <c r="Q38" s="78"/>
      <c r="R38" s="86"/>
      <c r="S38" s="48">
        <v>0</v>
      </c>
      <c r="T38" s="48">
        <v>2</v>
      </c>
      <c r="U38" s="49">
        <v>0</v>
      </c>
      <c r="V38" s="49">
        <v>0.005319</v>
      </c>
      <c r="W38" s="49">
        <v>0.008408</v>
      </c>
      <c r="X38" s="49">
        <v>0.612118</v>
      </c>
      <c r="Y38" s="49">
        <v>0.5</v>
      </c>
      <c r="Z38" s="49">
        <v>0</v>
      </c>
      <c r="AA38" s="73">
        <v>38</v>
      </c>
      <c r="AB38" s="73"/>
      <c r="AC38" s="74"/>
      <c r="AD38" s="80" t="s">
        <v>1495</v>
      </c>
      <c r="AE38" s="85" t="s">
        <v>1104</v>
      </c>
      <c r="AF38" s="80" t="s">
        <v>678</v>
      </c>
      <c r="AG38" s="80" t="s">
        <v>203</v>
      </c>
      <c r="AH38" s="80" t="s">
        <v>203</v>
      </c>
      <c r="AI38" s="80"/>
      <c r="AJ38" s="80"/>
      <c r="AK38" s="80"/>
      <c r="AL38" s="80"/>
      <c r="AM38" s="80">
        <v>1</v>
      </c>
      <c r="AN38" s="80">
        <v>0</v>
      </c>
      <c r="AO38" s="80"/>
      <c r="AP38" s="80"/>
      <c r="AQ38" s="80"/>
      <c r="AR38" s="80"/>
      <c r="AS38" s="80"/>
      <c r="AT38" s="80"/>
      <c r="AU38" s="83">
        <v>43489.88846064815</v>
      </c>
      <c r="AV38" s="85" t="s">
        <v>1104</v>
      </c>
      <c r="AW38" s="80" t="str">
        <f>REPLACE(INDEX(GroupVertices[Group],MATCH(Vertices[[#This Row],[Vertex]],GroupVertices[Vertex],0)),1,1,"")</f>
        <v>2</v>
      </c>
      <c r="AX38" s="48">
        <v>1</v>
      </c>
      <c r="AY38" s="49">
        <v>9.090909090909092</v>
      </c>
      <c r="AZ38" s="48">
        <v>0</v>
      </c>
      <c r="BA38" s="49">
        <v>0</v>
      </c>
      <c r="BB38" s="48">
        <v>0</v>
      </c>
      <c r="BC38" s="49">
        <v>0</v>
      </c>
      <c r="BD38" s="48">
        <v>10</v>
      </c>
      <c r="BE38" s="49">
        <v>90.9090909090909</v>
      </c>
      <c r="BF38" s="48">
        <v>11</v>
      </c>
      <c r="BG38" s="48"/>
      <c r="BH38" s="48"/>
      <c r="BI38" s="48"/>
      <c r="BJ38" s="48"/>
      <c r="BK38" s="48"/>
      <c r="BL38" s="48"/>
      <c r="BM38" s="121" t="s">
        <v>2638</v>
      </c>
      <c r="BN38" s="121" t="s">
        <v>2638</v>
      </c>
      <c r="BO38" s="121" t="s">
        <v>2906</v>
      </c>
      <c r="BP38" s="121" t="s">
        <v>2906</v>
      </c>
      <c r="BQ38" s="2"/>
      <c r="BR38" s="3"/>
      <c r="BS38" s="3"/>
      <c r="BT38" s="3"/>
      <c r="BU38" s="3"/>
    </row>
    <row r="39" spans="1:73" ht="15">
      <c r="A39" s="66" t="s">
        <v>277</v>
      </c>
      <c r="B39" s="67"/>
      <c r="C39" s="67"/>
      <c r="D39" s="68">
        <v>200</v>
      </c>
      <c r="E39" s="70"/>
      <c r="F39" s="67"/>
      <c r="G39" s="67"/>
      <c r="H39" s="71" t="s">
        <v>679</v>
      </c>
      <c r="I39" s="72"/>
      <c r="J39" s="72"/>
      <c r="K39" s="71" t="s">
        <v>679</v>
      </c>
      <c r="L39" s="75">
        <v>1</v>
      </c>
      <c r="M39" s="76">
        <v>4890.75</v>
      </c>
      <c r="N39" s="76">
        <v>3376.195068359375</v>
      </c>
      <c r="O39" s="77"/>
      <c r="P39" s="78"/>
      <c r="Q39" s="78"/>
      <c r="R39" s="86"/>
      <c r="S39" s="48">
        <v>0</v>
      </c>
      <c r="T39" s="48">
        <v>2</v>
      </c>
      <c r="U39" s="49">
        <v>0</v>
      </c>
      <c r="V39" s="49">
        <v>0.005319</v>
      </c>
      <c r="W39" s="49">
        <v>0.008152</v>
      </c>
      <c r="X39" s="49">
        <v>0.624822</v>
      </c>
      <c r="Y39" s="49">
        <v>0.5</v>
      </c>
      <c r="Z39" s="49">
        <v>0</v>
      </c>
      <c r="AA39" s="73">
        <v>39</v>
      </c>
      <c r="AB39" s="73"/>
      <c r="AC39" s="74"/>
      <c r="AD39" s="80" t="s">
        <v>1495</v>
      </c>
      <c r="AE39" s="85" t="s">
        <v>1105</v>
      </c>
      <c r="AF39" s="80" t="s">
        <v>679</v>
      </c>
      <c r="AG39" s="80" t="s">
        <v>203</v>
      </c>
      <c r="AH39" s="80" t="s">
        <v>203</v>
      </c>
      <c r="AI39" s="80"/>
      <c r="AJ39" s="80"/>
      <c r="AK39" s="80"/>
      <c r="AL39" s="80"/>
      <c r="AM39" s="80">
        <v>0</v>
      </c>
      <c r="AN39" s="80">
        <v>0</v>
      </c>
      <c r="AO39" s="80"/>
      <c r="AP39" s="80"/>
      <c r="AQ39" s="80"/>
      <c r="AR39" s="80"/>
      <c r="AS39" s="80"/>
      <c r="AT39" s="80"/>
      <c r="AU39" s="83">
        <v>43488.97589120371</v>
      </c>
      <c r="AV39" s="85" t="s">
        <v>1105</v>
      </c>
      <c r="AW39" s="80" t="str">
        <f>REPLACE(INDEX(GroupVertices[Group],MATCH(Vertices[[#This Row],[Vertex]],GroupVertices[Vertex],0)),1,1,"")</f>
        <v>2</v>
      </c>
      <c r="AX39" s="48">
        <v>1</v>
      </c>
      <c r="AY39" s="49">
        <v>12.5</v>
      </c>
      <c r="AZ39" s="48">
        <v>0</v>
      </c>
      <c r="BA39" s="49">
        <v>0</v>
      </c>
      <c r="BB39" s="48">
        <v>0</v>
      </c>
      <c r="BC39" s="49">
        <v>0</v>
      </c>
      <c r="BD39" s="48">
        <v>7</v>
      </c>
      <c r="BE39" s="49">
        <v>87.5</v>
      </c>
      <c r="BF39" s="48">
        <v>8</v>
      </c>
      <c r="BG39" s="48"/>
      <c r="BH39" s="48"/>
      <c r="BI39" s="48"/>
      <c r="BJ39" s="48"/>
      <c r="BK39" s="48"/>
      <c r="BL39" s="48"/>
      <c r="BM39" s="121" t="s">
        <v>2639</v>
      </c>
      <c r="BN39" s="121" t="s">
        <v>2639</v>
      </c>
      <c r="BO39" s="121" t="s">
        <v>2907</v>
      </c>
      <c r="BP39" s="121" t="s">
        <v>2907</v>
      </c>
      <c r="BQ39" s="2"/>
      <c r="BR39" s="3"/>
      <c r="BS39" s="3"/>
      <c r="BT39" s="3"/>
      <c r="BU39" s="3"/>
    </row>
    <row r="40" spans="1:73" ht="15">
      <c r="A40" s="66" t="s">
        <v>349</v>
      </c>
      <c r="B40" s="67"/>
      <c r="C40" s="67"/>
      <c r="D40" s="68">
        <v>463.013698630137</v>
      </c>
      <c r="E40" s="70"/>
      <c r="F40" s="67"/>
      <c r="G40" s="67"/>
      <c r="H40" s="71" t="s">
        <v>751</v>
      </c>
      <c r="I40" s="72"/>
      <c r="J40" s="72"/>
      <c r="K40" s="71" t="s">
        <v>751</v>
      </c>
      <c r="L40" s="75">
        <v>257.08537886873</v>
      </c>
      <c r="M40" s="76">
        <v>5037.7138671875</v>
      </c>
      <c r="N40" s="76">
        <v>3158.743408203125</v>
      </c>
      <c r="O40" s="77"/>
      <c r="P40" s="78"/>
      <c r="Q40" s="78"/>
      <c r="R40" s="86"/>
      <c r="S40" s="48">
        <v>4</v>
      </c>
      <c r="T40" s="48">
        <v>1</v>
      </c>
      <c r="U40" s="49">
        <v>6</v>
      </c>
      <c r="V40" s="49">
        <v>0.005405</v>
      </c>
      <c r="W40" s="49">
        <v>0.010087</v>
      </c>
      <c r="X40" s="49">
        <v>1.441898</v>
      </c>
      <c r="Y40" s="49">
        <v>0.2</v>
      </c>
      <c r="Z40" s="49">
        <v>0</v>
      </c>
      <c r="AA40" s="73">
        <v>40</v>
      </c>
      <c r="AB40" s="73"/>
      <c r="AC40" s="74"/>
      <c r="AD40" s="80" t="s">
        <v>1495</v>
      </c>
      <c r="AE40" s="85" t="s">
        <v>1177</v>
      </c>
      <c r="AF40" s="80" t="s">
        <v>751</v>
      </c>
      <c r="AG40" s="80" t="s">
        <v>203</v>
      </c>
      <c r="AH40" s="80" t="s">
        <v>203</v>
      </c>
      <c r="AI40" s="80"/>
      <c r="AJ40" s="80"/>
      <c r="AK40" s="80"/>
      <c r="AL40" s="80"/>
      <c r="AM40" s="80">
        <v>24</v>
      </c>
      <c r="AN40" s="80">
        <v>5</v>
      </c>
      <c r="AO40" s="80"/>
      <c r="AP40" s="80"/>
      <c r="AQ40" s="80"/>
      <c r="AR40" s="80"/>
      <c r="AS40" s="80"/>
      <c r="AT40" s="80"/>
      <c r="AU40" s="83">
        <v>43484.31928240741</v>
      </c>
      <c r="AV40" s="85" t="s">
        <v>1177</v>
      </c>
      <c r="AW40" s="80" t="str">
        <f>REPLACE(INDEX(GroupVertices[Group],MATCH(Vertices[[#This Row],[Vertex]],GroupVertices[Vertex],0)),1,1,"")</f>
        <v>2</v>
      </c>
      <c r="AX40" s="48">
        <v>2</v>
      </c>
      <c r="AY40" s="49">
        <v>4.761904761904762</v>
      </c>
      <c r="AZ40" s="48">
        <v>1</v>
      </c>
      <c r="BA40" s="49">
        <v>2.380952380952381</v>
      </c>
      <c r="BB40" s="48">
        <v>0</v>
      </c>
      <c r="BC40" s="49">
        <v>0</v>
      </c>
      <c r="BD40" s="48">
        <v>39</v>
      </c>
      <c r="BE40" s="49">
        <v>92.85714285714286</v>
      </c>
      <c r="BF40" s="48">
        <v>42</v>
      </c>
      <c r="BG40" s="48"/>
      <c r="BH40" s="48"/>
      <c r="BI40" s="48"/>
      <c r="BJ40" s="48"/>
      <c r="BK40" s="48"/>
      <c r="BL40" s="48"/>
      <c r="BM40" s="121" t="s">
        <v>2640</v>
      </c>
      <c r="BN40" s="121" t="s">
        <v>2640</v>
      </c>
      <c r="BO40" s="121" t="s">
        <v>2908</v>
      </c>
      <c r="BP40" s="121" t="s">
        <v>2908</v>
      </c>
      <c r="BQ40" s="2"/>
      <c r="BR40" s="3"/>
      <c r="BS40" s="3"/>
      <c r="BT40" s="3"/>
      <c r="BU40" s="3"/>
    </row>
    <row r="41" spans="1:73" ht="15">
      <c r="A41" s="66" t="s">
        <v>278</v>
      </c>
      <c r="B41" s="67"/>
      <c r="C41" s="67"/>
      <c r="D41" s="68">
        <v>200</v>
      </c>
      <c r="E41" s="70"/>
      <c r="F41" s="67"/>
      <c r="G41" s="67"/>
      <c r="H41" s="71" t="s">
        <v>680</v>
      </c>
      <c r="I41" s="72"/>
      <c r="J41" s="72"/>
      <c r="K41" s="71" t="s">
        <v>680</v>
      </c>
      <c r="L41" s="75">
        <v>1</v>
      </c>
      <c r="M41" s="76">
        <v>4971.35009765625</v>
      </c>
      <c r="N41" s="76">
        <v>1468.6439208984375</v>
      </c>
      <c r="O41" s="77"/>
      <c r="P41" s="78"/>
      <c r="Q41" s="78"/>
      <c r="R41" s="86"/>
      <c r="S41" s="48">
        <v>0</v>
      </c>
      <c r="T41" s="48">
        <v>1</v>
      </c>
      <c r="U41" s="49">
        <v>0</v>
      </c>
      <c r="V41" s="49">
        <v>0.005291</v>
      </c>
      <c r="W41" s="49">
        <v>0.007286</v>
      </c>
      <c r="X41" s="49">
        <v>0.3797</v>
      </c>
      <c r="Y41" s="49">
        <v>0</v>
      </c>
      <c r="Z41" s="49">
        <v>0</v>
      </c>
      <c r="AA41" s="73">
        <v>41</v>
      </c>
      <c r="AB41" s="73"/>
      <c r="AC41" s="74"/>
      <c r="AD41" s="80" t="s">
        <v>1495</v>
      </c>
      <c r="AE41" s="85" t="s">
        <v>1106</v>
      </c>
      <c r="AF41" s="80" t="s">
        <v>680</v>
      </c>
      <c r="AG41" s="80" t="s">
        <v>203</v>
      </c>
      <c r="AH41" s="80" t="s">
        <v>203</v>
      </c>
      <c r="AI41" s="80"/>
      <c r="AJ41" s="80"/>
      <c r="AK41" s="80"/>
      <c r="AL41" s="80"/>
      <c r="AM41" s="80">
        <v>0</v>
      </c>
      <c r="AN41" s="80">
        <v>0</v>
      </c>
      <c r="AO41" s="80"/>
      <c r="AP41" s="80"/>
      <c r="AQ41" s="80"/>
      <c r="AR41" s="80"/>
      <c r="AS41" s="80"/>
      <c r="AT41" s="80"/>
      <c r="AU41" s="83">
        <v>43488.9746875</v>
      </c>
      <c r="AV41" s="85" t="s">
        <v>1106</v>
      </c>
      <c r="AW41" s="80" t="str">
        <f>REPLACE(INDEX(GroupVertices[Group],MATCH(Vertices[[#This Row],[Vertex]],GroupVertices[Vertex],0)),1,1,"")</f>
        <v>2</v>
      </c>
      <c r="AX41" s="48">
        <v>2</v>
      </c>
      <c r="AY41" s="49">
        <v>22.22222222222222</v>
      </c>
      <c r="AZ41" s="48">
        <v>0</v>
      </c>
      <c r="BA41" s="49">
        <v>0</v>
      </c>
      <c r="BB41" s="48">
        <v>0</v>
      </c>
      <c r="BC41" s="49">
        <v>0</v>
      </c>
      <c r="BD41" s="48">
        <v>7</v>
      </c>
      <c r="BE41" s="49">
        <v>77.77777777777777</v>
      </c>
      <c r="BF41" s="48">
        <v>9</v>
      </c>
      <c r="BG41" s="48"/>
      <c r="BH41" s="48"/>
      <c r="BI41" s="48"/>
      <c r="BJ41" s="48"/>
      <c r="BK41" s="48"/>
      <c r="BL41" s="48"/>
      <c r="BM41" s="121" t="s">
        <v>2641</v>
      </c>
      <c r="BN41" s="121" t="s">
        <v>2641</v>
      </c>
      <c r="BO41" s="121" t="s">
        <v>2909</v>
      </c>
      <c r="BP41" s="121" t="s">
        <v>2909</v>
      </c>
      <c r="BQ41" s="2"/>
      <c r="BR41" s="3"/>
      <c r="BS41" s="3"/>
      <c r="BT41" s="3"/>
      <c r="BU41" s="3"/>
    </row>
    <row r="42" spans="1:73" ht="15">
      <c r="A42" s="66" t="s">
        <v>279</v>
      </c>
      <c r="B42" s="67"/>
      <c r="C42" s="67"/>
      <c r="D42" s="68">
        <v>200</v>
      </c>
      <c r="E42" s="70"/>
      <c r="F42" s="67"/>
      <c r="G42" s="67"/>
      <c r="H42" s="71" t="s">
        <v>681</v>
      </c>
      <c r="I42" s="72"/>
      <c r="J42" s="72"/>
      <c r="K42" s="71" t="s">
        <v>681</v>
      </c>
      <c r="L42" s="75">
        <v>1</v>
      </c>
      <c r="M42" s="76">
        <v>655.0711669921875</v>
      </c>
      <c r="N42" s="76">
        <v>1102.1846923828125</v>
      </c>
      <c r="O42" s="77"/>
      <c r="P42" s="78"/>
      <c r="Q42" s="78"/>
      <c r="R42" s="86"/>
      <c r="S42" s="48">
        <v>0</v>
      </c>
      <c r="T42" s="48">
        <v>1</v>
      </c>
      <c r="U42" s="49">
        <v>0</v>
      </c>
      <c r="V42" s="49">
        <v>0.005291</v>
      </c>
      <c r="W42" s="49">
        <v>0.007286</v>
      </c>
      <c r="X42" s="49">
        <v>0.3797</v>
      </c>
      <c r="Y42" s="49">
        <v>0</v>
      </c>
      <c r="Z42" s="49">
        <v>0</v>
      </c>
      <c r="AA42" s="73">
        <v>42</v>
      </c>
      <c r="AB42" s="73"/>
      <c r="AC42" s="74"/>
      <c r="AD42" s="80" t="s">
        <v>1495</v>
      </c>
      <c r="AE42" s="85" t="s">
        <v>1107</v>
      </c>
      <c r="AF42" s="80" t="s">
        <v>681</v>
      </c>
      <c r="AG42" s="80" t="s">
        <v>203</v>
      </c>
      <c r="AH42" s="80" t="s">
        <v>203</v>
      </c>
      <c r="AI42" s="80"/>
      <c r="AJ42" s="80"/>
      <c r="AK42" s="80"/>
      <c r="AL42" s="80"/>
      <c r="AM42" s="80">
        <v>0</v>
      </c>
      <c r="AN42" s="80">
        <v>0</v>
      </c>
      <c r="AO42" s="80"/>
      <c r="AP42" s="80"/>
      <c r="AQ42" s="80"/>
      <c r="AR42" s="80"/>
      <c r="AS42" s="80"/>
      <c r="AT42" s="80"/>
      <c r="AU42" s="83">
        <v>43488.230150462965</v>
      </c>
      <c r="AV42" s="85" t="s">
        <v>1107</v>
      </c>
      <c r="AW42" s="80" t="str">
        <f>REPLACE(INDEX(GroupVertices[Group],MATCH(Vertices[[#This Row],[Vertex]],GroupVertices[Vertex],0)),1,1,"")</f>
        <v>2</v>
      </c>
      <c r="AX42" s="48">
        <v>0</v>
      </c>
      <c r="AY42" s="49">
        <v>0</v>
      </c>
      <c r="AZ42" s="48">
        <v>0</v>
      </c>
      <c r="BA42" s="49">
        <v>0</v>
      </c>
      <c r="BB42" s="48">
        <v>0</v>
      </c>
      <c r="BC42" s="49">
        <v>0</v>
      </c>
      <c r="BD42" s="48">
        <v>4</v>
      </c>
      <c r="BE42" s="49">
        <v>100</v>
      </c>
      <c r="BF42" s="48">
        <v>4</v>
      </c>
      <c r="BG42" s="48"/>
      <c r="BH42" s="48"/>
      <c r="BI42" s="48"/>
      <c r="BJ42" s="48"/>
      <c r="BK42" s="48"/>
      <c r="BL42" s="48"/>
      <c r="BM42" s="121" t="s">
        <v>2642</v>
      </c>
      <c r="BN42" s="121" t="s">
        <v>2642</v>
      </c>
      <c r="BO42" s="121" t="s">
        <v>2910</v>
      </c>
      <c r="BP42" s="121" t="s">
        <v>2910</v>
      </c>
      <c r="BQ42" s="2"/>
      <c r="BR42" s="3"/>
      <c r="BS42" s="3"/>
      <c r="BT42" s="3"/>
      <c r="BU42" s="3"/>
    </row>
    <row r="43" spans="1:73" ht="15">
      <c r="A43" s="66" t="s">
        <v>280</v>
      </c>
      <c r="B43" s="67"/>
      <c r="C43" s="67"/>
      <c r="D43" s="68">
        <v>210.95890410958904</v>
      </c>
      <c r="E43" s="70"/>
      <c r="F43" s="67"/>
      <c r="G43" s="67"/>
      <c r="H43" s="71" t="s">
        <v>682</v>
      </c>
      <c r="I43" s="72"/>
      <c r="J43" s="72"/>
      <c r="K43" s="71" t="s">
        <v>682</v>
      </c>
      <c r="L43" s="75">
        <v>11.670224119530417</v>
      </c>
      <c r="M43" s="76">
        <v>2140.62890625</v>
      </c>
      <c r="N43" s="76">
        <v>888.2142944335938</v>
      </c>
      <c r="O43" s="77"/>
      <c r="P43" s="78"/>
      <c r="Q43" s="78"/>
      <c r="R43" s="86"/>
      <c r="S43" s="48">
        <v>0</v>
      </c>
      <c r="T43" s="48">
        <v>2</v>
      </c>
      <c r="U43" s="49">
        <v>0</v>
      </c>
      <c r="V43" s="49">
        <v>0.005319</v>
      </c>
      <c r="W43" s="49">
        <v>0.008751</v>
      </c>
      <c r="X43" s="49">
        <v>0.60605</v>
      </c>
      <c r="Y43" s="49">
        <v>0.5</v>
      </c>
      <c r="Z43" s="49">
        <v>0</v>
      </c>
      <c r="AA43" s="73">
        <v>43</v>
      </c>
      <c r="AB43" s="73"/>
      <c r="AC43" s="74"/>
      <c r="AD43" s="80" t="s">
        <v>1495</v>
      </c>
      <c r="AE43" s="85" t="s">
        <v>1108</v>
      </c>
      <c r="AF43" s="80" t="s">
        <v>682</v>
      </c>
      <c r="AG43" s="80" t="s">
        <v>203</v>
      </c>
      <c r="AH43" s="80" t="s">
        <v>203</v>
      </c>
      <c r="AI43" s="80"/>
      <c r="AJ43" s="80"/>
      <c r="AK43" s="80"/>
      <c r="AL43" s="80"/>
      <c r="AM43" s="80">
        <v>1</v>
      </c>
      <c r="AN43" s="80">
        <v>0</v>
      </c>
      <c r="AO43" s="80"/>
      <c r="AP43" s="80"/>
      <c r="AQ43" s="80"/>
      <c r="AR43" s="80"/>
      <c r="AS43" s="80"/>
      <c r="AT43" s="80"/>
      <c r="AU43" s="83">
        <v>43487.647893518515</v>
      </c>
      <c r="AV43" s="85" t="s">
        <v>1108</v>
      </c>
      <c r="AW43" s="80" t="str">
        <f>REPLACE(INDEX(GroupVertices[Group],MATCH(Vertices[[#This Row],[Vertex]],GroupVertices[Vertex],0)),1,1,"")</f>
        <v>2</v>
      </c>
      <c r="AX43" s="48">
        <v>1</v>
      </c>
      <c r="AY43" s="49">
        <v>16.666666666666668</v>
      </c>
      <c r="AZ43" s="48">
        <v>0</v>
      </c>
      <c r="BA43" s="49">
        <v>0</v>
      </c>
      <c r="BB43" s="48">
        <v>0</v>
      </c>
      <c r="BC43" s="49">
        <v>0</v>
      </c>
      <c r="BD43" s="48">
        <v>5</v>
      </c>
      <c r="BE43" s="49">
        <v>83.33333333333333</v>
      </c>
      <c r="BF43" s="48">
        <v>6</v>
      </c>
      <c r="BG43" s="48"/>
      <c r="BH43" s="48"/>
      <c r="BI43" s="48"/>
      <c r="BJ43" s="48"/>
      <c r="BK43" s="48"/>
      <c r="BL43" s="48"/>
      <c r="BM43" s="121" t="s">
        <v>2643</v>
      </c>
      <c r="BN43" s="121" t="s">
        <v>2643</v>
      </c>
      <c r="BO43" s="121" t="s">
        <v>2911</v>
      </c>
      <c r="BP43" s="121" t="s">
        <v>2911</v>
      </c>
      <c r="BQ43" s="2"/>
      <c r="BR43" s="3"/>
      <c r="BS43" s="3"/>
      <c r="BT43" s="3"/>
      <c r="BU43" s="3"/>
    </row>
    <row r="44" spans="1:73" ht="15">
      <c r="A44" s="66" t="s">
        <v>361</v>
      </c>
      <c r="B44" s="67"/>
      <c r="C44" s="67"/>
      <c r="D44" s="68">
        <v>309.5890410958904</v>
      </c>
      <c r="E44" s="70"/>
      <c r="F44" s="67"/>
      <c r="G44" s="67"/>
      <c r="H44" s="71" t="s">
        <v>763</v>
      </c>
      <c r="I44" s="72"/>
      <c r="J44" s="72"/>
      <c r="K44" s="71" t="s">
        <v>763</v>
      </c>
      <c r="L44" s="75">
        <v>107.70224119530417</v>
      </c>
      <c r="M44" s="76">
        <v>3698.65283203125</v>
      </c>
      <c r="N44" s="76">
        <v>1239.7786865234375</v>
      </c>
      <c r="O44" s="77"/>
      <c r="P44" s="78"/>
      <c r="Q44" s="78"/>
      <c r="R44" s="86"/>
      <c r="S44" s="48">
        <v>13</v>
      </c>
      <c r="T44" s="48">
        <v>1</v>
      </c>
      <c r="U44" s="49">
        <v>78</v>
      </c>
      <c r="V44" s="49">
        <v>0.005682</v>
      </c>
      <c r="W44" s="49">
        <v>0.017058</v>
      </c>
      <c r="X44" s="49">
        <v>3.728128</v>
      </c>
      <c r="Y44" s="49">
        <v>0.07142857142857142</v>
      </c>
      <c r="Z44" s="49">
        <v>0</v>
      </c>
      <c r="AA44" s="73">
        <v>44</v>
      </c>
      <c r="AB44" s="73"/>
      <c r="AC44" s="74"/>
      <c r="AD44" s="80" t="s">
        <v>1495</v>
      </c>
      <c r="AE44" s="85" t="s">
        <v>1189</v>
      </c>
      <c r="AF44" s="80" t="s">
        <v>763</v>
      </c>
      <c r="AG44" s="80" t="s">
        <v>203</v>
      </c>
      <c r="AH44" s="80" t="s">
        <v>203</v>
      </c>
      <c r="AI44" s="80"/>
      <c r="AJ44" s="80"/>
      <c r="AK44" s="80"/>
      <c r="AL44" s="80"/>
      <c r="AM44" s="80">
        <v>10</v>
      </c>
      <c r="AN44" s="80">
        <v>14</v>
      </c>
      <c r="AO44" s="80"/>
      <c r="AP44" s="80"/>
      <c r="AQ44" s="80"/>
      <c r="AR44" s="80"/>
      <c r="AS44" s="80"/>
      <c r="AT44" s="80"/>
      <c r="AU44" s="83">
        <v>43483.84100694444</v>
      </c>
      <c r="AV44" s="85" t="s">
        <v>1189</v>
      </c>
      <c r="AW44" s="80" t="str">
        <f>REPLACE(INDEX(GroupVertices[Group],MATCH(Vertices[[#This Row],[Vertex]],GroupVertices[Vertex],0)),1,1,"")</f>
        <v>2</v>
      </c>
      <c r="AX44" s="48">
        <v>0</v>
      </c>
      <c r="AY44" s="49">
        <v>0</v>
      </c>
      <c r="AZ44" s="48">
        <v>1</v>
      </c>
      <c r="BA44" s="49">
        <v>20</v>
      </c>
      <c r="BB44" s="48">
        <v>0</v>
      </c>
      <c r="BC44" s="49">
        <v>0</v>
      </c>
      <c r="BD44" s="48">
        <v>4</v>
      </c>
      <c r="BE44" s="49">
        <v>80</v>
      </c>
      <c r="BF44" s="48">
        <v>5</v>
      </c>
      <c r="BG44" s="48"/>
      <c r="BH44" s="48"/>
      <c r="BI44" s="48"/>
      <c r="BJ44" s="48"/>
      <c r="BK44" s="48"/>
      <c r="BL44" s="48"/>
      <c r="BM44" s="121" t="s">
        <v>2644</v>
      </c>
      <c r="BN44" s="121" t="s">
        <v>2644</v>
      </c>
      <c r="BO44" s="121" t="s">
        <v>2912</v>
      </c>
      <c r="BP44" s="121" t="s">
        <v>2912</v>
      </c>
      <c r="BQ44" s="2"/>
      <c r="BR44" s="3"/>
      <c r="BS44" s="3"/>
      <c r="BT44" s="3"/>
      <c r="BU44" s="3"/>
    </row>
    <row r="45" spans="1:73" ht="15">
      <c r="A45" s="66" t="s">
        <v>281</v>
      </c>
      <c r="B45" s="67"/>
      <c r="C45" s="67"/>
      <c r="D45" s="68">
        <v>200</v>
      </c>
      <c r="E45" s="70"/>
      <c r="F45" s="67"/>
      <c r="G45" s="67"/>
      <c r="H45" s="71" t="s">
        <v>683</v>
      </c>
      <c r="I45" s="72"/>
      <c r="J45" s="72"/>
      <c r="K45" s="71" t="s">
        <v>683</v>
      </c>
      <c r="L45" s="75">
        <v>1</v>
      </c>
      <c r="M45" s="76">
        <v>1281.879638671875</v>
      </c>
      <c r="N45" s="76">
        <v>1086.44677734375</v>
      </c>
      <c r="O45" s="77"/>
      <c r="P45" s="78"/>
      <c r="Q45" s="78"/>
      <c r="R45" s="86"/>
      <c r="S45" s="48">
        <v>0</v>
      </c>
      <c r="T45" s="48">
        <v>1</v>
      </c>
      <c r="U45" s="49">
        <v>0</v>
      </c>
      <c r="V45" s="49">
        <v>0.005291</v>
      </c>
      <c r="W45" s="49">
        <v>0.007286</v>
      </c>
      <c r="X45" s="49">
        <v>0.3797</v>
      </c>
      <c r="Y45" s="49">
        <v>0</v>
      </c>
      <c r="Z45" s="49">
        <v>0</v>
      </c>
      <c r="AA45" s="73">
        <v>45</v>
      </c>
      <c r="AB45" s="73"/>
      <c r="AC45" s="74"/>
      <c r="AD45" s="80" t="s">
        <v>1495</v>
      </c>
      <c r="AE45" s="85" t="s">
        <v>1109</v>
      </c>
      <c r="AF45" s="80" t="s">
        <v>683</v>
      </c>
      <c r="AG45" s="80" t="s">
        <v>203</v>
      </c>
      <c r="AH45" s="80" t="s">
        <v>203</v>
      </c>
      <c r="AI45" s="80"/>
      <c r="AJ45" s="80"/>
      <c r="AK45" s="80"/>
      <c r="AL45" s="80"/>
      <c r="AM45" s="80">
        <v>0</v>
      </c>
      <c r="AN45" s="80">
        <v>0</v>
      </c>
      <c r="AO45" s="80"/>
      <c r="AP45" s="80"/>
      <c r="AQ45" s="80"/>
      <c r="AR45" s="80"/>
      <c r="AS45" s="80"/>
      <c r="AT45" s="80"/>
      <c r="AU45" s="83">
        <v>43487.592881944445</v>
      </c>
      <c r="AV45" s="85" t="s">
        <v>1109</v>
      </c>
      <c r="AW45" s="80" t="str">
        <f>REPLACE(INDEX(GroupVertices[Group],MATCH(Vertices[[#This Row],[Vertex]],GroupVertices[Vertex],0)),1,1,"")</f>
        <v>2</v>
      </c>
      <c r="AX45" s="48">
        <v>0</v>
      </c>
      <c r="AY45" s="49">
        <v>0</v>
      </c>
      <c r="AZ45" s="48">
        <v>0</v>
      </c>
      <c r="BA45" s="49">
        <v>0</v>
      </c>
      <c r="BB45" s="48">
        <v>0</v>
      </c>
      <c r="BC45" s="49">
        <v>0</v>
      </c>
      <c r="BD45" s="48">
        <v>2</v>
      </c>
      <c r="BE45" s="49">
        <v>100</v>
      </c>
      <c r="BF45" s="48">
        <v>2</v>
      </c>
      <c r="BG45" s="48"/>
      <c r="BH45" s="48"/>
      <c r="BI45" s="48"/>
      <c r="BJ45" s="48"/>
      <c r="BK45" s="48"/>
      <c r="BL45" s="48"/>
      <c r="BM45" s="121" t="s">
        <v>2645</v>
      </c>
      <c r="BN45" s="121" t="s">
        <v>2645</v>
      </c>
      <c r="BO45" s="121" t="s">
        <v>2913</v>
      </c>
      <c r="BP45" s="121" t="s">
        <v>2913</v>
      </c>
      <c r="BQ45" s="2"/>
      <c r="BR45" s="3"/>
      <c r="BS45" s="3"/>
      <c r="BT45" s="3"/>
      <c r="BU45" s="3"/>
    </row>
    <row r="46" spans="1:73" ht="409.5">
      <c r="A46" s="66" t="s">
        <v>282</v>
      </c>
      <c r="B46" s="67"/>
      <c r="C46" s="67"/>
      <c r="D46" s="68">
        <v>200</v>
      </c>
      <c r="E46" s="70"/>
      <c r="F46" s="100" t="s">
        <v>1069</v>
      </c>
      <c r="G46" s="67"/>
      <c r="H46" s="50" t="s">
        <v>684</v>
      </c>
      <c r="I46" s="72"/>
      <c r="J46" s="72"/>
      <c r="K46" s="50" t="s">
        <v>684</v>
      </c>
      <c r="L46" s="75">
        <v>1</v>
      </c>
      <c r="M46" s="76">
        <v>1616.03173828125</v>
      </c>
      <c r="N46" s="76">
        <v>4139.31884765625</v>
      </c>
      <c r="O46" s="77"/>
      <c r="P46" s="78"/>
      <c r="Q46" s="78"/>
      <c r="R46" s="86"/>
      <c r="S46" s="48">
        <v>0</v>
      </c>
      <c r="T46" s="48">
        <v>1</v>
      </c>
      <c r="U46" s="49">
        <v>0</v>
      </c>
      <c r="V46" s="49">
        <v>0.005291</v>
      </c>
      <c r="W46" s="49">
        <v>0.007286</v>
      </c>
      <c r="X46" s="49">
        <v>0.3797</v>
      </c>
      <c r="Y46" s="49">
        <v>0</v>
      </c>
      <c r="Z46" s="49">
        <v>0</v>
      </c>
      <c r="AA46" s="73">
        <v>46</v>
      </c>
      <c r="AB46" s="73"/>
      <c r="AC46" s="74"/>
      <c r="AD46" s="80" t="s">
        <v>1495</v>
      </c>
      <c r="AE46" s="85" t="s">
        <v>1110</v>
      </c>
      <c r="AF46" s="80" t="s">
        <v>684</v>
      </c>
      <c r="AG46" s="80" t="s">
        <v>203</v>
      </c>
      <c r="AH46" s="80" t="s">
        <v>203</v>
      </c>
      <c r="AI46" s="80"/>
      <c r="AJ46" s="80"/>
      <c r="AK46" s="85" t="s">
        <v>1069</v>
      </c>
      <c r="AL46" s="80"/>
      <c r="AM46" s="80">
        <v>0</v>
      </c>
      <c r="AN46" s="80">
        <v>0</v>
      </c>
      <c r="AO46" s="80"/>
      <c r="AP46" s="80" t="s">
        <v>1018</v>
      </c>
      <c r="AQ46" s="80" t="s">
        <v>1030</v>
      </c>
      <c r="AR46" s="80" t="s">
        <v>1045</v>
      </c>
      <c r="AS46" s="85" t="s">
        <v>1049</v>
      </c>
      <c r="AT46" s="80"/>
      <c r="AU46" s="83">
        <v>43486.82173611111</v>
      </c>
      <c r="AV46" s="85" t="s">
        <v>1110</v>
      </c>
      <c r="AW46" s="80" t="str">
        <f>REPLACE(INDEX(GroupVertices[Group],MATCH(Vertices[[#This Row],[Vertex]],GroupVertices[Vertex],0)),1,1,"")</f>
        <v>2</v>
      </c>
      <c r="AX46" s="48">
        <v>6</v>
      </c>
      <c r="AY46" s="49">
        <v>3.5294117647058822</v>
      </c>
      <c r="AZ46" s="48">
        <v>11</v>
      </c>
      <c r="BA46" s="49">
        <v>6.470588235294118</v>
      </c>
      <c r="BB46" s="48">
        <v>0</v>
      </c>
      <c r="BC46" s="49">
        <v>0</v>
      </c>
      <c r="BD46" s="48">
        <v>153</v>
      </c>
      <c r="BE46" s="49">
        <v>90</v>
      </c>
      <c r="BF46" s="48">
        <v>170</v>
      </c>
      <c r="BG46" s="48"/>
      <c r="BH46" s="48"/>
      <c r="BI46" s="48"/>
      <c r="BJ46" s="48"/>
      <c r="BK46" s="48"/>
      <c r="BL46" s="48"/>
      <c r="BM46" s="121" t="s">
        <v>2646</v>
      </c>
      <c r="BN46" s="121" t="s">
        <v>2646</v>
      </c>
      <c r="BO46" s="121" t="s">
        <v>2914</v>
      </c>
      <c r="BP46" s="121" t="s">
        <v>2914</v>
      </c>
      <c r="BQ46" s="2"/>
      <c r="BR46" s="3"/>
      <c r="BS46" s="3"/>
      <c r="BT46" s="3"/>
      <c r="BU46" s="3"/>
    </row>
    <row r="47" spans="1:73" ht="225">
      <c r="A47" s="66" t="s">
        <v>283</v>
      </c>
      <c r="B47" s="67"/>
      <c r="C47" s="67"/>
      <c r="D47" s="68">
        <v>200</v>
      </c>
      <c r="E47" s="70"/>
      <c r="F47" s="67"/>
      <c r="G47" s="67"/>
      <c r="H47" s="50" t="s">
        <v>685</v>
      </c>
      <c r="I47" s="72"/>
      <c r="J47" s="72"/>
      <c r="K47" s="50" t="s">
        <v>685</v>
      </c>
      <c r="L47" s="75">
        <v>1</v>
      </c>
      <c r="M47" s="76">
        <v>4756.560546875</v>
      </c>
      <c r="N47" s="76">
        <v>1195.49658203125</v>
      </c>
      <c r="O47" s="77"/>
      <c r="P47" s="78"/>
      <c r="Q47" s="78"/>
      <c r="R47" s="86"/>
      <c r="S47" s="48">
        <v>0</v>
      </c>
      <c r="T47" s="48">
        <v>2</v>
      </c>
      <c r="U47" s="49">
        <v>0</v>
      </c>
      <c r="V47" s="49">
        <v>0.005319</v>
      </c>
      <c r="W47" s="49">
        <v>0.008751</v>
      </c>
      <c r="X47" s="49">
        <v>0.60605</v>
      </c>
      <c r="Y47" s="49">
        <v>0.5</v>
      </c>
      <c r="Z47" s="49">
        <v>0</v>
      </c>
      <c r="AA47" s="73">
        <v>47</v>
      </c>
      <c r="AB47" s="73"/>
      <c r="AC47" s="74"/>
      <c r="AD47" s="80" t="s">
        <v>1495</v>
      </c>
      <c r="AE47" s="85" t="s">
        <v>1111</v>
      </c>
      <c r="AF47" s="80" t="s">
        <v>685</v>
      </c>
      <c r="AG47" s="80" t="s">
        <v>203</v>
      </c>
      <c r="AH47" s="80" t="s">
        <v>203</v>
      </c>
      <c r="AI47" s="80"/>
      <c r="AJ47" s="80"/>
      <c r="AK47" s="80"/>
      <c r="AL47" s="80"/>
      <c r="AM47" s="80">
        <v>0</v>
      </c>
      <c r="AN47" s="80">
        <v>0</v>
      </c>
      <c r="AO47" s="80"/>
      <c r="AP47" s="80"/>
      <c r="AQ47" s="80"/>
      <c r="AR47" s="80"/>
      <c r="AS47" s="80"/>
      <c r="AT47" s="80"/>
      <c r="AU47" s="83">
        <v>43486.56630787037</v>
      </c>
      <c r="AV47" s="85" t="s">
        <v>1111</v>
      </c>
      <c r="AW47" s="80" t="str">
        <f>REPLACE(INDEX(GroupVertices[Group],MATCH(Vertices[[#This Row],[Vertex]],GroupVertices[Vertex],0)),1,1,"")</f>
        <v>2</v>
      </c>
      <c r="AX47" s="48">
        <v>0</v>
      </c>
      <c r="AY47" s="49">
        <v>0</v>
      </c>
      <c r="AZ47" s="48">
        <v>0</v>
      </c>
      <c r="BA47" s="49">
        <v>0</v>
      </c>
      <c r="BB47" s="48">
        <v>0</v>
      </c>
      <c r="BC47" s="49">
        <v>0</v>
      </c>
      <c r="BD47" s="48">
        <v>21</v>
      </c>
      <c r="BE47" s="49">
        <v>100</v>
      </c>
      <c r="BF47" s="48">
        <v>21</v>
      </c>
      <c r="BG47" s="48"/>
      <c r="BH47" s="48"/>
      <c r="BI47" s="48"/>
      <c r="BJ47" s="48"/>
      <c r="BK47" s="48"/>
      <c r="BL47" s="48"/>
      <c r="BM47" s="121" t="s">
        <v>3224</v>
      </c>
      <c r="BN47" s="121" t="s">
        <v>3224</v>
      </c>
      <c r="BO47" s="121" t="s">
        <v>3285</v>
      </c>
      <c r="BP47" s="121" t="s">
        <v>3285</v>
      </c>
      <c r="BQ47" s="2"/>
      <c r="BR47" s="3"/>
      <c r="BS47" s="3"/>
      <c r="BT47" s="3"/>
      <c r="BU47" s="3"/>
    </row>
    <row r="48" spans="1:73" ht="330">
      <c r="A48" s="66" t="s">
        <v>284</v>
      </c>
      <c r="B48" s="67"/>
      <c r="C48" s="67"/>
      <c r="D48" s="68">
        <v>200</v>
      </c>
      <c r="E48" s="70"/>
      <c r="F48" s="67"/>
      <c r="G48" s="67"/>
      <c r="H48" s="50" t="s">
        <v>686</v>
      </c>
      <c r="I48" s="72"/>
      <c r="J48" s="72"/>
      <c r="K48" s="50" t="s">
        <v>686</v>
      </c>
      <c r="L48" s="75">
        <v>1</v>
      </c>
      <c r="M48" s="76">
        <v>4393.43212890625</v>
      </c>
      <c r="N48" s="76">
        <v>1218.099365234375</v>
      </c>
      <c r="O48" s="77"/>
      <c r="P48" s="78"/>
      <c r="Q48" s="78"/>
      <c r="R48" s="86"/>
      <c r="S48" s="48">
        <v>0</v>
      </c>
      <c r="T48" s="48">
        <v>2</v>
      </c>
      <c r="U48" s="49">
        <v>0</v>
      </c>
      <c r="V48" s="49">
        <v>0.005319</v>
      </c>
      <c r="W48" s="49">
        <v>0.008751</v>
      </c>
      <c r="X48" s="49">
        <v>0.60605</v>
      </c>
      <c r="Y48" s="49">
        <v>0.5</v>
      </c>
      <c r="Z48" s="49">
        <v>0</v>
      </c>
      <c r="AA48" s="73">
        <v>48</v>
      </c>
      <c r="AB48" s="73"/>
      <c r="AC48" s="74"/>
      <c r="AD48" s="80" t="s">
        <v>1495</v>
      </c>
      <c r="AE48" s="85" t="s">
        <v>1112</v>
      </c>
      <c r="AF48" s="80" t="s">
        <v>686</v>
      </c>
      <c r="AG48" s="80" t="s">
        <v>203</v>
      </c>
      <c r="AH48" s="80" t="s">
        <v>203</v>
      </c>
      <c r="AI48" s="80"/>
      <c r="AJ48" s="80"/>
      <c r="AK48" s="80"/>
      <c r="AL48" s="80"/>
      <c r="AM48" s="80">
        <v>0</v>
      </c>
      <c r="AN48" s="80">
        <v>0</v>
      </c>
      <c r="AO48" s="80"/>
      <c r="AP48" s="80"/>
      <c r="AQ48" s="80"/>
      <c r="AR48" s="80"/>
      <c r="AS48" s="80"/>
      <c r="AT48" s="80"/>
      <c r="AU48" s="83">
        <v>43486.564259259256</v>
      </c>
      <c r="AV48" s="85" t="s">
        <v>1112</v>
      </c>
      <c r="AW48" s="80" t="str">
        <f>REPLACE(INDEX(GroupVertices[Group],MATCH(Vertices[[#This Row],[Vertex]],GroupVertices[Vertex],0)),1,1,"")</f>
        <v>2</v>
      </c>
      <c r="AX48" s="48">
        <v>0</v>
      </c>
      <c r="AY48" s="49">
        <v>0</v>
      </c>
      <c r="AZ48" s="48">
        <v>0</v>
      </c>
      <c r="BA48" s="49">
        <v>0</v>
      </c>
      <c r="BB48" s="48">
        <v>0</v>
      </c>
      <c r="BC48" s="49">
        <v>0</v>
      </c>
      <c r="BD48" s="48">
        <v>22</v>
      </c>
      <c r="BE48" s="49">
        <v>100</v>
      </c>
      <c r="BF48" s="48">
        <v>22</v>
      </c>
      <c r="BG48" s="48"/>
      <c r="BH48" s="48"/>
      <c r="BI48" s="48"/>
      <c r="BJ48" s="48"/>
      <c r="BK48" s="48"/>
      <c r="BL48" s="48"/>
      <c r="BM48" s="121" t="s">
        <v>2647</v>
      </c>
      <c r="BN48" s="121" t="s">
        <v>2647</v>
      </c>
      <c r="BO48" s="121" t="s">
        <v>2915</v>
      </c>
      <c r="BP48" s="121" t="s">
        <v>2915</v>
      </c>
      <c r="BQ48" s="2"/>
      <c r="BR48" s="3"/>
      <c r="BS48" s="3"/>
      <c r="BT48" s="3"/>
      <c r="BU48" s="3"/>
    </row>
    <row r="49" spans="1:73" ht="15">
      <c r="A49" s="66" t="s">
        <v>285</v>
      </c>
      <c r="B49" s="67"/>
      <c r="C49" s="67"/>
      <c r="D49" s="68">
        <v>200</v>
      </c>
      <c r="E49" s="70"/>
      <c r="F49" s="67"/>
      <c r="G49" s="67"/>
      <c r="H49" s="71" t="s">
        <v>687</v>
      </c>
      <c r="I49" s="72"/>
      <c r="J49" s="72"/>
      <c r="K49" s="71" t="s">
        <v>687</v>
      </c>
      <c r="L49" s="75">
        <v>1</v>
      </c>
      <c r="M49" s="76">
        <v>3776.16064453125</v>
      </c>
      <c r="N49" s="76">
        <v>1733.864501953125</v>
      </c>
      <c r="O49" s="77"/>
      <c r="P49" s="78"/>
      <c r="Q49" s="78"/>
      <c r="R49" s="86"/>
      <c r="S49" s="48">
        <v>0</v>
      </c>
      <c r="T49" s="48">
        <v>2</v>
      </c>
      <c r="U49" s="49">
        <v>0</v>
      </c>
      <c r="V49" s="49">
        <v>0.005319</v>
      </c>
      <c r="W49" s="49">
        <v>0.008751</v>
      </c>
      <c r="X49" s="49">
        <v>0.60605</v>
      </c>
      <c r="Y49" s="49">
        <v>0.5</v>
      </c>
      <c r="Z49" s="49">
        <v>0</v>
      </c>
      <c r="AA49" s="73">
        <v>49</v>
      </c>
      <c r="AB49" s="73"/>
      <c r="AC49" s="74"/>
      <c r="AD49" s="80" t="s">
        <v>1495</v>
      </c>
      <c r="AE49" s="85" t="s">
        <v>1113</v>
      </c>
      <c r="AF49" s="80" t="s">
        <v>687</v>
      </c>
      <c r="AG49" s="80" t="s">
        <v>203</v>
      </c>
      <c r="AH49" s="80" t="s">
        <v>203</v>
      </c>
      <c r="AI49" s="80"/>
      <c r="AJ49" s="80"/>
      <c r="AK49" s="80"/>
      <c r="AL49" s="80"/>
      <c r="AM49" s="80">
        <v>0</v>
      </c>
      <c r="AN49" s="80">
        <v>0</v>
      </c>
      <c r="AO49" s="80"/>
      <c r="AP49" s="80"/>
      <c r="AQ49" s="80"/>
      <c r="AR49" s="80"/>
      <c r="AS49" s="80"/>
      <c r="AT49" s="80"/>
      <c r="AU49" s="83">
        <v>43486.53597222222</v>
      </c>
      <c r="AV49" s="85" t="s">
        <v>1113</v>
      </c>
      <c r="AW49" s="80" t="str">
        <f>REPLACE(INDEX(GroupVertices[Group],MATCH(Vertices[[#This Row],[Vertex]],GroupVertices[Vertex],0)),1,1,"")</f>
        <v>2</v>
      </c>
      <c r="AX49" s="48">
        <v>0</v>
      </c>
      <c r="AY49" s="49">
        <v>0</v>
      </c>
      <c r="AZ49" s="48">
        <v>0</v>
      </c>
      <c r="BA49" s="49">
        <v>0</v>
      </c>
      <c r="BB49" s="48">
        <v>0</v>
      </c>
      <c r="BC49" s="49">
        <v>0</v>
      </c>
      <c r="BD49" s="48">
        <v>13</v>
      </c>
      <c r="BE49" s="49">
        <v>100</v>
      </c>
      <c r="BF49" s="48">
        <v>13</v>
      </c>
      <c r="BG49" s="48"/>
      <c r="BH49" s="48"/>
      <c r="BI49" s="48"/>
      <c r="BJ49" s="48"/>
      <c r="BK49" s="48"/>
      <c r="BL49" s="48"/>
      <c r="BM49" s="121" t="s">
        <v>2648</v>
      </c>
      <c r="BN49" s="121" t="s">
        <v>2648</v>
      </c>
      <c r="BO49" s="121" t="s">
        <v>2916</v>
      </c>
      <c r="BP49" s="121" t="s">
        <v>2916</v>
      </c>
      <c r="BQ49" s="2"/>
      <c r="BR49" s="3"/>
      <c r="BS49" s="3"/>
      <c r="BT49" s="3"/>
      <c r="BU49" s="3"/>
    </row>
    <row r="50" spans="1:73" ht="15">
      <c r="A50" s="66" t="s">
        <v>286</v>
      </c>
      <c r="B50" s="67"/>
      <c r="C50" s="67"/>
      <c r="D50" s="68">
        <v>200</v>
      </c>
      <c r="E50" s="70"/>
      <c r="F50" s="67"/>
      <c r="G50" s="67"/>
      <c r="H50" s="71" t="s">
        <v>688</v>
      </c>
      <c r="I50" s="72"/>
      <c r="J50" s="72"/>
      <c r="K50" s="71" t="s">
        <v>688</v>
      </c>
      <c r="L50" s="75">
        <v>1</v>
      </c>
      <c r="M50" s="76">
        <v>3264.341552734375</v>
      </c>
      <c r="N50" s="76">
        <v>2207.731201171875</v>
      </c>
      <c r="O50" s="77"/>
      <c r="P50" s="78"/>
      <c r="Q50" s="78"/>
      <c r="R50" s="86"/>
      <c r="S50" s="48">
        <v>0</v>
      </c>
      <c r="T50" s="48">
        <v>2</v>
      </c>
      <c r="U50" s="49">
        <v>0</v>
      </c>
      <c r="V50" s="49">
        <v>0.005319</v>
      </c>
      <c r="W50" s="49">
        <v>0.008408</v>
      </c>
      <c r="X50" s="49">
        <v>0.612118</v>
      </c>
      <c r="Y50" s="49">
        <v>0.5</v>
      </c>
      <c r="Z50" s="49">
        <v>0</v>
      </c>
      <c r="AA50" s="73">
        <v>50</v>
      </c>
      <c r="AB50" s="73"/>
      <c r="AC50" s="74"/>
      <c r="AD50" s="80" t="s">
        <v>1495</v>
      </c>
      <c r="AE50" s="85" t="s">
        <v>1114</v>
      </c>
      <c r="AF50" s="80" t="s">
        <v>688</v>
      </c>
      <c r="AG50" s="80" t="s">
        <v>203</v>
      </c>
      <c r="AH50" s="80" t="s">
        <v>203</v>
      </c>
      <c r="AI50" s="80"/>
      <c r="AJ50" s="80"/>
      <c r="AK50" s="80"/>
      <c r="AL50" s="80"/>
      <c r="AM50" s="80">
        <v>0</v>
      </c>
      <c r="AN50" s="80">
        <v>0</v>
      </c>
      <c r="AO50" s="80"/>
      <c r="AP50" s="80"/>
      <c r="AQ50" s="80"/>
      <c r="AR50" s="80"/>
      <c r="AS50" s="80"/>
      <c r="AT50" s="80"/>
      <c r="AU50" s="83">
        <v>43486.4612037037</v>
      </c>
      <c r="AV50" s="85" t="s">
        <v>1114</v>
      </c>
      <c r="AW50" s="80" t="str">
        <f>REPLACE(INDEX(GroupVertices[Group],MATCH(Vertices[[#This Row],[Vertex]],GroupVertices[Vertex],0)),1,1,"")</f>
        <v>2</v>
      </c>
      <c r="AX50" s="48">
        <v>0</v>
      </c>
      <c r="AY50" s="49">
        <v>0</v>
      </c>
      <c r="AZ50" s="48">
        <v>1</v>
      </c>
      <c r="BA50" s="49">
        <v>4.545454545454546</v>
      </c>
      <c r="BB50" s="48">
        <v>0</v>
      </c>
      <c r="BC50" s="49">
        <v>0</v>
      </c>
      <c r="BD50" s="48">
        <v>21</v>
      </c>
      <c r="BE50" s="49">
        <v>95.45454545454545</v>
      </c>
      <c r="BF50" s="48">
        <v>22</v>
      </c>
      <c r="BG50" s="48"/>
      <c r="BH50" s="48"/>
      <c r="BI50" s="48"/>
      <c r="BJ50" s="48"/>
      <c r="BK50" s="48"/>
      <c r="BL50" s="48"/>
      <c r="BM50" s="121" t="s">
        <v>2649</v>
      </c>
      <c r="BN50" s="121" t="s">
        <v>2649</v>
      </c>
      <c r="BO50" s="121" t="s">
        <v>2917</v>
      </c>
      <c r="BP50" s="121" t="s">
        <v>2917</v>
      </c>
      <c r="BQ50" s="2"/>
      <c r="BR50" s="3"/>
      <c r="BS50" s="3"/>
      <c r="BT50" s="3"/>
      <c r="BU50" s="3"/>
    </row>
    <row r="51" spans="1:73" ht="15">
      <c r="A51" s="66" t="s">
        <v>287</v>
      </c>
      <c r="B51" s="67"/>
      <c r="C51" s="67"/>
      <c r="D51" s="68">
        <v>200</v>
      </c>
      <c r="E51" s="70"/>
      <c r="F51" s="67"/>
      <c r="G51" s="67"/>
      <c r="H51" s="71" t="s">
        <v>689</v>
      </c>
      <c r="I51" s="72"/>
      <c r="J51" s="72"/>
      <c r="K51" s="71" t="s">
        <v>689</v>
      </c>
      <c r="L51" s="75">
        <v>1</v>
      </c>
      <c r="M51" s="76">
        <v>3065.202880859375</v>
      </c>
      <c r="N51" s="76">
        <v>1927.8214111328125</v>
      </c>
      <c r="O51" s="77"/>
      <c r="P51" s="78"/>
      <c r="Q51" s="78"/>
      <c r="R51" s="86"/>
      <c r="S51" s="48">
        <v>0</v>
      </c>
      <c r="T51" s="48">
        <v>2</v>
      </c>
      <c r="U51" s="49">
        <v>0</v>
      </c>
      <c r="V51" s="49">
        <v>0.005319</v>
      </c>
      <c r="W51" s="49">
        <v>0.008342</v>
      </c>
      <c r="X51" s="49">
        <v>0.614182</v>
      </c>
      <c r="Y51" s="49">
        <v>0.5</v>
      </c>
      <c r="Z51" s="49">
        <v>0</v>
      </c>
      <c r="AA51" s="73">
        <v>51</v>
      </c>
      <c r="AB51" s="73"/>
      <c r="AC51" s="74"/>
      <c r="AD51" s="80" t="s">
        <v>1495</v>
      </c>
      <c r="AE51" s="85" t="s">
        <v>1115</v>
      </c>
      <c r="AF51" s="80" t="s">
        <v>689</v>
      </c>
      <c r="AG51" s="80" t="s">
        <v>203</v>
      </c>
      <c r="AH51" s="80" t="s">
        <v>203</v>
      </c>
      <c r="AI51" s="80"/>
      <c r="AJ51" s="80"/>
      <c r="AK51" s="80"/>
      <c r="AL51" s="80"/>
      <c r="AM51" s="80">
        <v>0</v>
      </c>
      <c r="AN51" s="80">
        <v>0</v>
      </c>
      <c r="AO51" s="80"/>
      <c r="AP51" s="80"/>
      <c r="AQ51" s="80"/>
      <c r="AR51" s="80"/>
      <c r="AS51" s="80"/>
      <c r="AT51" s="80"/>
      <c r="AU51" s="83">
        <v>43486.46024305555</v>
      </c>
      <c r="AV51" s="85" t="s">
        <v>1115</v>
      </c>
      <c r="AW51" s="80" t="str">
        <f>REPLACE(INDEX(GroupVertices[Group],MATCH(Vertices[[#This Row],[Vertex]],GroupVertices[Vertex],0)),1,1,"")</f>
        <v>2</v>
      </c>
      <c r="AX51" s="48">
        <v>2</v>
      </c>
      <c r="AY51" s="49">
        <v>7.142857142857143</v>
      </c>
      <c r="AZ51" s="48">
        <v>3</v>
      </c>
      <c r="BA51" s="49">
        <v>10.714285714285714</v>
      </c>
      <c r="BB51" s="48">
        <v>0</v>
      </c>
      <c r="BC51" s="49">
        <v>0</v>
      </c>
      <c r="BD51" s="48">
        <v>23</v>
      </c>
      <c r="BE51" s="49">
        <v>82.14285714285714</v>
      </c>
      <c r="BF51" s="48">
        <v>28</v>
      </c>
      <c r="BG51" s="48"/>
      <c r="BH51" s="48"/>
      <c r="BI51" s="48"/>
      <c r="BJ51" s="48"/>
      <c r="BK51" s="48"/>
      <c r="BL51" s="48"/>
      <c r="BM51" s="121" t="s">
        <v>3225</v>
      </c>
      <c r="BN51" s="121" t="s">
        <v>3225</v>
      </c>
      <c r="BO51" s="121" t="s">
        <v>3286</v>
      </c>
      <c r="BP51" s="121" t="s">
        <v>3286</v>
      </c>
      <c r="BQ51" s="2"/>
      <c r="BR51" s="3"/>
      <c r="BS51" s="3"/>
      <c r="BT51" s="3"/>
      <c r="BU51" s="3"/>
    </row>
    <row r="52" spans="1:73" ht="15">
      <c r="A52" s="66" t="s">
        <v>368</v>
      </c>
      <c r="B52" s="67"/>
      <c r="C52" s="67"/>
      <c r="D52" s="68">
        <v>353.42465753424653</v>
      </c>
      <c r="E52" s="70"/>
      <c r="F52" s="67"/>
      <c r="G52" s="67"/>
      <c r="H52" s="71" t="s">
        <v>769</v>
      </c>
      <c r="I52" s="72"/>
      <c r="J52" s="72"/>
      <c r="K52" s="71" t="s">
        <v>769</v>
      </c>
      <c r="L52" s="75">
        <v>150.38313767342584</v>
      </c>
      <c r="M52" s="76">
        <v>3704.212890625</v>
      </c>
      <c r="N52" s="76">
        <v>2587.061279296875</v>
      </c>
      <c r="O52" s="77"/>
      <c r="P52" s="78"/>
      <c r="Q52" s="78"/>
      <c r="R52" s="86"/>
      <c r="S52" s="48">
        <v>7</v>
      </c>
      <c r="T52" s="48">
        <v>1</v>
      </c>
      <c r="U52" s="49">
        <v>21</v>
      </c>
      <c r="V52" s="49">
        <v>0.005495</v>
      </c>
      <c r="W52" s="49">
        <v>0.012302</v>
      </c>
      <c r="X52" s="49">
        <v>2.206891</v>
      </c>
      <c r="Y52" s="49">
        <v>0.125</v>
      </c>
      <c r="Z52" s="49">
        <v>0</v>
      </c>
      <c r="AA52" s="73">
        <v>52</v>
      </c>
      <c r="AB52" s="73"/>
      <c r="AC52" s="74"/>
      <c r="AD52" s="80" t="s">
        <v>1495</v>
      </c>
      <c r="AE52" s="85" t="s">
        <v>1196</v>
      </c>
      <c r="AF52" s="80" t="s">
        <v>769</v>
      </c>
      <c r="AG52" s="80" t="s">
        <v>203</v>
      </c>
      <c r="AH52" s="80" t="s">
        <v>203</v>
      </c>
      <c r="AI52" s="80"/>
      <c r="AJ52" s="80"/>
      <c r="AK52" s="80"/>
      <c r="AL52" s="80"/>
      <c r="AM52" s="80">
        <v>14</v>
      </c>
      <c r="AN52" s="80">
        <v>7</v>
      </c>
      <c r="AO52" s="80"/>
      <c r="AP52" s="80"/>
      <c r="AQ52" s="80"/>
      <c r="AR52" s="80"/>
      <c r="AS52" s="80"/>
      <c r="AT52" s="80"/>
      <c r="AU52" s="83">
        <v>43483.75094907408</v>
      </c>
      <c r="AV52" s="85" t="s">
        <v>1196</v>
      </c>
      <c r="AW52" s="80" t="str">
        <f>REPLACE(INDEX(GroupVertices[Group],MATCH(Vertices[[#This Row],[Vertex]],GroupVertices[Vertex],0)),1,1,"")</f>
        <v>2</v>
      </c>
      <c r="AX52" s="48">
        <v>0</v>
      </c>
      <c r="AY52" s="49">
        <v>0</v>
      </c>
      <c r="AZ52" s="48">
        <v>1</v>
      </c>
      <c r="BA52" s="49">
        <v>4</v>
      </c>
      <c r="BB52" s="48">
        <v>0</v>
      </c>
      <c r="BC52" s="49">
        <v>0</v>
      </c>
      <c r="BD52" s="48">
        <v>24</v>
      </c>
      <c r="BE52" s="49">
        <v>96</v>
      </c>
      <c r="BF52" s="48">
        <v>25</v>
      </c>
      <c r="BG52" s="48"/>
      <c r="BH52" s="48"/>
      <c r="BI52" s="48"/>
      <c r="BJ52" s="48"/>
      <c r="BK52" s="48"/>
      <c r="BL52" s="48"/>
      <c r="BM52" s="121" t="s">
        <v>3226</v>
      </c>
      <c r="BN52" s="121" t="s">
        <v>3226</v>
      </c>
      <c r="BO52" s="121" t="s">
        <v>3287</v>
      </c>
      <c r="BP52" s="121" t="s">
        <v>3287</v>
      </c>
      <c r="BQ52" s="2"/>
      <c r="BR52" s="3"/>
      <c r="BS52" s="3"/>
      <c r="BT52" s="3"/>
      <c r="BU52" s="3"/>
    </row>
    <row r="53" spans="1:73" ht="409.5">
      <c r="A53" s="66" t="s">
        <v>288</v>
      </c>
      <c r="B53" s="67"/>
      <c r="C53" s="67"/>
      <c r="D53" s="68">
        <v>200</v>
      </c>
      <c r="E53" s="70"/>
      <c r="F53" s="67"/>
      <c r="G53" s="67"/>
      <c r="H53" s="50" t="s">
        <v>690</v>
      </c>
      <c r="I53" s="72"/>
      <c r="J53" s="72"/>
      <c r="K53" s="50" t="s">
        <v>690</v>
      </c>
      <c r="L53" s="75">
        <v>1</v>
      </c>
      <c r="M53" s="76">
        <v>4689.63818359375</v>
      </c>
      <c r="N53" s="76">
        <v>2589.863037109375</v>
      </c>
      <c r="O53" s="77"/>
      <c r="P53" s="78"/>
      <c r="Q53" s="78"/>
      <c r="R53" s="86"/>
      <c r="S53" s="48">
        <v>0</v>
      </c>
      <c r="T53" s="48">
        <v>2</v>
      </c>
      <c r="U53" s="49">
        <v>0</v>
      </c>
      <c r="V53" s="49">
        <v>0.005319</v>
      </c>
      <c r="W53" s="49">
        <v>0.008342</v>
      </c>
      <c r="X53" s="49">
        <v>0.614182</v>
      </c>
      <c r="Y53" s="49">
        <v>0.5</v>
      </c>
      <c r="Z53" s="49">
        <v>0</v>
      </c>
      <c r="AA53" s="73">
        <v>53</v>
      </c>
      <c r="AB53" s="73"/>
      <c r="AC53" s="74"/>
      <c r="AD53" s="80" t="s">
        <v>1495</v>
      </c>
      <c r="AE53" s="85" t="s">
        <v>1116</v>
      </c>
      <c r="AF53" s="80" t="s">
        <v>690</v>
      </c>
      <c r="AG53" s="80" t="s">
        <v>203</v>
      </c>
      <c r="AH53" s="80" t="s">
        <v>203</v>
      </c>
      <c r="AI53" s="80"/>
      <c r="AJ53" s="80"/>
      <c r="AK53" s="80"/>
      <c r="AL53" s="80"/>
      <c r="AM53" s="80">
        <v>0</v>
      </c>
      <c r="AN53" s="80">
        <v>0</v>
      </c>
      <c r="AO53" s="80"/>
      <c r="AP53" s="80"/>
      <c r="AQ53" s="80"/>
      <c r="AR53" s="80"/>
      <c r="AS53" s="80"/>
      <c r="AT53" s="80"/>
      <c r="AU53" s="83">
        <v>43486.45962962963</v>
      </c>
      <c r="AV53" s="85" t="s">
        <v>1116</v>
      </c>
      <c r="AW53" s="80" t="str">
        <f>REPLACE(INDEX(GroupVertices[Group],MATCH(Vertices[[#This Row],[Vertex]],GroupVertices[Vertex],0)),1,1,"")</f>
        <v>2</v>
      </c>
      <c r="AX53" s="48">
        <v>2</v>
      </c>
      <c r="AY53" s="49">
        <v>1.550387596899225</v>
      </c>
      <c r="AZ53" s="48">
        <v>3</v>
      </c>
      <c r="BA53" s="49">
        <v>2.3255813953488373</v>
      </c>
      <c r="BB53" s="48">
        <v>0</v>
      </c>
      <c r="BC53" s="49">
        <v>0</v>
      </c>
      <c r="BD53" s="48">
        <v>124</v>
      </c>
      <c r="BE53" s="49">
        <v>96.12403100775194</v>
      </c>
      <c r="BF53" s="48">
        <v>129</v>
      </c>
      <c r="BG53" s="48"/>
      <c r="BH53" s="48"/>
      <c r="BI53" s="48"/>
      <c r="BJ53" s="48"/>
      <c r="BK53" s="48"/>
      <c r="BL53" s="48"/>
      <c r="BM53" s="121" t="s">
        <v>3227</v>
      </c>
      <c r="BN53" s="121" t="s">
        <v>3227</v>
      </c>
      <c r="BO53" s="121" t="s">
        <v>3288</v>
      </c>
      <c r="BP53" s="121" t="s">
        <v>3288</v>
      </c>
      <c r="BQ53" s="2"/>
      <c r="BR53" s="3"/>
      <c r="BS53" s="3"/>
      <c r="BT53" s="3"/>
      <c r="BU53" s="3"/>
    </row>
    <row r="54" spans="1:73" ht="409.5">
      <c r="A54" s="66" t="s">
        <v>289</v>
      </c>
      <c r="B54" s="67"/>
      <c r="C54" s="67"/>
      <c r="D54" s="68">
        <v>210.95890410958904</v>
      </c>
      <c r="E54" s="70"/>
      <c r="F54" s="67"/>
      <c r="G54" s="67"/>
      <c r="H54" s="50" t="s">
        <v>691</v>
      </c>
      <c r="I54" s="72"/>
      <c r="J54" s="72"/>
      <c r="K54" s="50" t="s">
        <v>691</v>
      </c>
      <c r="L54" s="75">
        <v>11.670224119530417</v>
      </c>
      <c r="M54" s="76">
        <v>5123.3916015625</v>
      </c>
      <c r="N54" s="76">
        <v>1829.4093017578125</v>
      </c>
      <c r="O54" s="77"/>
      <c r="P54" s="78"/>
      <c r="Q54" s="78"/>
      <c r="R54" s="86"/>
      <c r="S54" s="48">
        <v>0</v>
      </c>
      <c r="T54" s="48">
        <v>2</v>
      </c>
      <c r="U54" s="49">
        <v>0</v>
      </c>
      <c r="V54" s="49">
        <v>0.005319</v>
      </c>
      <c r="W54" s="49">
        <v>0.00797</v>
      </c>
      <c r="X54" s="49">
        <v>0.660348</v>
      </c>
      <c r="Y54" s="49">
        <v>0.5</v>
      </c>
      <c r="Z54" s="49">
        <v>0</v>
      </c>
      <c r="AA54" s="73">
        <v>54</v>
      </c>
      <c r="AB54" s="73"/>
      <c r="AC54" s="74"/>
      <c r="AD54" s="80" t="s">
        <v>1495</v>
      </c>
      <c r="AE54" s="85" t="s">
        <v>1117</v>
      </c>
      <c r="AF54" s="80" t="s">
        <v>691</v>
      </c>
      <c r="AG54" s="80" t="s">
        <v>203</v>
      </c>
      <c r="AH54" s="80" t="s">
        <v>203</v>
      </c>
      <c r="AI54" s="80"/>
      <c r="AJ54" s="80"/>
      <c r="AK54" s="80"/>
      <c r="AL54" s="80"/>
      <c r="AM54" s="80">
        <v>1</v>
      </c>
      <c r="AN54" s="80">
        <v>0</v>
      </c>
      <c r="AO54" s="80"/>
      <c r="AP54" s="80"/>
      <c r="AQ54" s="80"/>
      <c r="AR54" s="80"/>
      <c r="AS54" s="80"/>
      <c r="AT54" s="80"/>
      <c r="AU54" s="83">
        <v>43486.45664351852</v>
      </c>
      <c r="AV54" s="85" t="s">
        <v>1117</v>
      </c>
      <c r="AW54" s="80" t="str">
        <f>REPLACE(INDEX(GroupVertices[Group],MATCH(Vertices[[#This Row],[Vertex]],GroupVertices[Vertex],0)),1,1,"")</f>
        <v>2</v>
      </c>
      <c r="AX54" s="48">
        <v>1</v>
      </c>
      <c r="AY54" s="49">
        <v>2.5641025641025643</v>
      </c>
      <c r="AZ54" s="48">
        <v>2</v>
      </c>
      <c r="BA54" s="49">
        <v>5.128205128205129</v>
      </c>
      <c r="BB54" s="48">
        <v>0</v>
      </c>
      <c r="BC54" s="49">
        <v>0</v>
      </c>
      <c r="BD54" s="48">
        <v>36</v>
      </c>
      <c r="BE54" s="49">
        <v>92.3076923076923</v>
      </c>
      <c r="BF54" s="48">
        <v>39</v>
      </c>
      <c r="BG54" s="48"/>
      <c r="BH54" s="48"/>
      <c r="BI54" s="48"/>
      <c r="BJ54" s="48"/>
      <c r="BK54" s="48"/>
      <c r="BL54" s="48"/>
      <c r="BM54" s="121" t="s">
        <v>2650</v>
      </c>
      <c r="BN54" s="121" t="s">
        <v>2650</v>
      </c>
      <c r="BO54" s="121" t="s">
        <v>2918</v>
      </c>
      <c r="BP54" s="121" t="s">
        <v>2918</v>
      </c>
      <c r="BQ54" s="2"/>
      <c r="BR54" s="3"/>
      <c r="BS54" s="3"/>
      <c r="BT54" s="3"/>
      <c r="BU54" s="3"/>
    </row>
    <row r="55" spans="1:73" ht="15">
      <c r="A55" s="66" t="s">
        <v>292</v>
      </c>
      <c r="B55" s="67"/>
      <c r="C55" s="67"/>
      <c r="D55" s="68">
        <v>200</v>
      </c>
      <c r="E55" s="70"/>
      <c r="F55" s="67"/>
      <c r="G55" s="67"/>
      <c r="H55" s="71" t="s">
        <v>694</v>
      </c>
      <c r="I55" s="72"/>
      <c r="J55" s="72"/>
      <c r="K55" s="71" t="s">
        <v>694</v>
      </c>
      <c r="L55" s="75">
        <v>1</v>
      </c>
      <c r="M55" s="76">
        <v>5190.01806640625</v>
      </c>
      <c r="N55" s="76">
        <v>2321.614013671875</v>
      </c>
      <c r="O55" s="77"/>
      <c r="P55" s="78"/>
      <c r="Q55" s="78"/>
      <c r="R55" s="86"/>
      <c r="S55" s="48">
        <v>1</v>
      </c>
      <c r="T55" s="48">
        <v>1</v>
      </c>
      <c r="U55" s="49">
        <v>0</v>
      </c>
      <c r="V55" s="49">
        <v>0.005319</v>
      </c>
      <c r="W55" s="49">
        <v>0.00797</v>
      </c>
      <c r="X55" s="49">
        <v>0.660348</v>
      </c>
      <c r="Y55" s="49">
        <v>0.5</v>
      </c>
      <c r="Z55" s="49">
        <v>0</v>
      </c>
      <c r="AA55" s="73">
        <v>55</v>
      </c>
      <c r="AB55" s="73"/>
      <c r="AC55" s="74"/>
      <c r="AD55" s="80" t="s">
        <v>1495</v>
      </c>
      <c r="AE55" s="85" t="s">
        <v>1120</v>
      </c>
      <c r="AF55" s="80" t="s">
        <v>694</v>
      </c>
      <c r="AG55" s="80" t="s">
        <v>203</v>
      </c>
      <c r="AH55" s="80" t="s">
        <v>203</v>
      </c>
      <c r="AI55" s="80"/>
      <c r="AJ55" s="80"/>
      <c r="AK55" s="80"/>
      <c r="AL55" s="80"/>
      <c r="AM55" s="80">
        <v>0</v>
      </c>
      <c r="AN55" s="80">
        <v>1</v>
      </c>
      <c r="AO55" s="80"/>
      <c r="AP55" s="80"/>
      <c r="AQ55" s="80"/>
      <c r="AR55" s="80"/>
      <c r="AS55" s="80"/>
      <c r="AT55" s="80"/>
      <c r="AU55" s="83">
        <v>43486.23368055555</v>
      </c>
      <c r="AV55" s="85" t="s">
        <v>1120</v>
      </c>
      <c r="AW55" s="80" t="str">
        <f>REPLACE(INDEX(GroupVertices[Group],MATCH(Vertices[[#This Row],[Vertex]],GroupVertices[Vertex],0)),1,1,"")</f>
        <v>2</v>
      </c>
      <c r="AX55" s="48">
        <v>0</v>
      </c>
      <c r="AY55" s="49">
        <v>0</v>
      </c>
      <c r="AZ55" s="48">
        <v>1</v>
      </c>
      <c r="BA55" s="49">
        <v>4</v>
      </c>
      <c r="BB55" s="48">
        <v>0</v>
      </c>
      <c r="BC55" s="49">
        <v>0</v>
      </c>
      <c r="BD55" s="48">
        <v>24</v>
      </c>
      <c r="BE55" s="49">
        <v>96</v>
      </c>
      <c r="BF55" s="48">
        <v>25</v>
      </c>
      <c r="BG55" s="48"/>
      <c r="BH55" s="48"/>
      <c r="BI55" s="48"/>
      <c r="BJ55" s="48"/>
      <c r="BK55" s="48"/>
      <c r="BL55" s="48"/>
      <c r="BM55" s="121" t="s">
        <v>2651</v>
      </c>
      <c r="BN55" s="121" t="s">
        <v>2651</v>
      </c>
      <c r="BO55" s="121" t="s">
        <v>2919</v>
      </c>
      <c r="BP55" s="121" t="s">
        <v>2919</v>
      </c>
      <c r="BQ55" s="2"/>
      <c r="BR55" s="3"/>
      <c r="BS55" s="3"/>
      <c r="BT55" s="3"/>
      <c r="BU55" s="3"/>
    </row>
    <row r="56" spans="1:73" ht="409.5">
      <c r="A56" s="66" t="s">
        <v>290</v>
      </c>
      <c r="B56" s="67"/>
      <c r="C56" s="67"/>
      <c r="D56" s="68">
        <v>200</v>
      </c>
      <c r="E56" s="70"/>
      <c r="F56" s="67"/>
      <c r="G56" s="67"/>
      <c r="H56" s="50" t="s">
        <v>692</v>
      </c>
      <c r="I56" s="72"/>
      <c r="J56" s="72"/>
      <c r="K56" s="50" t="s">
        <v>692</v>
      </c>
      <c r="L56" s="75">
        <v>1</v>
      </c>
      <c r="M56" s="76">
        <v>4266.0048828125</v>
      </c>
      <c r="N56" s="76">
        <v>1597.3648681640625</v>
      </c>
      <c r="O56" s="77"/>
      <c r="P56" s="78"/>
      <c r="Q56" s="78"/>
      <c r="R56" s="86"/>
      <c r="S56" s="48">
        <v>0</v>
      </c>
      <c r="T56" s="48">
        <v>2</v>
      </c>
      <c r="U56" s="49">
        <v>0</v>
      </c>
      <c r="V56" s="49">
        <v>0.005319</v>
      </c>
      <c r="W56" s="49">
        <v>0.008751</v>
      </c>
      <c r="X56" s="49">
        <v>0.60605</v>
      </c>
      <c r="Y56" s="49">
        <v>0.5</v>
      </c>
      <c r="Z56" s="49">
        <v>0</v>
      </c>
      <c r="AA56" s="73">
        <v>56</v>
      </c>
      <c r="AB56" s="73"/>
      <c r="AC56" s="74"/>
      <c r="AD56" s="80" t="s">
        <v>1495</v>
      </c>
      <c r="AE56" s="85" t="s">
        <v>1118</v>
      </c>
      <c r="AF56" s="80" t="s">
        <v>692</v>
      </c>
      <c r="AG56" s="80" t="s">
        <v>203</v>
      </c>
      <c r="AH56" s="80" t="s">
        <v>203</v>
      </c>
      <c r="AI56" s="80"/>
      <c r="AJ56" s="80"/>
      <c r="AK56" s="80"/>
      <c r="AL56" s="80"/>
      <c r="AM56" s="80">
        <v>0</v>
      </c>
      <c r="AN56" s="80">
        <v>0</v>
      </c>
      <c r="AO56" s="80"/>
      <c r="AP56" s="80"/>
      <c r="AQ56" s="80"/>
      <c r="AR56" s="80"/>
      <c r="AS56" s="80"/>
      <c r="AT56" s="80"/>
      <c r="AU56" s="83">
        <v>43486.45431712963</v>
      </c>
      <c r="AV56" s="85" t="s">
        <v>1118</v>
      </c>
      <c r="AW56" s="80" t="str">
        <f>REPLACE(INDEX(GroupVertices[Group],MATCH(Vertices[[#This Row],[Vertex]],GroupVertices[Vertex],0)),1,1,"")</f>
        <v>2</v>
      </c>
      <c r="AX56" s="48">
        <v>6</v>
      </c>
      <c r="AY56" s="49">
        <v>1.791044776119403</v>
      </c>
      <c r="AZ56" s="48">
        <v>23</v>
      </c>
      <c r="BA56" s="49">
        <v>6.865671641791045</v>
      </c>
      <c r="BB56" s="48">
        <v>0</v>
      </c>
      <c r="BC56" s="49">
        <v>0</v>
      </c>
      <c r="BD56" s="48">
        <v>306</v>
      </c>
      <c r="BE56" s="49">
        <v>91.34328358208955</v>
      </c>
      <c r="BF56" s="48">
        <v>335</v>
      </c>
      <c r="BG56" s="48"/>
      <c r="BH56" s="48"/>
      <c r="BI56" s="48"/>
      <c r="BJ56" s="48"/>
      <c r="BK56" s="48"/>
      <c r="BL56" s="48"/>
      <c r="BM56" s="121" t="s">
        <v>3228</v>
      </c>
      <c r="BN56" s="121" t="s">
        <v>3228</v>
      </c>
      <c r="BO56" s="121" t="s">
        <v>3289</v>
      </c>
      <c r="BP56" s="121" t="s">
        <v>3289</v>
      </c>
      <c r="BQ56" s="2"/>
      <c r="BR56" s="3"/>
      <c r="BS56" s="3"/>
      <c r="BT56" s="3"/>
      <c r="BU56" s="3"/>
    </row>
    <row r="57" spans="1:73" ht="409.5">
      <c r="A57" s="66" t="s">
        <v>291</v>
      </c>
      <c r="B57" s="67"/>
      <c r="C57" s="67"/>
      <c r="D57" s="68">
        <v>210.95890410958904</v>
      </c>
      <c r="E57" s="70"/>
      <c r="F57" s="67"/>
      <c r="G57" s="67"/>
      <c r="H57" s="50" t="s">
        <v>693</v>
      </c>
      <c r="I57" s="72"/>
      <c r="J57" s="72"/>
      <c r="K57" s="50" t="s">
        <v>693</v>
      </c>
      <c r="L57" s="75">
        <v>11.670224119530417</v>
      </c>
      <c r="M57" s="76">
        <v>5190.5634765625</v>
      </c>
      <c r="N57" s="76">
        <v>2642.83447265625</v>
      </c>
      <c r="O57" s="77"/>
      <c r="P57" s="78"/>
      <c r="Q57" s="78"/>
      <c r="R57" s="86"/>
      <c r="S57" s="48">
        <v>0</v>
      </c>
      <c r="T57" s="48">
        <v>2</v>
      </c>
      <c r="U57" s="49">
        <v>0</v>
      </c>
      <c r="V57" s="49">
        <v>0.005319</v>
      </c>
      <c r="W57" s="49">
        <v>0.008152</v>
      </c>
      <c r="X57" s="49">
        <v>0.624822</v>
      </c>
      <c r="Y57" s="49">
        <v>0.5</v>
      </c>
      <c r="Z57" s="49">
        <v>0</v>
      </c>
      <c r="AA57" s="73">
        <v>57</v>
      </c>
      <c r="AB57" s="73"/>
      <c r="AC57" s="74"/>
      <c r="AD57" s="80" t="s">
        <v>1495</v>
      </c>
      <c r="AE57" s="85" t="s">
        <v>1119</v>
      </c>
      <c r="AF57" s="80" t="s">
        <v>693</v>
      </c>
      <c r="AG57" s="80" t="s">
        <v>203</v>
      </c>
      <c r="AH57" s="80" t="s">
        <v>203</v>
      </c>
      <c r="AI57" s="80"/>
      <c r="AJ57" s="80"/>
      <c r="AK57" s="80"/>
      <c r="AL57" s="80"/>
      <c r="AM57" s="80">
        <v>1</v>
      </c>
      <c r="AN57" s="80">
        <v>0</v>
      </c>
      <c r="AO57" s="80"/>
      <c r="AP57" s="80"/>
      <c r="AQ57" s="80"/>
      <c r="AR57" s="80"/>
      <c r="AS57" s="80"/>
      <c r="AT57" s="80"/>
      <c r="AU57" s="83">
        <v>43486.44572916667</v>
      </c>
      <c r="AV57" s="85" t="s">
        <v>1119</v>
      </c>
      <c r="AW57" s="80" t="str">
        <f>REPLACE(INDEX(GroupVertices[Group],MATCH(Vertices[[#This Row],[Vertex]],GroupVertices[Vertex],0)),1,1,"")</f>
        <v>2</v>
      </c>
      <c r="AX57" s="48">
        <v>4</v>
      </c>
      <c r="AY57" s="49">
        <v>3.9215686274509802</v>
      </c>
      <c r="AZ57" s="48">
        <v>4</v>
      </c>
      <c r="BA57" s="49">
        <v>3.9215686274509802</v>
      </c>
      <c r="BB57" s="48">
        <v>0</v>
      </c>
      <c r="BC57" s="49">
        <v>0</v>
      </c>
      <c r="BD57" s="48">
        <v>94</v>
      </c>
      <c r="BE57" s="49">
        <v>92.15686274509804</v>
      </c>
      <c r="BF57" s="48">
        <v>102</v>
      </c>
      <c r="BG57" s="48"/>
      <c r="BH57" s="48"/>
      <c r="BI57" s="48"/>
      <c r="BJ57" s="48"/>
      <c r="BK57" s="48"/>
      <c r="BL57" s="48"/>
      <c r="BM57" s="121" t="s">
        <v>2652</v>
      </c>
      <c r="BN57" s="121" t="s">
        <v>2652</v>
      </c>
      <c r="BO57" s="121" t="s">
        <v>2920</v>
      </c>
      <c r="BP57" s="121" t="s">
        <v>2920</v>
      </c>
      <c r="BQ57" s="2"/>
      <c r="BR57" s="3"/>
      <c r="BS57" s="3"/>
      <c r="BT57" s="3"/>
      <c r="BU57" s="3"/>
    </row>
    <row r="58" spans="1:73" ht="409.5">
      <c r="A58" s="66" t="s">
        <v>293</v>
      </c>
      <c r="B58" s="67"/>
      <c r="C58" s="67"/>
      <c r="D58" s="68">
        <v>200</v>
      </c>
      <c r="E58" s="70"/>
      <c r="F58" s="67"/>
      <c r="G58" s="67"/>
      <c r="H58" s="50" t="s">
        <v>695</v>
      </c>
      <c r="I58" s="72"/>
      <c r="J58" s="72"/>
      <c r="K58" s="50" t="s">
        <v>695</v>
      </c>
      <c r="L58" s="75">
        <v>1</v>
      </c>
      <c r="M58" s="76">
        <v>619.0064086914062</v>
      </c>
      <c r="N58" s="76">
        <v>3152.60546875</v>
      </c>
      <c r="O58" s="77"/>
      <c r="P58" s="78"/>
      <c r="Q58" s="78"/>
      <c r="R58" s="86"/>
      <c r="S58" s="48">
        <v>0</v>
      </c>
      <c r="T58" s="48">
        <v>2</v>
      </c>
      <c r="U58" s="49">
        <v>0</v>
      </c>
      <c r="V58" s="49">
        <v>0.005319</v>
      </c>
      <c r="W58" s="49">
        <v>0.010561</v>
      </c>
      <c r="X58" s="49">
        <v>0.599196</v>
      </c>
      <c r="Y58" s="49">
        <v>0.5</v>
      </c>
      <c r="Z58" s="49">
        <v>0</v>
      </c>
      <c r="AA58" s="73">
        <v>58</v>
      </c>
      <c r="AB58" s="73"/>
      <c r="AC58" s="74"/>
      <c r="AD58" s="80" t="s">
        <v>1495</v>
      </c>
      <c r="AE58" s="85" t="s">
        <v>1121</v>
      </c>
      <c r="AF58" s="80" t="s">
        <v>695</v>
      </c>
      <c r="AG58" s="80" t="s">
        <v>203</v>
      </c>
      <c r="AH58" s="80" t="s">
        <v>203</v>
      </c>
      <c r="AI58" s="80"/>
      <c r="AJ58" s="80"/>
      <c r="AK58" s="80"/>
      <c r="AL58" s="80"/>
      <c r="AM58" s="80">
        <v>0</v>
      </c>
      <c r="AN58" s="80">
        <v>0</v>
      </c>
      <c r="AO58" s="80"/>
      <c r="AP58" s="80"/>
      <c r="AQ58" s="80"/>
      <c r="AR58" s="80"/>
      <c r="AS58" s="80"/>
      <c r="AT58" s="80"/>
      <c r="AU58" s="83">
        <v>43485.87425925926</v>
      </c>
      <c r="AV58" s="85" t="s">
        <v>1121</v>
      </c>
      <c r="AW58" s="80" t="str">
        <f>REPLACE(INDEX(GroupVertices[Group],MATCH(Vertices[[#This Row],[Vertex]],GroupVertices[Vertex],0)),1,1,"")</f>
        <v>2</v>
      </c>
      <c r="AX58" s="48">
        <v>1</v>
      </c>
      <c r="AY58" s="49">
        <v>0.7352941176470589</v>
      </c>
      <c r="AZ58" s="48">
        <v>7</v>
      </c>
      <c r="BA58" s="49">
        <v>5.147058823529412</v>
      </c>
      <c r="BB58" s="48">
        <v>0</v>
      </c>
      <c r="BC58" s="49">
        <v>0</v>
      </c>
      <c r="BD58" s="48">
        <v>128</v>
      </c>
      <c r="BE58" s="49">
        <v>94.11764705882354</v>
      </c>
      <c r="BF58" s="48">
        <v>136</v>
      </c>
      <c r="BG58" s="48"/>
      <c r="BH58" s="48"/>
      <c r="BI58" s="48"/>
      <c r="BJ58" s="48"/>
      <c r="BK58" s="48"/>
      <c r="BL58" s="48"/>
      <c r="BM58" s="121" t="s">
        <v>2653</v>
      </c>
      <c r="BN58" s="121" t="s">
        <v>2653</v>
      </c>
      <c r="BO58" s="121" t="s">
        <v>2921</v>
      </c>
      <c r="BP58" s="121" t="s">
        <v>2921</v>
      </c>
      <c r="BQ58" s="2"/>
      <c r="BR58" s="3"/>
      <c r="BS58" s="3"/>
      <c r="BT58" s="3"/>
      <c r="BU58" s="3"/>
    </row>
    <row r="59" spans="1:73" ht="409.5">
      <c r="A59" s="66" t="s">
        <v>348</v>
      </c>
      <c r="B59" s="67"/>
      <c r="C59" s="67"/>
      <c r="D59" s="68">
        <v>309.5890410958904</v>
      </c>
      <c r="E59" s="70"/>
      <c r="F59" s="67"/>
      <c r="G59" s="67"/>
      <c r="H59" s="50" t="s">
        <v>750</v>
      </c>
      <c r="I59" s="72"/>
      <c r="J59" s="72"/>
      <c r="K59" s="50" t="s">
        <v>750</v>
      </c>
      <c r="L59" s="75">
        <v>107.70224119530417</v>
      </c>
      <c r="M59" s="76">
        <v>2032.03857421875</v>
      </c>
      <c r="N59" s="76">
        <v>3319.690673828125</v>
      </c>
      <c r="O59" s="77"/>
      <c r="P59" s="78"/>
      <c r="Q59" s="78"/>
      <c r="R59" s="86"/>
      <c r="S59" s="48">
        <v>34</v>
      </c>
      <c r="T59" s="48">
        <v>1</v>
      </c>
      <c r="U59" s="49">
        <v>561</v>
      </c>
      <c r="V59" s="49">
        <v>0.006452</v>
      </c>
      <c r="W59" s="49">
        <v>0.038132</v>
      </c>
      <c r="X59" s="49">
        <v>9.038081</v>
      </c>
      <c r="Y59" s="49">
        <v>0.02857142857142857</v>
      </c>
      <c r="Z59" s="49">
        <v>0</v>
      </c>
      <c r="AA59" s="73">
        <v>59</v>
      </c>
      <c r="AB59" s="73"/>
      <c r="AC59" s="74"/>
      <c r="AD59" s="80" t="s">
        <v>1495</v>
      </c>
      <c r="AE59" s="85" t="s">
        <v>1176</v>
      </c>
      <c r="AF59" s="80" t="s">
        <v>750</v>
      </c>
      <c r="AG59" s="80" t="s">
        <v>203</v>
      </c>
      <c r="AH59" s="80" t="s">
        <v>203</v>
      </c>
      <c r="AI59" s="80"/>
      <c r="AJ59" s="80"/>
      <c r="AK59" s="80"/>
      <c r="AL59" s="80"/>
      <c r="AM59" s="80">
        <v>10</v>
      </c>
      <c r="AN59" s="80">
        <v>34</v>
      </c>
      <c r="AO59" s="80"/>
      <c r="AP59" s="80"/>
      <c r="AQ59" s="80"/>
      <c r="AR59" s="80"/>
      <c r="AS59" s="80"/>
      <c r="AT59" s="80"/>
      <c r="AU59" s="83">
        <v>43484.37678240741</v>
      </c>
      <c r="AV59" s="85" t="s">
        <v>1176</v>
      </c>
      <c r="AW59" s="80" t="str">
        <f>REPLACE(INDEX(GroupVertices[Group],MATCH(Vertices[[#This Row],[Vertex]],GroupVertices[Vertex],0)),1,1,"")</f>
        <v>2</v>
      </c>
      <c r="AX59" s="48">
        <v>7</v>
      </c>
      <c r="AY59" s="49">
        <v>2.7777777777777777</v>
      </c>
      <c r="AZ59" s="48">
        <v>16</v>
      </c>
      <c r="BA59" s="49">
        <v>6.349206349206349</v>
      </c>
      <c r="BB59" s="48">
        <v>0</v>
      </c>
      <c r="BC59" s="49">
        <v>0</v>
      </c>
      <c r="BD59" s="48">
        <v>229</v>
      </c>
      <c r="BE59" s="49">
        <v>90.87301587301587</v>
      </c>
      <c r="BF59" s="48">
        <v>252</v>
      </c>
      <c r="BG59" s="48"/>
      <c r="BH59" s="48"/>
      <c r="BI59" s="48"/>
      <c r="BJ59" s="48"/>
      <c r="BK59" s="48"/>
      <c r="BL59" s="48"/>
      <c r="BM59" s="121" t="s">
        <v>3229</v>
      </c>
      <c r="BN59" s="121" t="s">
        <v>3229</v>
      </c>
      <c r="BO59" s="121" t="s">
        <v>3290</v>
      </c>
      <c r="BP59" s="121" t="s">
        <v>3290</v>
      </c>
      <c r="BQ59" s="2"/>
      <c r="BR59" s="3"/>
      <c r="BS59" s="3"/>
      <c r="BT59" s="3"/>
      <c r="BU59" s="3"/>
    </row>
    <row r="60" spans="1:73" ht="409.5">
      <c r="A60" s="66" t="s">
        <v>294</v>
      </c>
      <c r="B60" s="67"/>
      <c r="C60" s="67"/>
      <c r="D60" s="68">
        <v>210.95890410958904</v>
      </c>
      <c r="E60" s="70"/>
      <c r="F60" s="67"/>
      <c r="G60" s="67"/>
      <c r="H60" s="50" t="s">
        <v>696</v>
      </c>
      <c r="I60" s="72"/>
      <c r="J60" s="72"/>
      <c r="K60" s="50" t="s">
        <v>696</v>
      </c>
      <c r="L60" s="75">
        <v>11.670224119530417</v>
      </c>
      <c r="M60" s="76">
        <v>1049.156005859375</v>
      </c>
      <c r="N60" s="76">
        <v>3733.379638671875</v>
      </c>
      <c r="O60" s="77"/>
      <c r="P60" s="78"/>
      <c r="Q60" s="78"/>
      <c r="R60" s="86"/>
      <c r="S60" s="48">
        <v>0</v>
      </c>
      <c r="T60" s="48">
        <v>2</v>
      </c>
      <c r="U60" s="49">
        <v>0</v>
      </c>
      <c r="V60" s="49">
        <v>0.005319</v>
      </c>
      <c r="W60" s="49">
        <v>0.010561</v>
      </c>
      <c r="X60" s="49">
        <v>0.599196</v>
      </c>
      <c r="Y60" s="49">
        <v>0.5</v>
      </c>
      <c r="Z60" s="49">
        <v>0</v>
      </c>
      <c r="AA60" s="73">
        <v>60</v>
      </c>
      <c r="AB60" s="73"/>
      <c r="AC60" s="74"/>
      <c r="AD60" s="80" t="s">
        <v>1495</v>
      </c>
      <c r="AE60" s="85" t="s">
        <v>1122</v>
      </c>
      <c r="AF60" s="80" t="s">
        <v>696</v>
      </c>
      <c r="AG60" s="80" t="s">
        <v>203</v>
      </c>
      <c r="AH60" s="80" t="s">
        <v>203</v>
      </c>
      <c r="AI60" s="80"/>
      <c r="AJ60" s="80"/>
      <c r="AK60" s="80"/>
      <c r="AL60" s="80"/>
      <c r="AM60" s="80">
        <v>1</v>
      </c>
      <c r="AN60" s="80">
        <v>0</v>
      </c>
      <c r="AO60" s="80"/>
      <c r="AP60" s="80"/>
      <c r="AQ60" s="80"/>
      <c r="AR60" s="80"/>
      <c r="AS60" s="80"/>
      <c r="AT60" s="80"/>
      <c r="AU60" s="83">
        <v>43485.843726851854</v>
      </c>
      <c r="AV60" s="85" t="s">
        <v>1122</v>
      </c>
      <c r="AW60" s="80" t="str">
        <f>REPLACE(INDEX(GroupVertices[Group],MATCH(Vertices[[#This Row],[Vertex]],GroupVertices[Vertex],0)),1,1,"")</f>
        <v>2</v>
      </c>
      <c r="AX60" s="48">
        <v>3</v>
      </c>
      <c r="AY60" s="49">
        <v>3.7974683544303796</v>
      </c>
      <c r="AZ60" s="48">
        <v>4</v>
      </c>
      <c r="BA60" s="49">
        <v>5.063291139240507</v>
      </c>
      <c r="BB60" s="48">
        <v>0</v>
      </c>
      <c r="BC60" s="49">
        <v>0</v>
      </c>
      <c r="BD60" s="48">
        <v>72</v>
      </c>
      <c r="BE60" s="49">
        <v>91.13924050632912</v>
      </c>
      <c r="BF60" s="48">
        <v>79</v>
      </c>
      <c r="BG60" s="48"/>
      <c r="BH60" s="48"/>
      <c r="BI60" s="48"/>
      <c r="BJ60" s="48"/>
      <c r="BK60" s="48"/>
      <c r="BL60" s="48"/>
      <c r="BM60" s="121" t="s">
        <v>2654</v>
      </c>
      <c r="BN60" s="121" t="s">
        <v>2654</v>
      </c>
      <c r="BO60" s="121" t="s">
        <v>2922</v>
      </c>
      <c r="BP60" s="121" t="s">
        <v>2922</v>
      </c>
      <c r="BQ60" s="2"/>
      <c r="BR60" s="3"/>
      <c r="BS60" s="3"/>
      <c r="BT60" s="3"/>
      <c r="BU60" s="3"/>
    </row>
    <row r="61" spans="1:73" ht="15">
      <c r="A61" s="66" t="s">
        <v>295</v>
      </c>
      <c r="B61" s="67"/>
      <c r="C61" s="67"/>
      <c r="D61" s="68">
        <v>200</v>
      </c>
      <c r="E61" s="70"/>
      <c r="F61" s="67"/>
      <c r="G61" s="67"/>
      <c r="H61" s="71" t="s">
        <v>697</v>
      </c>
      <c r="I61" s="72"/>
      <c r="J61" s="72"/>
      <c r="K61" s="71" t="s">
        <v>697</v>
      </c>
      <c r="L61" s="75">
        <v>1</v>
      </c>
      <c r="M61" s="76">
        <v>3145.183349609375</v>
      </c>
      <c r="N61" s="76">
        <v>3886.827392578125</v>
      </c>
      <c r="O61" s="77"/>
      <c r="P61" s="78"/>
      <c r="Q61" s="78"/>
      <c r="R61" s="86"/>
      <c r="S61" s="48">
        <v>0</v>
      </c>
      <c r="T61" s="48">
        <v>2</v>
      </c>
      <c r="U61" s="49">
        <v>0</v>
      </c>
      <c r="V61" s="49">
        <v>0.005319</v>
      </c>
      <c r="W61" s="49">
        <v>0.010561</v>
      </c>
      <c r="X61" s="49">
        <v>0.599196</v>
      </c>
      <c r="Y61" s="49">
        <v>0.5</v>
      </c>
      <c r="Z61" s="49">
        <v>0</v>
      </c>
      <c r="AA61" s="73">
        <v>61</v>
      </c>
      <c r="AB61" s="73"/>
      <c r="AC61" s="74"/>
      <c r="AD61" s="80" t="s">
        <v>1495</v>
      </c>
      <c r="AE61" s="85" t="s">
        <v>1123</v>
      </c>
      <c r="AF61" s="80" t="s">
        <v>697</v>
      </c>
      <c r="AG61" s="80" t="s">
        <v>203</v>
      </c>
      <c r="AH61" s="80" t="s">
        <v>203</v>
      </c>
      <c r="AI61" s="80"/>
      <c r="AJ61" s="80"/>
      <c r="AK61" s="80"/>
      <c r="AL61" s="80"/>
      <c r="AM61" s="80">
        <v>0</v>
      </c>
      <c r="AN61" s="80">
        <v>0</v>
      </c>
      <c r="AO61" s="80"/>
      <c r="AP61" s="80"/>
      <c r="AQ61" s="80"/>
      <c r="AR61" s="80"/>
      <c r="AS61" s="80"/>
      <c r="AT61" s="80"/>
      <c r="AU61" s="83">
        <v>43485.840462962966</v>
      </c>
      <c r="AV61" s="85" t="s">
        <v>1123</v>
      </c>
      <c r="AW61" s="80" t="str">
        <f>REPLACE(INDEX(GroupVertices[Group],MATCH(Vertices[[#This Row],[Vertex]],GroupVertices[Vertex],0)),1,1,"")</f>
        <v>2</v>
      </c>
      <c r="AX61" s="48">
        <v>1</v>
      </c>
      <c r="AY61" s="49">
        <v>1.3157894736842106</v>
      </c>
      <c r="AZ61" s="48">
        <v>4</v>
      </c>
      <c r="BA61" s="49">
        <v>5.2631578947368425</v>
      </c>
      <c r="BB61" s="48">
        <v>0</v>
      </c>
      <c r="BC61" s="49">
        <v>0</v>
      </c>
      <c r="BD61" s="48">
        <v>71</v>
      </c>
      <c r="BE61" s="49">
        <v>93.42105263157895</v>
      </c>
      <c r="BF61" s="48">
        <v>76</v>
      </c>
      <c r="BG61" s="48"/>
      <c r="BH61" s="48"/>
      <c r="BI61" s="48"/>
      <c r="BJ61" s="48"/>
      <c r="BK61" s="48"/>
      <c r="BL61" s="48"/>
      <c r="BM61" s="121" t="s">
        <v>2655</v>
      </c>
      <c r="BN61" s="121" t="s">
        <v>2655</v>
      </c>
      <c r="BO61" s="121" t="s">
        <v>2923</v>
      </c>
      <c r="BP61" s="121" t="s">
        <v>2923</v>
      </c>
      <c r="BQ61" s="2"/>
      <c r="BR61" s="3"/>
      <c r="BS61" s="3"/>
      <c r="BT61" s="3"/>
      <c r="BU61" s="3"/>
    </row>
    <row r="62" spans="1:73" ht="15">
      <c r="A62" s="66" t="s">
        <v>296</v>
      </c>
      <c r="B62" s="67"/>
      <c r="C62" s="67"/>
      <c r="D62" s="68">
        <v>210.95890410958904</v>
      </c>
      <c r="E62" s="70"/>
      <c r="F62" s="67"/>
      <c r="G62" s="67"/>
      <c r="H62" s="71" t="s">
        <v>698</v>
      </c>
      <c r="I62" s="72"/>
      <c r="J62" s="72"/>
      <c r="K62" s="71" t="s">
        <v>698</v>
      </c>
      <c r="L62" s="75">
        <v>11.670224119530417</v>
      </c>
      <c r="M62" s="76">
        <v>594.8140869140625</v>
      </c>
      <c r="N62" s="76">
        <v>2669.28857421875</v>
      </c>
      <c r="O62" s="77"/>
      <c r="P62" s="78"/>
      <c r="Q62" s="78"/>
      <c r="R62" s="86"/>
      <c r="S62" s="48">
        <v>0</v>
      </c>
      <c r="T62" s="48">
        <v>2</v>
      </c>
      <c r="U62" s="49">
        <v>0</v>
      </c>
      <c r="V62" s="49">
        <v>0.005319</v>
      </c>
      <c r="W62" s="49">
        <v>0.010561</v>
      </c>
      <c r="X62" s="49">
        <v>0.599196</v>
      </c>
      <c r="Y62" s="49">
        <v>0.5</v>
      </c>
      <c r="Z62" s="49">
        <v>0</v>
      </c>
      <c r="AA62" s="73">
        <v>62</v>
      </c>
      <c r="AB62" s="73"/>
      <c r="AC62" s="74"/>
      <c r="AD62" s="80" t="s">
        <v>1495</v>
      </c>
      <c r="AE62" s="85" t="s">
        <v>1124</v>
      </c>
      <c r="AF62" s="80" t="s">
        <v>698</v>
      </c>
      <c r="AG62" s="80" t="s">
        <v>203</v>
      </c>
      <c r="AH62" s="80" t="s">
        <v>203</v>
      </c>
      <c r="AI62" s="80"/>
      <c r="AJ62" s="80"/>
      <c r="AK62" s="80"/>
      <c r="AL62" s="80"/>
      <c r="AM62" s="80">
        <v>1</v>
      </c>
      <c r="AN62" s="80">
        <v>0</v>
      </c>
      <c r="AO62" s="80"/>
      <c r="AP62" s="80"/>
      <c r="AQ62" s="80"/>
      <c r="AR62" s="80"/>
      <c r="AS62" s="80"/>
      <c r="AT62" s="80"/>
      <c r="AU62" s="83">
        <v>43485.77410879629</v>
      </c>
      <c r="AV62" s="85" t="s">
        <v>1124</v>
      </c>
      <c r="AW62" s="80" t="str">
        <f>REPLACE(INDEX(GroupVertices[Group],MATCH(Vertices[[#This Row],[Vertex]],GroupVertices[Vertex],0)),1,1,"")</f>
        <v>2</v>
      </c>
      <c r="AX62" s="48">
        <v>2</v>
      </c>
      <c r="AY62" s="49">
        <v>2.4390243902439024</v>
      </c>
      <c r="AZ62" s="48">
        <v>2</v>
      </c>
      <c r="BA62" s="49">
        <v>2.4390243902439024</v>
      </c>
      <c r="BB62" s="48">
        <v>0</v>
      </c>
      <c r="BC62" s="49">
        <v>0</v>
      </c>
      <c r="BD62" s="48">
        <v>78</v>
      </c>
      <c r="BE62" s="49">
        <v>95.1219512195122</v>
      </c>
      <c r="BF62" s="48">
        <v>82</v>
      </c>
      <c r="BG62" s="48"/>
      <c r="BH62" s="48"/>
      <c r="BI62" s="48"/>
      <c r="BJ62" s="48"/>
      <c r="BK62" s="48"/>
      <c r="BL62" s="48"/>
      <c r="BM62" s="121" t="s">
        <v>2656</v>
      </c>
      <c r="BN62" s="121" t="s">
        <v>2656</v>
      </c>
      <c r="BO62" s="121" t="s">
        <v>2924</v>
      </c>
      <c r="BP62" s="121" t="s">
        <v>2924</v>
      </c>
      <c r="BQ62" s="2"/>
      <c r="BR62" s="3"/>
      <c r="BS62" s="3"/>
      <c r="BT62" s="3"/>
      <c r="BU62" s="3"/>
    </row>
    <row r="63" spans="1:73" ht="15">
      <c r="A63" s="66" t="s">
        <v>297</v>
      </c>
      <c r="B63" s="67"/>
      <c r="C63" s="67"/>
      <c r="D63" s="68">
        <v>210.95890410958904</v>
      </c>
      <c r="E63" s="70"/>
      <c r="F63" s="67"/>
      <c r="G63" s="67"/>
      <c r="H63" s="71" t="s">
        <v>699</v>
      </c>
      <c r="I63" s="72"/>
      <c r="J63" s="72"/>
      <c r="K63" s="71" t="s">
        <v>699</v>
      </c>
      <c r="L63" s="75">
        <v>11.670224119530417</v>
      </c>
      <c r="M63" s="76">
        <v>3077.417724609375</v>
      </c>
      <c r="N63" s="76">
        <v>488.5340576171875</v>
      </c>
      <c r="O63" s="77"/>
      <c r="P63" s="78"/>
      <c r="Q63" s="78"/>
      <c r="R63" s="86"/>
      <c r="S63" s="48">
        <v>0</v>
      </c>
      <c r="T63" s="48">
        <v>2</v>
      </c>
      <c r="U63" s="49">
        <v>0</v>
      </c>
      <c r="V63" s="49">
        <v>0.005319</v>
      </c>
      <c r="W63" s="49">
        <v>0.008751</v>
      </c>
      <c r="X63" s="49">
        <v>0.60605</v>
      </c>
      <c r="Y63" s="49">
        <v>0.5</v>
      </c>
      <c r="Z63" s="49">
        <v>0</v>
      </c>
      <c r="AA63" s="73">
        <v>63</v>
      </c>
      <c r="AB63" s="73"/>
      <c r="AC63" s="74"/>
      <c r="AD63" s="80" t="s">
        <v>1495</v>
      </c>
      <c r="AE63" s="85" t="s">
        <v>1125</v>
      </c>
      <c r="AF63" s="80" t="s">
        <v>699</v>
      </c>
      <c r="AG63" s="80" t="s">
        <v>203</v>
      </c>
      <c r="AH63" s="80" t="s">
        <v>203</v>
      </c>
      <c r="AI63" s="80"/>
      <c r="AJ63" s="80"/>
      <c r="AK63" s="80"/>
      <c r="AL63" s="80"/>
      <c r="AM63" s="80">
        <v>1</v>
      </c>
      <c r="AN63" s="80">
        <v>0</v>
      </c>
      <c r="AO63" s="80"/>
      <c r="AP63" s="80"/>
      <c r="AQ63" s="80"/>
      <c r="AR63" s="80"/>
      <c r="AS63" s="80"/>
      <c r="AT63" s="80"/>
      <c r="AU63" s="83">
        <v>43485.77175925926</v>
      </c>
      <c r="AV63" s="85" t="s">
        <v>1125</v>
      </c>
      <c r="AW63" s="80" t="str">
        <f>REPLACE(INDEX(GroupVertices[Group],MATCH(Vertices[[#This Row],[Vertex]],GroupVertices[Vertex],0)),1,1,"")</f>
        <v>2</v>
      </c>
      <c r="AX63" s="48">
        <v>1</v>
      </c>
      <c r="AY63" s="49">
        <v>10</v>
      </c>
      <c r="AZ63" s="48">
        <v>0</v>
      </c>
      <c r="BA63" s="49">
        <v>0</v>
      </c>
      <c r="BB63" s="48">
        <v>0</v>
      </c>
      <c r="BC63" s="49">
        <v>0</v>
      </c>
      <c r="BD63" s="48">
        <v>9</v>
      </c>
      <c r="BE63" s="49">
        <v>90</v>
      </c>
      <c r="BF63" s="48">
        <v>10</v>
      </c>
      <c r="BG63" s="48"/>
      <c r="BH63" s="48"/>
      <c r="BI63" s="48"/>
      <c r="BJ63" s="48"/>
      <c r="BK63" s="48"/>
      <c r="BL63" s="48"/>
      <c r="BM63" s="121" t="s">
        <v>2657</v>
      </c>
      <c r="BN63" s="121" t="s">
        <v>2657</v>
      </c>
      <c r="BO63" s="121" t="s">
        <v>2925</v>
      </c>
      <c r="BP63" s="121" t="s">
        <v>2925</v>
      </c>
      <c r="BQ63" s="2"/>
      <c r="BR63" s="3"/>
      <c r="BS63" s="3"/>
      <c r="BT63" s="3"/>
      <c r="BU63" s="3"/>
    </row>
    <row r="64" spans="1:73" ht="15">
      <c r="A64" s="66" t="s">
        <v>298</v>
      </c>
      <c r="B64" s="67"/>
      <c r="C64" s="67"/>
      <c r="D64" s="68">
        <v>210.95890410958904</v>
      </c>
      <c r="E64" s="70"/>
      <c r="F64" s="67"/>
      <c r="G64" s="67"/>
      <c r="H64" s="71" t="s">
        <v>700</v>
      </c>
      <c r="I64" s="72"/>
      <c r="J64" s="72"/>
      <c r="K64" s="71" t="s">
        <v>700</v>
      </c>
      <c r="L64" s="75">
        <v>11.670224119530417</v>
      </c>
      <c r="M64" s="76">
        <v>3382.261474609375</v>
      </c>
      <c r="N64" s="76">
        <v>275.0672912597656</v>
      </c>
      <c r="O64" s="77"/>
      <c r="P64" s="78"/>
      <c r="Q64" s="78"/>
      <c r="R64" s="86"/>
      <c r="S64" s="48">
        <v>0</v>
      </c>
      <c r="T64" s="48">
        <v>1</v>
      </c>
      <c r="U64" s="49">
        <v>0</v>
      </c>
      <c r="V64" s="49">
        <v>0.005291</v>
      </c>
      <c r="W64" s="49">
        <v>0.007286</v>
      </c>
      <c r="X64" s="49">
        <v>0.3797</v>
      </c>
      <c r="Y64" s="49">
        <v>0</v>
      </c>
      <c r="Z64" s="49">
        <v>0</v>
      </c>
      <c r="AA64" s="73">
        <v>64</v>
      </c>
      <c r="AB64" s="73"/>
      <c r="AC64" s="74"/>
      <c r="AD64" s="80" t="s">
        <v>1495</v>
      </c>
      <c r="AE64" s="85" t="s">
        <v>1126</v>
      </c>
      <c r="AF64" s="80" t="s">
        <v>700</v>
      </c>
      <c r="AG64" s="80" t="s">
        <v>203</v>
      </c>
      <c r="AH64" s="80" t="s">
        <v>203</v>
      </c>
      <c r="AI64" s="80"/>
      <c r="AJ64" s="80"/>
      <c r="AK64" s="80"/>
      <c r="AL64" s="80"/>
      <c r="AM64" s="80">
        <v>1</v>
      </c>
      <c r="AN64" s="80">
        <v>0</v>
      </c>
      <c r="AO64" s="80"/>
      <c r="AP64" s="80"/>
      <c r="AQ64" s="80"/>
      <c r="AR64" s="80"/>
      <c r="AS64" s="80"/>
      <c r="AT64" s="80"/>
      <c r="AU64" s="83">
        <v>43485.701631944445</v>
      </c>
      <c r="AV64" s="85" t="s">
        <v>1126</v>
      </c>
      <c r="AW64" s="80" t="str">
        <f>REPLACE(INDEX(GroupVertices[Group],MATCH(Vertices[[#This Row],[Vertex]],GroupVertices[Vertex],0)),1,1,"")</f>
        <v>2</v>
      </c>
      <c r="AX64" s="48">
        <v>2</v>
      </c>
      <c r="AY64" s="49">
        <v>10.526315789473685</v>
      </c>
      <c r="AZ64" s="48">
        <v>0</v>
      </c>
      <c r="BA64" s="49">
        <v>0</v>
      </c>
      <c r="BB64" s="48">
        <v>0</v>
      </c>
      <c r="BC64" s="49">
        <v>0</v>
      </c>
      <c r="BD64" s="48">
        <v>17</v>
      </c>
      <c r="BE64" s="49">
        <v>89.47368421052632</v>
      </c>
      <c r="BF64" s="48">
        <v>19</v>
      </c>
      <c r="BG64" s="48"/>
      <c r="BH64" s="48"/>
      <c r="BI64" s="48"/>
      <c r="BJ64" s="48"/>
      <c r="BK64" s="48"/>
      <c r="BL64" s="48"/>
      <c r="BM64" s="121" t="s">
        <v>2658</v>
      </c>
      <c r="BN64" s="121" t="s">
        <v>2658</v>
      </c>
      <c r="BO64" s="121" t="s">
        <v>2926</v>
      </c>
      <c r="BP64" s="121" t="s">
        <v>2926</v>
      </c>
      <c r="BQ64" s="2"/>
      <c r="BR64" s="3"/>
      <c r="BS64" s="3"/>
      <c r="BT64" s="3"/>
      <c r="BU64" s="3"/>
    </row>
    <row r="65" spans="1:73" ht="15">
      <c r="A65" s="66" t="s">
        <v>299</v>
      </c>
      <c r="B65" s="67"/>
      <c r="C65" s="67"/>
      <c r="D65" s="68">
        <v>200</v>
      </c>
      <c r="E65" s="70"/>
      <c r="F65" s="100" t="s">
        <v>1070</v>
      </c>
      <c r="G65" s="67"/>
      <c r="H65" s="71" t="s">
        <v>701</v>
      </c>
      <c r="I65" s="72"/>
      <c r="J65" s="72"/>
      <c r="K65" s="101" t="s">
        <v>701</v>
      </c>
      <c r="L65" s="75">
        <v>1</v>
      </c>
      <c r="M65" s="76">
        <v>2186.962890625</v>
      </c>
      <c r="N65" s="76">
        <v>1866.714599609375</v>
      </c>
      <c r="O65" s="77"/>
      <c r="P65" s="78"/>
      <c r="Q65" s="78"/>
      <c r="R65" s="86"/>
      <c r="S65" s="48">
        <v>0</v>
      </c>
      <c r="T65" s="48">
        <v>2</v>
      </c>
      <c r="U65" s="49">
        <v>0</v>
      </c>
      <c r="V65" s="49">
        <v>0.005319</v>
      </c>
      <c r="W65" s="49">
        <v>0.010561</v>
      </c>
      <c r="X65" s="49">
        <v>0.599196</v>
      </c>
      <c r="Y65" s="49">
        <v>0.5</v>
      </c>
      <c r="Z65" s="49">
        <v>0</v>
      </c>
      <c r="AA65" s="73">
        <v>65</v>
      </c>
      <c r="AB65" s="73"/>
      <c r="AC65" s="74"/>
      <c r="AD65" s="80" t="s">
        <v>1495</v>
      </c>
      <c r="AE65" s="85" t="s">
        <v>1127</v>
      </c>
      <c r="AF65" s="85" t="s">
        <v>701</v>
      </c>
      <c r="AG65" s="80" t="s">
        <v>203</v>
      </c>
      <c r="AH65" s="80" t="s">
        <v>203</v>
      </c>
      <c r="AI65" s="80"/>
      <c r="AJ65" s="80"/>
      <c r="AK65" s="85" t="s">
        <v>1070</v>
      </c>
      <c r="AL65" s="80"/>
      <c r="AM65" s="80">
        <v>0</v>
      </c>
      <c r="AN65" s="80">
        <v>0</v>
      </c>
      <c r="AO65" s="80"/>
      <c r="AP65" s="80" t="s">
        <v>1019</v>
      </c>
      <c r="AQ65" s="80" t="s">
        <v>1031</v>
      </c>
      <c r="AR65" s="80" t="s">
        <v>1045</v>
      </c>
      <c r="AS65" s="85" t="s">
        <v>1050</v>
      </c>
      <c r="AT65" s="80"/>
      <c r="AU65" s="83">
        <v>43485.624976851854</v>
      </c>
      <c r="AV65" s="85" t="s">
        <v>1127</v>
      </c>
      <c r="AW65" s="80" t="str">
        <f>REPLACE(INDEX(GroupVertices[Group],MATCH(Vertices[[#This Row],[Vertex]],GroupVertices[Vertex],0)),1,1,"")</f>
        <v>2</v>
      </c>
      <c r="AX65" s="48">
        <v>0</v>
      </c>
      <c r="AY65" s="49">
        <v>0</v>
      </c>
      <c r="AZ65" s="48">
        <v>0</v>
      </c>
      <c r="BA65" s="49">
        <v>0</v>
      </c>
      <c r="BB65" s="48">
        <v>0</v>
      </c>
      <c r="BC65" s="49">
        <v>0</v>
      </c>
      <c r="BD65" s="48">
        <v>0</v>
      </c>
      <c r="BE65" s="49">
        <v>0</v>
      </c>
      <c r="BF65" s="48">
        <v>0</v>
      </c>
      <c r="BG65" s="48"/>
      <c r="BH65" s="48"/>
      <c r="BI65" s="48"/>
      <c r="BJ65" s="48"/>
      <c r="BK65" s="48"/>
      <c r="BL65" s="48"/>
      <c r="BM65" s="121" t="s">
        <v>1497</v>
      </c>
      <c r="BN65" s="121" t="s">
        <v>1497</v>
      </c>
      <c r="BO65" s="121" t="s">
        <v>1497</v>
      </c>
      <c r="BP65" s="121" t="s">
        <v>1497</v>
      </c>
      <c r="BQ65" s="2"/>
      <c r="BR65" s="3"/>
      <c r="BS65" s="3"/>
      <c r="BT65" s="3"/>
      <c r="BU65" s="3"/>
    </row>
    <row r="66" spans="1:73" ht="15">
      <c r="A66" s="66" t="s">
        <v>300</v>
      </c>
      <c r="B66" s="67"/>
      <c r="C66" s="67"/>
      <c r="D66" s="68">
        <v>200</v>
      </c>
      <c r="E66" s="70"/>
      <c r="F66" s="67"/>
      <c r="G66" s="67"/>
      <c r="H66" s="71" t="s">
        <v>702</v>
      </c>
      <c r="I66" s="72"/>
      <c r="J66" s="72"/>
      <c r="K66" s="71" t="s">
        <v>702</v>
      </c>
      <c r="L66" s="75">
        <v>1</v>
      </c>
      <c r="M66" s="76">
        <v>1087.155029296875</v>
      </c>
      <c r="N66" s="76">
        <v>2387.1162109375</v>
      </c>
      <c r="O66" s="77"/>
      <c r="P66" s="78"/>
      <c r="Q66" s="78"/>
      <c r="R66" s="86"/>
      <c r="S66" s="48">
        <v>0</v>
      </c>
      <c r="T66" s="48">
        <v>2</v>
      </c>
      <c r="U66" s="49">
        <v>0</v>
      </c>
      <c r="V66" s="49">
        <v>0.005319</v>
      </c>
      <c r="W66" s="49">
        <v>0.010561</v>
      </c>
      <c r="X66" s="49">
        <v>0.599196</v>
      </c>
      <c r="Y66" s="49">
        <v>0.5</v>
      </c>
      <c r="Z66" s="49">
        <v>0</v>
      </c>
      <c r="AA66" s="73">
        <v>66</v>
      </c>
      <c r="AB66" s="73"/>
      <c r="AC66" s="74"/>
      <c r="AD66" s="80" t="s">
        <v>1495</v>
      </c>
      <c r="AE66" s="85" t="s">
        <v>1128</v>
      </c>
      <c r="AF66" s="80" t="s">
        <v>702</v>
      </c>
      <c r="AG66" s="80" t="s">
        <v>203</v>
      </c>
      <c r="AH66" s="80" t="s">
        <v>203</v>
      </c>
      <c r="AI66" s="80"/>
      <c r="AJ66" s="80"/>
      <c r="AK66" s="80"/>
      <c r="AL66" s="80"/>
      <c r="AM66" s="80">
        <v>0</v>
      </c>
      <c r="AN66" s="80">
        <v>0</v>
      </c>
      <c r="AO66" s="80"/>
      <c r="AP66" s="80"/>
      <c r="AQ66" s="80"/>
      <c r="AR66" s="80"/>
      <c r="AS66" s="80"/>
      <c r="AT66" s="80"/>
      <c r="AU66" s="83">
        <v>43485.62263888889</v>
      </c>
      <c r="AV66" s="85" t="s">
        <v>1128</v>
      </c>
      <c r="AW66" s="80" t="str">
        <f>REPLACE(INDEX(GroupVertices[Group],MATCH(Vertices[[#This Row],[Vertex]],GroupVertices[Vertex],0)),1,1,"")</f>
        <v>2</v>
      </c>
      <c r="AX66" s="48">
        <v>2</v>
      </c>
      <c r="AY66" s="49">
        <v>12.5</v>
      </c>
      <c r="AZ66" s="48">
        <v>0</v>
      </c>
      <c r="BA66" s="49">
        <v>0</v>
      </c>
      <c r="BB66" s="48">
        <v>0</v>
      </c>
      <c r="BC66" s="49">
        <v>0</v>
      </c>
      <c r="BD66" s="48">
        <v>14</v>
      </c>
      <c r="BE66" s="49">
        <v>87.5</v>
      </c>
      <c r="BF66" s="48">
        <v>16</v>
      </c>
      <c r="BG66" s="48"/>
      <c r="BH66" s="48"/>
      <c r="BI66" s="48"/>
      <c r="BJ66" s="48"/>
      <c r="BK66" s="48"/>
      <c r="BL66" s="48"/>
      <c r="BM66" s="121" t="s">
        <v>2659</v>
      </c>
      <c r="BN66" s="121" t="s">
        <v>2659</v>
      </c>
      <c r="BO66" s="121" t="s">
        <v>2927</v>
      </c>
      <c r="BP66" s="121" t="s">
        <v>2927</v>
      </c>
      <c r="BQ66" s="2"/>
      <c r="BR66" s="3"/>
      <c r="BS66" s="3"/>
      <c r="BT66" s="3"/>
      <c r="BU66" s="3"/>
    </row>
    <row r="67" spans="1:73" ht="15">
      <c r="A67" s="66" t="s">
        <v>301</v>
      </c>
      <c r="B67" s="67"/>
      <c r="C67" s="67"/>
      <c r="D67" s="68">
        <v>200</v>
      </c>
      <c r="E67" s="70"/>
      <c r="F67" s="67"/>
      <c r="G67" s="67"/>
      <c r="H67" s="71" t="s">
        <v>703</v>
      </c>
      <c r="I67" s="72"/>
      <c r="J67" s="72"/>
      <c r="K67" s="71" t="s">
        <v>703</v>
      </c>
      <c r="L67" s="75">
        <v>1</v>
      </c>
      <c r="M67" s="76">
        <v>3889.1708984375</v>
      </c>
      <c r="N67" s="76">
        <v>3619.21826171875</v>
      </c>
      <c r="O67" s="77"/>
      <c r="P67" s="78"/>
      <c r="Q67" s="78"/>
      <c r="R67" s="86"/>
      <c r="S67" s="48">
        <v>0</v>
      </c>
      <c r="T67" s="48">
        <v>2</v>
      </c>
      <c r="U67" s="49">
        <v>0</v>
      </c>
      <c r="V67" s="49">
        <v>0.005319</v>
      </c>
      <c r="W67" s="49">
        <v>0.010561</v>
      </c>
      <c r="X67" s="49">
        <v>0.599196</v>
      </c>
      <c r="Y67" s="49">
        <v>0.5</v>
      </c>
      <c r="Z67" s="49">
        <v>0</v>
      </c>
      <c r="AA67" s="73">
        <v>67</v>
      </c>
      <c r="AB67" s="73"/>
      <c r="AC67" s="74"/>
      <c r="AD67" s="80" t="s">
        <v>1495</v>
      </c>
      <c r="AE67" s="85" t="s">
        <v>1129</v>
      </c>
      <c r="AF67" s="80" t="s">
        <v>703</v>
      </c>
      <c r="AG67" s="80" t="s">
        <v>203</v>
      </c>
      <c r="AH67" s="80" t="s">
        <v>203</v>
      </c>
      <c r="AI67" s="80"/>
      <c r="AJ67" s="80"/>
      <c r="AK67" s="80"/>
      <c r="AL67" s="80"/>
      <c r="AM67" s="80">
        <v>0</v>
      </c>
      <c r="AN67" s="80">
        <v>0</v>
      </c>
      <c r="AO67" s="80"/>
      <c r="AP67" s="80"/>
      <c r="AQ67" s="80"/>
      <c r="AR67" s="80"/>
      <c r="AS67" s="80"/>
      <c r="AT67" s="80"/>
      <c r="AU67" s="83">
        <v>43485.622407407405</v>
      </c>
      <c r="AV67" s="85" t="s">
        <v>1129</v>
      </c>
      <c r="AW67" s="80" t="str">
        <f>REPLACE(INDEX(GroupVertices[Group],MATCH(Vertices[[#This Row],[Vertex]],GroupVertices[Vertex],0)),1,1,"")</f>
        <v>2</v>
      </c>
      <c r="AX67" s="48">
        <v>0</v>
      </c>
      <c r="AY67" s="49">
        <v>0</v>
      </c>
      <c r="AZ67" s="48">
        <v>0</v>
      </c>
      <c r="BA67" s="49">
        <v>0</v>
      </c>
      <c r="BB67" s="48">
        <v>0</v>
      </c>
      <c r="BC67" s="49">
        <v>0</v>
      </c>
      <c r="BD67" s="48">
        <v>11</v>
      </c>
      <c r="BE67" s="49">
        <v>100</v>
      </c>
      <c r="BF67" s="48">
        <v>11</v>
      </c>
      <c r="BG67" s="48"/>
      <c r="BH67" s="48"/>
      <c r="BI67" s="48"/>
      <c r="BJ67" s="48"/>
      <c r="BK67" s="48"/>
      <c r="BL67" s="48"/>
      <c r="BM67" s="121" t="s">
        <v>3230</v>
      </c>
      <c r="BN67" s="121" t="s">
        <v>3230</v>
      </c>
      <c r="BO67" s="121" t="s">
        <v>3291</v>
      </c>
      <c r="BP67" s="121" t="s">
        <v>3291</v>
      </c>
      <c r="BQ67" s="2"/>
      <c r="BR67" s="3"/>
      <c r="BS67" s="3"/>
      <c r="BT67" s="3"/>
      <c r="BU67" s="3"/>
    </row>
    <row r="68" spans="1:73" ht="409.5">
      <c r="A68" s="66" t="s">
        <v>302</v>
      </c>
      <c r="B68" s="67"/>
      <c r="C68" s="67"/>
      <c r="D68" s="68">
        <v>210.95890410958904</v>
      </c>
      <c r="E68" s="70"/>
      <c r="F68" s="67"/>
      <c r="G68" s="67"/>
      <c r="H68" s="50" t="s">
        <v>704</v>
      </c>
      <c r="I68" s="72"/>
      <c r="J68" s="72"/>
      <c r="K68" s="50" t="s">
        <v>704</v>
      </c>
      <c r="L68" s="75">
        <v>11.670224119530417</v>
      </c>
      <c r="M68" s="76">
        <v>1239.0565185546875</v>
      </c>
      <c r="N68" s="76">
        <v>4203.2626953125</v>
      </c>
      <c r="O68" s="77"/>
      <c r="P68" s="78"/>
      <c r="Q68" s="78"/>
      <c r="R68" s="86"/>
      <c r="S68" s="48">
        <v>0</v>
      </c>
      <c r="T68" s="48">
        <v>2</v>
      </c>
      <c r="U68" s="49">
        <v>0</v>
      </c>
      <c r="V68" s="49">
        <v>0.005319</v>
      </c>
      <c r="W68" s="49">
        <v>0.010561</v>
      </c>
      <c r="X68" s="49">
        <v>0.599196</v>
      </c>
      <c r="Y68" s="49">
        <v>0.5</v>
      </c>
      <c r="Z68" s="49">
        <v>0</v>
      </c>
      <c r="AA68" s="73">
        <v>68</v>
      </c>
      <c r="AB68" s="73"/>
      <c r="AC68" s="74"/>
      <c r="AD68" s="80" t="s">
        <v>1495</v>
      </c>
      <c r="AE68" s="85" t="s">
        <v>1130</v>
      </c>
      <c r="AF68" s="80" t="s">
        <v>704</v>
      </c>
      <c r="AG68" s="80" t="s">
        <v>203</v>
      </c>
      <c r="AH68" s="80" t="s">
        <v>203</v>
      </c>
      <c r="AI68" s="80"/>
      <c r="AJ68" s="80"/>
      <c r="AK68" s="80"/>
      <c r="AL68" s="80"/>
      <c r="AM68" s="80">
        <v>1</v>
      </c>
      <c r="AN68" s="80">
        <v>0</v>
      </c>
      <c r="AO68" s="80"/>
      <c r="AP68" s="80"/>
      <c r="AQ68" s="80"/>
      <c r="AR68" s="80"/>
      <c r="AS68" s="80"/>
      <c r="AT68" s="80"/>
      <c r="AU68" s="83">
        <v>43485.61959490741</v>
      </c>
      <c r="AV68" s="85" t="s">
        <v>1130</v>
      </c>
      <c r="AW68" s="80" t="str">
        <f>REPLACE(INDEX(GroupVertices[Group],MATCH(Vertices[[#This Row],[Vertex]],GroupVertices[Vertex],0)),1,1,"")</f>
        <v>2</v>
      </c>
      <c r="AX68" s="48">
        <v>0</v>
      </c>
      <c r="AY68" s="49">
        <v>0</v>
      </c>
      <c r="AZ68" s="48">
        <v>2</v>
      </c>
      <c r="BA68" s="49">
        <v>4.081632653061225</v>
      </c>
      <c r="BB68" s="48">
        <v>0</v>
      </c>
      <c r="BC68" s="49">
        <v>0</v>
      </c>
      <c r="BD68" s="48">
        <v>47</v>
      </c>
      <c r="BE68" s="49">
        <v>95.91836734693878</v>
      </c>
      <c r="BF68" s="48">
        <v>49</v>
      </c>
      <c r="BG68" s="48"/>
      <c r="BH68" s="48"/>
      <c r="BI68" s="48"/>
      <c r="BJ68" s="48"/>
      <c r="BK68" s="48"/>
      <c r="BL68" s="48"/>
      <c r="BM68" s="121" t="s">
        <v>2660</v>
      </c>
      <c r="BN68" s="121" t="s">
        <v>2660</v>
      </c>
      <c r="BO68" s="121" t="s">
        <v>2928</v>
      </c>
      <c r="BP68" s="121" t="s">
        <v>2928</v>
      </c>
      <c r="BQ68" s="2"/>
      <c r="BR68" s="3"/>
      <c r="BS68" s="3"/>
      <c r="BT68" s="3"/>
      <c r="BU68" s="3"/>
    </row>
    <row r="69" spans="1:73" ht="15">
      <c r="A69" s="66" t="s">
        <v>303</v>
      </c>
      <c r="B69" s="67"/>
      <c r="C69" s="67"/>
      <c r="D69" s="68">
        <v>221.91780821917808</v>
      </c>
      <c r="E69" s="70"/>
      <c r="F69" s="67"/>
      <c r="G69" s="67"/>
      <c r="H69" s="71" t="s">
        <v>705</v>
      </c>
      <c r="I69" s="72"/>
      <c r="J69" s="72"/>
      <c r="K69" s="71" t="s">
        <v>705</v>
      </c>
      <c r="L69" s="75">
        <v>22.340448239060834</v>
      </c>
      <c r="M69" s="76">
        <v>3230.2080078125</v>
      </c>
      <c r="N69" s="76">
        <v>4593.3310546875</v>
      </c>
      <c r="O69" s="77"/>
      <c r="P69" s="78"/>
      <c r="Q69" s="78"/>
      <c r="R69" s="86"/>
      <c r="S69" s="48">
        <v>0</v>
      </c>
      <c r="T69" s="48">
        <v>1</v>
      </c>
      <c r="U69" s="49">
        <v>0</v>
      </c>
      <c r="V69" s="49">
        <v>0.005291</v>
      </c>
      <c r="W69" s="49">
        <v>0.007286</v>
      </c>
      <c r="X69" s="49">
        <v>0.3797</v>
      </c>
      <c r="Y69" s="49">
        <v>0</v>
      </c>
      <c r="Z69" s="49">
        <v>0</v>
      </c>
      <c r="AA69" s="73">
        <v>69</v>
      </c>
      <c r="AB69" s="73"/>
      <c r="AC69" s="74"/>
      <c r="AD69" s="80" t="s">
        <v>1495</v>
      </c>
      <c r="AE69" s="85" t="s">
        <v>1131</v>
      </c>
      <c r="AF69" s="80" t="s">
        <v>705</v>
      </c>
      <c r="AG69" s="80" t="s">
        <v>203</v>
      </c>
      <c r="AH69" s="80" t="s">
        <v>203</v>
      </c>
      <c r="AI69" s="80"/>
      <c r="AJ69" s="80"/>
      <c r="AK69" s="80"/>
      <c r="AL69" s="80"/>
      <c r="AM69" s="80">
        <v>2</v>
      </c>
      <c r="AN69" s="80">
        <v>0</v>
      </c>
      <c r="AO69" s="80"/>
      <c r="AP69" s="80"/>
      <c r="AQ69" s="80"/>
      <c r="AR69" s="80"/>
      <c r="AS69" s="80"/>
      <c r="AT69" s="80"/>
      <c r="AU69" s="83">
        <v>43485.57246527778</v>
      </c>
      <c r="AV69" s="85" t="s">
        <v>1131</v>
      </c>
      <c r="AW69" s="80" t="str">
        <f>REPLACE(INDEX(GroupVertices[Group],MATCH(Vertices[[#This Row],[Vertex]],GroupVertices[Vertex],0)),1,1,"")</f>
        <v>2</v>
      </c>
      <c r="AX69" s="48">
        <v>5</v>
      </c>
      <c r="AY69" s="49">
        <v>4.504504504504505</v>
      </c>
      <c r="AZ69" s="48">
        <v>3</v>
      </c>
      <c r="BA69" s="49">
        <v>2.7027027027027026</v>
      </c>
      <c r="BB69" s="48">
        <v>0</v>
      </c>
      <c r="BC69" s="49">
        <v>0</v>
      </c>
      <c r="BD69" s="48">
        <v>103</v>
      </c>
      <c r="BE69" s="49">
        <v>92.7927927927928</v>
      </c>
      <c r="BF69" s="48">
        <v>111</v>
      </c>
      <c r="BG69" s="48"/>
      <c r="BH69" s="48"/>
      <c r="BI69" s="48"/>
      <c r="BJ69" s="48"/>
      <c r="BK69" s="48"/>
      <c r="BL69" s="48"/>
      <c r="BM69" s="121" t="s">
        <v>2661</v>
      </c>
      <c r="BN69" s="121" t="s">
        <v>2661</v>
      </c>
      <c r="BO69" s="121" t="s">
        <v>2929</v>
      </c>
      <c r="BP69" s="121" t="s">
        <v>2929</v>
      </c>
      <c r="BQ69" s="2"/>
      <c r="BR69" s="3"/>
      <c r="BS69" s="3"/>
      <c r="BT69" s="3"/>
      <c r="BU69" s="3"/>
    </row>
    <row r="70" spans="1:73" ht="409.5">
      <c r="A70" s="66" t="s">
        <v>304</v>
      </c>
      <c r="B70" s="67"/>
      <c r="C70" s="67"/>
      <c r="D70" s="68">
        <v>200</v>
      </c>
      <c r="E70" s="70"/>
      <c r="F70" s="67"/>
      <c r="G70" s="67"/>
      <c r="H70" s="50" t="s">
        <v>706</v>
      </c>
      <c r="I70" s="72"/>
      <c r="J70" s="72"/>
      <c r="K70" s="50" t="s">
        <v>706</v>
      </c>
      <c r="L70" s="75">
        <v>1</v>
      </c>
      <c r="M70" s="76">
        <v>4301.18115234375</v>
      </c>
      <c r="N70" s="76">
        <v>3320.8525390625</v>
      </c>
      <c r="O70" s="77"/>
      <c r="P70" s="78"/>
      <c r="Q70" s="78"/>
      <c r="R70" s="86"/>
      <c r="S70" s="48">
        <v>0</v>
      </c>
      <c r="T70" s="48">
        <v>2</v>
      </c>
      <c r="U70" s="49">
        <v>0</v>
      </c>
      <c r="V70" s="49">
        <v>0.005319</v>
      </c>
      <c r="W70" s="49">
        <v>0.010561</v>
      </c>
      <c r="X70" s="49">
        <v>0.599196</v>
      </c>
      <c r="Y70" s="49">
        <v>0.5</v>
      </c>
      <c r="Z70" s="49">
        <v>0</v>
      </c>
      <c r="AA70" s="73">
        <v>70</v>
      </c>
      <c r="AB70" s="73"/>
      <c r="AC70" s="74"/>
      <c r="AD70" s="80" t="s">
        <v>1495</v>
      </c>
      <c r="AE70" s="85" t="s">
        <v>1132</v>
      </c>
      <c r="AF70" s="80" t="s">
        <v>706</v>
      </c>
      <c r="AG70" s="80" t="s">
        <v>203</v>
      </c>
      <c r="AH70" s="80" t="s">
        <v>203</v>
      </c>
      <c r="AI70" s="80"/>
      <c r="AJ70" s="80"/>
      <c r="AK70" s="80"/>
      <c r="AL70" s="80"/>
      <c r="AM70" s="80">
        <v>0</v>
      </c>
      <c r="AN70" s="80">
        <v>0</v>
      </c>
      <c r="AO70" s="80"/>
      <c r="AP70" s="80"/>
      <c r="AQ70" s="80"/>
      <c r="AR70" s="80"/>
      <c r="AS70" s="80"/>
      <c r="AT70" s="80"/>
      <c r="AU70" s="83">
        <v>43485.56791666667</v>
      </c>
      <c r="AV70" s="85" t="s">
        <v>1132</v>
      </c>
      <c r="AW70" s="80" t="str">
        <f>REPLACE(INDEX(GroupVertices[Group],MATCH(Vertices[[#This Row],[Vertex]],GroupVertices[Vertex],0)),1,1,"")</f>
        <v>2</v>
      </c>
      <c r="AX70" s="48">
        <v>17</v>
      </c>
      <c r="AY70" s="49">
        <v>3.366336633663366</v>
      </c>
      <c r="AZ70" s="48">
        <v>31</v>
      </c>
      <c r="BA70" s="49">
        <v>6.138613861386139</v>
      </c>
      <c r="BB70" s="48">
        <v>0</v>
      </c>
      <c r="BC70" s="49">
        <v>0</v>
      </c>
      <c r="BD70" s="48">
        <v>457</v>
      </c>
      <c r="BE70" s="49">
        <v>90.4950495049505</v>
      </c>
      <c r="BF70" s="48">
        <v>505</v>
      </c>
      <c r="BG70" s="48"/>
      <c r="BH70" s="48"/>
      <c r="BI70" s="48"/>
      <c r="BJ70" s="48"/>
      <c r="BK70" s="48"/>
      <c r="BL70" s="48"/>
      <c r="BM70" s="121" t="s">
        <v>3231</v>
      </c>
      <c r="BN70" s="121" t="s">
        <v>3231</v>
      </c>
      <c r="BO70" s="121" t="s">
        <v>3292</v>
      </c>
      <c r="BP70" s="121" t="s">
        <v>3292</v>
      </c>
      <c r="BQ70" s="2"/>
      <c r="BR70" s="3"/>
      <c r="BS70" s="3"/>
      <c r="BT70" s="3"/>
      <c r="BU70" s="3"/>
    </row>
    <row r="71" spans="1:73" ht="15">
      <c r="A71" s="66" t="s">
        <v>305</v>
      </c>
      <c r="B71" s="67"/>
      <c r="C71" s="67"/>
      <c r="D71" s="68">
        <v>232.87671232876713</v>
      </c>
      <c r="E71" s="70"/>
      <c r="F71" s="67"/>
      <c r="G71" s="67"/>
      <c r="H71" s="71" t="s">
        <v>707</v>
      </c>
      <c r="I71" s="72"/>
      <c r="J71" s="72"/>
      <c r="K71" s="71" t="s">
        <v>707</v>
      </c>
      <c r="L71" s="75">
        <v>33.01067235859125</v>
      </c>
      <c r="M71" s="76">
        <v>1475.2794189453125</v>
      </c>
      <c r="N71" s="76">
        <v>3390.55322265625</v>
      </c>
      <c r="O71" s="77"/>
      <c r="P71" s="78"/>
      <c r="Q71" s="78"/>
      <c r="R71" s="86"/>
      <c r="S71" s="48">
        <v>0</v>
      </c>
      <c r="T71" s="48">
        <v>2</v>
      </c>
      <c r="U71" s="49">
        <v>0</v>
      </c>
      <c r="V71" s="49">
        <v>0.005319</v>
      </c>
      <c r="W71" s="49">
        <v>0.010561</v>
      </c>
      <c r="X71" s="49">
        <v>0.599196</v>
      </c>
      <c r="Y71" s="49">
        <v>0.5</v>
      </c>
      <c r="Z71" s="49">
        <v>0</v>
      </c>
      <c r="AA71" s="73">
        <v>71</v>
      </c>
      <c r="AB71" s="73"/>
      <c r="AC71" s="74"/>
      <c r="AD71" s="80" t="s">
        <v>1495</v>
      </c>
      <c r="AE71" s="85" t="s">
        <v>1133</v>
      </c>
      <c r="AF71" s="80" t="s">
        <v>707</v>
      </c>
      <c r="AG71" s="80" t="s">
        <v>203</v>
      </c>
      <c r="AH71" s="80" t="s">
        <v>203</v>
      </c>
      <c r="AI71" s="80"/>
      <c r="AJ71" s="80"/>
      <c r="AK71" s="80"/>
      <c r="AL71" s="80"/>
      <c r="AM71" s="80">
        <v>3</v>
      </c>
      <c r="AN71" s="80">
        <v>0</v>
      </c>
      <c r="AO71" s="80"/>
      <c r="AP71" s="80"/>
      <c r="AQ71" s="80"/>
      <c r="AR71" s="80"/>
      <c r="AS71" s="80"/>
      <c r="AT71" s="80"/>
      <c r="AU71" s="83">
        <v>43485.48966435185</v>
      </c>
      <c r="AV71" s="85" t="s">
        <v>1133</v>
      </c>
      <c r="AW71" s="80" t="str">
        <f>REPLACE(INDEX(GroupVertices[Group],MATCH(Vertices[[#This Row],[Vertex]],GroupVertices[Vertex],0)),1,1,"")</f>
        <v>2</v>
      </c>
      <c r="AX71" s="48">
        <v>8</v>
      </c>
      <c r="AY71" s="49">
        <v>4.519774011299435</v>
      </c>
      <c r="AZ71" s="48">
        <v>6</v>
      </c>
      <c r="BA71" s="49">
        <v>3.389830508474576</v>
      </c>
      <c r="BB71" s="48">
        <v>0</v>
      </c>
      <c r="BC71" s="49">
        <v>0</v>
      </c>
      <c r="BD71" s="48">
        <v>163</v>
      </c>
      <c r="BE71" s="49">
        <v>92.090395480226</v>
      </c>
      <c r="BF71" s="48">
        <v>177</v>
      </c>
      <c r="BG71" s="48"/>
      <c r="BH71" s="48"/>
      <c r="BI71" s="48"/>
      <c r="BJ71" s="48"/>
      <c r="BK71" s="48"/>
      <c r="BL71" s="48"/>
      <c r="BM71" s="121" t="s">
        <v>2662</v>
      </c>
      <c r="BN71" s="121" t="s">
        <v>2662</v>
      </c>
      <c r="BO71" s="121" t="s">
        <v>2930</v>
      </c>
      <c r="BP71" s="121" t="s">
        <v>2930</v>
      </c>
      <c r="BQ71" s="2"/>
      <c r="BR71" s="3"/>
      <c r="BS71" s="3"/>
      <c r="BT71" s="3"/>
      <c r="BU71" s="3"/>
    </row>
    <row r="72" spans="1:73" ht="15">
      <c r="A72" s="66" t="s">
        <v>306</v>
      </c>
      <c r="B72" s="67"/>
      <c r="C72" s="67"/>
      <c r="D72" s="68">
        <v>200</v>
      </c>
      <c r="E72" s="70"/>
      <c r="F72" s="67"/>
      <c r="G72" s="67"/>
      <c r="H72" s="71" t="s">
        <v>708</v>
      </c>
      <c r="I72" s="72"/>
      <c r="J72" s="72"/>
      <c r="K72" s="71" t="s">
        <v>708</v>
      </c>
      <c r="L72" s="75">
        <v>1</v>
      </c>
      <c r="M72" s="76">
        <v>3949.773681640625</v>
      </c>
      <c r="N72" s="76">
        <v>4256.3447265625</v>
      </c>
      <c r="O72" s="77"/>
      <c r="P72" s="78"/>
      <c r="Q72" s="78"/>
      <c r="R72" s="86"/>
      <c r="S72" s="48">
        <v>0</v>
      </c>
      <c r="T72" s="48">
        <v>2</v>
      </c>
      <c r="U72" s="49">
        <v>0</v>
      </c>
      <c r="V72" s="49">
        <v>0.005319</v>
      </c>
      <c r="W72" s="49">
        <v>0.010561</v>
      </c>
      <c r="X72" s="49">
        <v>0.599196</v>
      </c>
      <c r="Y72" s="49">
        <v>0.5</v>
      </c>
      <c r="Z72" s="49">
        <v>0</v>
      </c>
      <c r="AA72" s="73">
        <v>72</v>
      </c>
      <c r="AB72" s="73"/>
      <c r="AC72" s="74"/>
      <c r="AD72" s="80" t="s">
        <v>1495</v>
      </c>
      <c r="AE72" s="85" t="s">
        <v>1134</v>
      </c>
      <c r="AF72" s="80" t="s">
        <v>708</v>
      </c>
      <c r="AG72" s="80" t="s">
        <v>203</v>
      </c>
      <c r="AH72" s="80" t="s">
        <v>203</v>
      </c>
      <c r="AI72" s="80"/>
      <c r="AJ72" s="80"/>
      <c r="AK72" s="80"/>
      <c r="AL72" s="80"/>
      <c r="AM72" s="80">
        <v>0</v>
      </c>
      <c r="AN72" s="80">
        <v>0</v>
      </c>
      <c r="AO72" s="80"/>
      <c r="AP72" s="80"/>
      <c r="AQ72" s="80"/>
      <c r="AR72" s="80"/>
      <c r="AS72" s="80"/>
      <c r="AT72" s="80"/>
      <c r="AU72" s="83">
        <v>43485.47659722222</v>
      </c>
      <c r="AV72" s="85" t="s">
        <v>1134</v>
      </c>
      <c r="AW72" s="80" t="str">
        <f>REPLACE(INDEX(GroupVertices[Group],MATCH(Vertices[[#This Row],[Vertex]],GroupVertices[Vertex],0)),1,1,"")</f>
        <v>2</v>
      </c>
      <c r="AX72" s="48">
        <v>2</v>
      </c>
      <c r="AY72" s="49">
        <v>5.405405405405405</v>
      </c>
      <c r="AZ72" s="48">
        <v>0</v>
      </c>
      <c r="BA72" s="49">
        <v>0</v>
      </c>
      <c r="BB72" s="48">
        <v>0</v>
      </c>
      <c r="BC72" s="49">
        <v>0</v>
      </c>
      <c r="BD72" s="48">
        <v>35</v>
      </c>
      <c r="BE72" s="49">
        <v>94.5945945945946</v>
      </c>
      <c r="BF72" s="48">
        <v>37</v>
      </c>
      <c r="BG72" s="48"/>
      <c r="BH72" s="48"/>
      <c r="BI72" s="48"/>
      <c r="BJ72" s="48"/>
      <c r="BK72" s="48"/>
      <c r="BL72" s="48"/>
      <c r="BM72" s="121" t="s">
        <v>2663</v>
      </c>
      <c r="BN72" s="121" t="s">
        <v>2663</v>
      </c>
      <c r="BO72" s="121" t="s">
        <v>2931</v>
      </c>
      <c r="BP72" s="121" t="s">
        <v>2931</v>
      </c>
      <c r="BQ72" s="2"/>
      <c r="BR72" s="3"/>
      <c r="BS72" s="3"/>
      <c r="BT72" s="3"/>
      <c r="BU72" s="3"/>
    </row>
    <row r="73" spans="1:73" ht="409.5">
      <c r="A73" s="66" t="s">
        <v>307</v>
      </c>
      <c r="B73" s="67"/>
      <c r="C73" s="67"/>
      <c r="D73" s="68">
        <v>210.95890410958904</v>
      </c>
      <c r="E73" s="70"/>
      <c r="F73" s="67"/>
      <c r="G73" s="67"/>
      <c r="H73" s="50" t="s">
        <v>709</v>
      </c>
      <c r="I73" s="72"/>
      <c r="J73" s="72"/>
      <c r="K73" s="50" t="s">
        <v>709</v>
      </c>
      <c r="L73" s="75">
        <v>11.670224119530417</v>
      </c>
      <c r="M73" s="76">
        <v>3908.671142578125</v>
      </c>
      <c r="N73" s="76">
        <v>3980.812255859375</v>
      </c>
      <c r="O73" s="77"/>
      <c r="P73" s="78"/>
      <c r="Q73" s="78"/>
      <c r="R73" s="86"/>
      <c r="S73" s="48">
        <v>0</v>
      </c>
      <c r="T73" s="48">
        <v>2</v>
      </c>
      <c r="U73" s="49">
        <v>0</v>
      </c>
      <c r="V73" s="49">
        <v>0.005319</v>
      </c>
      <c r="W73" s="49">
        <v>0.010561</v>
      </c>
      <c r="X73" s="49">
        <v>0.599196</v>
      </c>
      <c r="Y73" s="49">
        <v>0.5</v>
      </c>
      <c r="Z73" s="49">
        <v>0</v>
      </c>
      <c r="AA73" s="73">
        <v>73</v>
      </c>
      <c r="AB73" s="73"/>
      <c r="AC73" s="74"/>
      <c r="AD73" s="80" t="s">
        <v>1495</v>
      </c>
      <c r="AE73" s="85" t="s">
        <v>1135</v>
      </c>
      <c r="AF73" s="80" t="s">
        <v>709</v>
      </c>
      <c r="AG73" s="80" t="s">
        <v>203</v>
      </c>
      <c r="AH73" s="80" t="s">
        <v>203</v>
      </c>
      <c r="AI73" s="80"/>
      <c r="AJ73" s="80"/>
      <c r="AK73" s="80"/>
      <c r="AL73" s="80"/>
      <c r="AM73" s="80">
        <v>1</v>
      </c>
      <c r="AN73" s="80">
        <v>0</v>
      </c>
      <c r="AO73" s="80"/>
      <c r="AP73" s="80"/>
      <c r="AQ73" s="80"/>
      <c r="AR73" s="80"/>
      <c r="AS73" s="80"/>
      <c r="AT73" s="80"/>
      <c r="AU73" s="83">
        <v>43485.44795138889</v>
      </c>
      <c r="AV73" s="85" t="s">
        <v>1135</v>
      </c>
      <c r="AW73" s="80" t="str">
        <f>REPLACE(INDEX(GroupVertices[Group],MATCH(Vertices[[#This Row],[Vertex]],GroupVertices[Vertex],0)),1,1,"")</f>
        <v>2</v>
      </c>
      <c r="AX73" s="48">
        <v>2</v>
      </c>
      <c r="AY73" s="49">
        <v>1.492537313432836</v>
      </c>
      <c r="AZ73" s="48">
        <v>8</v>
      </c>
      <c r="BA73" s="49">
        <v>5.970149253731344</v>
      </c>
      <c r="BB73" s="48">
        <v>0</v>
      </c>
      <c r="BC73" s="49">
        <v>0</v>
      </c>
      <c r="BD73" s="48">
        <v>124</v>
      </c>
      <c r="BE73" s="49">
        <v>92.53731343283582</v>
      </c>
      <c r="BF73" s="48">
        <v>134</v>
      </c>
      <c r="BG73" s="48"/>
      <c r="BH73" s="48"/>
      <c r="BI73" s="48"/>
      <c r="BJ73" s="48"/>
      <c r="BK73" s="48"/>
      <c r="BL73" s="48"/>
      <c r="BM73" s="121" t="s">
        <v>3232</v>
      </c>
      <c r="BN73" s="121" t="s">
        <v>3232</v>
      </c>
      <c r="BO73" s="121" t="s">
        <v>3293</v>
      </c>
      <c r="BP73" s="121" t="s">
        <v>3293</v>
      </c>
      <c r="BQ73" s="2"/>
      <c r="BR73" s="3"/>
      <c r="BS73" s="3"/>
      <c r="BT73" s="3"/>
      <c r="BU73" s="3"/>
    </row>
    <row r="74" spans="1:73" ht="409.5">
      <c r="A74" s="66" t="s">
        <v>308</v>
      </c>
      <c r="B74" s="67"/>
      <c r="C74" s="67"/>
      <c r="D74" s="68">
        <v>200</v>
      </c>
      <c r="E74" s="70"/>
      <c r="F74" s="67"/>
      <c r="G74" s="67"/>
      <c r="H74" s="50" t="s">
        <v>710</v>
      </c>
      <c r="I74" s="72"/>
      <c r="J74" s="72"/>
      <c r="K74" s="50" t="s">
        <v>710</v>
      </c>
      <c r="L74" s="75">
        <v>1</v>
      </c>
      <c r="M74" s="76">
        <v>1737.3228759765625</v>
      </c>
      <c r="N74" s="76">
        <v>2544.953125</v>
      </c>
      <c r="O74" s="77"/>
      <c r="P74" s="78"/>
      <c r="Q74" s="78"/>
      <c r="R74" s="86"/>
      <c r="S74" s="48">
        <v>0</v>
      </c>
      <c r="T74" s="48">
        <v>2</v>
      </c>
      <c r="U74" s="49">
        <v>0</v>
      </c>
      <c r="V74" s="49">
        <v>0.005319</v>
      </c>
      <c r="W74" s="49">
        <v>0.010561</v>
      </c>
      <c r="X74" s="49">
        <v>0.599196</v>
      </c>
      <c r="Y74" s="49">
        <v>0.5</v>
      </c>
      <c r="Z74" s="49">
        <v>0</v>
      </c>
      <c r="AA74" s="73">
        <v>74</v>
      </c>
      <c r="AB74" s="73"/>
      <c r="AC74" s="74"/>
      <c r="AD74" s="80" t="s">
        <v>1495</v>
      </c>
      <c r="AE74" s="85" t="s">
        <v>1136</v>
      </c>
      <c r="AF74" s="80" t="s">
        <v>710</v>
      </c>
      <c r="AG74" s="80" t="s">
        <v>203</v>
      </c>
      <c r="AH74" s="80" t="s">
        <v>203</v>
      </c>
      <c r="AI74" s="80"/>
      <c r="AJ74" s="80"/>
      <c r="AK74" s="80"/>
      <c r="AL74" s="80"/>
      <c r="AM74" s="80">
        <v>0</v>
      </c>
      <c r="AN74" s="80">
        <v>0</v>
      </c>
      <c r="AO74" s="80"/>
      <c r="AP74" s="80"/>
      <c r="AQ74" s="80"/>
      <c r="AR74" s="80"/>
      <c r="AS74" s="80"/>
      <c r="AT74" s="80"/>
      <c r="AU74" s="83">
        <v>43485.43744212963</v>
      </c>
      <c r="AV74" s="85" t="s">
        <v>1136</v>
      </c>
      <c r="AW74" s="80" t="str">
        <f>REPLACE(INDEX(GroupVertices[Group],MATCH(Vertices[[#This Row],[Vertex]],GroupVertices[Vertex],0)),1,1,"")</f>
        <v>2</v>
      </c>
      <c r="AX74" s="48">
        <v>10</v>
      </c>
      <c r="AY74" s="49">
        <v>6.896551724137931</v>
      </c>
      <c r="AZ74" s="48">
        <v>6</v>
      </c>
      <c r="BA74" s="49">
        <v>4.137931034482759</v>
      </c>
      <c r="BB74" s="48">
        <v>0</v>
      </c>
      <c r="BC74" s="49">
        <v>0</v>
      </c>
      <c r="BD74" s="48">
        <v>129</v>
      </c>
      <c r="BE74" s="49">
        <v>88.96551724137932</v>
      </c>
      <c r="BF74" s="48">
        <v>145</v>
      </c>
      <c r="BG74" s="48"/>
      <c r="BH74" s="48"/>
      <c r="BI74" s="48"/>
      <c r="BJ74" s="48"/>
      <c r="BK74" s="48"/>
      <c r="BL74" s="48"/>
      <c r="BM74" s="121" t="s">
        <v>3233</v>
      </c>
      <c r="BN74" s="121" t="s">
        <v>3233</v>
      </c>
      <c r="BO74" s="121" t="s">
        <v>3294</v>
      </c>
      <c r="BP74" s="121" t="s">
        <v>3294</v>
      </c>
      <c r="BQ74" s="2"/>
      <c r="BR74" s="3"/>
      <c r="BS74" s="3"/>
      <c r="BT74" s="3"/>
      <c r="BU74" s="3"/>
    </row>
    <row r="75" spans="1:73" ht="409.5">
      <c r="A75" s="66" t="s">
        <v>309</v>
      </c>
      <c r="B75" s="67"/>
      <c r="C75" s="67"/>
      <c r="D75" s="68">
        <v>210.95890410958904</v>
      </c>
      <c r="E75" s="70"/>
      <c r="F75" s="67"/>
      <c r="G75" s="67"/>
      <c r="H75" s="50" t="s">
        <v>711</v>
      </c>
      <c r="I75" s="72"/>
      <c r="J75" s="72"/>
      <c r="K75" s="50" t="s">
        <v>711</v>
      </c>
      <c r="L75" s="75">
        <v>11.670224119530417</v>
      </c>
      <c r="M75" s="76">
        <v>1633.1417236328125</v>
      </c>
      <c r="N75" s="76">
        <v>4392.08447265625</v>
      </c>
      <c r="O75" s="77"/>
      <c r="P75" s="78"/>
      <c r="Q75" s="78"/>
      <c r="R75" s="86"/>
      <c r="S75" s="48">
        <v>0</v>
      </c>
      <c r="T75" s="48">
        <v>2</v>
      </c>
      <c r="U75" s="49">
        <v>0</v>
      </c>
      <c r="V75" s="49">
        <v>0.005319</v>
      </c>
      <c r="W75" s="49">
        <v>0.010561</v>
      </c>
      <c r="X75" s="49">
        <v>0.599196</v>
      </c>
      <c r="Y75" s="49">
        <v>0.5</v>
      </c>
      <c r="Z75" s="49">
        <v>0</v>
      </c>
      <c r="AA75" s="73">
        <v>75</v>
      </c>
      <c r="AB75" s="73"/>
      <c r="AC75" s="74"/>
      <c r="AD75" s="80" t="s">
        <v>1495</v>
      </c>
      <c r="AE75" s="85" t="s">
        <v>1137</v>
      </c>
      <c r="AF75" s="80" t="s">
        <v>711</v>
      </c>
      <c r="AG75" s="80" t="s">
        <v>203</v>
      </c>
      <c r="AH75" s="80" t="s">
        <v>203</v>
      </c>
      <c r="AI75" s="80"/>
      <c r="AJ75" s="80"/>
      <c r="AK75" s="80"/>
      <c r="AL75" s="80"/>
      <c r="AM75" s="80">
        <v>1</v>
      </c>
      <c r="AN75" s="80">
        <v>0</v>
      </c>
      <c r="AO75" s="80"/>
      <c r="AP75" s="80"/>
      <c r="AQ75" s="80"/>
      <c r="AR75" s="80"/>
      <c r="AS75" s="80"/>
      <c r="AT75" s="80"/>
      <c r="AU75" s="83">
        <v>43485.43320601852</v>
      </c>
      <c r="AV75" s="85" t="s">
        <v>1137</v>
      </c>
      <c r="AW75" s="80" t="str">
        <f>REPLACE(INDEX(GroupVertices[Group],MATCH(Vertices[[#This Row],[Vertex]],GroupVertices[Vertex],0)),1,1,"")</f>
        <v>2</v>
      </c>
      <c r="AX75" s="48">
        <v>4</v>
      </c>
      <c r="AY75" s="49">
        <v>2.051282051282051</v>
      </c>
      <c r="AZ75" s="48">
        <v>10</v>
      </c>
      <c r="BA75" s="49">
        <v>5.128205128205129</v>
      </c>
      <c r="BB75" s="48">
        <v>0</v>
      </c>
      <c r="BC75" s="49">
        <v>0</v>
      </c>
      <c r="BD75" s="48">
        <v>181</v>
      </c>
      <c r="BE75" s="49">
        <v>92.82051282051282</v>
      </c>
      <c r="BF75" s="48">
        <v>195</v>
      </c>
      <c r="BG75" s="48"/>
      <c r="BH75" s="48"/>
      <c r="BI75" s="48"/>
      <c r="BJ75" s="48"/>
      <c r="BK75" s="48"/>
      <c r="BL75" s="48"/>
      <c r="BM75" s="121" t="s">
        <v>3234</v>
      </c>
      <c r="BN75" s="121" t="s">
        <v>3234</v>
      </c>
      <c r="BO75" s="121" t="s">
        <v>3295</v>
      </c>
      <c r="BP75" s="121" t="s">
        <v>3295</v>
      </c>
      <c r="BQ75" s="2"/>
      <c r="BR75" s="3"/>
      <c r="BS75" s="3"/>
      <c r="BT75" s="3"/>
      <c r="BU75" s="3"/>
    </row>
    <row r="76" spans="1:73" ht="15">
      <c r="A76" s="66" t="s">
        <v>310</v>
      </c>
      <c r="B76" s="67"/>
      <c r="C76" s="67"/>
      <c r="D76" s="68">
        <v>232.87671232876713</v>
      </c>
      <c r="E76" s="70"/>
      <c r="F76" s="67"/>
      <c r="G76" s="67"/>
      <c r="H76" s="71" t="s">
        <v>712</v>
      </c>
      <c r="I76" s="72"/>
      <c r="J76" s="72"/>
      <c r="K76" s="71" t="s">
        <v>712</v>
      </c>
      <c r="L76" s="75">
        <v>33.01067235859125</v>
      </c>
      <c r="M76" s="76">
        <v>4467.81201171875</v>
      </c>
      <c r="N76" s="76">
        <v>3716.10302734375</v>
      </c>
      <c r="O76" s="77"/>
      <c r="P76" s="78"/>
      <c r="Q76" s="78"/>
      <c r="R76" s="86"/>
      <c r="S76" s="48">
        <v>0</v>
      </c>
      <c r="T76" s="48">
        <v>2</v>
      </c>
      <c r="U76" s="49">
        <v>0</v>
      </c>
      <c r="V76" s="49">
        <v>0.005319</v>
      </c>
      <c r="W76" s="49">
        <v>0.008342</v>
      </c>
      <c r="X76" s="49">
        <v>0.614182</v>
      </c>
      <c r="Y76" s="49">
        <v>0.5</v>
      </c>
      <c r="Z76" s="49">
        <v>0</v>
      </c>
      <c r="AA76" s="73">
        <v>76</v>
      </c>
      <c r="AB76" s="73"/>
      <c r="AC76" s="74"/>
      <c r="AD76" s="80" t="s">
        <v>1495</v>
      </c>
      <c r="AE76" s="85" t="s">
        <v>1138</v>
      </c>
      <c r="AF76" s="80" t="s">
        <v>712</v>
      </c>
      <c r="AG76" s="80" t="s">
        <v>203</v>
      </c>
      <c r="AH76" s="80" t="s">
        <v>203</v>
      </c>
      <c r="AI76" s="80"/>
      <c r="AJ76" s="80"/>
      <c r="AK76" s="80"/>
      <c r="AL76" s="80"/>
      <c r="AM76" s="80">
        <v>3</v>
      </c>
      <c r="AN76" s="80">
        <v>0</v>
      </c>
      <c r="AO76" s="80"/>
      <c r="AP76" s="80"/>
      <c r="AQ76" s="80"/>
      <c r="AR76" s="80"/>
      <c r="AS76" s="80"/>
      <c r="AT76" s="80"/>
      <c r="AU76" s="83">
        <v>43485.39030092592</v>
      </c>
      <c r="AV76" s="85" t="s">
        <v>1138</v>
      </c>
      <c r="AW76" s="80" t="str">
        <f>REPLACE(INDEX(GroupVertices[Group],MATCH(Vertices[[#This Row],[Vertex]],GroupVertices[Vertex],0)),1,1,"")</f>
        <v>2</v>
      </c>
      <c r="AX76" s="48">
        <v>0</v>
      </c>
      <c r="AY76" s="49">
        <v>0</v>
      </c>
      <c r="AZ76" s="48">
        <v>0</v>
      </c>
      <c r="BA76" s="49">
        <v>0</v>
      </c>
      <c r="BB76" s="48">
        <v>0</v>
      </c>
      <c r="BC76" s="49">
        <v>0</v>
      </c>
      <c r="BD76" s="48">
        <v>12</v>
      </c>
      <c r="BE76" s="49">
        <v>100</v>
      </c>
      <c r="BF76" s="48">
        <v>12</v>
      </c>
      <c r="BG76" s="48"/>
      <c r="BH76" s="48"/>
      <c r="BI76" s="48"/>
      <c r="BJ76" s="48"/>
      <c r="BK76" s="48"/>
      <c r="BL76" s="48"/>
      <c r="BM76" s="121" t="s">
        <v>3235</v>
      </c>
      <c r="BN76" s="121" t="s">
        <v>3235</v>
      </c>
      <c r="BO76" s="121" t="s">
        <v>3296</v>
      </c>
      <c r="BP76" s="121" t="s">
        <v>3296</v>
      </c>
      <c r="BQ76" s="2"/>
      <c r="BR76" s="3"/>
      <c r="BS76" s="3"/>
      <c r="BT76" s="3"/>
      <c r="BU76" s="3"/>
    </row>
    <row r="77" spans="1:73" ht="15">
      <c r="A77" s="66" t="s">
        <v>311</v>
      </c>
      <c r="B77" s="67"/>
      <c r="C77" s="67"/>
      <c r="D77" s="68">
        <v>221.91780821917808</v>
      </c>
      <c r="E77" s="70"/>
      <c r="F77" s="67"/>
      <c r="G77" s="67"/>
      <c r="H77" s="71" t="s">
        <v>713</v>
      </c>
      <c r="I77" s="72"/>
      <c r="J77" s="72"/>
      <c r="K77" s="71" t="s">
        <v>713</v>
      </c>
      <c r="L77" s="75">
        <v>22.340448239060834</v>
      </c>
      <c r="M77" s="76">
        <v>2460.348388671875</v>
      </c>
      <c r="N77" s="76">
        <v>4313.591796875</v>
      </c>
      <c r="O77" s="77"/>
      <c r="P77" s="78"/>
      <c r="Q77" s="78"/>
      <c r="R77" s="86"/>
      <c r="S77" s="48">
        <v>0</v>
      </c>
      <c r="T77" s="48">
        <v>2</v>
      </c>
      <c r="U77" s="49">
        <v>0</v>
      </c>
      <c r="V77" s="49">
        <v>0.005319</v>
      </c>
      <c r="W77" s="49">
        <v>0.010561</v>
      </c>
      <c r="X77" s="49">
        <v>0.599196</v>
      </c>
      <c r="Y77" s="49">
        <v>0.5</v>
      </c>
      <c r="Z77" s="49">
        <v>0</v>
      </c>
      <c r="AA77" s="73">
        <v>77</v>
      </c>
      <c r="AB77" s="73"/>
      <c r="AC77" s="74"/>
      <c r="AD77" s="80" t="s">
        <v>1495</v>
      </c>
      <c r="AE77" s="85" t="s">
        <v>1139</v>
      </c>
      <c r="AF77" s="80" t="s">
        <v>713</v>
      </c>
      <c r="AG77" s="80" t="s">
        <v>203</v>
      </c>
      <c r="AH77" s="80" t="s">
        <v>203</v>
      </c>
      <c r="AI77" s="80"/>
      <c r="AJ77" s="80"/>
      <c r="AK77" s="80"/>
      <c r="AL77" s="80"/>
      <c r="AM77" s="80">
        <v>2</v>
      </c>
      <c r="AN77" s="80">
        <v>0</v>
      </c>
      <c r="AO77" s="80"/>
      <c r="AP77" s="80"/>
      <c r="AQ77" s="80"/>
      <c r="AR77" s="80"/>
      <c r="AS77" s="80"/>
      <c r="AT77" s="80"/>
      <c r="AU77" s="83">
        <v>43485.34217592593</v>
      </c>
      <c r="AV77" s="85" t="s">
        <v>1139</v>
      </c>
      <c r="AW77" s="80" t="str">
        <f>REPLACE(INDEX(GroupVertices[Group],MATCH(Vertices[[#This Row],[Vertex]],GroupVertices[Vertex],0)),1,1,"")</f>
        <v>2</v>
      </c>
      <c r="AX77" s="48">
        <v>0</v>
      </c>
      <c r="AY77" s="49">
        <v>0</v>
      </c>
      <c r="AZ77" s="48">
        <v>1</v>
      </c>
      <c r="BA77" s="49">
        <v>1.639344262295082</v>
      </c>
      <c r="BB77" s="48">
        <v>0</v>
      </c>
      <c r="BC77" s="49">
        <v>0</v>
      </c>
      <c r="BD77" s="48">
        <v>60</v>
      </c>
      <c r="BE77" s="49">
        <v>98.36065573770492</v>
      </c>
      <c r="BF77" s="48">
        <v>61</v>
      </c>
      <c r="BG77" s="48"/>
      <c r="BH77" s="48"/>
      <c r="BI77" s="48"/>
      <c r="BJ77" s="48"/>
      <c r="BK77" s="48"/>
      <c r="BL77" s="48"/>
      <c r="BM77" s="121" t="s">
        <v>3236</v>
      </c>
      <c r="BN77" s="121" t="s">
        <v>3236</v>
      </c>
      <c r="BO77" s="121" t="s">
        <v>3297</v>
      </c>
      <c r="BP77" s="121" t="s">
        <v>3297</v>
      </c>
      <c r="BQ77" s="2"/>
      <c r="BR77" s="3"/>
      <c r="BS77" s="3"/>
      <c r="BT77" s="3"/>
      <c r="BU77" s="3"/>
    </row>
    <row r="78" spans="1:73" ht="15">
      <c r="A78" s="66" t="s">
        <v>312</v>
      </c>
      <c r="B78" s="67"/>
      <c r="C78" s="67"/>
      <c r="D78" s="68">
        <v>243.83561643835617</v>
      </c>
      <c r="E78" s="70"/>
      <c r="F78" s="67"/>
      <c r="G78" s="67"/>
      <c r="H78" s="71" t="s">
        <v>714</v>
      </c>
      <c r="I78" s="72"/>
      <c r="J78" s="72"/>
      <c r="K78" s="71" t="s">
        <v>714</v>
      </c>
      <c r="L78" s="75">
        <v>43.68089647812167</v>
      </c>
      <c r="M78" s="76">
        <v>5054.01025390625</v>
      </c>
      <c r="N78" s="76">
        <v>2899.31689453125</v>
      </c>
      <c r="O78" s="77"/>
      <c r="P78" s="78"/>
      <c r="Q78" s="78"/>
      <c r="R78" s="86"/>
      <c r="S78" s="48">
        <v>0</v>
      </c>
      <c r="T78" s="48">
        <v>2</v>
      </c>
      <c r="U78" s="49">
        <v>0</v>
      </c>
      <c r="V78" s="49">
        <v>0.005319</v>
      </c>
      <c r="W78" s="49">
        <v>0.008152</v>
      </c>
      <c r="X78" s="49">
        <v>0.624822</v>
      </c>
      <c r="Y78" s="49">
        <v>0.5</v>
      </c>
      <c r="Z78" s="49">
        <v>0</v>
      </c>
      <c r="AA78" s="73">
        <v>78</v>
      </c>
      <c r="AB78" s="73"/>
      <c r="AC78" s="74"/>
      <c r="AD78" s="80" t="s">
        <v>1495</v>
      </c>
      <c r="AE78" s="85" t="s">
        <v>1140</v>
      </c>
      <c r="AF78" s="80" t="s">
        <v>714</v>
      </c>
      <c r="AG78" s="80" t="s">
        <v>203</v>
      </c>
      <c r="AH78" s="80" t="s">
        <v>203</v>
      </c>
      <c r="AI78" s="80"/>
      <c r="AJ78" s="80"/>
      <c r="AK78" s="80"/>
      <c r="AL78" s="80"/>
      <c r="AM78" s="80">
        <v>4</v>
      </c>
      <c r="AN78" s="80">
        <v>0</v>
      </c>
      <c r="AO78" s="80"/>
      <c r="AP78" s="80"/>
      <c r="AQ78" s="80"/>
      <c r="AR78" s="80"/>
      <c r="AS78" s="80"/>
      <c r="AT78" s="80"/>
      <c r="AU78" s="83">
        <v>43485.079560185186</v>
      </c>
      <c r="AV78" s="85" t="s">
        <v>1140</v>
      </c>
      <c r="AW78" s="80" t="str">
        <f>REPLACE(INDEX(GroupVertices[Group],MATCH(Vertices[[#This Row],[Vertex]],GroupVertices[Vertex],0)),1,1,"")</f>
        <v>2</v>
      </c>
      <c r="AX78" s="48">
        <v>1</v>
      </c>
      <c r="AY78" s="49">
        <v>12.5</v>
      </c>
      <c r="AZ78" s="48">
        <v>0</v>
      </c>
      <c r="BA78" s="49">
        <v>0</v>
      </c>
      <c r="BB78" s="48">
        <v>0</v>
      </c>
      <c r="BC78" s="49">
        <v>0</v>
      </c>
      <c r="BD78" s="48">
        <v>7</v>
      </c>
      <c r="BE78" s="49">
        <v>87.5</v>
      </c>
      <c r="BF78" s="48">
        <v>8</v>
      </c>
      <c r="BG78" s="48"/>
      <c r="BH78" s="48"/>
      <c r="BI78" s="48"/>
      <c r="BJ78" s="48"/>
      <c r="BK78" s="48"/>
      <c r="BL78" s="48"/>
      <c r="BM78" s="121" t="s">
        <v>2664</v>
      </c>
      <c r="BN78" s="121" t="s">
        <v>2664</v>
      </c>
      <c r="BO78" s="121" t="s">
        <v>2932</v>
      </c>
      <c r="BP78" s="121" t="s">
        <v>2932</v>
      </c>
      <c r="BQ78" s="2"/>
      <c r="BR78" s="3"/>
      <c r="BS78" s="3"/>
      <c r="BT78" s="3"/>
      <c r="BU78" s="3"/>
    </row>
    <row r="79" spans="1:73" ht="15">
      <c r="A79" s="66" t="s">
        <v>313</v>
      </c>
      <c r="B79" s="67"/>
      <c r="C79" s="67"/>
      <c r="D79" s="68">
        <v>265.75342465753425</v>
      </c>
      <c r="E79" s="70"/>
      <c r="F79" s="67"/>
      <c r="G79" s="67"/>
      <c r="H79" s="71" t="s">
        <v>715</v>
      </c>
      <c r="I79" s="72"/>
      <c r="J79" s="72"/>
      <c r="K79" s="71" t="s">
        <v>715</v>
      </c>
      <c r="L79" s="75">
        <v>65.0213447171825</v>
      </c>
      <c r="M79" s="76">
        <v>2637.034912109375</v>
      </c>
      <c r="N79" s="76">
        <v>3626.275634765625</v>
      </c>
      <c r="O79" s="77"/>
      <c r="P79" s="78"/>
      <c r="Q79" s="78"/>
      <c r="R79" s="86"/>
      <c r="S79" s="48">
        <v>0</v>
      </c>
      <c r="T79" s="48">
        <v>2</v>
      </c>
      <c r="U79" s="49">
        <v>0</v>
      </c>
      <c r="V79" s="49">
        <v>0.005319</v>
      </c>
      <c r="W79" s="49">
        <v>0.010561</v>
      </c>
      <c r="X79" s="49">
        <v>0.599196</v>
      </c>
      <c r="Y79" s="49">
        <v>0.5</v>
      </c>
      <c r="Z79" s="49">
        <v>0</v>
      </c>
      <c r="AA79" s="73">
        <v>79</v>
      </c>
      <c r="AB79" s="73"/>
      <c r="AC79" s="74"/>
      <c r="AD79" s="80" t="s">
        <v>1495</v>
      </c>
      <c r="AE79" s="85" t="s">
        <v>1141</v>
      </c>
      <c r="AF79" s="80" t="s">
        <v>715</v>
      </c>
      <c r="AG79" s="80" t="s">
        <v>203</v>
      </c>
      <c r="AH79" s="80" t="s">
        <v>203</v>
      </c>
      <c r="AI79" s="80"/>
      <c r="AJ79" s="80"/>
      <c r="AK79" s="80"/>
      <c r="AL79" s="80"/>
      <c r="AM79" s="80">
        <v>6</v>
      </c>
      <c r="AN79" s="80">
        <v>0</v>
      </c>
      <c r="AO79" s="80"/>
      <c r="AP79" s="80"/>
      <c r="AQ79" s="80"/>
      <c r="AR79" s="80"/>
      <c r="AS79" s="80"/>
      <c r="AT79" s="80"/>
      <c r="AU79" s="83">
        <v>43485.05167824074</v>
      </c>
      <c r="AV79" s="85" t="s">
        <v>1141</v>
      </c>
      <c r="AW79" s="80" t="str">
        <f>REPLACE(INDEX(GroupVertices[Group],MATCH(Vertices[[#This Row],[Vertex]],GroupVertices[Vertex],0)),1,1,"")</f>
        <v>2</v>
      </c>
      <c r="AX79" s="48">
        <v>1</v>
      </c>
      <c r="AY79" s="49">
        <v>1.2658227848101267</v>
      </c>
      <c r="AZ79" s="48">
        <v>8</v>
      </c>
      <c r="BA79" s="49">
        <v>10.126582278481013</v>
      </c>
      <c r="BB79" s="48">
        <v>0</v>
      </c>
      <c r="BC79" s="49">
        <v>0</v>
      </c>
      <c r="BD79" s="48">
        <v>70</v>
      </c>
      <c r="BE79" s="49">
        <v>88.60759493670886</v>
      </c>
      <c r="BF79" s="48">
        <v>79</v>
      </c>
      <c r="BG79" s="48"/>
      <c r="BH79" s="48"/>
      <c r="BI79" s="48"/>
      <c r="BJ79" s="48"/>
      <c r="BK79" s="48"/>
      <c r="BL79" s="48"/>
      <c r="BM79" s="121" t="s">
        <v>2665</v>
      </c>
      <c r="BN79" s="121" t="s">
        <v>2665</v>
      </c>
      <c r="BO79" s="121" t="s">
        <v>2933</v>
      </c>
      <c r="BP79" s="121" t="s">
        <v>2933</v>
      </c>
      <c r="BQ79" s="2"/>
      <c r="BR79" s="3"/>
      <c r="BS79" s="3"/>
      <c r="BT79" s="3"/>
      <c r="BU79" s="3"/>
    </row>
    <row r="80" spans="1:73" ht="15">
      <c r="A80" s="66" t="s">
        <v>314</v>
      </c>
      <c r="B80" s="67"/>
      <c r="C80" s="67"/>
      <c r="D80" s="68">
        <v>221.91780821917808</v>
      </c>
      <c r="E80" s="70"/>
      <c r="F80" s="67"/>
      <c r="G80" s="67"/>
      <c r="H80" s="71" t="s">
        <v>716</v>
      </c>
      <c r="I80" s="72"/>
      <c r="J80" s="72"/>
      <c r="K80" s="71" t="s">
        <v>716</v>
      </c>
      <c r="L80" s="75">
        <v>22.340448239060834</v>
      </c>
      <c r="M80" s="76">
        <v>4804.7421875</v>
      </c>
      <c r="N80" s="76">
        <v>3685.400634765625</v>
      </c>
      <c r="O80" s="77"/>
      <c r="P80" s="78"/>
      <c r="Q80" s="78"/>
      <c r="R80" s="86"/>
      <c r="S80" s="48">
        <v>0</v>
      </c>
      <c r="T80" s="48">
        <v>2</v>
      </c>
      <c r="U80" s="49">
        <v>0</v>
      </c>
      <c r="V80" s="49">
        <v>0.005319</v>
      </c>
      <c r="W80" s="49">
        <v>0.008152</v>
      </c>
      <c r="X80" s="49">
        <v>0.624822</v>
      </c>
      <c r="Y80" s="49">
        <v>0.5</v>
      </c>
      <c r="Z80" s="49">
        <v>0</v>
      </c>
      <c r="AA80" s="73">
        <v>80</v>
      </c>
      <c r="AB80" s="73"/>
      <c r="AC80" s="74"/>
      <c r="AD80" s="80" t="s">
        <v>1495</v>
      </c>
      <c r="AE80" s="85" t="s">
        <v>1142</v>
      </c>
      <c r="AF80" s="80" t="s">
        <v>716</v>
      </c>
      <c r="AG80" s="80" t="s">
        <v>203</v>
      </c>
      <c r="AH80" s="80" t="s">
        <v>203</v>
      </c>
      <c r="AI80" s="80"/>
      <c r="AJ80" s="80"/>
      <c r="AK80" s="80"/>
      <c r="AL80" s="80"/>
      <c r="AM80" s="80">
        <v>2</v>
      </c>
      <c r="AN80" s="80">
        <v>0</v>
      </c>
      <c r="AO80" s="80"/>
      <c r="AP80" s="80"/>
      <c r="AQ80" s="80"/>
      <c r="AR80" s="80"/>
      <c r="AS80" s="80"/>
      <c r="AT80" s="80"/>
      <c r="AU80" s="83">
        <v>43484.98599537037</v>
      </c>
      <c r="AV80" s="85" t="s">
        <v>1142</v>
      </c>
      <c r="AW80" s="80" t="str">
        <f>REPLACE(INDEX(GroupVertices[Group],MATCH(Vertices[[#This Row],[Vertex]],GroupVertices[Vertex],0)),1,1,"")</f>
        <v>2</v>
      </c>
      <c r="AX80" s="48">
        <v>0</v>
      </c>
      <c r="AY80" s="49">
        <v>0</v>
      </c>
      <c r="AZ80" s="48">
        <v>2</v>
      </c>
      <c r="BA80" s="49">
        <v>4.878048780487805</v>
      </c>
      <c r="BB80" s="48">
        <v>0</v>
      </c>
      <c r="BC80" s="49">
        <v>0</v>
      </c>
      <c r="BD80" s="48">
        <v>39</v>
      </c>
      <c r="BE80" s="49">
        <v>95.1219512195122</v>
      </c>
      <c r="BF80" s="48">
        <v>41</v>
      </c>
      <c r="BG80" s="48"/>
      <c r="BH80" s="48"/>
      <c r="BI80" s="48"/>
      <c r="BJ80" s="48"/>
      <c r="BK80" s="48"/>
      <c r="BL80" s="48"/>
      <c r="BM80" s="121" t="s">
        <v>3237</v>
      </c>
      <c r="BN80" s="121" t="s">
        <v>3237</v>
      </c>
      <c r="BO80" s="121" t="s">
        <v>3298</v>
      </c>
      <c r="BP80" s="121" t="s">
        <v>3298</v>
      </c>
      <c r="BQ80" s="2"/>
      <c r="BR80" s="3"/>
      <c r="BS80" s="3"/>
      <c r="BT80" s="3"/>
      <c r="BU80" s="3"/>
    </row>
    <row r="81" spans="1:73" ht="15">
      <c r="A81" s="66" t="s">
        <v>315</v>
      </c>
      <c r="B81" s="67"/>
      <c r="C81" s="67"/>
      <c r="D81" s="68">
        <v>200</v>
      </c>
      <c r="E81" s="70"/>
      <c r="F81" s="67"/>
      <c r="G81" s="67"/>
      <c r="H81" s="71" t="s">
        <v>717</v>
      </c>
      <c r="I81" s="72"/>
      <c r="J81" s="72"/>
      <c r="K81" s="71" t="s">
        <v>717</v>
      </c>
      <c r="L81" s="75">
        <v>1</v>
      </c>
      <c r="M81" s="76">
        <v>1347.610595703125</v>
      </c>
      <c r="N81" s="76">
        <v>533.3215942382812</v>
      </c>
      <c r="O81" s="77"/>
      <c r="P81" s="78"/>
      <c r="Q81" s="78"/>
      <c r="R81" s="86"/>
      <c r="S81" s="48">
        <v>0</v>
      </c>
      <c r="T81" s="48">
        <v>2</v>
      </c>
      <c r="U81" s="49">
        <v>0</v>
      </c>
      <c r="V81" s="49">
        <v>0.005319</v>
      </c>
      <c r="W81" s="49">
        <v>0.008091</v>
      </c>
      <c r="X81" s="49">
        <v>0.631477</v>
      </c>
      <c r="Y81" s="49">
        <v>0.5</v>
      </c>
      <c r="Z81" s="49">
        <v>0</v>
      </c>
      <c r="AA81" s="73">
        <v>81</v>
      </c>
      <c r="AB81" s="73"/>
      <c r="AC81" s="74"/>
      <c r="AD81" s="80" t="s">
        <v>1495</v>
      </c>
      <c r="AE81" s="85" t="s">
        <v>1143</v>
      </c>
      <c r="AF81" s="80" t="s">
        <v>717</v>
      </c>
      <c r="AG81" s="80" t="s">
        <v>203</v>
      </c>
      <c r="AH81" s="80" t="s">
        <v>203</v>
      </c>
      <c r="AI81" s="80"/>
      <c r="AJ81" s="80"/>
      <c r="AK81" s="80"/>
      <c r="AL81" s="80"/>
      <c r="AM81" s="80">
        <v>0</v>
      </c>
      <c r="AN81" s="80">
        <v>0</v>
      </c>
      <c r="AO81" s="80"/>
      <c r="AP81" s="80"/>
      <c r="AQ81" s="80"/>
      <c r="AR81" s="80"/>
      <c r="AS81" s="80"/>
      <c r="AT81" s="80"/>
      <c r="AU81" s="83">
        <v>43484.98217592593</v>
      </c>
      <c r="AV81" s="85" t="s">
        <v>1143</v>
      </c>
      <c r="AW81" s="80" t="str">
        <f>REPLACE(INDEX(GroupVertices[Group],MATCH(Vertices[[#This Row],[Vertex]],GroupVertices[Vertex],0)),1,1,"")</f>
        <v>2</v>
      </c>
      <c r="AX81" s="48">
        <v>1</v>
      </c>
      <c r="AY81" s="49">
        <v>3.3333333333333335</v>
      </c>
      <c r="AZ81" s="48">
        <v>3</v>
      </c>
      <c r="BA81" s="49">
        <v>10</v>
      </c>
      <c r="BB81" s="48">
        <v>0</v>
      </c>
      <c r="BC81" s="49">
        <v>0</v>
      </c>
      <c r="BD81" s="48">
        <v>26</v>
      </c>
      <c r="BE81" s="49">
        <v>86.66666666666667</v>
      </c>
      <c r="BF81" s="48">
        <v>30</v>
      </c>
      <c r="BG81" s="48"/>
      <c r="BH81" s="48"/>
      <c r="BI81" s="48"/>
      <c r="BJ81" s="48"/>
      <c r="BK81" s="48"/>
      <c r="BL81" s="48"/>
      <c r="BM81" s="121" t="s">
        <v>2666</v>
      </c>
      <c r="BN81" s="121" t="s">
        <v>2666</v>
      </c>
      <c r="BO81" s="121" t="s">
        <v>2934</v>
      </c>
      <c r="BP81" s="121" t="s">
        <v>2934</v>
      </c>
      <c r="BQ81" s="2"/>
      <c r="BR81" s="3"/>
      <c r="BS81" s="3"/>
      <c r="BT81" s="3"/>
      <c r="BU81" s="3"/>
    </row>
    <row r="82" spans="1:73" ht="15">
      <c r="A82" s="66" t="s">
        <v>344</v>
      </c>
      <c r="B82" s="67"/>
      <c r="C82" s="67"/>
      <c r="D82" s="68">
        <v>210.95890410958904</v>
      </c>
      <c r="E82" s="70"/>
      <c r="F82" s="67"/>
      <c r="G82" s="67"/>
      <c r="H82" s="71" t="s">
        <v>746</v>
      </c>
      <c r="I82" s="72"/>
      <c r="J82" s="72"/>
      <c r="K82" s="71" t="s">
        <v>746</v>
      </c>
      <c r="L82" s="75">
        <v>11.670224119530417</v>
      </c>
      <c r="M82" s="76">
        <v>1613.7108154296875</v>
      </c>
      <c r="N82" s="76">
        <v>690.8612060546875</v>
      </c>
      <c r="O82" s="77"/>
      <c r="P82" s="78"/>
      <c r="Q82" s="78"/>
      <c r="R82" s="86"/>
      <c r="S82" s="48">
        <v>3</v>
      </c>
      <c r="T82" s="48">
        <v>1</v>
      </c>
      <c r="U82" s="49">
        <v>3</v>
      </c>
      <c r="V82" s="49">
        <v>0.005376</v>
      </c>
      <c r="W82" s="49">
        <v>0.009371</v>
      </c>
      <c r="X82" s="49">
        <v>1.184833</v>
      </c>
      <c r="Y82" s="49">
        <v>0.25</v>
      </c>
      <c r="Z82" s="49">
        <v>0</v>
      </c>
      <c r="AA82" s="73">
        <v>82</v>
      </c>
      <c r="AB82" s="73"/>
      <c r="AC82" s="74"/>
      <c r="AD82" s="80" t="s">
        <v>1495</v>
      </c>
      <c r="AE82" s="85" t="s">
        <v>1172</v>
      </c>
      <c r="AF82" s="80" t="s">
        <v>746</v>
      </c>
      <c r="AG82" s="80" t="s">
        <v>203</v>
      </c>
      <c r="AH82" s="80" t="s">
        <v>203</v>
      </c>
      <c r="AI82" s="80"/>
      <c r="AJ82" s="80"/>
      <c r="AK82" s="80"/>
      <c r="AL82" s="80"/>
      <c r="AM82" s="80">
        <v>1</v>
      </c>
      <c r="AN82" s="80">
        <v>3</v>
      </c>
      <c r="AO82" s="80"/>
      <c r="AP82" s="80"/>
      <c r="AQ82" s="80"/>
      <c r="AR82" s="80"/>
      <c r="AS82" s="80"/>
      <c r="AT82" s="80"/>
      <c r="AU82" s="83">
        <v>43484.5318287037</v>
      </c>
      <c r="AV82" s="85" t="s">
        <v>1172</v>
      </c>
      <c r="AW82" s="80" t="str">
        <f>REPLACE(INDEX(GroupVertices[Group],MATCH(Vertices[[#This Row],[Vertex]],GroupVertices[Vertex],0)),1,1,"")</f>
        <v>2</v>
      </c>
      <c r="AX82" s="48">
        <v>0</v>
      </c>
      <c r="AY82" s="49">
        <v>0</v>
      </c>
      <c r="AZ82" s="48">
        <v>2</v>
      </c>
      <c r="BA82" s="49">
        <v>22.22222222222222</v>
      </c>
      <c r="BB82" s="48">
        <v>0</v>
      </c>
      <c r="BC82" s="49">
        <v>0</v>
      </c>
      <c r="BD82" s="48">
        <v>7</v>
      </c>
      <c r="BE82" s="49">
        <v>77.77777777777777</v>
      </c>
      <c r="BF82" s="48">
        <v>9</v>
      </c>
      <c r="BG82" s="48"/>
      <c r="BH82" s="48"/>
      <c r="BI82" s="48"/>
      <c r="BJ82" s="48"/>
      <c r="BK82" s="48"/>
      <c r="BL82" s="48"/>
      <c r="BM82" s="121" t="s">
        <v>2667</v>
      </c>
      <c r="BN82" s="121" t="s">
        <v>2667</v>
      </c>
      <c r="BO82" s="121" t="s">
        <v>2935</v>
      </c>
      <c r="BP82" s="121" t="s">
        <v>2935</v>
      </c>
      <c r="BQ82" s="2"/>
      <c r="BR82" s="3"/>
      <c r="BS82" s="3"/>
      <c r="BT82" s="3"/>
      <c r="BU82" s="3"/>
    </row>
    <row r="83" spans="1:73" ht="300">
      <c r="A83" s="66" t="s">
        <v>316</v>
      </c>
      <c r="B83" s="67"/>
      <c r="C83" s="67"/>
      <c r="D83" s="68">
        <v>210.95890410958904</v>
      </c>
      <c r="E83" s="70"/>
      <c r="F83" s="67"/>
      <c r="G83" s="67"/>
      <c r="H83" s="50" t="s">
        <v>718</v>
      </c>
      <c r="I83" s="72"/>
      <c r="J83" s="72"/>
      <c r="K83" s="50" t="s">
        <v>718</v>
      </c>
      <c r="L83" s="75">
        <v>11.670224119530417</v>
      </c>
      <c r="M83" s="76">
        <v>2637.6484375</v>
      </c>
      <c r="N83" s="76">
        <v>1315.877197265625</v>
      </c>
      <c r="O83" s="77"/>
      <c r="P83" s="78"/>
      <c r="Q83" s="78"/>
      <c r="R83" s="86"/>
      <c r="S83" s="48">
        <v>0</v>
      </c>
      <c r="T83" s="48">
        <v>2</v>
      </c>
      <c r="U83" s="49">
        <v>0</v>
      </c>
      <c r="V83" s="49">
        <v>0.005319</v>
      </c>
      <c r="W83" s="49">
        <v>0.008751</v>
      </c>
      <c r="X83" s="49">
        <v>0.60605</v>
      </c>
      <c r="Y83" s="49">
        <v>0.5</v>
      </c>
      <c r="Z83" s="49">
        <v>0</v>
      </c>
      <c r="AA83" s="73">
        <v>83</v>
      </c>
      <c r="AB83" s="73"/>
      <c r="AC83" s="74"/>
      <c r="AD83" s="80" t="s">
        <v>1495</v>
      </c>
      <c r="AE83" s="85" t="s">
        <v>1144</v>
      </c>
      <c r="AF83" s="80" t="s">
        <v>718</v>
      </c>
      <c r="AG83" s="80" t="s">
        <v>203</v>
      </c>
      <c r="AH83" s="80" t="s">
        <v>203</v>
      </c>
      <c r="AI83" s="80"/>
      <c r="AJ83" s="80"/>
      <c r="AK83" s="80"/>
      <c r="AL83" s="80"/>
      <c r="AM83" s="80">
        <v>1</v>
      </c>
      <c r="AN83" s="80">
        <v>0</v>
      </c>
      <c r="AO83" s="80"/>
      <c r="AP83" s="80"/>
      <c r="AQ83" s="80"/>
      <c r="AR83" s="80"/>
      <c r="AS83" s="80"/>
      <c r="AT83" s="80"/>
      <c r="AU83" s="83">
        <v>43484.9796875</v>
      </c>
      <c r="AV83" s="85" t="s">
        <v>1144</v>
      </c>
      <c r="AW83" s="80" t="str">
        <f>REPLACE(INDEX(GroupVertices[Group],MATCH(Vertices[[#This Row],[Vertex]],GroupVertices[Vertex],0)),1,1,"")</f>
        <v>2</v>
      </c>
      <c r="AX83" s="48">
        <v>0</v>
      </c>
      <c r="AY83" s="49">
        <v>0</v>
      </c>
      <c r="AZ83" s="48">
        <v>2</v>
      </c>
      <c r="BA83" s="49">
        <v>9.523809523809524</v>
      </c>
      <c r="BB83" s="48">
        <v>0</v>
      </c>
      <c r="BC83" s="49">
        <v>0</v>
      </c>
      <c r="BD83" s="48">
        <v>19</v>
      </c>
      <c r="BE83" s="49">
        <v>90.47619047619048</v>
      </c>
      <c r="BF83" s="48">
        <v>21</v>
      </c>
      <c r="BG83" s="48"/>
      <c r="BH83" s="48"/>
      <c r="BI83" s="48"/>
      <c r="BJ83" s="48"/>
      <c r="BK83" s="48"/>
      <c r="BL83" s="48"/>
      <c r="BM83" s="121" t="s">
        <v>2668</v>
      </c>
      <c r="BN83" s="121" t="s">
        <v>2668</v>
      </c>
      <c r="BO83" s="121" t="s">
        <v>2936</v>
      </c>
      <c r="BP83" s="121" t="s">
        <v>2936</v>
      </c>
      <c r="BQ83" s="2"/>
      <c r="BR83" s="3"/>
      <c r="BS83" s="3"/>
      <c r="BT83" s="3"/>
      <c r="BU83" s="3"/>
    </row>
    <row r="84" spans="1:73" ht="240">
      <c r="A84" s="66" t="s">
        <v>317</v>
      </c>
      <c r="B84" s="67"/>
      <c r="C84" s="67"/>
      <c r="D84" s="68">
        <v>210.95890410958904</v>
      </c>
      <c r="E84" s="70"/>
      <c r="F84" s="67"/>
      <c r="G84" s="67"/>
      <c r="H84" s="50" t="s">
        <v>719</v>
      </c>
      <c r="I84" s="72"/>
      <c r="J84" s="72"/>
      <c r="K84" s="50" t="s">
        <v>719</v>
      </c>
      <c r="L84" s="75">
        <v>11.670224119530417</v>
      </c>
      <c r="M84" s="76">
        <v>2859.672607421875</v>
      </c>
      <c r="N84" s="76">
        <v>4198.73828125</v>
      </c>
      <c r="O84" s="77"/>
      <c r="P84" s="78"/>
      <c r="Q84" s="78"/>
      <c r="R84" s="86"/>
      <c r="S84" s="48">
        <v>0</v>
      </c>
      <c r="T84" s="48">
        <v>2</v>
      </c>
      <c r="U84" s="49">
        <v>0</v>
      </c>
      <c r="V84" s="49">
        <v>0.005319</v>
      </c>
      <c r="W84" s="49">
        <v>0.010561</v>
      </c>
      <c r="X84" s="49">
        <v>0.599196</v>
      </c>
      <c r="Y84" s="49">
        <v>0.5</v>
      </c>
      <c r="Z84" s="49">
        <v>0</v>
      </c>
      <c r="AA84" s="73">
        <v>84</v>
      </c>
      <c r="AB84" s="73"/>
      <c r="AC84" s="74"/>
      <c r="AD84" s="80" t="s">
        <v>1495</v>
      </c>
      <c r="AE84" s="85" t="s">
        <v>1145</v>
      </c>
      <c r="AF84" s="80" t="s">
        <v>719</v>
      </c>
      <c r="AG84" s="80" t="s">
        <v>203</v>
      </c>
      <c r="AH84" s="80" t="s">
        <v>203</v>
      </c>
      <c r="AI84" s="80"/>
      <c r="AJ84" s="80"/>
      <c r="AK84" s="80"/>
      <c r="AL84" s="80"/>
      <c r="AM84" s="80">
        <v>1</v>
      </c>
      <c r="AN84" s="80">
        <v>0</v>
      </c>
      <c r="AO84" s="80"/>
      <c r="AP84" s="80"/>
      <c r="AQ84" s="80"/>
      <c r="AR84" s="80"/>
      <c r="AS84" s="80"/>
      <c r="AT84" s="80"/>
      <c r="AU84" s="83">
        <v>43484.97835648148</v>
      </c>
      <c r="AV84" s="85" t="s">
        <v>1145</v>
      </c>
      <c r="AW84" s="80" t="str">
        <f>REPLACE(INDEX(GroupVertices[Group],MATCH(Vertices[[#This Row],[Vertex]],GroupVertices[Vertex],0)),1,1,"")</f>
        <v>2</v>
      </c>
      <c r="AX84" s="48">
        <v>1</v>
      </c>
      <c r="AY84" s="49">
        <v>4.761904761904762</v>
      </c>
      <c r="AZ84" s="48">
        <v>0</v>
      </c>
      <c r="BA84" s="49">
        <v>0</v>
      </c>
      <c r="BB84" s="48">
        <v>0</v>
      </c>
      <c r="BC84" s="49">
        <v>0</v>
      </c>
      <c r="BD84" s="48">
        <v>20</v>
      </c>
      <c r="BE84" s="49">
        <v>95.23809523809524</v>
      </c>
      <c r="BF84" s="48">
        <v>21</v>
      </c>
      <c r="BG84" s="48"/>
      <c r="BH84" s="48"/>
      <c r="BI84" s="48"/>
      <c r="BJ84" s="48"/>
      <c r="BK84" s="48"/>
      <c r="BL84" s="48"/>
      <c r="BM84" s="121" t="s">
        <v>2669</v>
      </c>
      <c r="BN84" s="121" t="s">
        <v>2669</v>
      </c>
      <c r="BO84" s="121" t="s">
        <v>2937</v>
      </c>
      <c r="BP84" s="121" t="s">
        <v>2937</v>
      </c>
      <c r="BQ84" s="2"/>
      <c r="BR84" s="3"/>
      <c r="BS84" s="3"/>
      <c r="BT84" s="3"/>
      <c r="BU84" s="3"/>
    </row>
    <row r="85" spans="1:73" ht="409.5">
      <c r="A85" s="66" t="s">
        <v>318</v>
      </c>
      <c r="B85" s="67"/>
      <c r="C85" s="67"/>
      <c r="D85" s="68">
        <v>200</v>
      </c>
      <c r="E85" s="70"/>
      <c r="F85" s="67"/>
      <c r="G85" s="67"/>
      <c r="H85" s="50" t="s">
        <v>720</v>
      </c>
      <c r="I85" s="72"/>
      <c r="J85" s="72"/>
      <c r="K85" s="50" t="s">
        <v>720</v>
      </c>
      <c r="L85" s="75">
        <v>1</v>
      </c>
      <c r="M85" s="76">
        <v>4334.7529296875</v>
      </c>
      <c r="N85" s="76">
        <v>2679.00341796875</v>
      </c>
      <c r="O85" s="77"/>
      <c r="P85" s="78"/>
      <c r="Q85" s="78"/>
      <c r="R85" s="86"/>
      <c r="S85" s="48">
        <v>0</v>
      </c>
      <c r="T85" s="48">
        <v>2</v>
      </c>
      <c r="U85" s="49">
        <v>0</v>
      </c>
      <c r="V85" s="49">
        <v>0.005319</v>
      </c>
      <c r="W85" s="49">
        <v>0.008342</v>
      </c>
      <c r="X85" s="49">
        <v>0.614182</v>
      </c>
      <c r="Y85" s="49">
        <v>0.5</v>
      </c>
      <c r="Z85" s="49">
        <v>0</v>
      </c>
      <c r="AA85" s="73">
        <v>85</v>
      </c>
      <c r="AB85" s="73"/>
      <c r="AC85" s="74"/>
      <c r="AD85" s="80" t="s">
        <v>1495</v>
      </c>
      <c r="AE85" s="85" t="s">
        <v>1146</v>
      </c>
      <c r="AF85" s="80" t="s">
        <v>720</v>
      </c>
      <c r="AG85" s="80" t="s">
        <v>203</v>
      </c>
      <c r="AH85" s="80" t="s">
        <v>203</v>
      </c>
      <c r="AI85" s="80"/>
      <c r="AJ85" s="80"/>
      <c r="AK85" s="80"/>
      <c r="AL85" s="80"/>
      <c r="AM85" s="80">
        <v>0</v>
      </c>
      <c r="AN85" s="80">
        <v>0</v>
      </c>
      <c r="AO85" s="80"/>
      <c r="AP85" s="80"/>
      <c r="AQ85" s="80"/>
      <c r="AR85" s="80"/>
      <c r="AS85" s="80"/>
      <c r="AT85" s="80"/>
      <c r="AU85" s="83">
        <v>43484.97525462963</v>
      </c>
      <c r="AV85" s="85" t="s">
        <v>1146</v>
      </c>
      <c r="AW85" s="80" t="str">
        <f>REPLACE(INDEX(GroupVertices[Group],MATCH(Vertices[[#This Row],[Vertex]],GroupVertices[Vertex],0)),1,1,"")</f>
        <v>2</v>
      </c>
      <c r="AX85" s="48">
        <v>0</v>
      </c>
      <c r="AY85" s="49">
        <v>0</v>
      </c>
      <c r="AZ85" s="48">
        <v>5</v>
      </c>
      <c r="BA85" s="49">
        <v>7.8125</v>
      </c>
      <c r="BB85" s="48">
        <v>0</v>
      </c>
      <c r="BC85" s="49">
        <v>0</v>
      </c>
      <c r="BD85" s="48">
        <v>59</v>
      </c>
      <c r="BE85" s="49">
        <v>92.1875</v>
      </c>
      <c r="BF85" s="48">
        <v>64</v>
      </c>
      <c r="BG85" s="48"/>
      <c r="BH85" s="48"/>
      <c r="BI85" s="48"/>
      <c r="BJ85" s="48"/>
      <c r="BK85" s="48"/>
      <c r="BL85" s="48"/>
      <c r="BM85" s="121" t="s">
        <v>2670</v>
      </c>
      <c r="BN85" s="121" t="s">
        <v>2670</v>
      </c>
      <c r="BO85" s="121" t="s">
        <v>2938</v>
      </c>
      <c r="BP85" s="121" t="s">
        <v>2938</v>
      </c>
      <c r="BQ85" s="2"/>
      <c r="BR85" s="3"/>
      <c r="BS85" s="3"/>
      <c r="BT85" s="3"/>
      <c r="BU85" s="3"/>
    </row>
    <row r="86" spans="1:73" ht="409.5">
      <c r="A86" s="66" t="s">
        <v>319</v>
      </c>
      <c r="B86" s="67"/>
      <c r="C86" s="67"/>
      <c r="D86" s="68">
        <v>221.91780821917808</v>
      </c>
      <c r="E86" s="70"/>
      <c r="F86" s="67"/>
      <c r="G86" s="67"/>
      <c r="H86" s="50" t="s">
        <v>721</v>
      </c>
      <c r="I86" s="72"/>
      <c r="J86" s="72"/>
      <c r="K86" s="50" t="s">
        <v>721</v>
      </c>
      <c r="L86" s="75">
        <v>22.340448239060834</v>
      </c>
      <c r="M86" s="76">
        <v>127.37579345703125</v>
      </c>
      <c r="N86" s="76">
        <v>2491.8330078125</v>
      </c>
      <c r="O86" s="77"/>
      <c r="P86" s="78"/>
      <c r="Q86" s="78"/>
      <c r="R86" s="86"/>
      <c r="S86" s="48">
        <v>0</v>
      </c>
      <c r="T86" s="48">
        <v>2</v>
      </c>
      <c r="U86" s="49">
        <v>0</v>
      </c>
      <c r="V86" s="49">
        <v>0.005319</v>
      </c>
      <c r="W86" s="49">
        <v>0.010561</v>
      </c>
      <c r="X86" s="49">
        <v>0.599196</v>
      </c>
      <c r="Y86" s="49">
        <v>0.5</v>
      </c>
      <c r="Z86" s="49">
        <v>0</v>
      </c>
      <c r="AA86" s="73">
        <v>86</v>
      </c>
      <c r="AB86" s="73"/>
      <c r="AC86" s="74"/>
      <c r="AD86" s="80" t="s">
        <v>1495</v>
      </c>
      <c r="AE86" s="85" t="s">
        <v>1147</v>
      </c>
      <c r="AF86" s="80" t="s">
        <v>721</v>
      </c>
      <c r="AG86" s="80" t="s">
        <v>203</v>
      </c>
      <c r="AH86" s="80" t="s">
        <v>203</v>
      </c>
      <c r="AI86" s="80"/>
      <c r="AJ86" s="80"/>
      <c r="AK86" s="80"/>
      <c r="AL86" s="80"/>
      <c r="AM86" s="80">
        <v>2</v>
      </c>
      <c r="AN86" s="80">
        <v>0</v>
      </c>
      <c r="AO86" s="80"/>
      <c r="AP86" s="80"/>
      <c r="AQ86" s="80"/>
      <c r="AR86" s="80"/>
      <c r="AS86" s="80"/>
      <c r="AT86" s="80"/>
      <c r="AU86" s="83">
        <v>43484.90394675926</v>
      </c>
      <c r="AV86" s="85" t="s">
        <v>1147</v>
      </c>
      <c r="AW86" s="80" t="str">
        <f>REPLACE(INDEX(GroupVertices[Group],MATCH(Vertices[[#This Row],[Vertex]],GroupVertices[Vertex],0)),1,1,"")</f>
        <v>2</v>
      </c>
      <c r="AX86" s="48">
        <v>5</v>
      </c>
      <c r="AY86" s="49">
        <v>6.578947368421052</v>
      </c>
      <c r="AZ86" s="48">
        <v>2</v>
      </c>
      <c r="BA86" s="49">
        <v>2.6315789473684212</v>
      </c>
      <c r="BB86" s="48">
        <v>0</v>
      </c>
      <c r="BC86" s="49">
        <v>0</v>
      </c>
      <c r="BD86" s="48">
        <v>69</v>
      </c>
      <c r="BE86" s="49">
        <v>90.78947368421052</v>
      </c>
      <c r="BF86" s="48">
        <v>76</v>
      </c>
      <c r="BG86" s="48"/>
      <c r="BH86" s="48"/>
      <c r="BI86" s="48"/>
      <c r="BJ86" s="48"/>
      <c r="BK86" s="48"/>
      <c r="BL86" s="48"/>
      <c r="BM86" s="121" t="s">
        <v>2671</v>
      </c>
      <c r="BN86" s="121" t="s">
        <v>2671</v>
      </c>
      <c r="BO86" s="121" t="s">
        <v>2939</v>
      </c>
      <c r="BP86" s="121" t="s">
        <v>2939</v>
      </c>
      <c r="BQ86" s="2"/>
      <c r="BR86" s="3"/>
      <c r="BS86" s="3"/>
      <c r="BT86" s="3"/>
      <c r="BU86" s="3"/>
    </row>
    <row r="87" spans="1:73" ht="15">
      <c r="A87" s="66" t="s">
        <v>320</v>
      </c>
      <c r="B87" s="67"/>
      <c r="C87" s="67"/>
      <c r="D87" s="68">
        <v>221.91780821917808</v>
      </c>
      <c r="E87" s="70"/>
      <c r="F87" s="67"/>
      <c r="G87" s="67"/>
      <c r="H87" s="71" t="s">
        <v>722</v>
      </c>
      <c r="I87" s="72"/>
      <c r="J87" s="72"/>
      <c r="K87" s="71" t="s">
        <v>722</v>
      </c>
      <c r="L87" s="75">
        <v>22.340448239060834</v>
      </c>
      <c r="M87" s="76">
        <v>2151.752685546875</v>
      </c>
      <c r="N87" s="76">
        <v>4055.38623046875</v>
      </c>
      <c r="O87" s="77"/>
      <c r="P87" s="78"/>
      <c r="Q87" s="78"/>
      <c r="R87" s="86"/>
      <c r="S87" s="48">
        <v>0</v>
      </c>
      <c r="T87" s="48">
        <v>2</v>
      </c>
      <c r="U87" s="49">
        <v>0</v>
      </c>
      <c r="V87" s="49">
        <v>0.005319</v>
      </c>
      <c r="W87" s="49">
        <v>0.010561</v>
      </c>
      <c r="X87" s="49">
        <v>0.599196</v>
      </c>
      <c r="Y87" s="49">
        <v>0.5</v>
      </c>
      <c r="Z87" s="49">
        <v>0</v>
      </c>
      <c r="AA87" s="73">
        <v>87</v>
      </c>
      <c r="AB87" s="73"/>
      <c r="AC87" s="74"/>
      <c r="AD87" s="80" t="s">
        <v>1495</v>
      </c>
      <c r="AE87" s="85" t="s">
        <v>1148</v>
      </c>
      <c r="AF87" s="80" t="s">
        <v>722</v>
      </c>
      <c r="AG87" s="80" t="s">
        <v>203</v>
      </c>
      <c r="AH87" s="80" t="s">
        <v>203</v>
      </c>
      <c r="AI87" s="80"/>
      <c r="AJ87" s="80"/>
      <c r="AK87" s="80"/>
      <c r="AL87" s="80"/>
      <c r="AM87" s="80">
        <v>2</v>
      </c>
      <c r="AN87" s="80">
        <v>0</v>
      </c>
      <c r="AO87" s="80"/>
      <c r="AP87" s="80"/>
      <c r="AQ87" s="80"/>
      <c r="AR87" s="80"/>
      <c r="AS87" s="80"/>
      <c r="AT87" s="80"/>
      <c r="AU87" s="83">
        <v>43484.902094907404</v>
      </c>
      <c r="AV87" s="85" t="s">
        <v>1148</v>
      </c>
      <c r="AW87" s="80" t="str">
        <f>REPLACE(INDEX(GroupVertices[Group],MATCH(Vertices[[#This Row],[Vertex]],GroupVertices[Vertex],0)),1,1,"")</f>
        <v>2</v>
      </c>
      <c r="AX87" s="48">
        <v>7</v>
      </c>
      <c r="AY87" s="49">
        <v>5.737704918032787</v>
      </c>
      <c r="AZ87" s="48">
        <v>3</v>
      </c>
      <c r="BA87" s="49">
        <v>2.459016393442623</v>
      </c>
      <c r="BB87" s="48">
        <v>0</v>
      </c>
      <c r="BC87" s="49">
        <v>0</v>
      </c>
      <c r="BD87" s="48">
        <v>112</v>
      </c>
      <c r="BE87" s="49">
        <v>91.80327868852459</v>
      </c>
      <c r="BF87" s="48">
        <v>122</v>
      </c>
      <c r="BG87" s="48"/>
      <c r="BH87" s="48"/>
      <c r="BI87" s="48"/>
      <c r="BJ87" s="48"/>
      <c r="BK87" s="48"/>
      <c r="BL87" s="48"/>
      <c r="BM87" s="121" t="s">
        <v>3238</v>
      </c>
      <c r="BN87" s="121" t="s">
        <v>3238</v>
      </c>
      <c r="BO87" s="121" t="s">
        <v>3299</v>
      </c>
      <c r="BP87" s="121" t="s">
        <v>3299</v>
      </c>
      <c r="BQ87" s="2"/>
      <c r="BR87" s="3"/>
      <c r="BS87" s="3"/>
      <c r="BT87" s="3"/>
      <c r="BU87" s="3"/>
    </row>
    <row r="88" spans="1:73" ht="409.5">
      <c r="A88" s="66" t="s">
        <v>321</v>
      </c>
      <c r="B88" s="67"/>
      <c r="C88" s="67"/>
      <c r="D88" s="68">
        <v>221.91780821917808</v>
      </c>
      <c r="E88" s="70"/>
      <c r="F88" s="67"/>
      <c r="G88" s="67"/>
      <c r="H88" s="50" t="s">
        <v>723</v>
      </c>
      <c r="I88" s="72"/>
      <c r="J88" s="72"/>
      <c r="K88" s="50" t="s">
        <v>723</v>
      </c>
      <c r="L88" s="75">
        <v>22.340448239060834</v>
      </c>
      <c r="M88" s="76">
        <v>3654.546875</v>
      </c>
      <c r="N88" s="76">
        <v>4399.4306640625</v>
      </c>
      <c r="O88" s="77"/>
      <c r="P88" s="78"/>
      <c r="Q88" s="78"/>
      <c r="R88" s="86"/>
      <c r="S88" s="48">
        <v>0</v>
      </c>
      <c r="T88" s="48">
        <v>2</v>
      </c>
      <c r="U88" s="49">
        <v>0</v>
      </c>
      <c r="V88" s="49">
        <v>0.005319</v>
      </c>
      <c r="W88" s="49">
        <v>0.010561</v>
      </c>
      <c r="X88" s="49">
        <v>0.599196</v>
      </c>
      <c r="Y88" s="49">
        <v>0.5</v>
      </c>
      <c r="Z88" s="49">
        <v>0</v>
      </c>
      <c r="AA88" s="73">
        <v>88</v>
      </c>
      <c r="AB88" s="73"/>
      <c r="AC88" s="74"/>
      <c r="AD88" s="80" t="s">
        <v>1495</v>
      </c>
      <c r="AE88" s="85" t="s">
        <v>1149</v>
      </c>
      <c r="AF88" s="80" t="s">
        <v>723</v>
      </c>
      <c r="AG88" s="80" t="s">
        <v>203</v>
      </c>
      <c r="AH88" s="80" t="s">
        <v>203</v>
      </c>
      <c r="AI88" s="80"/>
      <c r="AJ88" s="80"/>
      <c r="AK88" s="80"/>
      <c r="AL88" s="80"/>
      <c r="AM88" s="80">
        <v>2</v>
      </c>
      <c r="AN88" s="80">
        <v>0</v>
      </c>
      <c r="AO88" s="80"/>
      <c r="AP88" s="80"/>
      <c r="AQ88" s="80"/>
      <c r="AR88" s="80"/>
      <c r="AS88" s="80"/>
      <c r="AT88" s="80"/>
      <c r="AU88" s="83">
        <v>43484.89980324074</v>
      </c>
      <c r="AV88" s="85" t="s">
        <v>1149</v>
      </c>
      <c r="AW88" s="80" t="str">
        <f>REPLACE(INDEX(GroupVertices[Group],MATCH(Vertices[[#This Row],[Vertex]],GroupVertices[Vertex],0)),1,1,"")</f>
        <v>2</v>
      </c>
      <c r="AX88" s="48">
        <v>3</v>
      </c>
      <c r="AY88" s="49">
        <v>3.1578947368421053</v>
      </c>
      <c r="AZ88" s="48">
        <v>3</v>
      </c>
      <c r="BA88" s="49">
        <v>3.1578947368421053</v>
      </c>
      <c r="BB88" s="48">
        <v>0</v>
      </c>
      <c r="BC88" s="49">
        <v>0</v>
      </c>
      <c r="BD88" s="48">
        <v>89</v>
      </c>
      <c r="BE88" s="49">
        <v>93.6842105263158</v>
      </c>
      <c r="BF88" s="48">
        <v>95</v>
      </c>
      <c r="BG88" s="48"/>
      <c r="BH88" s="48"/>
      <c r="BI88" s="48"/>
      <c r="BJ88" s="48"/>
      <c r="BK88" s="48"/>
      <c r="BL88" s="48"/>
      <c r="BM88" s="121" t="s">
        <v>2672</v>
      </c>
      <c r="BN88" s="121" t="s">
        <v>2672</v>
      </c>
      <c r="BO88" s="121" t="s">
        <v>2940</v>
      </c>
      <c r="BP88" s="121" t="s">
        <v>2940</v>
      </c>
      <c r="BQ88" s="2"/>
      <c r="BR88" s="3"/>
      <c r="BS88" s="3"/>
      <c r="BT88" s="3"/>
      <c r="BU88" s="3"/>
    </row>
    <row r="89" spans="1:73" ht="15">
      <c r="A89" s="66" t="s">
        <v>322</v>
      </c>
      <c r="B89" s="67"/>
      <c r="C89" s="67"/>
      <c r="D89" s="68">
        <v>221.91780821917808</v>
      </c>
      <c r="E89" s="70"/>
      <c r="F89" s="67"/>
      <c r="G89" s="67"/>
      <c r="H89" s="71" t="s">
        <v>724</v>
      </c>
      <c r="I89" s="72"/>
      <c r="J89" s="72"/>
      <c r="K89" s="71" t="s">
        <v>724</v>
      </c>
      <c r="L89" s="75">
        <v>22.340448239060834</v>
      </c>
      <c r="M89" s="76">
        <v>597.0053100585938</v>
      </c>
      <c r="N89" s="76">
        <v>2071.1982421875</v>
      </c>
      <c r="O89" s="77"/>
      <c r="P89" s="78"/>
      <c r="Q89" s="78"/>
      <c r="R89" s="86"/>
      <c r="S89" s="48">
        <v>0</v>
      </c>
      <c r="T89" s="48">
        <v>2</v>
      </c>
      <c r="U89" s="49">
        <v>0</v>
      </c>
      <c r="V89" s="49">
        <v>0.005319</v>
      </c>
      <c r="W89" s="49">
        <v>0.010561</v>
      </c>
      <c r="X89" s="49">
        <v>0.599196</v>
      </c>
      <c r="Y89" s="49">
        <v>0.5</v>
      </c>
      <c r="Z89" s="49">
        <v>0</v>
      </c>
      <c r="AA89" s="73">
        <v>89</v>
      </c>
      <c r="AB89" s="73"/>
      <c r="AC89" s="74"/>
      <c r="AD89" s="80" t="s">
        <v>1495</v>
      </c>
      <c r="AE89" s="85" t="s">
        <v>1150</v>
      </c>
      <c r="AF89" s="80" t="s">
        <v>724</v>
      </c>
      <c r="AG89" s="80" t="s">
        <v>203</v>
      </c>
      <c r="AH89" s="80" t="s">
        <v>203</v>
      </c>
      <c r="AI89" s="80"/>
      <c r="AJ89" s="80"/>
      <c r="AK89" s="80"/>
      <c r="AL89" s="80"/>
      <c r="AM89" s="80">
        <v>2</v>
      </c>
      <c r="AN89" s="80">
        <v>0</v>
      </c>
      <c r="AO89" s="80"/>
      <c r="AP89" s="80"/>
      <c r="AQ89" s="80"/>
      <c r="AR89" s="80"/>
      <c r="AS89" s="80"/>
      <c r="AT89" s="80"/>
      <c r="AU89" s="83">
        <v>43484.88732638889</v>
      </c>
      <c r="AV89" s="85" t="s">
        <v>1150</v>
      </c>
      <c r="AW89" s="80" t="str">
        <f>REPLACE(INDEX(GroupVertices[Group],MATCH(Vertices[[#This Row],[Vertex]],GroupVertices[Vertex],0)),1,1,"")</f>
        <v>2</v>
      </c>
      <c r="AX89" s="48">
        <v>0</v>
      </c>
      <c r="AY89" s="49">
        <v>0</v>
      </c>
      <c r="AZ89" s="48">
        <v>2</v>
      </c>
      <c r="BA89" s="49">
        <v>4.878048780487805</v>
      </c>
      <c r="BB89" s="48">
        <v>0</v>
      </c>
      <c r="BC89" s="49">
        <v>0</v>
      </c>
      <c r="BD89" s="48">
        <v>39</v>
      </c>
      <c r="BE89" s="49">
        <v>95.1219512195122</v>
      </c>
      <c r="BF89" s="48">
        <v>41</v>
      </c>
      <c r="BG89" s="48"/>
      <c r="BH89" s="48"/>
      <c r="BI89" s="48"/>
      <c r="BJ89" s="48"/>
      <c r="BK89" s="48"/>
      <c r="BL89" s="48"/>
      <c r="BM89" s="121" t="s">
        <v>2673</v>
      </c>
      <c r="BN89" s="121" t="s">
        <v>2673</v>
      </c>
      <c r="BO89" s="121" t="s">
        <v>2941</v>
      </c>
      <c r="BP89" s="121" t="s">
        <v>2941</v>
      </c>
      <c r="BQ89" s="2"/>
      <c r="BR89" s="3"/>
      <c r="BS89" s="3"/>
      <c r="BT89" s="3"/>
      <c r="BU89" s="3"/>
    </row>
    <row r="90" spans="1:73" ht="15">
      <c r="A90" s="66" t="s">
        <v>323</v>
      </c>
      <c r="B90" s="67"/>
      <c r="C90" s="67"/>
      <c r="D90" s="68">
        <v>200</v>
      </c>
      <c r="E90" s="70"/>
      <c r="F90" s="67"/>
      <c r="G90" s="67"/>
      <c r="H90" s="71" t="s">
        <v>725</v>
      </c>
      <c r="I90" s="72"/>
      <c r="J90" s="72"/>
      <c r="K90" s="71" t="s">
        <v>725</v>
      </c>
      <c r="L90" s="75">
        <v>1</v>
      </c>
      <c r="M90" s="76">
        <v>3163.92431640625</v>
      </c>
      <c r="N90" s="76">
        <v>2984.058349609375</v>
      </c>
      <c r="O90" s="77"/>
      <c r="P90" s="78"/>
      <c r="Q90" s="78"/>
      <c r="R90" s="86"/>
      <c r="S90" s="48">
        <v>0</v>
      </c>
      <c r="T90" s="48">
        <v>2</v>
      </c>
      <c r="U90" s="49">
        <v>0</v>
      </c>
      <c r="V90" s="49">
        <v>0.005319</v>
      </c>
      <c r="W90" s="49">
        <v>0.010561</v>
      </c>
      <c r="X90" s="49">
        <v>0.599196</v>
      </c>
      <c r="Y90" s="49">
        <v>0.5</v>
      </c>
      <c r="Z90" s="49">
        <v>0</v>
      </c>
      <c r="AA90" s="73">
        <v>90</v>
      </c>
      <c r="AB90" s="73"/>
      <c r="AC90" s="74"/>
      <c r="AD90" s="80" t="s">
        <v>1495</v>
      </c>
      <c r="AE90" s="85" t="s">
        <v>1151</v>
      </c>
      <c r="AF90" s="80" t="s">
        <v>725</v>
      </c>
      <c r="AG90" s="80" t="s">
        <v>203</v>
      </c>
      <c r="AH90" s="80" t="s">
        <v>203</v>
      </c>
      <c r="AI90" s="80"/>
      <c r="AJ90" s="80"/>
      <c r="AK90" s="80"/>
      <c r="AL90" s="80"/>
      <c r="AM90" s="80">
        <v>0</v>
      </c>
      <c r="AN90" s="80">
        <v>0</v>
      </c>
      <c r="AO90" s="80"/>
      <c r="AP90" s="80"/>
      <c r="AQ90" s="80"/>
      <c r="AR90" s="80"/>
      <c r="AS90" s="80"/>
      <c r="AT90" s="80"/>
      <c r="AU90" s="83">
        <v>43484.883784722224</v>
      </c>
      <c r="AV90" s="85" t="s">
        <v>1151</v>
      </c>
      <c r="AW90" s="80" t="str">
        <f>REPLACE(INDEX(GroupVertices[Group],MATCH(Vertices[[#This Row],[Vertex]],GroupVertices[Vertex],0)),1,1,"")</f>
        <v>2</v>
      </c>
      <c r="AX90" s="48">
        <v>7</v>
      </c>
      <c r="AY90" s="49">
        <v>6.422018348623853</v>
      </c>
      <c r="AZ90" s="48">
        <v>3</v>
      </c>
      <c r="BA90" s="49">
        <v>2.7522935779816513</v>
      </c>
      <c r="BB90" s="48">
        <v>0</v>
      </c>
      <c r="BC90" s="49">
        <v>0</v>
      </c>
      <c r="BD90" s="48">
        <v>99</v>
      </c>
      <c r="BE90" s="49">
        <v>90.8256880733945</v>
      </c>
      <c r="BF90" s="48">
        <v>109</v>
      </c>
      <c r="BG90" s="48"/>
      <c r="BH90" s="48"/>
      <c r="BI90" s="48"/>
      <c r="BJ90" s="48"/>
      <c r="BK90" s="48"/>
      <c r="BL90" s="48"/>
      <c r="BM90" s="121" t="s">
        <v>2674</v>
      </c>
      <c r="BN90" s="121" t="s">
        <v>2674</v>
      </c>
      <c r="BO90" s="121" t="s">
        <v>3300</v>
      </c>
      <c r="BP90" s="121" t="s">
        <v>3300</v>
      </c>
      <c r="BQ90" s="2"/>
      <c r="BR90" s="3"/>
      <c r="BS90" s="3"/>
      <c r="BT90" s="3"/>
      <c r="BU90" s="3"/>
    </row>
    <row r="91" spans="1:73" ht="409.5">
      <c r="A91" s="66" t="s">
        <v>324</v>
      </c>
      <c r="B91" s="67"/>
      <c r="C91" s="67"/>
      <c r="D91" s="68">
        <v>221.91780821917808</v>
      </c>
      <c r="E91" s="70"/>
      <c r="F91" s="67"/>
      <c r="G91" s="67"/>
      <c r="H91" s="50" t="s">
        <v>726</v>
      </c>
      <c r="I91" s="72"/>
      <c r="J91" s="72"/>
      <c r="K91" s="50" t="s">
        <v>726</v>
      </c>
      <c r="L91" s="75">
        <v>22.340448239060834</v>
      </c>
      <c r="M91" s="76">
        <v>471.91156005859375</v>
      </c>
      <c r="N91" s="76">
        <v>3470.32373046875</v>
      </c>
      <c r="O91" s="77"/>
      <c r="P91" s="78"/>
      <c r="Q91" s="78"/>
      <c r="R91" s="86"/>
      <c r="S91" s="48">
        <v>0</v>
      </c>
      <c r="T91" s="48">
        <v>2</v>
      </c>
      <c r="U91" s="49">
        <v>0</v>
      </c>
      <c r="V91" s="49">
        <v>0.005319</v>
      </c>
      <c r="W91" s="49">
        <v>0.010561</v>
      </c>
      <c r="X91" s="49">
        <v>0.599196</v>
      </c>
      <c r="Y91" s="49">
        <v>0.5</v>
      </c>
      <c r="Z91" s="49">
        <v>0</v>
      </c>
      <c r="AA91" s="73">
        <v>91</v>
      </c>
      <c r="AB91" s="73"/>
      <c r="AC91" s="74"/>
      <c r="AD91" s="80" t="s">
        <v>1495</v>
      </c>
      <c r="AE91" s="85" t="s">
        <v>1152</v>
      </c>
      <c r="AF91" s="80" t="s">
        <v>726</v>
      </c>
      <c r="AG91" s="80" t="s">
        <v>203</v>
      </c>
      <c r="AH91" s="80" t="s">
        <v>203</v>
      </c>
      <c r="AI91" s="80"/>
      <c r="AJ91" s="80"/>
      <c r="AK91" s="80"/>
      <c r="AL91" s="80"/>
      <c r="AM91" s="80">
        <v>2</v>
      </c>
      <c r="AN91" s="80">
        <v>0</v>
      </c>
      <c r="AO91" s="80"/>
      <c r="AP91" s="80"/>
      <c r="AQ91" s="80"/>
      <c r="AR91" s="80"/>
      <c r="AS91" s="80"/>
      <c r="AT91" s="80"/>
      <c r="AU91" s="83">
        <v>43484.882939814815</v>
      </c>
      <c r="AV91" s="85" t="s">
        <v>1152</v>
      </c>
      <c r="AW91" s="80" t="str">
        <f>REPLACE(INDEX(GroupVertices[Group],MATCH(Vertices[[#This Row],[Vertex]],GroupVertices[Vertex],0)),1,1,"")</f>
        <v>2</v>
      </c>
      <c r="AX91" s="48">
        <v>3</v>
      </c>
      <c r="AY91" s="49">
        <v>4.615384615384615</v>
      </c>
      <c r="AZ91" s="48">
        <v>0</v>
      </c>
      <c r="BA91" s="49">
        <v>0</v>
      </c>
      <c r="BB91" s="48">
        <v>0</v>
      </c>
      <c r="BC91" s="49">
        <v>0</v>
      </c>
      <c r="BD91" s="48">
        <v>62</v>
      </c>
      <c r="BE91" s="49">
        <v>95.38461538461539</v>
      </c>
      <c r="BF91" s="48">
        <v>65</v>
      </c>
      <c r="BG91" s="48"/>
      <c r="BH91" s="48"/>
      <c r="BI91" s="48"/>
      <c r="BJ91" s="48"/>
      <c r="BK91" s="48"/>
      <c r="BL91" s="48"/>
      <c r="BM91" s="121" t="s">
        <v>2675</v>
      </c>
      <c r="BN91" s="121" t="s">
        <v>2675</v>
      </c>
      <c r="BO91" s="121" t="s">
        <v>2942</v>
      </c>
      <c r="BP91" s="121" t="s">
        <v>2942</v>
      </c>
      <c r="BQ91" s="2"/>
      <c r="BR91" s="3"/>
      <c r="BS91" s="3"/>
      <c r="BT91" s="3"/>
      <c r="BU91" s="3"/>
    </row>
    <row r="92" spans="1:73" ht="15">
      <c r="A92" s="66" t="s">
        <v>325</v>
      </c>
      <c r="B92" s="67"/>
      <c r="C92" s="67"/>
      <c r="D92" s="68">
        <v>200</v>
      </c>
      <c r="E92" s="70"/>
      <c r="F92" s="67"/>
      <c r="G92" s="67"/>
      <c r="H92" s="71" t="s">
        <v>727</v>
      </c>
      <c r="I92" s="72"/>
      <c r="J92" s="72"/>
      <c r="K92" s="71" t="s">
        <v>727</v>
      </c>
      <c r="L92" s="75">
        <v>1</v>
      </c>
      <c r="M92" s="76">
        <v>3403.919677734375</v>
      </c>
      <c r="N92" s="76">
        <v>3505.080322265625</v>
      </c>
      <c r="O92" s="77"/>
      <c r="P92" s="78"/>
      <c r="Q92" s="78"/>
      <c r="R92" s="86"/>
      <c r="S92" s="48">
        <v>0</v>
      </c>
      <c r="T92" s="48">
        <v>2</v>
      </c>
      <c r="U92" s="49">
        <v>0</v>
      </c>
      <c r="V92" s="49">
        <v>0.005319</v>
      </c>
      <c r="W92" s="49">
        <v>0.010561</v>
      </c>
      <c r="X92" s="49">
        <v>0.599196</v>
      </c>
      <c r="Y92" s="49">
        <v>0.5</v>
      </c>
      <c r="Z92" s="49">
        <v>0</v>
      </c>
      <c r="AA92" s="73">
        <v>92</v>
      </c>
      <c r="AB92" s="73"/>
      <c r="AC92" s="74"/>
      <c r="AD92" s="80" t="s">
        <v>1495</v>
      </c>
      <c r="AE92" s="85" t="s">
        <v>1153</v>
      </c>
      <c r="AF92" s="80" t="s">
        <v>727</v>
      </c>
      <c r="AG92" s="80" t="s">
        <v>203</v>
      </c>
      <c r="AH92" s="80" t="s">
        <v>203</v>
      </c>
      <c r="AI92" s="80"/>
      <c r="AJ92" s="80"/>
      <c r="AK92" s="80"/>
      <c r="AL92" s="80"/>
      <c r="AM92" s="80">
        <v>0</v>
      </c>
      <c r="AN92" s="80">
        <v>0</v>
      </c>
      <c r="AO92" s="80"/>
      <c r="AP92" s="80"/>
      <c r="AQ92" s="80"/>
      <c r="AR92" s="80"/>
      <c r="AS92" s="80"/>
      <c r="AT92" s="80"/>
      <c r="AU92" s="83">
        <v>43484.87712962963</v>
      </c>
      <c r="AV92" s="85" t="s">
        <v>1153</v>
      </c>
      <c r="AW92" s="80" t="str">
        <f>REPLACE(INDEX(GroupVertices[Group],MATCH(Vertices[[#This Row],[Vertex]],GroupVertices[Vertex],0)),1,1,"")</f>
        <v>2</v>
      </c>
      <c r="AX92" s="48">
        <v>0</v>
      </c>
      <c r="AY92" s="49">
        <v>0</v>
      </c>
      <c r="AZ92" s="48">
        <v>0</v>
      </c>
      <c r="BA92" s="49">
        <v>0</v>
      </c>
      <c r="BB92" s="48">
        <v>0</v>
      </c>
      <c r="BC92" s="49">
        <v>0</v>
      </c>
      <c r="BD92" s="48">
        <v>9</v>
      </c>
      <c r="BE92" s="49">
        <v>100</v>
      </c>
      <c r="BF92" s="48">
        <v>9</v>
      </c>
      <c r="BG92" s="48"/>
      <c r="BH92" s="48"/>
      <c r="BI92" s="48"/>
      <c r="BJ92" s="48"/>
      <c r="BK92" s="48"/>
      <c r="BL92" s="48"/>
      <c r="BM92" s="121" t="s">
        <v>2676</v>
      </c>
      <c r="BN92" s="121" t="s">
        <v>2676</v>
      </c>
      <c r="BO92" s="121" t="s">
        <v>2943</v>
      </c>
      <c r="BP92" s="121" t="s">
        <v>2943</v>
      </c>
      <c r="BQ92" s="2"/>
      <c r="BR92" s="3"/>
      <c r="BS92" s="3"/>
      <c r="BT92" s="3"/>
      <c r="BU92" s="3"/>
    </row>
    <row r="93" spans="1:73" ht="15">
      <c r="A93" s="66" t="s">
        <v>326</v>
      </c>
      <c r="B93" s="67"/>
      <c r="C93" s="67"/>
      <c r="D93" s="68">
        <v>200</v>
      </c>
      <c r="E93" s="70"/>
      <c r="F93" s="100" t="s">
        <v>1071</v>
      </c>
      <c r="G93" s="67"/>
      <c r="H93" s="71" t="s">
        <v>728</v>
      </c>
      <c r="I93" s="72"/>
      <c r="J93" s="72"/>
      <c r="K93" s="71" t="s">
        <v>728</v>
      </c>
      <c r="L93" s="75">
        <v>1</v>
      </c>
      <c r="M93" s="76">
        <v>856.7467651367188</v>
      </c>
      <c r="N93" s="76">
        <v>1749.2918701171875</v>
      </c>
      <c r="O93" s="77"/>
      <c r="P93" s="78"/>
      <c r="Q93" s="78"/>
      <c r="R93" s="86"/>
      <c r="S93" s="48">
        <v>0</v>
      </c>
      <c r="T93" s="48">
        <v>2</v>
      </c>
      <c r="U93" s="49">
        <v>0</v>
      </c>
      <c r="V93" s="49">
        <v>0.005319</v>
      </c>
      <c r="W93" s="49">
        <v>0.010561</v>
      </c>
      <c r="X93" s="49">
        <v>0.599196</v>
      </c>
      <c r="Y93" s="49">
        <v>0.5</v>
      </c>
      <c r="Z93" s="49">
        <v>0</v>
      </c>
      <c r="AA93" s="73">
        <v>93</v>
      </c>
      <c r="AB93" s="73"/>
      <c r="AC93" s="74"/>
      <c r="AD93" s="80" t="s">
        <v>1495</v>
      </c>
      <c r="AE93" s="85" t="s">
        <v>1154</v>
      </c>
      <c r="AF93" s="80" t="s">
        <v>728</v>
      </c>
      <c r="AG93" s="80" t="s">
        <v>203</v>
      </c>
      <c r="AH93" s="80" t="s">
        <v>203</v>
      </c>
      <c r="AI93" s="80"/>
      <c r="AJ93" s="80"/>
      <c r="AK93" s="85" t="s">
        <v>1071</v>
      </c>
      <c r="AL93" s="80"/>
      <c r="AM93" s="80">
        <v>0</v>
      </c>
      <c r="AN93" s="80">
        <v>0</v>
      </c>
      <c r="AO93" s="80"/>
      <c r="AP93" s="80" t="s">
        <v>1020</v>
      </c>
      <c r="AQ93" s="80" t="s">
        <v>1032</v>
      </c>
      <c r="AR93" s="80" t="s">
        <v>1046</v>
      </c>
      <c r="AS93" s="85" t="s">
        <v>1051</v>
      </c>
      <c r="AT93" s="80"/>
      <c r="AU93" s="83">
        <v>43484.876805555556</v>
      </c>
      <c r="AV93" s="85" t="s">
        <v>1154</v>
      </c>
      <c r="AW93" s="80" t="str">
        <f>REPLACE(INDEX(GroupVertices[Group],MATCH(Vertices[[#This Row],[Vertex]],GroupVertices[Vertex],0)),1,1,"")</f>
        <v>2</v>
      </c>
      <c r="AX93" s="48">
        <v>0</v>
      </c>
      <c r="AY93" s="49">
        <v>0</v>
      </c>
      <c r="AZ93" s="48">
        <v>0</v>
      </c>
      <c r="BA93" s="49">
        <v>0</v>
      </c>
      <c r="BB93" s="48">
        <v>0</v>
      </c>
      <c r="BC93" s="49">
        <v>0</v>
      </c>
      <c r="BD93" s="48">
        <v>2</v>
      </c>
      <c r="BE93" s="49">
        <v>100</v>
      </c>
      <c r="BF93" s="48">
        <v>2</v>
      </c>
      <c r="BG93" s="48"/>
      <c r="BH93" s="48"/>
      <c r="BI93" s="48"/>
      <c r="BJ93" s="48"/>
      <c r="BK93" s="48"/>
      <c r="BL93" s="48"/>
      <c r="BM93" s="121" t="s">
        <v>2677</v>
      </c>
      <c r="BN93" s="121" t="s">
        <v>2677</v>
      </c>
      <c r="BO93" s="121" t="s">
        <v>2551</v>
      </c>
      <c r="BP93" s="121" t="s">
        <v>2551</v>
      </c>
      <c r="BQ93" s="2"/>
      <c r="BR93" s="3"/>
      <c r="BS93" s="3"/>
      <c r="BT93" s="3"/>
      <c r="BU93" s="3"/>
    </row>
    <row r="94" spans="1:73" ht="15">
      <c r="A94" s="66" t="s">
        <v>327</v>
      </c>
      <c r="B94" s="67"/>
      <c r="C94" s="67"/>
      <c r="D94" s="68">
        <v>200</v>
      </c>
      <c r="E94" s="70"/>
      <c r="F94" s="100" t="s">
        <v>1072</v>
      </c>
      <c r="G94" s="67"/>
      <c r="H94" s="71" t="s">
        <v>729</v>
      </c>
      <c r="I94" s="72"/>
      <c r="J94" s="72"/>
      <c r="K94" s="71" t="s">
        <v>729</v>
      </c>
      <c r="L94" s="75">
        <v>1</v>
      </c>
      <c r="M94" s="76">
        <v>1857.569091796875</v>
      </c>
      <c r="N94" s="76">
        <v>3689.2080078125</v>
      </c>
      <c r="O94" s="77"/>
      <c r="P94" s="78"/>
      <c r="Q94" s="78"/>
      <c r="R94" s="86"/>
      <c r="S94" s="48">
        <v>0</v>
      </c>
      <c r="T94" s="48">
        <v>2</v>
      </c>
      <c r="U94" s="49">
        <v>0</v>
      </c>
      <c r="V94" s="49">
        <v>0.005319</v>
      </c>
      <c r="W94" s="49">
        <v>0.010561</v>
      </c>
      <c r="X94" s="49">
        <v>0.599196</v>
      </c>
      <c r="Y94" s="49">
        <v>0.5</v>
      </c>
      <c r="Z94" s="49">
        <v>0</v>
      </c>
      <c r="AA94" s="73">
        <v>94</v>
      </c>
      <c r="AB94" s="73"/>
      <c r="AC94" s="74"/>
      <c r="AD94" s="80" t="s">
        <v>1495</v>
      </c>
      <c r="AE94" s="85" t="s">
        <v>1155</v>
      </c>
      <c r="AF94" s="80" t="s">
        <v>729</v>
      </c>
      <c r="AG94" s="80" t="s">
        <v>203</v>
      </c>
      <c r="AH94" s="80" t="s">
        <v>203</v>
      </c>
      <c r="AI94" s="80"/>
      <c r="AJ94" s="80"/>
      <c r="AK94" s="85" t="s">
        <v>1072</v>
      </c>
      <c r="AL94" s="80"/>
      <c r="AM94" s="80">
        <v>0</v>
      </c>
      <c r="AN94" s="80">
        <v>0</v>
      </c>
      <c r="AO94" s="80"/>
      <c r="AP94" s="80" t="s">
        <v>1021</v>
      </c>
      <c r="AQ94" s="80" t="s">
        <v>1033</v>
      </c>
      <c r="AR94" s="80" t="s">
        <v>1046</v>
      </c>
      <c r="AS94" s="85" t="s">
        <v>1052</v>
      </c>
      <c r="AT94" s="80"/>
      <c r="AU94" s="83">
        <v>43484.875185185185</v>
      </c>
      <c r="AV94" s="85" t="s">
        <v>1155</v>
      </c>
      <c r="AW94" s="80" t="str">
        <f>REPLACE(INDEX(GroupVertices[Group],MATCH(Vertices[[#This Row],[Vertex]],GroupVertices[Vertex],0)),1,1,"")</f>
        <v>2</v>
      </c>
      <c r="AX94" s="48">
        <v>0</v>
      </c>
      <c r="AY94" s="49">
        <v>0</v>
      </c>
      <c r="AZ94" s="48">
        <v>0</v>
      </c>
      <c r="BA94" s="49">
        <v>0</v>
      </c>
      <c r="BB94" s="48">
        <v>0</v>
      </c>
      <c r="BC94" s="49">
        <v>0</v>
      </c>
      <c r="BD94" s="48">
        <v>2</v>
      </c>
      <c r="BE94" s="49">
        <v>100</v>
      </c>
      <c r="BF94" s="48">
        <v>2</v>
      </c>
      <c r="BG94" s="48"/>
      <c r="BH94" s="48"/>
      <c r="BI94" s="48"/>
      <c r="BJ94" s="48"/>
      <c r="BK94" s="48"/>
      <c r="BL94" s="48"/>
      <c r="BM94" s="121" t="s">
        <v>2677</v>
      </c>
      <c r="BN94" s="121" t="s">
        <v>2677</v>
      </c>
      <c r="BO94" s="121" t="s">
        <v>2551</v>
      </c>
      <c r="BP94" s="121" t="s">
        <v>2551</v>
      </c>
      <c r="BQ94" s="2"/>
      <c r="BR94" s="3"/>
      <c r="BS94" s="3"/>
      <c r="BT94" s="3"/>
      <c r="BU94" s="3"/>
    </row>
    <row r="95" spans="1:73" ht="409.5">
      <c r="A95" s="66" t="s">
        <v>328</v>
      </c>
      <c r="B95" s="67"/>
      <c r="C95" s="67"/>
      <c r="D95" s="68">
        <v>221.91780821917808</v>
      </c>
      <c r="E95" s="70"/>
      <c r="F95" s="67"/>
      <c r="G95" s="67"/>
      <c r="H95" s="50" t="s">
        <v>730</v>
      </c>
      <c r="I95" s="72"/>
      <c r="J95" s="72"/>
      <c r="K95" s="50" t="s">
        <v>730</v>
      </c>
      <c r="L95" s="75">
        <v>22.340448239060834</v>
      </c>
      <c r="M95" s="76">
        <v>3351.0751953125</v>
      </c>
      <c r="N95" s="76">
        <v>4286.21630859375</v>
      </c>
      <c r="O95" s="77"/>
      <c r="P95" s="78"/>
      <c r="Q95" s="78"/>
      <c r="R95" s="86"/>
      <c r="S95" s="48">
        <v>0</v>
      </c>
      <c r="T95" s="48">
        <v>2</v>
      </c>
      <c r="U95" s="49">
        <v>0</v>
      </c>
      <c r="V95" s="49">
        <v>0.005319</v>
      </c>
      <c r="W95" s="49">
        <v>0.010561</v>
      </c>
      <c r="X95" s="49">
        <v>0.599196</v>
      </c>
      <c r="Y95" s="49">
        <v>0.5</v>
      </c>
      <c r="Z95" s="49">
        <v>0</v>
      </c>
      <c r="AA95" s="73">
        <v>95</v>
      </c>
      <c r="AB95" s="73"/>
      <c r="AC95" s="74"/>
      <c r="AD95" s="80" t="s">
        <v>1495</v>
      </c>
      <c r="AE95" s="85" t="s">
        <v>1156</v>
      </c>
      <c r="AF95" s="80" t="s">
        <v>730</v>
      </c>
      <c r="AG95" s="80" t="s">
        <v>203</v>
      </c>
      <c r="AH95" s="80" t="s">
        <v>203</v>
      </c>
      <c r="AI95" s="80"/>
      <c r="AJ95" s="80"/>
      <c r="AK95" s="80"/>
      <c r="AL95" s="80"/>
      <c r="AM95" s="80">
        <v>2</v>
      </c>
      <c r="AN95" s="80">
        <v>0</v>
      </c>
      <c r="AO95" s="80"/>
      <c r="AP95" s="80"/>
      <c r="AQ95" s="80"/>
      <c r="AR95" s="80"/>
      <c r="AS95" s="80"/>
      <c r="AT95" s="80"/>
      <c r="AU95" s="83">
        <v>43484.87422453704</v>
      </c>
      <c r="AV95" s="85" t="s">
        <v>1156</v>
      </c>
      <c r="AW95" s="80" t="str">
        <f>REPLACE(INDEX(GroupVertices[Group],MATCH(Vertices[[#This Row],[Vertex]],GroupVertices[Vertex],0)),1,1,"")</f>
        <v>2</v>
      </c>
      <c r="AX95" s="48">
        <v>1</v>
      </c>
      <c r="AY95" s="49">
        <v>0.45871559633027525</v>
      </c>
      <c r="AZ95" s="48">
        <v>10</v>
      </c>
      <c r="BA95" s="49">
        <v>4.587155963302752</v>
      </c>
      <c r="BB95" s="48">
        <v>0</v>
      </c>
      <c r="BC95" s="49">
        <v>0</v>
      </c>
      <c r="BD95" s="48">
        <v>207</v>
      </c>
      <c r="BE95" s="49">
        <v>94.95412844036697</v>
      </c>
      <c r="BF95" s="48">
        <v>218</v>
      </c>
      <c r="BG95" s="48"/>
      <c r="BH95" s="48"/>
      <c r="BI95" s="48"/>
      <c r="BJ95" s="48"/>
      <c r="BK95" s="48"/>
      <c r="BL95" s="48"/>
      <c r="BM95" s="121" t="s">
        <v>2678</v>
      </c>
      <c r="BN95" s="121" t="s">
        <v>2678</v>
      </c>
      <c r="BO95" s="121" t="s">
        <v>2944</v>
      </c>
      <c r="BP95" s="121" t="s">
        <v>2944</v>
      </c>
      <c r="BQ95" s="2"/>
      <c r="BR95" s="3"/>
      <c r="BS95" s="3"/>
      <c r="BT95" s="3"/>
      <c r="BU95" s="3"/>
    </row>
    <row r="96" spans="1:73" ht="15">
      <c r="A96" s="66" t="s">
        <v>329</v>
      </c>
      <c r="B96" s="67"/>
      <c r="C96" s="67"/>
      <c r="D96" s="68">
        <v>200</v>
      </c>
      <c r="E96" s="70"/>
      <c r="F96" s="67"/>
      <c r="G96" s="67"/>
      <c r="H96" s="71" t="s">
        <v>731</v>
      </c>
      <c r="I96" s="72"/>
      <c r="J96" s="72"/>
      <c r="K96" s="71" t="s">
        <v>731</v>
      </c>
      <c r="L96" s="75">
        <v>1</v>
      </c>
      <c r="M96" s="76">
        <v>248.07537841796875</v>
      </c>
      <c r="N96" s="76">
        <v>2873.3330078125</v>
      </c>
      <c r="O96" s="77"/>
      <c r="P96" s="78"/>
      <c r="Q96" s="78"/>
      <c r="R96" s="86"/>
      <c r="S96" s="48">
        <v>0</v>
      </c>
      <c r="T96" s="48">
        <v>2</v>
      </c>
      <c r="U96" s="49">
        <v>0</v>
      </c>
      <c r="V96" s="49">
        <v>0.005319</v>
      </c>
      <c r="W96" s="49">
        <v>0.010561</v>
      </c>
      <c r="X96" s="49">
        <v>0.599196</v>
      </c>
      <c r="Y96" s="49">
        <v>0.5</v>
      </c>
      <c r="Z96" s="49">
        <v>0</v>
      </c>
      <c r="AA96" s="73">
        <v>96</v>
      </c>
      <c r="AB96" s="73"/>
      <c r="AC96" s="74"/>
      <c r="AD96" s="80" t="s">
        <v>1495</v>
      </c>
      <c r="AE96" s="85" t="s">
        <v>1157</v>
      </c>
      <c r="AF96" s="80" t="s">
        <v>731</v>
      </c>
      <c r="AG96" s="80" t="s">
        <v>203</v>
      </c>
      <c r="AH96" s="80" t="s">
        <v>203</v>
      </c>
      <c r="AI96" s="80"/>
      <c r="AJ96" s="80"/>
      <c r="AK96" s="80"/>
      <c r="AL96" s="80"/>
      <c r="AM96" s="80">
        <v>0</v>
      </c>
      <c r="AN96" s="80">
        <v>0</v>
      </c>
      <c r="AO96" s="80"/>
      <c r="AP96" s="80"/>
      <c r="AQ96" s="80"/>
      <c r="AR96" s="80"/>
      <c r="AS96" s="80"/>
      <c r="AT96" s="80"/>
      <c r="AU96" s="83">
        <v>43484.84471064815</v>
      </c>
      <c r="AV96" s="85" t="s">
        <v>1157</v>
      </c>
      <c r="AW96" s="80" t="str">
        <f>REPLACE(INDEX(GroupVertices[Group],MATCH(Vertices[[#This Row],[Vertex]],GroupVertices[Vertex],0)),1,1,"")</f>
        <v>2</v>
      </c>
      <c r="AX96" s="48">
        <v>0</v>
      </c>
      <c r="AY96" s="49">
        <v>0</v>
      </c>
      <c r="AZ96" s="48">
        <v>0</v>
      </c>
      <c r="BA96" s="49">
        <v>0</v>
      </c>
      <c r="BB96" s="48">
        <v>0</v>
      </c>
      <c r="BC96" s="49">
        <v>0</v>
      </c>
      <c r="BD96" s="48">
        <v>6</v>
      </c>
      <c r="BE96" s="49">
        <v>100</v>
      </c>
      <c r="BF96" s="48">
        <v>6</v>
      </c>
      <c r="BG96" s="48"/>
      <c r="BH96" s="48"/>
      <c r="BI96" s="48"/>
      <c r="BJ96" s="48"/>
      <c r="BK96" s="48"/>
      <c r="BL96" s="48"/>
      <c r="BM96" s="121" t="s">
        <v>2679</v>
      </c>
      <c r="BN96" s="121" t="s">
        <v>2679</v>
      </c>
      <c r="BO96" s="121" t="s">
        <v>2945</v>
      </c>
      <c r="BP96" s="121" t="s">
        <v>2945</v>
      </c>
      <c r="BQ96" s="2"/>
      <c r="BR96" s="3"/>
      <c r="BS96" s="3"/>
      <c r="BT96" s="3"/>
      <c r="BU96" s="3"/>
    </row>
    <row r="97" spans="1:73" ht="15">
      <c r="A97" s="66" t="s">
        <v>330</v>
      </c>
      <c r="B97" s="67"/>
      <c r="C97" s="67"/>
      <c r="D97" s="68">
        <v>232.87671232876713</v>
      </c>
      <c r="E97" s="70"/>
      <c r="F97" s="67"/>
      <c r="G97" s="67"/>
      <c r="H97" s="71" t="s">
        <v>732</v>
      </c>
      <c r="I97" s="72"/>
      <c r="J97" s="72"/>
      <c r="K97" s="71" t="s">
        <v>732</v>
      </c>
      <c r="L97" s="75">
        <v>33.01067235859125</v>
      </c>
      <c r="M97" s="76">
        <v>2152.386962890625</v>
      </c>
      <c r="N97" s="76">
        <v>2464.34423828125</v>
      </c>
      <c r="O97" s="77"/>
      <c r="P97" s="78"/>
      <c r="Q97" s="78"/>
      <c r="R97" s="86"/>
      <c r="S97" s="48">
        <v>0</v>
      </c>
      <c r="T97" s="48">
        <v>2</v>
      </c>
      <c r="U97" s="49">
        <v>0</v>
      </c>
      <c r="V97" s="49">
        <v>0.005319</v>
      </c>
      <c r="W97" s="49">
        <v>0.010561</v>
      </c>
      <c r="X97" s="49">
        <v>0.599196</v>
      </c>
      <c r="Y97" s="49">
        <v>0.5</v>
      </c>
      <c r="Z97" s="49">
        <v>0</v>
      </c>
      <c r="AA97" s="73">
        <v>97</v>
      </c>
      <c r="AB97" s="73"/>
      <c r="AC97" s="74"/>
      <c r="AD97" s="80" t="s">
        <v>1495</v>
      </c>
      <c r="AE97" s="85" t="s">
        <v>1158</v>
      </c>
      <c r="AF97" s="80" t="s">
        <v>732</v>
      </c>
      <c r="AG97" s="80" t="s">
        <v>203</v>
      </c>
      <c r="AH97" s="80" t="s">
        <v>203</v>
      </c>
      <c r="AI97" s="80"/>
      <c r="AJ97" s="80"/>
      <c r="AK97" s="80"/>
      <c r="AL97" s="80"/>
      <c r="AM97" s="80">
        <v>3</v>
      </c>
      <c r="AN97" s="80">
        <v>0</v>
      </c>
      <c r="AO97" s="80"/>
      <c r="AP97" s="80"/>
      <c r="AQ97" s="80"/>
      <c r="AR97" s="80"/>
      <c r="AS97" s="80"/>
      <c r="AT97" s="80"/>
      <c r="AU97" s="83">
        <v>43484.84328703704</v>
      </c>
      <c r="AV97" s="85" t="s">
        <v>1158</v>
      </c>
      <c r="AW97" s="80" t="str">
        <f>REPLACE(INDEX(GroupVertices[Group],MATCH(Vertices[[#This Row],[Vertex]],GroupVertices[Vertex],0)),1,1,"")</f>
        <v>2</v>
      </c>
      <c r="AX97" s="48">
        <v>1</v>
      </c>
      <c r="AY97" s="49">
        <v>1.2345679012345678</v>
      </c>
      <c r="AZ97" s="48">
        <v>3</v>
      </c>
      <c r="BA97" s="49">
        <v>3.7037037037037037</v>
      </c>
      <c r="BB97" s="48">
        <v>0</v>
      </c>
      <c r="BC97" s="49">
        <v>0</v>
      </c>
      <c r="BD97" s="48">
        <v>77</v>
      </c>
      <c r="BE97" s="49">
        <v>95.06172839506173</v>
      </c>
      <c r="BF97" s="48">
        <v>81</v>
      </c>
      <c r="BG97" s="48"/>
      <c r="BH97" s="48"/>
      <c r="BI97" s="48"/>
      <c r="BJ97" s="48"/>
      <c r="BK97" s="48"/>
      <c r="BL97" s="48"/>
      <c r="BM97" s="121" t="s">
        <v>2680</v>
      </c>
      <c r="BN97" s="121" t="s">
        <v>2680</v>
      </c>
      <c r="BO97" s="121" t="s">
        <v>2946</v>
      </c>
      <c r="BP97" s="121" t="s">
        <v>2946</v>
      </c>
      <c r="BQ97" s="2"/>
      <c r="BR97" s="3"/>
      <c r="BS97" s="3"/>
      <c r="BT97" s="3"/>
      <c r="BU97" s="3"/>
    </row>
    <row r="98" spans="1:73" ht="409.5">
      <c r="A98" s="66" t="s">
        <v>331</v>
      </c>
      <c r="B98" s="67"/>
      <c r="C98" s="67"/>
      <c r="D98" s="68">
        <v>232.87671232876713</v>
      </c>
      <c r="E98" s="70"/>
      <c r="F98" s="67"/>
      <c r="G98" s="67"/>
      <c r="H98" s="50" t="s">
        <v>733</v>
      </c>
      <c r="I98" s="72"/>
      <c r="J98" s="72"/>
      <c r="K98" s="50" t="s">
        <v>733</v>
      </c>
      <c r="L98" s="75">
        <v>33.01067235859125</v>
      </c>
      <c r="M98" s="76">
        <v>1326.8489990234375</v>
      </c>
      <c r="N98" s="76">
        <v>2883.05126953125</v>
      </c>
      <c r="O98" s="77"/>
      <c r="P98" s="78"/>
      <c r="Q98" s="78"/>
      <c r="R98" s="86"/>
      <c r="S98" s="48">
        <v>0</v>
      </c>
      <c r="T98" s="48">
        <v>2</v>
      </c>
      <c r="U98" s="49">
        <v>0</v>
      </c>
      <c r="V98" s="49">
        <v>0.005319</v>
      </c>
      <c r="W98" s="49">
        <v>0.010561</v>
      </c>
      <c r="X98" s="49">
        <v>0.599196</v>
      </c>
      <c r="Y98" s="49">
        <v>0.5</v>
      </c>
      <c r="Z98" s="49">
        <v>0</v>
      </c>
      <c r="AA98" s="73">
        <v>98</v>
      </c>
      <c r="AB98" s="73"/>
      <c r="AC98" s="74"/>
      <c r="AD98" s="80" t="s">
        <v>1495</v>
      </c>
      <c r="AE98" s="85" t="s">
        <v>1159</v>
      </c>
      <c r="AF98" s="80" t="s">
        <v>733</v>
      </c>
      <c r="AG98" s="80" t="s">
        <v>203</v>
      </c>
      <c r="AH98" s="80" t="s">
        <v>203</v>
      </c>
      <c r="AI98" s="80"/>
      <c r="AJ98" s="80"/>
      <c r="AK98" s="80"/>
      <c r="AL98" s="80"/>
      <c r="AM98" s="80">
        <v>3</v>
      </c>
      <c r="AN98" s="80">
        <v>0</v>
      </c>
      <c r="AO98" s="80"/>
      <c r="AP98" s="80"/>
      <c r="AQ98" s="80"/>
      <c r="AR98" s="80"/>
      <c r="AS98" s="80"/>
      <c r="AT98" s="80"/>
      <c r="AU98" s="83">
        <v>43484.80105324074</v>
      </c>
      <c r="AV98" s="85" t="s">
        <v>1159</v>
      </c>
      <c r="AW98" s="80" t="str">
        <f>REPLACE(INDEX(GroupVertices[Group],MATCH(Vertices[[#This Row],[Vertex]],GroupVertices[Vertex],0)),1,1,"")</f>
        <v>2</v>
      </c>
      <c r="AX98" s="48">
        <v>2</v>
      </c>
      <c r="AY98" s="49">
        <v>2.150537634408602</v>
      </c>
      <c r="AZ98" s="48">
        <v>6</v>
      </c>
      <c r="BA98" s="49">
        <v>6.451612903225806</v>
      </c>
      <c r="BB98" s="48">
        <v>0</v>
      </c>
      <c r="BC98" s="49">
        <v>0</v>
      </c>
      <c r="BD98" s="48">
        <v>85</v>
      </c>
      <c r="BE98" s="49">
        <v>91.39784946236558</v>
      </c>
      <c r="BF98" s="48">
        <v>93</v>
      </c>
      <c r="BG98" s="48"/>
      <c r="BH98" s="48"/>
      <c r="BI98" s="48"/>
      <c r="BJ98" s="48"/>
      <c r="BK98" s="48"/>
      <c r="BL98" s="48"/>
      <c r="BM98" s="121" t="s">
        <v>2681</v>
      </c>
      <c r="BN98" s="121" t="s">
        <v>2681</v>
      </c>
      <c r="BO98" s="121" t="s">
        <v>3301</v>
      </c>
      <c r="BP98" s="121" t="s">
        <v>3301</v>
      </c>
      <c r="BQ98" s="2"/>
      <c r="BR98" s="3"/>
      <c r="BS98" s="3"/>
      <c r="BT98" s="3"/>
      <c r="BU98" s="3"/>
    </row>
    <row r="99" spans="1:73" ht="15">
      <c r="A99" s="66" t="s">
        <v>332</v>
      </c>
      <c r="B99" s="67"/>
      <c r="C99" s="67"/>
      <c r="D99" s="68">
        <v>254.7945205479452</v>
      </c>
      <c r="E99" s="70"/>
      <c r="F99" s="67"/>
      <c r="G99" s="67"/>
      <c r="H99" s="71" t="s">
        <v>734</v>
      </c>
      <c r="I99" s="72"/>
      <c r="J99" s="72"/>
      <c r="K99" s="71" t="s">
        <v>734</v>
      </c>
      <c r="L99" s="75">
        <v>54.351120597652084</v>
      </c>
      <c r="M99" s="76">
        <v>2345.985595703125</v>
      </c>
      <c r="N99" s="76">
        <v>4563.9775390625</v>
      </c>
      <c r="O99" s="77"/>
      <c r="P99" s="78"/>
      <c r="Q99" s="78"/>
      <c r="R99" s="86"/>
      <c r="S99" s="48">
        <v>0</v>
      </c>
      <c r="T99" s="48">
        <v>2</v>
      </c>
      <c r="U99" s="49">
        <v>0</v>
      </c>
      <c r="V99" s="49">
        <v>0.005319</v>
      </c>
      <c r="W99" s="49">
        <v>0.010561</v>
      </c>
      <c r="X99" s="49">
        <v>0.599196</v>
      </c>
      <c r="Y99" s="49">
        <v>0.5</v>
      </c>
      <c r="Z99" s="49">
        <v>0</v>
      </c>
      <c r="AA99" s="73">
        <v>99</v>
      </c>
      <c r="AB99" s="73"/>
      <c r="AC99" s="74"/>
      <c r="AD99" s="80" t="s">
        <v>1495</v>
      </c>
      <c r="AE99" s="85" t="s">
        <v>1160</v>
      </c>
      <c r="AF99" s="80" t="s">
        <v>734</v>
      </c>
      <c r="AG99" s="80" t="s">
        <v>203</v>
      </c>
      <c r="AH99" s="80" t="s">
        <v>203</v>
      </c>
      <c r="AI99" s="80"/>
      <c r="AJ99" s="80"/>
      <c r="AK99" s="80"/>
      <c r="AL99" s="80"/>
      <c r="AM99" s="80">
        <v>5</v>
      </c>
      <c r="AN99" s="80">
        <v>0</v>
      </c>
      <c r="AO99" s="80"/>
      <c r="AP99" s="80"/>
      <c r="AQ99" s="80"/>
      <c r="AR99" s="80"/>
      <c r="AS99" s="80"/>
      <c r="AT99" s="80"/>
      <c r="AU99" s="83">
        <v>43484.796689814815</v>
      </c>
      <c r="AV99" s="85" t="s">
        <v>1160</v>
      </c>
      <c r="AW99" s="80" t="str">
        <f>REPLACE(INDEX(GroupVertices[Group],MATCH(Vertices[[#This Row],[Vertex]],GroupVertices[Vertex],0)),1,1,"")</f>
        <v>2</v>
      </c>
      <c r="AX99" s="48">
        <v>2</v>
      </c>
      <c r="AY99" s="49">
        <v>4.25531914893617</v>
      </c>
      <c r="AZ99" s="48">
        <v>2</v>
      </c>
      <c r="BA99" s="49">
        <v>4.25531914893617</v>
      </c>
      <c r="BB99" s="48">
        <v>0</v>
      </c>
      <c r="BC99" s="49">
        <v>0</v>
      </c>
      <c r="BD99" s="48">
        <v>43</v>
      </c>
      <c r="BE99" s="49">
        <v>91.48936170212765</v>
      </c>
      <c r="BF99" s="48">
        <v>47</v>
      </c>
      <c r="BG99" s="48"/>
      <c r="BH99" s="48"/>
      <c r="BI99" s="48"/>
      <c r="BJ99" s="48"/>
      <c r="BK99" s="48"/>
      <c r="BL99" s="48"/>
      <c r="BM99" s="121" t="s">
        <v>2682</v>
      </c>
      <c r="BN99" s="121" t="s">
        <v>2682</v>
      </c>
      <c r="BO99" s="121" t="s">
        <v>2947</v>
      </c>
      <c r="BP99" s="121" t="s">
        <v>2947</v>
      </c>
      <c r="BQ99" s="2"/>
      <c r="BR99" s="3"/>
      <c r="BS99" s="3"/>
      <c r="BT99" s="3"/>
      <c r="BU99" s="3"/>
    </row>
    <row r="100" spans="1:73" ht="409.5">
      <c r="A100" s="66" t="s">
        <v>333</v>
      </c>
      <c r="B100" s="67"/>
      <c r="C100" s="67"/>
      <c r="D100" s="68">
        <v>232.87671232876713</v>
      </c>
      <c r="E100" s="70"/>
      <c r="F100" s="67"/>
      <c r="G100" s="67"/>
      <c r="H100" s="50" t="s">
        <v>735</v>
      </c>
      <c r="I100" s="72"/>
      <c r="J100" s="72"/>
      <c r="K100" s="50" t="s">
        <v>735</v>
      </c>
      <c r="L100" s="75">
        <v>33.01067235859125</v>
      </c>
      <c r="M100" s="76">
        <v>2624.2412109375</v>
      </c>
      <c r="N100" s="76">
        <v>3068.561767578125</v>
      </c>
      <c r="O100" s="77"/>
      <c r="P100" s="78"/>
      <c r="Q100" s="78"/>
      <c r="R100" s="86"/>
      <c r="S100" s="48">
        <v>0</v>
      </c>
      <c r="T100" s="48">
        <v>2</v>
      </c>
      <c r="U100" s="49">
        <v>0</v>
      </c>
      <c r="V100" s="49">
        <v>0.005319</v>
      </c>
      <c r="W100" s="49">
        <v>0.010561</v>
      </c>
      <c r="X100" s="49">
        <v>0.599196</v>
      </c>
      <c r="Y100" s="49">
        <v>0.5</v>
      </c>
      <c r="Z100" s="49">
        <v>0</v>
      </c>
      <c r="AA100" s="73">
        <v>100</v>
      </c>
      <c r="AB100" s="73"/>
      <c r="AC100" s="74"/>
      <c r="AD100" s="80" t="s">
        <v>1495</v>
      </c>
      <c r="AE100" s="85" t="s">
        <v>1161</v>
      </c>
      <c r="AF100" s="80" t="s">
        <v>735</v>
      </c>
      <c r="AG100" s="80" t="s">
        <v>203</v>
      </c>
      <c r="AH100" s="80" t="s">
        <v>203</v>
      </c>
      <c r="AI100" s="80"/>
      <c r="AJ100" s="80"/>
      <c r="AK100" s="80"/>
      <c r="AL100" s="80"/>
      <c r="AM100" s="80">
        <v>3</v>
      </c>
      <c r="AN100" s="80">
        <v>0</v>
      </c>
      <c r="AO100" s="80"/>
      <c r="AP100" s="80"/>
      <c r="AQ100" s="80"/>
      <c r="AR100" s="80"/>
      <c r="AS100" s="80"/>
      <c r="AT100" s="80"/>
      <c r="AU100" s="83">
        <v>43484.7862962963</v>
      </c>
      <c r="AV100" s="85" t="s">
        <v>1161</v>
      </c>
      <c r="AW100" s="80" t="str">
        <f>REPLACE(INDEX(GroupVertices[Group],MATCH(Vertices[[#This Row],[Vertex]],GroupVertices[Vertex],0)),1,1,"")</f>
        <v>2</v>
      </c>
      <c r="AX100" s="48">
        <v>6</v>
      </c>
      <c r="AY100" s="49">
        <v>2.0618556701030926</v>
      </c>
      <c r="AZ100" s="48">
        <v>13</v>
      </c>
      <c r="BA100" s="49">
        <v>4.4673539518900345</v>
      </c>
      <c r="BB100" s="48">
        <v>0</v>
      </c>
      <c r="BC100" s="49">
        <v>0</v>
      </c>
      <c r="BD100" s="48">
        <v>272</v>
      </c>
      <c r="BE100" s="49">
        <v>93.47079037800687</v>
      </c>
      <c r="BF100" s="48">
        <v>291</v>
      </c>
      <c r="BG100" s="48"/>
      <c r="BH100" s="48"/>
      <c r="BI100" s="48"/>
      <c r="BJ100" s="48"/>
      <c r="BK100" s="48"/>
      <c r="BL100" s="48"/>
      <c r="BM100" s="121" t="s">
        <v>2683</v>
      </c>
      <c r="BN100" s="121" t="s">
        <v>2683</v>
      </c>
      <c r="BO100" s="121" t="s">
        <v>2948</v>
      </c>
      <c r="BP100" s="121" t="s">
        <v>2948</v>
      </c>
      <c r="BQ100" s="2"/>
      <c r="BR100" s="3"/>
      <c r="BS100" s="3"/>
      <c r="BT100" s="3"/>
      <c r="BU100" s="3"/>
    </row>
    <row r="101" spans="1:73" ht="15">
      <c r="A101" s="66" t="s">
        <v>334</v>
      </c>
      <c r="B101" s="67"/>
      <c r="C101" s="67"/>
      <c r="D101" s="68">
        <v>200</v>
      </c>
      <c r="E101" s="70"/>
      <c r="F101" s="67"/>
      <c r="G101" s="67"/>
      <c r="H101" s="71" t="s">
        <v>736</v>
      </c>
      <c r="I101" s="72"/>
      <c r="J101" s="72"/>
      <c r="K101" s="71" t="s">
        <v>736</v>
      </c>
      <c r="L101" s="75">
        <v>1</v>
      </c>
      <c r="M101" s="76">
        <v>3531.7587890625</v>
      </c>
      <c r="N101" s="76">
        <v>610.0294799804688</v>
      </c>
      <c r="O101" s="77"/>
      <c r="P101" s="78"/>
      <c r="Q101" s="78"/>
      <c r="R101" s="86"/>
      <c r="S101" s="48">
        <v>0</v>
      </c>
      <c r="T101" s="48">
        <v>2</v>
      </c>
      <c r="U101" s="49">
        <v>0</v>
      </c>
      <c r="V101" s="49">
        <v>0.005319</v>
      </c>
      <c r="W101" s="49">
        <v>0.008751</v>
      </c>
      <c r="X101" s="49">
        <v>0.60605</v>
      </c>
      <c r="Y101" s="49">
        <v>0.5</v>
      </c>
      <c r="Z101" s="49">
        <v>0</v>
      </c>
      <c r="AA101" s="73">
        <v>101</v>
      </c>
      <c r="AB101" s="73"/>
      <c r="AC101" s="74"/>
      <c r="AD101" s="80" t="s">
        <v>1495</v>
      </c>
      <c r="AE101" s="85" t="s">
        <v>1162</v>
      </c>
      <c r="AF101" s="80" t="s">
        <v>736</v>
      </c>
      <c r="AG101" s="80" t="s">
        <v>203</v>
      </c>
      <c r="AH101" s="80" t="s">
        <v>203</v>
      </c>
      <c r="AI101" s="80"/>
      <c r="AJ101" s="80"/>
      <c r="AK101" s="80"/>
      <c r="AL101" s="80"/>
      <c r="AM101" s="80">
        <v>0</v>
      </c>
      <c r="AN101" s="80">
        <v>0</v>
      </c>
      <c r="AO101" s="80"/>
      <c r="AP101" s="80"/>
      <c r="AQ101" s="80"/>
      <c r="AR101" s="80"/>
      <c r="AS101" s="80"/>
      <c r="AT101" s="80"/>
      <c r="AU101" s="83">
        <v>43484.77957175926</v>
      </c>
      <c r="AV101" s="85" t="s">
        <v>1162</v>
      </c>
      <c r="AW101" s="80" t="str">
        <f>REPLACE(INDEX(GroupVertices[Group],MATCH(Vertices[[#This Row],[Vertex]],GroupVertices[Vertex],0)),1,1,"")</f>
        <v>2</v>
      </c>
      <c r="AX101" s="48">
        <v>1</v>
      </c>
      <c r="AY101" s="49">
        <v>14.285714285714286</v>
      </c>
      <c r="AZ101" s="48">
        <v>0</v>
      </c>
      <c r="BA101" s="49">
        <v>0</v>
      </c>
      <c r="BB101" s="48">
        <v>0</v>
      </c>
      <c r="BC101" s="49">
        <v>0</v>
      </c>
      <c r="BD101" s="48">
        <v>6</v>
      </c>
      <c r="BE101" s="49">
        <v>85.71428571428571</v>
      </c>
      <c r="BF101" s="48">
        <v>7</v>
      </c>
      <c r="BG101" s="48"/>
      <c r="BH101" s="48"/>
      <c r="BI101" s="48"/>
      <c r="BJ101" s="48"/>
      <c r="BK101" s="48"/>
      <c r="BL101" s="48"/>
      <c r="BM101" s="121" t="s">
        <v>2684</v>
      </c>
      <c r="BN101" s="121" t="s">
        <v>2684</v>
      </c>
      <c r="BO101" s="121" t="s">
        <v>2949</v>
      </c>
      <c r="BP101" s="121" t="s">
        <v>2949</v>
      </c>
      <c r="BQ101" s="2"/>
      <c r="BR101" s="3"/>
      <c r="BS101" s="3"/>
      <c r="BT101" s="3"/>
      <c r="BU101" s="3"/>
    </row>
    <row r="102" spans="1:73" ht="15">
      <c r="A102" s="66" t="s">
        <v>335</v>
      </c>
      <c r="B102" s="67"/>
      <c r="C102" s="67"/>
      <c r="D102" s="68">
        <v>210.95890410958904</v>
      </c>
      <c r="E102" s="70"/>
      <c r="F102" s="67"/>
      <c r="G102" s="67"/>
      <c r="H102" s="71" t="s">
        <v>737</v>
      </c>
      <c r="I102" s="72"/>
      <c r="J102" s="72"/>
      <c r="K102" s="71" t="s">
        <v>737</v>
      </c>
      <c r="L102" s="75">
        <v>11.670224119530417</v>
      </c>
      <c r="M102" s="76">
        <v>1141.7744140625</v>
      </c>
      <c r="N102" s="76">
        <v>3184.5498046875</v>
      </c>
      <c r="O102" s="77"/>
      <c r="P102" s="78"/>
      <c r="Q102" s="78"/>
      <c r="R102" s="86"/>
      <c r="S102" s="48">
        <v>0</v>
      </c>
      <c r="T102" s="48">
        <v>2</v>
      </c>
      <c r="U102" s="49">
        <v>0</v>
      </c>
      <c r="V102" s="49">
        <v>0.005319</v>
      </c>
      <c r="W102" s="49">
        <v>0.008342</v>
      </c>
      <c r="X102" s="49">
        <v>0.614182</v>
      </c>
      <c r="Y102" s="49">
        <v>0.5</v>
      </c>
      <c r="Z102" s="49">
        <v>0</v>
      </c>
      <c r="AA102" s="73">
        <v>102</v>
      </c>
      <c r="AB102" s="73"/>
      <c r="AC102" s="74"/>
      <c r="AD102" s="80" t="s">
        <v>1495</v>
      </c>
      <c r="AE102" s="85" t="s">
        <v>1163</v>
      </c>
      <c r="AF102" s="80" t="s">
        <v>737</v>
      </c>
      <c r="AG102" s="80" t="s">
        <v>203</v>
      </c>
      <c r="AH102" s="80" t="s">
        <v>203</v>
      </c>
      <c r="AI102" s="80"/>
      <c r="AJ102" s="80"/>
      <c r="AK102" s="80"/>
      <c r="AL102" s="80"/>
      <c r="AM102" s="80">
        <v>1</v>
      </c>
      <c r="AN102" s="80">
        <v>0</v>
      </c>
      <c r="AO102" s="80"/>
      <c r="AP102" s="80"/>
      <c r="AQ102" s="80"/>
      <c r="AR102" s="80"/>
      <c r="AS102" s="80"/>
      <c r="AT102" s="80"/>
      <c r="AU102" s="83">
        <v>43484.778020833335</v>
      </c>
      <c r="AV102" s="85" t="s">
        <v>1163</v>
      </c>
      <c r="AW102" s="80" t="str">
        <f>REPLACE(INDEX(GroupVertices[Group],MATCH(Vertices[[#This Row],[Vertex]],GroupVertices[Vertex],0)),1,1,"")</f>
        <v>2</v>
      </c>
      <c r="AX102" s="48">
        <v>0</v>
      </c>
      <c r="AY102" s="49">
        <v>0</v>
      </c>
      <c r="AZ102" s="48">
        <v>0</v>
      </c>
      <c r="BA102" s="49">
        <v>0</v>
      </c>
      <c r="BB102" s="48">
        <v>0</v>
      </c>
      <c r="BC102" s="49">
        <v>0</v>
      </c>
      <c r="BD102" s="48">
        <v>10</v>
      </c>
      <c r="BE102" s="49">
        <v>100</v>
      </c>
      <c r="BF102" s="48">
        <v>10</v>
      </c>
      <c r="BG102" s="48"/>
      <c r="BH102" s="48"/>
      <c r="BI102" s="48"/>
      <c r="BJ102" s="48"/>
      <c r="BK102" s="48"/>
      <c r="BL102" s="48"/>
      <c r="BM102" s="121" t="s">
        <v>2685</v>
      </c>
      <c r="BN102" s="121" t="s">
        <v>2685</v>
      </c>
      <c r="BO102" s="121" t="s">
        <v>2950</v>
      </c>
      <c r="BP102" s="121" t="s">
        <v>2950</v>
      </c>
      <c r="BQ102" s="2"/>
      <c r="BR102" s="3"/>
      <c r="BS102" s="3"/>
      <c r="BT102" s="3"/>
      <c r="BU102" s="3"/>
    </row>
    <row r="103" spans="1:73" ht="15">
      <c r="A103" s="66" t="s">
        <v>336</v>
      </c>
      <c r="B103" s="67"/>
      <c r="C103" s="67"/>
      <c r="D103" s="68">
        <v>331.5068493150685</v>
      </c>
      <c r="E103" s="70"/>
      <c r="F103" s="67"/>
      <c r="G103" s="67"/>
      <c r="H103" s="71" t="s">
        <v>738</v>
      </c>
      <c r="I103" s="72"/>
      <c r="J103" s="72"/>
      <c r="K103" s="71" t="s">
        <v>738</v>
      </c>
      <c r="L103" s="75">
        <v>129.042689434365</v>
      </c>
      <c r="M103" s="76">
        <v>359.8425598144531</v>
      </c>
      <c r="N103" s="76">
        <v>2303.862548828125</v>
      </c>
      <c r="O103" s="77"/>
      <c r="P103" s="78"/>
      <c r="Q103" s="78"/>
      <c r="R103" s="86"/>
      <c r="S103" s="48">
        <v>0</v>
      </c>
      <c r="T103" s="48">
        <v>2</v>
      </c>
      <c r="U103" s="49">
        <v>0</v>
      </c>
      <c r="V103" s="49">
        <v>0.005319</v>
      </c>
      <c r="W103" s="49">
        <v>0.010561</v>
      </c>
      <c r="X103" s="49">
        <v>0.599196</v>
      </c>
      <c r="Y103" s="49">
        <v>0.5</v>
      </c>
      <c r="Z103" s="49">
        <v>0</v>
      </c>
      <c r="AA103" s="73">
        <v>103</v>
      </c>
      <c r="AB103" s="73"/>
      <c r="AC103" s="74"/>
      <c r="AD103" s="80" t="s">
        <v>1495</v>
      </c>
      <c r="AE103" s="85" t="s">
        <v>1164</v>
      </c>
      <c r="AF103" s="80" t="s">
        <v>738</v>
      </c>
      <c r="AG103" s="80" t="s">
        <v>203</v>
      </c>
      <c r="AH103" s="80" t="s">
        <v>203</v>
      </c>
      <c r="AI103" s="80"/>
      <c r="AJ103" s="80"/>
      <c r="AK103" s="80"/>
      <c r="AL103" s="80"/>
      <c r="AM103" s="80">
        <v>12</v>
      </c>
      <c r="AN103" s="80">
        <v>0</v>
      </c>
      <c r="AO103" s="80"/>
      <c r="AP103" s="80"/>
      <c r="AQ103" s="80"/>
      <c r="AR103" s="80"/>
      <c r="AS103" s="80"/>
      <c r="AT103" s="80"/>
      <c r="AU103" s="83">
        <v>43484.77636574074</v>
      </c>
      <c r="AV103" s="85" t="s">
        <v>1164</v>
      </c>
      <c r="AW103" s="80" t="str">
        <f>REPLACE(INDEX(GroupVertices[Group],MATCH(Vertices[[#This Row],[Vertex]],GroupVertices[Vertex],0)),1,1,"")</f>
        <v>2</v>
      </c>
      <c r="AX103" s="48">
        <v>1</v>
      </c>
      <c r="AY103" s="49">
        <v>2.2222222222222223</v>
      </c>
      <c r="AZ103" s="48">
        <v>2</v>
      </c>
      <c r="BA103" s="49">
        <v>4.444444444444445</v>
      </c>
      <c r="BB103" s="48">
        <v>0</v>
      </c>
      <c r="BC103" s="49">
        <v>0</v>
      </c>
      <c r="BD103" s="48">
        <v>42</v>
      </c>
      <c r="BE103" s="49">
        <v>93.33333333333333</v>
      </c>
      <c r="BF103" s="48">
        <v>45</v>
      </c>
      <c r="BG103" s="48"/>
      <c r="BH103" s="48"/>
      <c r="BI103" s="48"/>
      <c r="BJ103" s="48"/>
      <c r="BK103" s="48"/>
      <c r="BL103" s="48"/>
      <c r="BM103" s="121" t="s">
        <v>2686</v>
      </c>
      <c r="BN103" s="121" t="s">
        <v>2686</v>
      </c>
      <c r="BO103" s="121" t="s">
        <v>2951</v>
      </c>
      <c r="BP103" s="121" t="s">
        <v>2951</v>
      </c>
      <c r="BQ103" s="2"/>
      <c r="BR103" s="3"/>
      <c r="BS103" s="3"/>
      <c r="BT103" s="3"/>
      <c r="BU103" s="3"/>
    </row>
    <row r="104" spans="1:73" ht="15">
      <c r="A104" s="66" t="s">
        <v>337</v>
      </c>
      <c r="B104" s="67"/>
      <c r="C104" s="67"/>
      <c r="D104" s="68">
        <v>232.87671232876713</v>
      </c>
      <c r="E104" s="70"/>
      <c r="F104" s="67"/>
      <c r="G104" s="67"/>
      <c r="H104" s="71" t="s">
        <v>739</v>
      </c>
      <c r="I104" s="72"/>
      <c r="J104" s="72"/>
      <c r="K104" s="71" t="s">
        <v>739</v>
      </c>
      <c r="L104" s="75">
        <v>33.01067235859125</v>
      </c>
      <c r="M104" s="76">
        <v>979.1541137695312</v>
      </c>
      <c r="N104" s="76">
        <v>3977.892333984375</v>
      </c>
      <c r="O104" s="77"/>
      <c r="P104" s="78"/>
      <c r="Q104" s="78"/>
      <c r="R104" s="86"/>
      <c r="S104" s="48">
        <v>0</v>
      </c>
      <c r="T104" s="48">
        <v>2</v>
      </c>
      <c r="U104" s="49">
        <v>0</v>
      </c>
      <c r="V104" s="49">
        <v>0.005319</v>
      </c>
      <c r="W104" s="49">
        <v>0.008408</v>
      </c>
      <c r="X104" s="49">
        <v>0.612118</v>
      </c>
      <c r="Y104" s="49">
        <v>0.5</v>
      </c>
      <c r="Z104" s="49">
        <v>0</v>
      </c>
      <c r="AA104" s="73">
        <v>104</v>
      </c>
      <c r="AB104" s="73"/>
      <c r="AC104" s="74"/>
      <c r="AD104" s="80" t="s">
        <v>1495</v>
      </c>
      <c r="AE104" s="85" t="s">
        <v>1165</v>
      </c>
      <c r="AF104" s="80" t="s">
        <v>739</v>
      </c>
      <c r="AG104" s="80" t="s">
        <v>203</v>
      </c>
      <c r="AH104" s="80" t="s">
        <v>203</v>
      </c>
      <c r="AI104" s="80"/>
      <c r="AJ104" s="80"/>
      <c r="AK104" s="80"/>
      <c r="AL104" s="80"/>
      <c r="AM104" s="80">
        <v>3</v>
      </c>
      <c r="AN104" s="80">
        <v>0</v>
      </c>
      <c r="AO104" s="80"/>
      <c r="AP104" s="80"/>
      <c r="AQ104" s="80"/>
      <c r="AR104" s="80"/>
      <c r="AS104" s="80"/>
      <c r="AT104" s="80"/>
      <c r="AU104" s="83">
        <v>43484.769849537035</v>
      </c>
      <c r="AV104" s="85" t="s">
        <v>1165</v>
      </c>
      <c r="AW104" s="80" t="str">
        <f>REPLACE(INDEX(GroupVertices[Group],MATCH(Vertices[[#This Row],[Vertex]],GroupVertices[Vertex],0)),1,1,"")</f>
        <v>2</v>
      </c>
      <c r="AX104" s="48">
        <v>1</v>
      </c>
      <c r="AY104" s="49">
        <v>2.7777777777777777</v>
      </c>
      <c r="AZ104" s="48">
        <v>2</v>
      </c>
      <c r="BA104" s="49">
        <v>5.555555555555555</v>
      </c>
      <c r="BB104" s="48">
        <v>0</v>
      </c>
      <c r="BC104" s="49">
        <v>0</v>
      </c>
      <c r="BD104" s="48">
        <v>33</v>
      </c>
      <c r="BE104" s="49">
        <v>91.66666666666667</v>
      </c>
      <c r="BF104" s="48">
        <v>36</v>
      </c>
      <c r="BG104" s="48"/>
      <c r="BH104" s="48"/>
      <c r="BI104" s="48"/>
      <c r="BJ104" s="48"/>
      <c r="BK104" s="48"/>
      <c r="BL104" s="48"/>
      <c r="BM104" s="121" t="s">
        <v>2687</v>
      </c>
      <c r="BN104" s="121" t="s">
        <v>2687</v>
      </c>
      <c r="BO104" s="121" t="s">
        <v>2952</v>
      </c>
      <c r="BP104" s="121" t="s">
        <v>2952</v>
      </c>
      <c r="BQ104" s="2"/>
      <c r="BR104" s="3"/>
      <c r="BS104" s="3"/>
      <c r="BT104" s="3"/>
      <c r="BU104" s="3"/>
    </row>
    <row r="105" spans="1:73" ht="15">
      <c r="A105" s="66" t="s">
        <v>338</v>
      </c>
      <c r="B105" s="67"/>
      <c r="C105" s="67"/>
      <c r="D105" s="68">
        <v>200</v>
      </c>
      <c r="E105" s="70"/>
      <c r="F105" s="67"/>
      <c r="G105" s="67"/>
      <c r="H105" s="71" t="s">
        <v>740</v>
      </c>
      <c r="I105" s="72"/>
      <c r="J105" s="72"/>
      <c r="K105" s="71" t="s">
        <v>740</v>
      </c>
      <c r="L105" s="75">
        <v>1</v>
      </c>
      <c r="M105" s="76">
        <v>5125.74169921875</v>
      </c>
      <c r="N105" s="76">
        <v>2081.6181640625</v>
      </c>
      <c r="O105" s="77"/>
      <c r="P105" s="78"/>
      <c r="Q105" s="78"/>
      <c r="R105" s="86"/>
      <c r="S105" s="48">
        <v>0</v>
      </c>
      <c r="T105" s="48">
        <v>1</v>
      </c>
      <c r="U105" s="49">
        <v>0</v>
      </c>
      <c r="V105" s="49">
        <v>0.005291</v>
      </c>
      <c r="W105" s="49">
        <v>0.007286</v>
      </c>
      <c r="X105" s="49">
        <v>0.3797</v>
      </c>
      <c r="Y105" s="49">
        <v>0</v>
      </c>
      <c r="Z105" s="49">
        <v>0</v>
      </c>
      <c r="AA105" s="73">
        <v>105</v>
      </c>
      <c r="AB105" s="73"/>
      <c r="AC105" s="74"/>
      <c r="AD105" s="80" t="s">
        <v>1495</v>
      </c>
      <c r="AE105" s="85" t="s">
        <v>1166</v>
      </c>
      <c r="AF105" s="80" t="s">
        <v>740</v>
      </c>
      <c r="AG105" s="80" t="s">
        <v>203</v>
      </c>
      <c r="AH105" s="80" t="s">
        <v>203</v>
      </c>
      <c r="AI105" s="80"/>
      <c r="AJ105" s="80"/>
      <c r="AK105" s="80"/>
      <c r="AL105" s="80"/>
      <c r="AM105" s="80">
        <v>0</v>
      </c>
      <c r="AN105" s="80">
        <v>0</v>
      </c>
      <c r="AO105" s="80"/>
      <c r="AP105" s="80"/>
      <c r="AQ105" s="80"/>
      <c r="AR105" s="80"/>
      <c r="AS105" s="80"/>
      <c r="AT105" s="80"/>
      <c r="AU105" s="83">
        <v>43484.621828703705</v>
      </c>
      <c r="AV105" s="85" t="s">
        <v>1166</v>
      </c>
      <c r="AW105" s="80" t="str">
        <f>REPLACE(INDEX(GroupVertices[Group],MATCH(Vertices[[#This Row],[Vertex]],GroupVertices[Vertex],0)),1,1,"")</f>
        <v>2</v>
      </c>
      <c r="AX105" s="48">
        <v>0</v>
      </c>
      <c r="AY105" s="49">
        <v>0</v>
      </c>
      <c r="AZ105" s="48">
        <v>0</v>
      </c>
      <c r="BA105" s="49">
        <v>0</v>
      </c>
      <c r="BB105" s="48">
        <v>0</v>
      </c>
      <c r="BC105" s="49">
        <v>0</v>
      </c>
      <c r="BD105" s="48">
        <v>1</v>
      </c>
      <c r="BE105" s="49">
        <v>100</v>
      </c>
      <c r="BF105" s="48">
        <v>1</v>
      </c>
      <c r="BG105" s="48"/>
      <c r="BH105" s="48"/>
      <c r="BI105" s="48"/>
      <c r="BJ105" s="48"/>
      <c r="BK105" s="48"/>
      <c r="BL105" s="48"/>
      <c r="BM105" s="121" t="s">
        <v>2688</v>
      </c>
      <c r="BN105" s="121" t="s">
        <v>2688</v>
      </c>
      <c r="BO105" s="121" t="s">
        <v>1497</v>
      </c>
      <c r="BP105" s="121" t="s">
        <v>1497</v>
      </c>
      <c r="BQ105" s="2"/>
      <c r="BR105" s="3"/>
      <c r="BS105" s="3"/>
      <c r="BT105" s="3"/>
      <c r="BU105" s="3"/>
    </row>
    <row r="106" spans="1:73" ht="15">
      <c r="A106" s="66" t="s">
        <v>339</v>
      </c>
      <c r="B106" s="67"/>
      <c r="C106" s="67"/>
      <c r="D106" s="68">
        <v>200</v>
      </c>
      <c r="E106" s="70"/>
      <c r="F106" s="67"/>
      <c r="G106" s="67"/>
      <c r="H106" s="71" t="s">
        <v>741</v>
      </c>
      <c r="I106" s="72"/>
      <c r="J106" s="72"/>
      <c r="K106" s="71" t="s">
        <v>741</v>
      </c>
      <c r="L106" s="75">
        <v>1</v>
      </c>
      <c r="M106" s="76">
        <v>3846.549560546875</v>
      </c>
      <c r="N106" s="76">
        <v>414.203857421875</v>
      </c>
      <c r="O106" s="77"/>
      <c r="P106" s="78"/>
      <c r="Q106" s="78"/>
      <c r="R106" s="86"/>
      <c r="S106" s="48">
        <v>0</v>
      </c>
      <c r="T106" s="48">
        <v>1</v>
      </c>
      <c r="U106" s="49">
        <v>0</v>
      </c>
      <c r="V106" s="49">
        <v>0.005291</v>
      </c>
      <c r="W106" s="49">
        <v>0.007286</v>
      </c>
      <c r="X106" s="49">
        <v>0.3797</v>
      </c>
      <c r="Y106" s="49">
        <v>0</v>
      </c>
      <c r="Z106" s="49">
        <v>0</v>
      </c>
      <c r="AA106" s="73">
        <v>106</v>
      </c>
      <c r="AB106" s="73"/>
      <c r="AC106" s="74"/>
      <c r="AD106" s="80" t="s">
        <v>1495</v>
      </c>
      <c r="AE106" s="85" t="s">
        <v>1167</v>
      </c>
      <c r="AF106" s="80" t="s">
        <v>741</v>
      </c>
      <c r="AG106" s="80" t="s">
        <v>203</v>
      </c>
      <c r="AH106" s="80" t="s">
        <v>203</v>
      </c>
      <c r="AI106" s="80"/>
      <c r="AJ106" s="80"/>
      <c r="AK106" s="80"/>
      <c r="AL106" s="80"/>
      <c r="AM106" s="80">
        <v>0</v>
      </c>
      <c r="AN106" s="80">
        <v>0</v>
      </c>
      <c r="AO106" s="80"/>
      <c r="AP106" s="80"/>
      <c r="AQ106" s="80"/>
      <c r="AR106" s="80"/>
      <c r="AS106" s="80"/>
      <c r="AT106" s="80"/>
      <c r="AU106" s="83">
        <v>43484.617743055554</v>
      </c>
      <c r="AV106" s="85" t="s">
        <v>1167</v>
      </c>
      <c r="AW106" s="80" t="str">
        <f>REPLACE(INDEX(GroupVertices[Group],MATCH(Vertices[[#This Row],[Vertex]],GroupVertices[Vertex],0)),1,1,"")</f>
        <v>2</v>
      </c>
      <c r="AX106" s="48">
        <v>0</v>
      </c>
      <c r="AY106" s="49">
        <v>0</v>
      </c>
      <c r="AZ106" s="48">
        <v>0</v>
      </c>
      <c r="BA106" s="49">
        <v>0</v>
      </c>
      <c r="BB106" s="48">
        <v>0</v>
      </c>
      <c r="BC106" s="49">
        <v>0</v>
      </c>
      <c r="BD106" s="48">
        <v>4</v>
      </c>
      <c r="BE106" s="49">
        <v>100</v>
      </c>
      <c r="BF106" s="48">
        <v>4</v>
      </c>
      <c r="BG106" s="48"/>
      <c r="BH106" s="48"/>
      <c r="BI106" s="48"/>
      <c r="BJ106" s="48"/>
      <c r="BK106" s="48"/>
      <c r="BL106" s="48"/>
      <c r="BM106" s="121" t="s">
        <v>3239</v>
      </c>
      <c r="BN106" s="121" t="s">
        <v>3239</v>
      </c>
      <c r="BO106" s="121" t="s">
        <v>3302</v>
      </c>
      <c r="BP106" s="121" t="s">
        <v>3302</v>
      </c>
      <c r="BQ106" s="2"/>
      <c r="BR106" s="3"/>
      <c r="BS106" s="3"/>
      <c r="BT106" s="3"/>
      <c r="BU106" s="3"/>
    </row>
    <row r="107" spans="1:73" ht="15">
      <c r="A107" s="66" t="s">
        <v>340</v>
      </c>
      <c r="B107" s="67"/>
      <c r="C107" s="67"/>
      <c r="D107" s="68">
        <v>210.95890410958904</v>
      </c>
      <c r="E107" s="70"/>
      <c r="F107" s="67"/>
      <c r="G107" s="67"/>
      <c r="H107" s="71" t="s">
        <v>742</v>
      </c>
      <c r="I107" s="72"/>
      <c r="J107" s="72"/>
      <c r="K107" s="71" t="s">
        <v>742</v>
      </c>
      <c r="L107" s="75">
        <v>11.670224119530417</v>
      </c>
      <c r="M107" s="76">
        <v>2075.054443359375</v>
      </c>
      <c r="N107" s="76">
        <v>290.8254699707031</v>
      </c>
      <c r="O107" s="77"/>
      <c r="P107" s="78"/>
      <c r="Q107" s="78"/>
      <c r="R107" s="86"/>
      <c r="S107" s="48">
        <v>0</v>
      </c>
      <c r="T107" s="48">
        <v>2</v>
      </c>
      <c r="U107" s="49">
        <v>0</v>
      </c>
      <c r="V107" s="49">
        <v>0.005319</v>
      </c>
      <c r="W107" s="49">
        <v>0.008091</v>
      </c>
      <c r="X107" s="49">
        <v>0.631477</v>
      </c>
      <c r="Y107" s="49">
        <v>0.5</v>
      </c>
      <c r="Z107" s="49">
        <v>0</v>
      </c>
      <c r="AA107" s="73">
        <v>107</v>
      </c>
      <c r="AB107" s="73"/>
      <c r="AC107" s="74"/>
      <c r="AD107" s="80" t="s">
        <v>1495</v>
      </c>
      <c r="AE107" s="85" t="s">
        <v>1168</v>
      </c>
      <c r="AF107" s="80" t="s">
        <v>742</v>
      </c>
      <c r="AG107" s="80" t="s">
        <v>203</v>
      </c>
      <c r="AH107" s="80" t="s">
        <v>203</v>
      </c>
      <c r="AI107" s="80"/>
      <c r="AJ107" s="80"/>
      <c r="AK107" s="80"/>
      <c r="AL107" s="80"/>
      <c r="AM107" s="80">
        <v>1</v>
      </c>
      <c r="AN107" s="80">
        <v>0</v>
      </c>
      <c r="AO107" s="80"/>
      <c r="AP107" s="80"/>
      <c r="AQ107" s="80"/>
      <c r="AR107" s="80"/>
      <c r="AS107" s="80"/>
      <c r="AT107" s="80"/>
      <c r="AU107" s="83">
        <v>43484.606620370374</v>
      </c>
      <c r="AV107" s="85" t="s">
        <v>1168</v>
      </c>
      <c r="AW107" s="80" t="str">
        <f>REPLACE(INDEX(GroupVertices[Group],MATCH(Vertices[[#This Row],[Vertex]],GroupVertices[Vertex],0)),1,1,"")</f>
        <v>2</v>
      </c>
      <c r="AX107" s="48">
        <v>4</v>
      </c>
      <c r="AY107" s="49">
        <v>4.597701149425287</v>
      </c>
      <c r="AZ107" s="48">
        <v>3</v>
      </c>
      <c r="BA107" s="49">
        <v>3.4482758620689653</v>
      </c>
      <c r="BB107" s="48">
        <v>0</v>
      </c>
      <c r="BC107" s="49">
        <v>0</v>
      </c>
      <c r="BD107" s="48">
        <v>80</v>
      </c>
      <c r="BE107" s="49">
        <v>91.95402298850574</v>
      </c>
      <c r="BF107" s="48">
        <v>87</v>
      </c>
      <c r="BG107" s="48"/>
      <c r="BH107" s="48"/>
      <c r="BI107" s="48"/>
      <c r="BJ107" s="48"/>
      <c r="BK107" s="48"/>
      <c r="BL107" s="48"/>
      <c r="BM107" s="121" t="s">
        <v>2689</v>
      </c>
      <c r="BN107" s="121" t="s">
        <v>2689</v>
      </c>
      <c r="BO107" s="121" t="s">
        <v>2953</v>
      </c>
      <c r="BP107" s="121" t="s">
        <v>2953</v>
      </c>
      <c r="BQ107" s="2"/>
      <c r="BR107" s="3"/>
      <c r="BS107" s="3"/>
      <c r="BT107" s="3"/>
      <c r="BU107" s="3"/>
    </row>
    <row r="108" spans="1:73" ht="15">
      <c r="A108" s="66" t="s">
        <v>341</v>
      </c>
      <c r="B108" s="67"/>
      <c r="C108" s="67"/>
      <c r="D108" s="68">
        <v>210.95890410958904</v>
      </c>
      <c r="E108" s="70"/>
      <c r="F108" s="67"/>
      <c r="G108" s="67"/>
      <c r="H108" s="71" t="s">
        <v>743</v>
      </c>
      <c r="I108" s="72"/>
      <c r="J108" s="72"/>
      <c r="K108" s="71" t="s">
        <v>743</v>
      </c>
      <c r="L108" s="75">
        <v>11.670224119530417</v>
      </c>
      <c r="M108" s="76">
        <v>1250.723876953125</v>
      </c>
      <c r="N108" s="76">
        <v>1508.435302734375</v>
      </c>
      <c r="O108" s="77"/>
      <c r="P108" s="78"/>
      <c r="Q108" s="78"/>
      <c r="R108" s="86"/>
      <c r="S108" s="48">
        <v>0</v>
      </c>
      <c r="T108" s="48">
        <v>2</v>
      </c>
      <c r="U108" s="49">
        <v>0</v>
      </c>
      <c r="V108" s="49">
        <v>0.005319</v>
      </c>
      <c r="W108" s="49">
        <v>0.008408</v>
      </c>
      <c r="X108" s="49">
        <v>0.612118</v>
      </c>
      <c r="Y108" s="49">
        <v>0.5</v>
      </c>
      <c r="Z108" s="49">
        <v>0</v>
      </c>
      <c r="AA108" s="73">
        <v>108</v>
      </c>
      <c r="AB108" s="73"/>
      <c r="AC108" s="74"/>
      <c r="AD108" s="80" t="s">
        <v>1495</v>
      </c>
      <c r="AE108" s="85" t="s">
        <v>1169</v>
      </c>
      <c r="AF108" s="80" t="s">
        <v>743</v>
      </c>
      <c r="AG108" s="80" t="s">
        <v>203</v>
      </c>
      <c r="AH108" s="80" t="s">
        <v>203</v>
      </c>
      <c r="AI108" s="80"/>
      <c r="AJ108" s="80"/>
      <c r="AK108" s="80"/>
      <c r="AL108" s="80"/>
      <c r="AM108" s="80">
        <v>1</v>
      </c>
      <c r="AN108" s="80">
        <v>0</v>
      </c>
      <c r="AO108" s="80"/>
      <c r="AP108" s="80"/>
      <c r="AQ108" s="80"/>
      <c r="AR108" s="80"/>
      <c r="AS108" s="80"/>
      <c r="AT108" s="80"/>
      <c r="AU108" s="83">
        <v>43484.57001157408</v>
      </c>
      <c r="AV108" s="85" t="s">
        <v>1169</v>
      </c>
      <c r="AW108" s="80" t="str">
        <f>REPLACE(INDEX(GroupVertices[Group],MATCH(Vertices[[#This Row],[Vertex]],GroupVertices[Vertex],0)),1,1,"")</f>
        <v>2</v>
      </c>
      <c r="AX108" s="48">
        <v>1</v>
      </c>
      <c r="AY108" s="49">
        <v>2.0408163265306123</v>
      </c>
      <c r="AZ108" s="48">
        <v>1</v>
      </c>
      <c r="BA108" s="49">
        <v>2.0408163265306123</v>
      </c>
      <c r="BB108" s="48">
        <v>0</v>
      </c>
      <c r="BC108" s="49">
        <v>0</v>
      </c>
      <c r="BD108" s="48">
        <v>47</v>
      </c>
      <c r="BE108" s="49">
        <v>95.91836734693878</v>
      </c>
      <c r="BF108" s="48">
        <v>49</v>
      </c>
      <c r="BG108" s="48"/>
      <c r="BH108" s="48"/>
      <c r="BI108" s="48"/>
      <c r="BJ108" s="48"/>
      <c r="BK108" s="48"/>
      <c r="BL108" s="48"/>
      <c r="BM108" s="121" t="s">
        <v>2690</v>
      </c>
      <c r="BN108" s="121" t="s">
        <v>2690</v>
      </c>
      <c r="BO108" s="121" t="s">
        <v>2954</v>
      </c>
      <c r="BP108" s="121" t="s">
        <v>2954</v>
      </c>
      <c r="BQ108" s="2"/>
      <c r="BR108" s="3"/>
      <c r="BS108" s="3"/>
      <c r="BT108" s="3"/>
      <c r="BU108" s="3"/>
    </row>
    <row r="109" spans="1:73" ht="15">
      <c r="A109" s="66" t="s">
        <v>342</v>
      </c>
      <c r="B109" s="67"/>
      <c r="C109" s="67"/>
      <c r="D109" s="68">
        <v>265.75342465753425</v>
      </c>
      <c r="E109" s="70"/>
      <c r="F109" s="67"/>
      <c r="G109" s="67"/>
      <c r="H109" s="71" t="s">
        <v>744</v>
      </c>
      <c r="I109" s="72"/>
      <c r="J109" s="72"/>
      <c r="K109" s="71" t="s">
        <v>744</v>
      </c>
      <c r="L109" s="75">
        <v>65.0213447171825</v>
      </c>
      <c r="M109" s="76">
        <v>2908.903076171875</v>
      </c>
      <c r="N109" s="76">
        <v>173.39306640625</v>
      </c>
      <c r="O109" s="77"/>
      <c r="P109" s="78"/>
      <c r="Q109" s="78"/>
      <c r="R109" s="86"/>
      <c r="S109" s="48">
        <v>0</v>
      </c>
      <c r="T109" s="48">
        <v>1</v>
      </c>
      <c r="U109" s="49">
        <v>0</v>
      </c>
      <c r="V109" s="49">
        <v>0.005291</v>
      </c>
      <c r="W109" s="49">
        <v>0.007286</v>
      </c>
      <c r="X109" s="49">
        <v>0.3797</v>
      </c>
      <c r="Y109" s="49">
        <v>0</v>
      </c>
      <c r="Z109" s="49">
        <v>0</v>
      </c>
      <c r="AA109" s="73">
        <v>109</v>
      </c>
      <c r="AB109" s="73"/>
      <c r="AC109" s="74"/>
      <c r="AD109" s="80" t="s">
        <v>1495</v>
      </c>
      <c r="AE109" s="85" t="s">
        <v>1170</v>
      </c>
      <c r="AF109" s="80" t="s">
        <v>744</v>
      </c>
      <c r="AG109" s="80" t="s">
        <v>203</v>
      </c>
      <c r="AH109" s="80" t="s">
        <v>203</v>
      </c>
      <c r="AI109" s="80"/>
      <c r="AJ109" s="80"/>
      <c r="AK109" s="80"/>
      <c r="AL109" s="80"/>
      <c r="AM109" s="80">
        <v>6</v>
      </c>
      <c r="AN109" s="80">
        <v>0</v>
      </c>
      <c r="AO109" s="80"/>
      <c r="AP109" s="80"/>
      <c r="AQ109" s="80"/>
      <c r="AR109" s="80"/>
      <c r="AS109" s="80"/>
      <c r="AT109" s="80"/>
      <c r="AU109" s="83">
        <v>43484.56684027778</v>
      </c>
      <c r="AV109" s="85" t="s">
        <v>1170</v>
      </c>
      <c r="AW109" s="80" t="str">
        <f>REPLACE(INDEX(GroupVertices[Group],MATCH(Vertices[[#This Row],[Vertex]],GroupVertices[Vertex],0)),1,1,"")</f>
        <v>2</v>
      </c>
      <c r="AX109" s="48">
        <v>0</v>
      </c>
      <c r="AY109" s="49">
        <v>0</v>
      </c>
      <c r="AZ109" s="48">
        <v>2</v>
      </c>
      <c r="BA109" s="49">
        <v>7.142857142857143</v>
      </c>
      <c r="BB109" s="48">
        <v>0</v>
      </c>
      <c r="BC109" s="49">
        <v>0</v>
      </c>
      <c r="BD109" s="48">
        <v>26</v>
      </c>
      <c r="BE109" s="49">
        <v>92.85714285714286</v>
      </c>
      <c r="BF109" s="48">
        <v>28</v>
      </c>
      <c r="BG109" s="48"/>
      <c r="BH109" s="48"/>
      <c r="BI109" s="48"/>
      <c r="BJ109" s="48"/>
      <c r="BK109" s="48"/>
      <c r="BL109" s="48"/>
      <c r="BM109" s="121" t="s">
        <v>2691</v>
      </c>
      <c r="BN109" s="121" t="s">
        <v>2691</v>
      </c>
      <c r="BO109" s="121" t="s">
        <v>2955</v>
      </c>
      <c r="BP109" s="121" t="s">
        <v>2955</v>
      </c>
      <c r="BQ109" s="2"/>
      <c r="BR109" s="3"/>
      <c r="BS109" s="3"/>
      <c r="BT109" s="3"/>
      <c r="BU109" s="3"/>
    </row>
    <row r="110" spans="1:73" ht="15">
      <c r="A110" s="66" t="s">
        <v>343</v>
      </c>
      <c r="B110" s="67"/>
      <c r="C110" s="67"/>
      <c r="D110" s="68">
        <v>200</v>
      </c>
      <c r="E110" s="70"/>
      <c r="F110" s="67"/>
      <c r="G110" s="67"/>
      <c r="H110" s="71" t="s">
        <v>745</v>
      </c>
      <c r="I110" s="72"/>
      <c r="J110" s="72"/>
      <c r="K110" s="71" t="s">
        <v>745</v>
      </c>
      <c r="L110" s="75">
        <v>1</v>
      </c>
      <c r="M110" s="76">
        <v>495.32293701171875</v>
      </c>
      <c r="N110" s="76">
        <v>1298.3587646484375</v>
      </c>
      <c r="O110" s="77"/>
      <c r="P110" s="78"/>
      <c r="Q110" s="78"/>
      <c r="R110" s="86"/>
      <c r="S110" s="48">
        <v>0</v>
      </c>
      <c r="T110" s="48">
        <v>2</v>
      </c>
      <c r="U110" s="49">
        <v>0</v>
      </c>
      <c r="V110" s="49">
        <v>0.005319</v>
      </c>
      <c r="W110" s="49">
        <v>0.008091</v>
      </c>
      <c r="X110" s="49">
        <v>0.631477</v>
      </c>
      <c r="Y110" s="49">
        <v>0.5</v>
      </c>
      <c r="Z110" s="49">
        <v>0</v>
      </c>
      <c r="AA110" s="73">
        <v>110</v>
      </c>
      <c r="AB110" s="73"/>
      <c r="AC110" s="74"/>
      <c r="AD110" s="80" t="s">
        <v>1495</v>
      </c>
      <c r="AE110" s="85" t="s">
        <v>1171</v>
      </c>
      <c r="AF110" s="80" t="s">
        <v>745</v>
      </c>
      <c r="AG110" s="80" t="s">
        <v>203</v>
      </c>
      <c r="AH110" s="80" t="s">
        <v>203</v>
      </c>
      <c r="AI110" s="80"/>
      <c r="AJ110" s="80"/>
      <c r="AK110" s="80"/>
      <c r="AL110" s="80"/>
      <c r="AM110" s="80">
        <v>0</v>
      </c>
      <c r="AN110" s="80">
        <v>0</v>
      </c>
      <c r="AO110" s="80"/>
      <c r="AP110" s="80"/>
      <c r="AQ110" s="80"/>
      <c r="AR110" s="80"/>
      <c r="AS110" s="80"/>
      <c r="AT110" s="80"/>
      <c r="AU110" s="83">
        <v>43484.547847222224</v>
      </c>
      <c r="AV110" s="85" t="s">
        <v>1171</v>
      </c>
      <c r="AW110" s="80" t="str">
        <f>REPLACE(INDEX(GroupVertices[Group],MATCH(Vertices[[#This Row],[Vertex]],GroupVertices[Vertex],0)),1,1,"")</f>
        <v>2</v>
      </c>
      <c r="AX110" s="48">
        <v>0</v>
      </c>
      <c r="AY110" s="49">
        <v>0</v>
      </c>
      <c r="AZ110" s="48">
        <v>1</v>
      </c>
      <c r="BA110" s="49">
        <v>8.333333333333334</v>
      </c>
      <c r="BB110" s="48">
        <v>0</v>
      </c>
      <c r="BC110" s="49">
        <v>0</v>
      </c>
      <c r="BD110" s="48">
        <v>11</v>
      </c>
      <c r="BE110" s="49">
        <v>91.66666666666667</v>
      </c>
      <c r="BF110" s="48">
        <v>12</v>
      </c>
      <c r="BG110" s="48"/>
      <c r="BH110" s="48"/>
      <c r="BI110" s="48"/>
      <c r="BJ110" s="48"/>
      <c r="BK110" s="48"/>
      <c r="BL110" s="48"/>
      <c r="BM110" s="121" t="s">
        <v>3240</v>
      </c>
      <c r="BN110" s="121" t="s">
        <v>3240</v>
      </c>
      <c r="BO110" s="121" t="s">
        <v>3303</v>
      </c>
      <c r="BP110" s="121" t="s">
        <v>3303</v>
      </c>
      <c r="BQ110" s="2"/>
      <c r="BR110" s="3"/>
      <c r="BS110" s="3"/>
      <c r="BT110" s="3"/>
      <c r="BU110" s="3"/>
    </row>
    <row r="111" spans="1:73" ht="409.5">
      <c r="A111" s="66" t="s">
        <v>345</v>
      </c>
      <c r="B111" s="67"/>
      <c r="C111" s="67"/>
      <c r="D111" s="68">
        <v>298.63013698630135</v>
      </c>
      <c r="E111" s="70"/>
      <c r="F111" s="67"/>
      <c r="G111" s="67"/>
      <c r="H111" s="50" t="s">
        <v>747</v>
      </c>
      <c r="I111" s="72"/>
      <c r="J111" s="72"/>
      <c r="K111" s="50" t="s">
        <v>747</v>
      </c>
      <c r="L111" s="75">
        <v>97.03201707577375</v>
      </c>
      <c r="M111" s="76">
        <v>4688.56787109375</v>
      </c>
      <c r="N111" s="76">
        <v>1844.9532470703125</v>
      </c>
      <c r="O111" s="77"/>
      <c r="P111" s="78"/>
      <c r="Q111" s="78"/>
      <c r="R111" s="86"/>
      <c r="S111" s="48">
        <v>0</v>
      </c>
      <c r="T111" s="48">
        <v>2</v>
      </c>
      <c r="U111" s="49">
        <v>0</v>
      </c>
      <c r="V111" s="49">
        <v>0.005319</v>
      </c>
      <c r="W111" s="49">
        <v>0.008751</v>
      </c>
      <c r="X111" s="49">
        <v>0.60605</v>
      </c>
      <c r="Y111" s="49">
        <v>0.5</v>
      </c>
      <c r="Z111" s="49">
        <v>0</v>
      </c>
      <c r="AA111" s="73">
        <v>111</v>
      </c>
      <c r="AB111" s="73"/>
      <c r="AC111" s="74"/>
      <c r="AD111" s="80" t="s">
        <v>1495</v>
      </c>
      <c r="AE111" s="85" t="s">
        <v>1173</v>
      </c>
      <c r="AF111" s="80" t="s">
        <v>747</v>
      </c>
      <c r="AG111" s="80" t="s">
        <v>203</v>
      </c>
      <c r="AH111" s="80" t="s">
        <v>203</v>
      </c>
      <c r="AI111" s="80"/>
      <c r="AJ111" s="80"/>
      <c r="AK111" s="80"/>
      <c r="AL111" s="80"/>
      <c r="AM111" s="80">
        <v>9</v>
      </c>
      <c r="AN111" s="80">
        <v>0</v>
      </c>
      <c r="AO111" s="80"/>
      <c r="AP111" s="80"/>
      <c r="AQ111" s="80"/>
      <c r="AR111" s="80"/>
      <c r="AS111" s="80"/>
      <c r="AT111" s="80"/>
      <c r="AU111" s="83">
        <v>43484.501226851855</v>
      </c>
      <c r="AV111" s="85" t="s">
        <v>1173</v>
      </c>
      <c r="AW111" s="80" t="str">
        <f>REPLACE(INDEX(GroupVertices[Group],MATCH(Vertices[[#This Row],[Vertex]],GroupVertices[Vertex],0)),1,1,"")</f>
        <v>2</v>
      </c>
      <c r="AX111" s="48">
        <v>0</v>
      </c>
      <c r="AY111" s="49">
        <v>0</v>
      </c>
      <c r="AZ111" s="48">
        <v>3</v>
      </c>
      <c r="BA111" s="49">
        <v>7.142857142857143</v>
      </c>
      <c r="BB111" s="48">
        <v>0</v>
      </c>
      <c r="BC111" s="49">
        <v>0</v>
      </c>
      <c r="BD111" s="48">
        <v>39</v>
      </c>
      <c r="BE111" s="49">
        <v>92.85714285714286</v>
      </c>
      <c r="BF111" s="48">
        <v>42</v>
      </c>
      <c r="BG111" s="48"/>
      <c r="BH111" s="48"/>
      <c r="BI111" s="48"/>
      <c r="BJ111" s="48"/>
      <c r="BK111" s="48"/>
      <c r="BL111" s="48"/>
      <c r="BM111" s="121" t="s">
        <v>2692</v>
      </c>
      <c r="BN111" s="121" t="s">
        <v>2692</v>
      </c>
      <c r="BO111" s="121" t="s">
        <v>2956</v>
      </c>
      <c r="BP111" s="121" t="s">
        <v>2956</v>
      </c>
      <c r="BQ111" s="2"/>
      <c r="BR111" s="3"/>
      <c r="BS111" s="3"/>
      <c r="BT111" s="3"/>
      <c r="BU111" s="3"/>
    </row>
    <row r="112" spans="1:73" ht="409.5">
      <c r="A112" s="66" t="s">
        <v>346</v>
      </c>
      <c r="B112" s="67"/>
      <c r="C112" s="67"/>
      <c r="D112" s="68">
        <v>320.54794520547944</v>
      </c>
      <c r="E112" s="70"/>
      <c r="F112" s="67"/>
      <c r="G112" s="67"/>
      <c r="H112" s="50" t="s">
        <v>748</v>
      </c>
      <c r="I112" s="72"/>
      <c r="J112" s="72"/>
      <c r="K112" s="50" t="s">
        <v>748</v>
      </c>
      <c r="L112" s="75">
        <v>118.37246531483459</v>
      </c>
      <c r="M112" s="76">
        <v>3518.070556640625</v>
      </c>
      <c r="N112" s="76">
        <v>1001.5396728515625</v>
      </c>
      <c r="O112" s="77"/>
      <c r="P112" s="78"/>
      <c r="Q112" s="78"/>
      <c r="R112" s="86"/>
      <c r="S112" s="48">
        <v>0</v>
      </c>
      <c r="T112" s="48">
        <v>2</v>
      </c>
      <c r="U112" s="49">
        <v>0</v>
      </c>
      <c r="V112" s="49">
        <v>0.005319</v>
      </c>
      <c r="W112" s="49">
        <v>0.008342</v>
      </c>
      <c r="X112" s="49">
        <v>0.614182</v>
      </c>
      <c r="Y112" s="49">
        <v>0.5</v>
      </c>
      <c r="Z112" s="49">
        <v>0</v>
      </c>
      <c r="AA112" s="73">
        <v>112</v>
      </c>
      <c r="AB112" s="73"/>
      <c r="AC112" s="74"/>
      <c r="AD112" s="80" t="s">
        <v>1495</v>
      </c>
      <c r="AE112" s="85" t="s">
        <v>1174</v>
      </c>
      <c r="AF112" s="80" t="s">
        <v>748</v>
      </c>
      <c r="AG112" s="80" t="s">
        <v>203</v>
      </c>
      <c r="AH112" s="80" t="s">
        <v>203</v>
      </c>
      <c r="AI112" s="80"/>
      <c r="AJ112" s="80"/>
      <c r="AK112" s="80"/>
      <c r="AL112" s="80"/>
      <c r="AM112" s="80">
        <v>11</v>
      </c>
      <c r="AN112" s="80">
        <v>0</v>
      </c>
      <c r="AO112" s="80"/>
      <c r="AP112" s="80"/>
      <c r="AQ112" s="80"/>
      <c r="AR112" s="80"/>
      <c r="AS112" s="80"/>
      <c r="AT112" s="80"/>
      <c r="AU112" s="83">
        <v>43484.49936342592</v>
      </c>
      <c r="AV112" s="85" t="s">
        <v>1174</v>
      </c>
      <c r="AW112" s="80" t="str">
        <f>REPLACE(INDEX(GroupVertices[Group],MATCH(Vertices[[#This Row],[Vertex]],GroupVertices[Vertex],0)),1,1,"")</f>
        <v>2</v>
      </c>
      <c r="AX112" s="48">
        <v>0</v>
      </c>
      <c r="AY112" s="49">
        <v>0</v>
      </c>
      <c r="AZ112" s="48">
        <v>2</v>
      </c>
      <c r="BA112" s="49">
        <v>5.128205128205129</v>
      </c>
      <c r="BB112" s="48">
        <v>0</v>
      </c>
      <c r="BC112" s="49">
        <v>0</v>
      </c>
      <c r="BD112" s="48">
        <v>37</v>
      </c>
      <c r="BE112" s="49">
        <v>94.87179487179488</v>
      </c>
      <c r="BF112" s="48">
        <v>39</v>
      </c>
      <c r="BG112" s="48"/>
      <c r="BH112" s="48"/>
      <c r="BI112" s="48"/>
      <c r="BJ112" s="48"/>
      <c r="BK112" s="48"/>
      <c r="BL112" s="48"/>
      <c r="BM112" s="121" t="s">
        <v>2693</v>
      </c>
      <c r="BN112" s="121" t="s">
        <v>2693</v>
      </c>
      <c r="BO112" s="121" t="s">
        <v>2957</v>
      </c>
      <c r="BP112" s="121" t="s">
        <v>2957</v>
      </c>
      <c r="BQ112" s="2"/>
      <c r="BR112" s="3"/>
      <c r="BS112" s="3"/>
      <c r="BT112" s="3"/>
      <c r="BU112" s="3"/>
    </row>
    <row r="113" spans="1:73" ht="409.5">
      <c r="A113" s="66" t="s">
        <v>347</v>
      </c>
      <c r="B113" s="67"/>
      <c r="C113" s="67"/>
      <c r="D113" s="68">
        <v>254.7945205479452</v>
      </c>
      <c r="E113" s="70"/>
      <c r="F113" s="67"/>
      <c r="G113" s="67"/>
      <c r="H113" s="50" t="s">
        <v>749</v>
      </c>
      <c r="I113" s="72"/>
      <c r="J113" s="72"/>
      <c r="K113" s="50" t="s">
        <v>749</v>
      </c>
      <c r="L113" s="75">
        <v>54.351120597652084</v>
      </c>
      <c r="M113" s="76">
        <v>678.5835571289062</v>
      </c>
      <c r="N113" s="76">
        <v>3801.661865234375</v>
      </c>
      <c r="O113" s="77"/>
      <c r="P113" s="78"/>
      <c r="Q113" s="78"/>
      <c r="R113" s="86"/>
      <c r="S113" s="48">
        <v>0</v>
      </c>
      <c r="T113" s="48">
        <v>2</v>
      </c>
      <c r="U113" s="49">
        <v>0</v>
      </c>
      <c r="V113" s="49">
        <v>0.005319</v>
      </c>
      <c r="W113" s="49">
        <v>0.010561</v>
      </c>
      <c r="X113" s="49">
        <v>0.599196</v>
      </c>
      <c r="Y113" s="49">
        <v>0.5</v>
      </c>
      <c r="Z113" s="49">
        <v>0</v>
      </c>
      <c r="AA113" s="73">
        <v>113</v>
      </c>
      <c r="AB113" s="73"/>
      <c r="AC113" s="74"/>
      <c r="AD113" s="80" t="s">
        <v>1495</v>
      </c>
      <c r="AE113" s="85" t="s">
        <v>1175</v>
      </c>
      <c r="AF113" s="80" t="s">
        <v>749</v>
      </c>
      <c r="AG113" s="80" t="s">
        <v>203</v>
      </c>
      <c r="AH113" s="80" t="s">
        <v>203</v>
      </c>
      <c r="AI113" s="80"/>
      <c r="AJ113" s="80"/>
      <c r="AK113" s="80"/>
      <c r="AL113" s="80"/>
      <c r="AM113" s="80">
        <v>5</v>
      </c>
      <c r="AN113" s="80">
        <v>0</v>
      </c>
      <c r="AO113" s="80"/>
      <c r="AP113" s="80"/>
      <c r="AQ113" s="80"/>
      <c r="AR113" s="80"/>
      <c r="AS113" s="80"/>
      <c r="AT113" s="80"/>
      <c r="AU113" s="83">
        <v>43484.49670138889</v>
      </c>
      <c r="AV113" s="85" t="s">
        <v>1175</v>
      </c>
      <c r="AW113" s="80" t="str">
        <f>REPLACE(INDEX(GroupVertices[Group],MATCH(Vertices[[#This Row],[Vertex]],GroupVertices[Vertex],0)),1,1,"")</f>
        <v>2</v>
      </c>
      <c r="AX113" s="48">
        <v>9</v>
      </c>
      <c r="AY113" s="49">
        <v>5.232558139534884</v>
      </c>
      <c r="AZ113" s="48">
        <v>4</v>
      </c>
      <c r="BA113" s="49">
        <v>2.3255813953488373</v>
      </c>
      <c r="BB113" s="48">
        <v>0</v>
      </c>
      <c r="BC113" s="49">
        <v>0</v>
      </c>
      <c r="BD113" s="48">
        <v>159</v>
      </c>
      <c r="BE113" s="49">
        <v>92.44186046511628</v>
      </c>
      <c r="BF113" s="48">
        <v>172</v>
      </c>
      <c r="BG113" s="48"/>
      <c r="BH113" s="48"/>
      <c r="BI113" s="48"/>
      <c r="BJ113" s="48"/>
      <c r="BK113" s="48"/>
      <c r="BL113" s="48"/>
      <c r="BM113" s="121" t="s">
        <v>2694</v>
      </c>
      <c r="BN113" s="121" t="s">
        <v>2694</v>
      </c>
      <c r="BO113" s="121" t="s">
        <v>2958</v>
      </c>
      <c r="BP113" s="121" t="s">
        <v>2958</v>
      </c>
      <c r="BQ113" s="2"/>
      <c r="BR113" s="3"/>
      <c r="BS113" s="3"/>
      <c r="BT113" s="3"/>
      <c r="BU113" s="3"/>
    </row>
    <row r="114" spans="1:73" ht="15">
      <c r="A114" s="66" t="s">
        <v>350</v>
      </c>
      <c r="B114" s="67"/>
      <c r="C114" s="67"/>
      <c r="D114" s="68">
        <v>200</v>
      </c>
      <c r="E114" s="70"/>
      <c r="F114" s="67"/>
      <c r="G114" s="67"/>
      <c r="H114" s="71" t="s">
        <v>752</v>
      </c>
      <c r="I114" s="72"/>
      <c r="J114" s="72"/>
      <c r="K114" s="71" t="s">
        <v>752</v>
      </c>
      <c r="L114" s="75">
        <v>1</v>
      </c>
      <c r="M114" s="76">
        <v>2390.31884765625</v>
      </c>
      <c r="N114" s="76">
        <v>892.46875</v>
      </c>
      <c r="O114" s="77"/>
      <c r="P114" s="78"/>
      <c r="Q114" s="78"/>
      <c r="R114" s="86"/>
      <c r="S114" s="48">
        <v>0</v>
      </c>
      <c r="T114" s="48">
        <v>2</v>
      </c>
      <c r="U114" s="49">
        <v>0</v>
      </c>
      <c r="V114" s="49">
        <v>0.005319</v>
      </c>
      <c r="W114" s="49">
        <v>0.008408</v>
      </c>
      <c r="X114" s="49">
        <v>0.612118</v>
      </c>
      <c r="Y114" s="49">
        <v>0.5</v>
      </c>
      <c r="Z114" s="49">
        <v>0</v>
      </c>
      <c r="AA114" s="73">
        <v>114</v>
      </c>
      <c r="AB114" s="73"/>
      <c r="AC114" s="74"/>
      <c r="AD114" s="80" t="s">
        <v>1495</v>
      </c>
      <c r="AE114" s="85" t="s">
        <v>1178</v>
      </c>
      <c r="AF114" s="80" t="s">
        <v>752</v>
      </c>
      <c r="AG114" s="80" t="s">
        <v>203</v>
      </c>
      <c r="AH114" s="80" t="s">
        <v>203</v>
      </c>
      <c r="AI114" s="80"/>
      <c r="AJ114" s="80"/>
      <c r="AK114" s="80"/>
      <c r="AL114" s="80"/>
      <c r="AM114" s="80">
        <v>0</v>
      </c>
      <c r="AN114" s="80">
        <v>0</v>
      </c>
      <c r="AO114" s="80"/>
      <c r="AP114" s="80"/>
      <c r="AQ114" s="80"/>
      <c r="AR114" s="80"/>
      <c r="AS114" s="80"/>
      <c r="AT114" s="80"/>
      <c r="AU114" s="83">
        <v>43484.279074074075</v>
      </c>
      <c r="AV114" s="85" t="s">
        <v>1178</v>
      </c>
      <c r="AW114" s="80" t="str">
        <f>REPLACE(INDEX(GroupVertices[Group],MATCH(Vertices[[#This Row],[Vertex]],GroupVertices[Vertex],0)),1,1,"")</f>
        <v>2</v>
      </c>
      <c r="AX114" s="48">
        <v>0</v>
      </c>
      <c r="AY114" s="49">
        <v>0</v>
      </c>
      <c r="AZ114" s="48">
        <v>1</v>
      </c>
      <c r="BA114" s="49">
        <v>7.6923076923076925</v>
      </c>
      <c r="BB114" s="48">
        <v>0</v>
      </c>
      <c r="BC114" s="49">
        <v>0</v>
      </c>
      <c r="BD114" s="48">
        <v>12</v>
      </c>
      <c r="BE114" s="49">
        <v>92.3076923076923</v>
      </c>
      <c r="BF114" s="48">
        <v>13</v>
      </c>
      <c r="BG114" s="48"/>
      <c r="BH114" s="48"/>
      <c r="BI114" s="48"/>
      <c r="BJ114" s="48"/>
      <c r="BK114" s="48"/>
      <c r="BL114" s="48"/>
      <c r="BM114" s="121" t="s">
        <v>2695</v>
      </c>
      <c r="BN114" s="121" t="s">
        <v>2695</v>
      </c>
      <c r="BO114" s="121" t="s">
        <v>2959</v>
      </c>
      <c r="BP114" s="121" t="s">
        <v>2959</v>
      </c>
      <c r="BQ114" s="2"/>
      <c r="BR114" s="3"/>
      <c r="BS114" s="3"/>
      <c r="BT114" s="3"/>
      <c r="BU114" s="3"/>
    </row>
    <row r="115" spans="1:73" ht="15">
      <c r="A115" s="66" t="s">
        <v>351</v>
      </c>
      <c r="B115" s="67"/>
      <c r="C115" s="67"/>
      <c r="D115" s="68">
        <v>232.87671232876713</v>
      </c>
      <c r="E115" s="70"/>
      <c r="F115" s="67"/>
      <c r="G115" s="67"/>
      <c r="H115" s="71" t="s">
        <v>753</v>
      </c>
      <c r="I115" s="72"/>
      <c r="J115" s="72"/>
      <c r="K115" s="71" t="s">
        <v>753</v>
      </c>
      <c r="L115" s="75">
        <v>33.01067235859125</v>
      </c>
      <c r="M115" s="76">
        <v>4300.9990234375</v>
      </c>
      <c r="N115" s="76">
        <v>2105.862060546875</v>
      </c>
      <c r="O115" s="77"/>
      <c r="P115" s="78"/>
      <c r="Q115" s="78"/>
      <c r="R115" s="86"/>
      <c r="S115" s="48">
        <v>0</v>
      </c>
      <c r="T115" s="48">
        <v>2</v>
      </c>
      <c r="U115" s="49">
        <v>0</v>
      </c>
      <c r="V115" s="49">
        <v>0.005319</v>
      </c>
      <c r="W115" s="49">
        <v>0.008751</v>
      </c>
      <c r="X115" s="49">
        <v>0.60605</v>
      </c>
      <c r="Y115" s="49">
        <v>0.5</v>
      </c>
      <c r="Z115" s="49">
        <v>0</v>
      </c>
      <c r="AA115" s="73">
        <v>115</v>
      </c>
      <c r="AB115" s="73"/>
      <c r="AC115" s="74"/>
      <c r="AD115" s="80" t="s">
        <v>1495</v>
      </c>
      <c r="AE115" s="85" t="s">
        <v>1179</v>
      </c>
      <c r="AF115" s="80" t="s">
        <v>753</v>
      </c>
      <c r="AG115" s="80" t="s">
        <v>203</v>
      </c>
      <c r="AH115" s="80" t="s">
        <v>203</v>
      </c>
      <c r="AI115" s="80"/>
      <c r="AJ115" s="80"/>
      <c r="AK115" s="80"/>
      <c r="AL115" s="80"/>
      <c r="AM115" s="80">
        <v>3</v>
      </c>
      <c r="AN115" s="80">
        <v>0</v>
      </c>
      <c r="AO115" s="80"/>
      <c r="AP115" s="80"/>
      <c r="AQ115" s="80"/>
      <c r="AR115" s="80"/>
      <c r="AS115" s="80"/>
      <c r="AT115" s="80"/>
      <c r="AU115" s="83">
        <v>43484.07363425926</v>
      </c>
      <c r="AV115" s="85" t="s">
        <v>1179</v>
      </c>
      <c r="AW115" s="80" t="str">
        <f>REPLACE(INDEX(GroupVertices[Group],MATCH(Vertices[[#This Row],[Vertex]],GroupVertices[Vertex],0)),1,1,"")</f>
        <v>2</v>
      </c>
      <c r="AX115" s="48">
        <v>0</v>
      </c>
      <c r="AY115" s="49">
        <v>0</v>
      </c>
      <c r="AZ115" s="48">
        <v>2</v>
      </c>
      <c r="BA115" s="49">
        <v>12.5</v>
      </c>
      <c r="BB115" s="48">
        <v>0</v>
      </c>
      <c r="BC115" s="49">
        <v>0</v>
      </c>
      <c r="BD115" s="48">
        <v>14</v>
      </c>
      <c r="BE115" s="49">
        <v>87.5</v>
      </c>
      <c r="BF115" s="48">
        <v>16</v>
      </c>
      <c r="BG115" s="48"/>
      <c r="BH115" s="48"/>
      <c r="BI115" s="48"/>
      <c r="BJ115" s="48"/>
      <c r="BK115" s="48"/>
      <c r="BL115" s="48"/>
      <c r="BM115" s="121" t="s">
        <v>3241</v>
      </c>
      <c r="BN115" s="121" t="s">
        <v>3241</v>
      </c>
      <c r="BO115" s="121" t="s">
        <v>3304</v>
      </c>
      <c r="BP115" s="121" t="s">
        <v>3304</v>
      </c>
      <c r="BQ115" s="2"/>
      <c r="BR115" s="3"/>
      <c r="BS115" s="3"/>
      <c r="BT115" s="3"/>
      <c r="BU115" s="3"/>
    </row>
    <row r="116" spans="1:73" ht="15">
      <c r="A116" s="66" t="s">
        <v>352</v>
      </c>
      <c r="B116" s="67"/>
      <c r="C116" s="67"/>
      <c r="D116" s="68">
        <v>210.95890410958904</v>
      </c>
      <c r="E116" s="70"/>
      <c r="F116" s="67"/>
      <c r="G116" s="67"/>
      <c r="H116" s="71" t="s">
        <v>754</v>
      </c>
      <c r="I116" s="72"/>
      <c r="J116" s="72"/>
      <c r="K116" s="71" t="s">
        <v>754</v>
      </c>
      <c r="L116" s="75">
        <v>11.670224119530417</v>
      </c>
      <c r="M116" s="76">
        <v>4084.199462890625</v>
      </c>
      <c r="N116" s="76">
        <v>2988.157470703125</v>
      </c>
      <c r="O116" s="77"/>
      <c r="P116" s="78"/>
      <c r="Q116" s="78"/>
      <c r="R116" s="86"/>
      <c r="S116" s="48">
        <v>0</v>
      </c>
      <c r="T116" s="48">
        <v>2</v>
      </c>
      <c r="U116" s="49">
        <v>0</v>
      </c>
      <c r="V116" s="49">
        <v>0.005319</v>
      </c>
      <c r="W116" s="49">
        <v>0.008342</v>
      </c>
      <c r="X116" s="49">
        <v>0.614182</v>
      </c>
      <c r="Y116" s="49">
        <v>0.5</v>
      </c>
      <c r="Z116" s="49">
        <v>0</v>
      </c>
      <c r="AA116" s="73">
        <v>116</v>
      </c>
      <c r="AB116" s="73"/>
      <c r="AC116" s="74"/>
      <c r="AD116" s="80" t="s">
        <v>1495</v>
      </c>
      <c r="AE116" s="85" t="s">
        <v>1180</v>
      </c>
      <c r="AF116" s="80" t="s">
        <v>754</v>
      </c>
      <c r="AG116" s="80" t="s">
        <v>203</v>
      </c>
      <c r="AH116" s="80" t="s">
        <v>203</v>
      </c>
      <c r="AI116" s="80"/>
      <c r="AJ116" s="80"/>
      <c r="AK116" s="80"/>
      <c r="AL116" s="80"/>
      <c r="AM116" s="80">
        <v>1</v>
      </c>
      <c r="AN116" s="80">
        <v>0</v>
      </c>
      <c r="AO116" s="80"/>
      <c r="AP116" s="80"/>
      <c r="AQ116" s="80"/>
      <c r="AR116" s="80"/>
      <c r="AS116" s="80"/>
      <c r="AT116" s="80"/>
      <c r="AU116" s="83">
        <v>43484.073171296295</v>
      </c>
      <c r="AV116" s="85" t="s">
        <v>1180</v>
      </c>
      <c r="AW116" s="80" t="str">
        <f>REPLACE(INDEX(GroupVertices[Group],MATCH(Vertices[[#This Row],[Vertex]],GroupVertices[Vertex],0)),1,1,"")</f>
        <v>2</v>
      </c>
      <c r="AX116" s="48">
        <v>0</v>
      </c>
      <c r="AY116" s="49">
        <v>0</v>
      </c>
      <c r="AZ116" s="48">
        <v>0</v>
      </c>
      <c r="BA116" s="49">
        <v>0</v>
      </c>
      <c r="BB116" s="48">
        <v>0</v>
      </c>
      <c r="BC116" s="49">
        <v>0</v>
      </c>
      <c r="BD116" s="48">
        <v>5</v>
      </c>
      <c r="BE116" s="49">
        <v>100</v>
      </c>
      <c r="BF116" s="48">
        <v>5</v>
      </c>
      <c r="BG116" s="48"/>
      <c r="BH116" s="48"/>
      <c r="BI116" s="48"/>
      <c r="BJ116" s="48"/>
      <c r="BK116" s="48"/>
      <c r="BL116" s="48"/>
      <c r="BM116" s="121" t="s">
        <v>2696</v>
      </c>
      <c r="BN116" s="121" t="s">
        <v>2696</v>
      </c>
      <c r="BO116" s="121" t="s">
        <v>2960</v>
      </c>
      <c r="BP116" s="121" t="s">
        <v>2960</v>
      </c>
      <c r="BQ116" s="2"/>
      <c r="BR116" s="3"/>
      <c r="BS116" s="3"/>
      <c r="BT116" s="3"/>
      <c r="BU116" s="3"/>
    </row>
    <row r="117" spans="1:73" ht="15">
      <c r="A117" s="66" t="s">
        <v>353</v>
      </c>
      <c r="B117" s="67"/>
      <c r="C117" s="67"/>
      <c r="D117" s="68">
        <v>210.95890410958904</v>
      </c>
      <c r="E117" s="70"/>
      <c r="F117" s="67"/>
      <c r="G117" s="67"/>
      <c r="H117" s="71" t="s">
        <v>755</v>
      </c>
      <c r="I117" s="72"/>
      <c r="J117" s="72"/>
      <c r="K117" s="71" t="s">
        <v>755</v>
      </c>
      <c r="L117" s="75">
        <v>11.670224119530417</v>
      </c>
      <c r="M117" s="76">
        <v>1803.2274169921875</v>
      </c>
      <c r="N117" s="76">
        <v>1356.5029296875</v>
      </c>
      <c r="O117" s="77"/>
      <c r="P117" s="78"/>
      <c r="Q117" s="78"/>
      <c r="R117" s="86"/>
      <c r="S117" s="48">
        <v>0</v>
      </c>
      <c r="T117" s="48">
        <v>2</v>
      </c>
      <c r="U117" s="49">
        <v>0</v>
      </c>
      <c r="V117" s="49">
        <v>0.005319</v>
      </c>
      <c r="W117" s="49">
        <v>0.008408</v>
      </c>
      <c r="X117" s="49">
        <v>0.612118</v>
      </c>
      <c r="Y117" s="49">
        <v>0.5</v>
      </c>
      <c r="Z117" s="49">
        <v>0</v>
      </c>
      <c r="AA117" s="73">
        <v>117</v>
      </c>
      <c r="AB117" s="73"/>
      <c r="AC117" s="74"/>
      <c r="AD117" s="80" t="s">
        <v>1495</v>
      </c>
      <c r="AE117" s="85" t="s">
        <v>1181</v>
      </c>
      <c r="AF117" s="80" t="s">
        <v>755</v>
      </c>
      <c r="AG117" s="80" t="s">
        <v>203</v>
      </c>
      <c r="AH117" s="80" t="s">
        <v>203</v>
      </c>
      <c r="AI117" s="80"/>
      <c r="AJ117" s="80"/>
      <c r="AK117" s="80"/>
      <c r="AL117" s="80"/>
      <c r="AM117" s="80">
        <v>1</v>
      </c>
      <c r="AN117" s="80">
        <v>0</v>
      </c>
      <c r="AO117" s="80"/>
      <c r="AP117" s="80"/>
      <c r="AQ117" s="80"/>
      <c r="AR117" s="80"/>
      <c r="AS117" s="80"/>
      <c r="AT117" s="80"/>
      <c r="AU117" s="83">
        <v>43484.072916666664</v>
      </c>
      <c r="AV117" s="85" t="s">
        <v>1181</v>
      </c>
      <c r="AW117" s="80" t="str">
        <f>REPLACE(INDEX(GroupVertices[Group],MATCH(Vertices[[#This Row],[Vertex]],GroupVertices[Vertex],0)),1,1,"")</f>
        <v>2</v>
      </c>
      <c r="AX117" s="48">
        <v>0</v>
      </c>
      <c r="AY117" s="49">
        <v>0</v>
      </c>
      <c r="AZ117" s="48">
        <v>1</v>
      </c>
      <c r="BA117" s="49">
        <v>11.11111111111111</v>
      </c>
      <c r="BB117" s="48">
        <v>0</v>
      </c>
      <c r="BC117" s="49">
        <v>0</v>
      </c>
      <c r="BD117" s="48">
        <v>8</v>
      </c>
      <c r="BE117" s="49">
        <v>88.88888888888889</v>
      </c>
      <c r="BF117" s="48">
        <v>9</v>
      </c>
      <c r="BG117" s="48"/>
      <c r="BH117" s="48"/>
      <c r="BI117" s="48"/>
      <c r="BJ117" s="48"/>
      <c r="BK117" s="48"/>
      <c r="BL117" s="48"/>
      <c r="BM117" s="121" t="s">
        <v>2697</v>
      </c>
      <c r="BN117" s="121" t="s">
        <v>2697</v>
      </c>
      <c r="BO117" s="121" t="s">
        <v>2961</v>
      </c>
      <c r="BP117" s="121" t="s">
        <v>2961</v>
      </c>
      <c r="BQ117" s="2"/>
      <c r="BR117" s="3"/>
      <c r="BS117" s="3"/>
      <c r="BT117" s="3"/>
      <c r="BU117" s="3"/>
    </row>
    <row r="118" spans="1:73" ht="15">
      <c r="A118" s="66" t="s">
        <v>354</v>
      </c>
      <c r="B118" s="67"/>
      <c r="C118" s="67"/>
      <c r="D118" s="68">
        <v>243.83561643835617</v>
      </c>
      <c r="E118" s="70"/>
      <c r="F118" s="67"/>
      <c r="G118" s="67"/>
      <c r="H118" s="71" t="s">
        <v>756</v>
      </c>
      <c r="I118" s="72"/>
      <c r="J118" s="72"/>
      <c r="K118" s="71" t="s">
        <v>756</v>
      </c>
      <c r="L118" s="75">
        <v>43.68089647812167</v>
      </c>
      <c r="M118" s="76">
        <v>2840.800048828125</v>
      </c>
      <c r="N118" s="76">
        <v>4652.7138671875</v>
      </c>
      <c r="O118" s="77"/>
      <c r="P118" s="78"/>
      <c r="Q118" s="78"/>
      <c r="R118" s="86"/>
      <c r="S118" s="48">
        <v>0</v>
      </c>
      <c r="T118" s="48">
        <v>1</v>
      </c>
      <c r="U118" s="49">
        <v>0</v>
      </c>
      <c r="V118" s="49">
        <v>0.005291</v>
      </c>
      <c r="W118" s="49">
        <v>0.007286</v>
      </c>
      <c r="X118" s="49">
        <v>0.3797</v>
      </c>
      <c r="Y118" s="49">
        <v>0</v>
      </c>
      <c r="Z118" s="49">
        <v>0</v>
      </c>
      <c r="AA118" s="73">
        <v>118</v>
      </c>
      <c r="AB118" s="73"/>
      <c r="AC118" s="74"/>
      <c r="AD118" s="80" t="s">
        <v>1495</v>
      </c>
      <c r="AE118" s="85" t="s">
        <v>1182</v>
      </c>
      <c r="AF118" s="80" t="s">
        <v>756</v>
      </c>
      <c r="AG118" s="80" t="s">
        <v>203</v>
      </c>
      <c r="AH118" s="80" t="s">
        <v>203</v>
      </c>
      <c r="AI118" s="80"/>
      <c r="AJ118" s="80"/>
      <c r="AK118" s="80"/>
      <c r="AL118" s="80"/>
      <c r="AM118" s="80">
        <v>4</v>
      </c>
      <c r="AN118" s="80">
        <v>0</v>
      </c>
      <c r="AO118" s="80"/>
      <c r="AP118" s="80"/>
      <c r="AQ118" s="80"/>
      <c r="AR118" s="80"/>
      <c r="AS118" s="80"/>
      <c r="AT118" s="80"/>
      <c r="AU118" s="83">
        <v>43484.072546296295</v>
      </c>
      <c r="AV118" s="85" t="s">
        <v>1182</v>
      </c>
      <c r="AW118" s="80" t="str">
        <f>REPLACE(INDEX(GroupVertices[Group],MATCH(Vertices[[#This Row],[Vertex]],GroupVertices[Vertex],0)),1,1,"")</f>
        <v>2</v>
      </c>
      <c r="AX118" s="48">
        <v>0</v>
      </c>
      <c r="AY118" s="49">
        <v>0</v>
      </c>
      <c r="AZ118" s="48">
        <v>1</v>
      </c>
      <c r="BA118" s="49">
        <v>7.6923076923076925</v>
      </c>
      <c r="BB118" s="48">
        <v>0</v>
      </c>
      <c r="BC118" s="49">
        <v>0</v>
      </c>
      <c r="BD118" s="48">
        <v>12</v>
      </c>
      <c r="BE118" s="49">
        <v>92.3076923076923</v>
      </c>
      <c r="BF118" s="48">
        <v>13</v>
      </c>
      <c r="BG118" s="48"/>
      <c r="BH118" s="48"/>
      <c r="BI118" s="48"/>
      <c r="BJ118" s="48"/>
      <c r="BK118" s="48"/>
      <c r="BL118" s="48"/>
      <c r="BM118" s="121" t="s">
        <v>3242</v>
      </c>
      <c r="BN118" s="121" t="s">
        <v>3242</v>
      </c>
      <c r="BO118" s="121" t="s">
        <v>3305</v>
      </c>
      <c r="BP118" s="121" t="s">
        <v>3305</v>
      </c>
      <c r="BQ118" s="2"/>
      <c r="BR118" s="3"/>
      <c r="BS118" s="3"/>
      <c r="BT118" s="3"/>
      <c r="BU118" s="3"/>
    </row>
    <row r="119" spans="1:73" ht="15">
      <c r="A119" s="66" t="s">
        <v>355</v>
      </c>
      <c r="B119" s="67"/>
      <c r="C119" s="67"/>
      <c r="D119" s="68">
        <v>243.83561643835617</v>
      </c>
      <c r="E119" s="70"/>
      <c r="F119" s="67"/>
      <c r="G119" s="67"/>
      <c r="H119" s="71" t="s">
        <v>757</v>
      </c>
      <c r="I119" s="72"/>
      <c r="J119" s="72"/>
      <c r="K119" s="71" t="s">
        <v>757</v>
      </c>
      <c r="L119" s="75">
        <v>43.68089647812167</v>
      </c>
      <c r="M119" s="76">
        <v>4122.33251953125</v>
      </c>
      <c r="N119" s="76">
        <v>910.5958251953125</v>
      </c>
      <c r="O119" s="77"/>
      <c r="P119" s="78"/>
      <c r="Q119" s="78"/>
      <c r="R119" s="86"/>
      <c r="S119" s="48">
        <v>0</v>
      </c>
      <c r="T119" s="48">
        <v>2</v>
      </c>
      <c r="U119" s="49">
        <v>0</v>
      </c>
      <c r="V119" s="49">
        <v>0.005319</v>
      </c>
      <c r="W119" s="49">
        <v>0.008751</v>
      </c>
      <c r="X119" s="49">
        <v>0.60605</v>
      </c>
      <c r="Y119" s="49">
        <v>0.5</v>
      </c>
      <c r="Z119" s="49">
        <v>0</v>
      </c>
      <c r="AA119" s="73">
        <v>119</v>
      </c>
      <c r="AB119" s="73"/>
      <c r="AC119" s="74"/>
      <c r="AD119" s="80" t="s">
        <v>1495</v>
      </c>
      <c r="AE119" s="85" t="s">
        <v>1183</v>
      </c>
      <c r="AF119" s="80" t="s">
        <v>757</v>
      </c>
      <c r="AG119" s="80" t="s">
        <v>203</v>
      </c>
      <c r="AH119" s="80" t="s">
        <v>203</v>
      </c>
      <c r="AI119" s="80"/>
      <c r="AJ119" s="80"/>
      <c r="AK119" s="80"/>
      <c r="AL119" s="80"/>
      <c r="AM119" s="80">
        <v>4</v>
      </c>
      <c r="AN119" s="80">
        <v>0</v>
      </c>
      <c r="AO119" s="80"/>
      <c r="AP119" s="80"/>
      <c r="AQ119" s="80"/>
      <c r="AR119" s="80"/>
      <c r="AS119" s="80"/>
      <c r="AT119" s="80"/>
      <c r="AU119" s="83">
        <v>43484.06212962963</v>
      </c>
      <c r="AV119" s="85" t="s">
        <v>1183</v>
      </c>
      <c r="AW119" s="80" t="str">
        <f>REPLACE(INDEX(GroupVertices[Group],MATCH(Vertices[[#This Row],[Vertex]],GroupVertices[Vertex],0)),1,1,"")</f>
        <v>2</v>
      </c>
      <c r="AX119" s="48">
        <v>0</v>
      </c>
      <c r="AY119" s="49">
        <v>0</v>
      </c>
      <c r="AZ119" s="48">
        <v>0</v>
      </c>
      <c r="BA119" s="49">
        <v>0</v>
      </c>
      <c r="BB119" s="48">
        <v>0</v>
      </c>
      <c r="BC119" s="49">
        <v>0</v>
      </c>
      <c r="BD119" s="48">
        <v>3</v>
      </c>
      <c r="BE119" s="49">
        <v>100</v>
      </c>
      <c r="BF119" s="48">
        <v>3</v>
      </c>
      <c r="BG119" s="48"/>
      <c r="BH119" s="48"/>
      <c r="BI119" s="48"/>
      <c r="BJ119" s="48"/>
      <c r="BK119" s="48"/>
      <c r="BL119" s="48"/>
      <c r="BM119" s="121" t="s">
        <v>1497</v>
      </c>
      <c r="BN119" s="121" t="s">
        <v>1497</v>
      </c>
      <c r="BO119" s="121" t="s">
        <v>1497</v>
      </c>
      <c r="BP119" s="121" t="s">
        <v>1497</v>
      </c>
      <c r="BQ119" s="2"/>
      <c r="BR119" s="3"/>
      <c r="BS119" s="3"/>
      <c r="BT119" s="3"/>
      <c r="BU119" s="3"/>
    </row>
    <row r="120" spans="1:73" ht="15">
      <c r="A120" s="66" t="s">
        <v>356</v>
      </c>
      <c r="B120" s="67"/>
      <c r="C120" s="67"/>
      <c r="D120" s="68">
        <v>200</v>
      </c>
      <c r="E120" s="70"/>
      <c r="F120" s="67"/>
      <c r="G120" s="67"/>
      <c r="H120" s="71" t="s">
        <v>758</v>
      </c>
      <c r="I120" s="72"/>
      <c r="J120" s="72"/>
      <c r="K120" s="71" t="s">
        <v>758</v>
      </c>
      <c r="L120" s="75">
        <v>1</v>
      </c>
      <c r="M120" s="76">
        <v>1981.230224609375</v>
      </c>
      <c r="N120" s="76">
        <v>4573.6728515625</v>
      </c>
      <c r="O120" s="77"/>
      <c r="P120" s="78"/>
      <c r="Q120" s="78"/>
      <c r="R120" s="86"/>
      <c r="S120" s="48">
        <v>0</v>
      </c>
      <c r="T120" s="48">
        <v>1</v>
      </c>
      <c r="U120" s="49">
        <v>0</v>
      </c>
      <c r="V120" s="49">
        <v>0.005291</v>
      </c>
      <c r="W120" s="49">
        <v>0.007286</v>
      </c>
      <c r="X120" s="49">
        <v>0.3797</v>
      </c>
      <c r="Y120" s="49">
        <v>0</v>
      </c>
      <c r="Z120" s="49">
        <v>0</v>
      </c>
      <c r="AA120" s="73">
        <v>120</v>
      </c>
      <c r="AB120" s="73"/>
      <c r="AC120" s="74"/>
      <c r="AD120" s="80" t="s">
        <v>1495</v>
      </c>
      <c r="AE120" s="85" t="s">
        <v>1184</v>
      </c>
      <c r="AF120" s="80" t="s">
        <v>758</v>
      </c>
      <c r="AG120" s="80" t="s">
        <v>203</v>
      </c>
      <c r="AH120" s="80" t="s">
        <v>203</v>
      </c>
      <c r="AI120" s="80"/>
      <c r="AJ120" s="80"/>
      <c r="AK120" s="80"/>
      <c r="AL120" s="80"/>
      <c r="AM120" s="80">
        <v>0</v>
      </c>
      <c r="AN120" s="80">
        <v>0</v>
      </c>
      <c r="AO120" s="80"/>
      <c r="AP120" s="80"/>
      <c r="AQ120" s="80"/>
      <c r="AR120" s="80"/>
      <c r="AS120" s="80"/>
      <c r="AT120" s="80"/>
      <c r="AU120" s="83">
        <v>43484.059583333335</v>
      </c>
      <c r="AV120" s="85" t="s">
        <v>1184</v>
      </c>
      <c r="AW120" s="80" t="str">
        <f>REPLACE(INDEX(GroupVertices[Group],MATCH(Vertices[[#This Row],[Vertex]],GroupVertices[Vertex],0)),1,1,"")</f>
        <v>2</v>
      </c>
      <c r="AX120" s="48">
        <v>0</v>
      </c>
      <c r="AY120" s="49">
        <v>0</v>
      </c>
      <c r="AZ120" s="48">
        <v>0</v>
      </c>
      <c r="BA120" s="49">
        <v>0</v>
      </c>
      <c r="BB120" s="48">
        <v>0</v>
      </c>
      <c r="BC120" s="49">
        <v>0</v>
      </c>
      <c r="BD120" s="48">
        <v>4</v>
      </c>
      <c r="BE120" s="49">
        <v>100</v>
      </c>
      <c r="BF120" s="48">
        <v>4</v>
      </c>
      <c r="BG120" s="48"/>
      <c r="BH120" s="48"/>
      <c r="BI120" s="48"/>
      <c r="BJ120" s="48"/>
      <c r="BK120" s="48"/>
      <c r="BL120" s="48"/>
      <c r="BM120" s="121" t="s">
        <v>2698</v>
      </c>
      <c r="BN120" s="121" t="s">
        <v>2698</v>
      </c>
      <c r="BO120" s="121" t="s">
        <v>2962</v>
      </c>
      <c r="BP120" s="121" t="s">
        <v>2962</v>
      </c>
      <c r="BQ120" s="2"/>
      <c r="BR120" s="3"/>
      <c r="BS120" s="3"/>
      <c r="BT120" s="3"/>
      <c r="BU120" s="3"/>
    </row>
    <row r="121" spans="1:73" ht="15">
      <c r="A121" s="66" t="s">
        <v>357</v>
      </c>
      <c r="B121" s="67"/>
      <c r="C121" s="67"/>
      <c r="D121" s="68">
        <v>254.7945205479452</v>
      </c>
      <c r="E121" s="70"/>
      <c r="F121" s="67"/>
      <c r="G121" s="67"/>
      <c r="H121" s="71" t="s">
        <v>759</v>
      </c>
      <c r="I121" s="72"/>
      <c r="J121" s="72"/>
      <c r="K121" s="71" t="s">
        <v>759</v>
      </c>
      <c r="L121" s="75">
        <v>54.351120597652084</v>
      </c>
      <c r="M121" s="76">
        <v>2659.183349609375</v>
      </c>
      <c r="N121" s="76">
        <v>486.77899169921875</v>
      </c>
      <c r="O121" s="77"/>
      <c r="P121" s="78"/>
      <c r="Q121" s="78"/>
      <c r="R121" s="86"/>
      <c r="S121" s="48">
        <v>0</v>
      </c>
      <c r="T121" s="48">
        <v>2</v>
      </c>
      <c r="U121" s="49">
        <v>0</v>
      </c>
      <c r="V121" s="49">
        <v>0.005319</v>
      </c>
      <c r="W121" s="49">
        <v>0.008751</v>
      </c>
      <c r="X121" s="49">
        <v>0.60605</v>
      </c>
      <c r="Y121" s="49">
        <v>0.5</v>
      </c>
      <c r="Z121" s="49">
        <v>0</v>
      </c>
      <c r="AA121" s="73">
        <v>121</v>
      </c>
      <c r="AB121" s="73"/>
      <c r="AC121" s="74"/>
      <c r="AD121" s="80" t="s">
        <v>1495</v>
      </c>
      <c r="AE121" s="85" t="s">
        <v>1185</v>
      </c>
      <c r="AF121" s="80" t="s">
        <v>759</v>
      </c>
      <c r="AG121" s="80" t="s">
        <v>203</v>
      </c>
      <c r="AH121" s="80" t="s">
        <v>203</v>
      </c>
      <c r="AI121" s="80"/>
      <c r="AJ121" s="80"/>
      <c r="AK121" s="80"/>
      <c r="AL121" s="80"/>
      <c r="AM121" s="80">
        <v>5</v>
      </c>
      <c r="AN121" s="80">
        <v>0</v>
      </c>
      <c r="AO121" s="80"/>
      <c r="AP121" s="80"/>
      <c r="AQ121" s="80"/>
      <c r="AR121" s="80"/>
      <c r="AS121" s="80"/>
      <c r="AT121" s="80"/>
      <c r="AU121" s="83">
        <v>43483.89368055556</v>
      </c>
      <c r="AV121" s="85" t="s">
        <v>1185</v>
      </c>
      <c r="AW121" s="80" t="str">
        <f>REPLACE(INDEX(GroupVertices[Group],MATCH(Vertices[[#This Row],[Vertex]],GroupVertices[Vertex],0)),1,1,"")</f>
        <v>2</v>
      </c>
      <c r="AX121" s="48">
        <v>0</v>
      </c>
      <c r="AY121" s="49">
        <v>0</v>
      </c>
      <c r="AZ121" s="48">
        <v>1</v>
      </c>
      <c r="BA121" s="49">
        <v>14.285714285714286</v>
      </c>
      <c r="BB121" s="48">
        <v>0</v>
      </c>
      <c r="BC121" s="49">
        <v>0</v>
      </c>
      <c r="BD121" s="48">
        <v>6</v>
      </c>
      <c r="BE121" s="49">
        <v>85.71428571428571</v>
      </c>
      <c r="BF121" s="48">
        <v>7</v>
      </c>
      <c r="BG121" s="48"/>
      <c r="BH121" s="48"/>
      <c r="BI121" s="48"/>
      <c r="BJ121" s="48"/>
      <c r="BK121" s="48"/>
      <c r="BL121" s="48"/>
      <c r="BM121" s="121" t="s">
        <v>2699</v>
      </c>
      <c r="BN121" s="121" t="s">
        <v>2699</v>
      </c>
      <c r="BO121" s="121" t="s">
        <v>2963</v>
      </c>
      <c r="BP121" s="121" t="s">
        <v>2963</v>
      </c>
      <c r="BQ121" s="2"/>
      <c r="BR121" s="3"/>
      <c r="BS121" s="3"/>
      <c r="BT121" s="3"/>
      <c r="BU121" s="3"/>
    </row>
    <row r="122" spans="1:73" ht="15">
      <c r="A122" s="66" t="s">
        <v>358</v>
      </c>
      <c r="B122" s="67"/>
      <c r="C122" s="67"/>
      <c r="D122" s="68">
        <v>276.71232876712327</v>
      </c>
      <c r="E122" s="70"/>
      <c r="F122" s="67"/>
      <c r="G122" s="67"/>
      <c r="H122" s="71" t="s">
        <v>760</v>
      </c>
      <c r="I122" s="72"/>
      <c r="J122" s="72"/>
      <c r="K122" s="71" t="s">
        <v>760</v>
      </c>
      <c r="L122" s="75">
        <v>75.69156883671292</v>
      </c>
      <c r="M122" s="76">
        <v>3064.696044921875</v>
      </c>
      <c r="N122" s="76">
        <v>1157.8623046875</v>
      </c>
      <c r="O122" s="77"/>
      <c r="P122" s="78"/>
      <c r="Q122" s="78"/>
      <c r="R122" s="86"/>
      <c r="S122" s="48">
        <v>0</v>
      </c>
      <c r="T122" s="48">
        <v>2</v>
      </c>
      <c r="U122" s="49">
        <v>0</v>
      </c>
      <c r="V122" s="49">
        <v>0.005319</v>
      </c>
      <c r="W122" s="49">
        <v>0.008751</v>
      </c>
      <c r="X122" s="49">
        <v>0.60605</v>
      </c>
      <c r="Y122" s="49">
        <v>0.5</v>
      </c>
      <c r="Z122" s="49">
        <v>0</v>
      </c>
      <c r="AA122" s="73">
        <v>122</v>
      </c>
      <c r="AB122" s="73"/>
      <c r="AC122" s="74"/>
      <c r="AD122" s="80" t="s">
        <v>1495</v>
      </c>
      <c r="AE122" s="85" t="s">
        <v>1186</v>
      </c>
      <c r="AF122" s="80" t="s">
        <v>760</v>
      </c>
      <c r="AG122" s="80" t="s">
        <v>203</v>
      </c>
      <c r="AH122" s="80" t="s">
        <v>203</v>
      </c>
      <c r="AI122" s="80"/>
      <c r="AJ122" s="80"/>
      <c r="AK122" s="80"/>
      <c r="AL122" s="80"/>
      <c r="AM122" s="80">
        <v>7</v>
      </c>
      <c r="AN122" s="80">
        <v>0</v>
      </c>
      <c r="AO122" s="80"/>
      <c r="AP122" s="80"/>
      <c r="AQ122" s="80"/>
      <c r="AR122" s="80"/>
      <c r="AS122" s="80"/>
      <c r="AT122" s="80"/>
      <c r="AU122" s="83">
        <v>43483.87099537037</v>
      </c>
      <c r="AV122" s="85" t="s">
        <v>1186</v>
      </c>
      <c r="AW122" s="80" t="str">
        <f>REPLACE(INDEX(GroupVertices[Group],MATCH(Vertices[[#This Row],[Vertex]],GroupVertices[Vertex],0)),1,1,"")</f>
        <v>2</v>
      </c>
      <c r="AX122" s="48">
        <v>1</v>
      </c>
      <c r="AY122" s="49">
        <v>5</v>
      </c>
      <c r="AZ122" s="48">
        <v>0</v>
      </c>
      <c r="BA122" s="49">
        <v>0</v>
      </c>
      <c r="BB122" s="48">
        <v>0</v>
      </c>
      <c r="BC122" s="49">
        <v>0</v>
      </c>
      <c r="BD122" s="48">
        <v>19</v>
      </c>
      <c r="BE122" s="49">
        <v>95</v>
      </c>
      <c r="BF122" s="48">
        <v>20</v>
      </c>
      <c r="BG122" s="48"/>
      <c r="BH122" s="48"/>
      <c r="BI122" s="48"/>
      <c r="BJ122" s="48"/>
      <c r="BK122" s="48"/>
      <c r="BL122" s="48"/>
      <c r="BM122" s="121" t="s">
        <v>2700</v>
      </c>
      <c r="BN122" s="121" t="s">
        <v>2700</v>
      </c>
      <c r="BO122" s="121" t="s">
        <v>2964</v>
      </c>
      <c r="BP122" s="121" t="s">
        <v>2964</v>
      </c>
      <c r="BQ122" s="2"/>
      <c r="BR122" s="3"/>
      <c r="BS122" s="3"/>
      <c r="BT122" s="3"/>
      <c r="BU122" s="3"/>
    </row>
    <row r="123" spans="1:73" ht="15">
      <c r="A123" s="66" t="s">
        <v>359</v>
      </c>
      <c r="B123" s="67"/>
      <c r="C123" s="67"/>
      <c r="D123" s="68">
        <v>254.7945205479452</v>
      </c>
      <c r="E123" s="70"/>
      <c r="F123" s="67"/>
      <c r="G123" s="67"/>
      <c r="H123" s="71" t="s">
        <v>761</v>
      </c>
      <c r="I123" s="72"/>
      <c r="J123" s="72"/>
      <c r="K123" s="71" t="s">
        <v>761</v>
      </c>
      <c r="L123" s="75">
        <v>54.351120597652084</v>
      </c>
      <c r="M123" s="76">
        <v>262.4206848144531</v>
      </c>
      <c r="N123" s="76">
        <v>3103.378662109375</v>
      </c>
      <c r="O123" s="77"/>
      <c r="P123" s="78"/>
      <c r="Q123" s="78"/>
      <c r="R123" s="86"/>
      <c r="S123" s="48">
        <v>0</v>
      </c>
      <c r="T123" s="48">
        <v>2</v>
      </c>
      <c r="U123" s="49">
        <v>0</v>
      </c>
      <c r="V123" s="49">
        <v>0.005319</v>
      </c>
      <c r="W123" s="49">
        <v>0.008408</v>
      </c>
      <c r="X123" s="49">
        <v>0.612118</v>
      </c>
      <c r="Y123" s="49">
        <v>0.5</v>
      </c>
      <c r="Z123" s="49">
        <v>0</v>
      </c>
      <c r="AA123" s="73">
        <v>123</v>
      </c>
      <c r="AB123" s="73"/>
      <c r="AC123" s="74"/>
      <c r="AD123" s="80" t="s">
        <v>1495</v>
      </c>
      <c r="AE123" s="85" t="s">
        <v>1187</v>
      </c>
      <c r="AF123" s="80" t="s">
        <v>761</v>
      </c>
      <c r="AG123" s="80" t="s">
        <v>203</v>
      </c>
      <c r="AH123" s="80" t="s">
        <v>203</v>
      </c>
      <c r="AI123" s="80"/>
      <c r="AJ123" s="80"/>
      <c r="AK123" s="80"/>
      <c r="AL123" s="80"/>
      <c r="AM123" s="80">
        <v>5</v>
      </c>
      <c r="AN123" s="80">
        <v>0</v>
      </c>
      <c r="AO123" s="80"/>
      <c r="AP123" s="80"/>
      <c r="AQ123" s="80"/>
      <c r="AR123" s="80"/>
      <c r="AS123" s="80"/>
      <c r="AT123" s="80"/>
      <c r="AU123" s="83">
        <v>43483.86547453704</v>
      </c>
      <c r="AV123" s="85" t="s">
        <v>1187</v>
      </c>
      <c r="AW123" s="80" t="str">
        <f>REPLACE(INDEX(GroupVertices[Group],MATCH(Vertices[[#This Row],[Vertex]],GroupVertices[Vertex],0)),1,1,"")</f>
        <v>2</v>
      </c>
      <c r="AX123" s="48">
        <v>1</v>
      </c>
      <c r="AY123" s="49">
        <v>4.3478260869565215</v>
      </c>
      <c r="AZ123" s="48">
        <v>1</v>
      </c>
      <c r="BA123" s="49">
        <v>4.3478260869565215</v>
      </c>
      <c r="BB123" s="48">
        <v>0</v>
      </c>
      <c r="BC123" s="49">
        <v>0</v>
      </c>
      <c r="BD123" s="48">
        <v>21</v>
      </c>
      <c r="BE123" s="49">
        <v>91.30434782608695</v>
      </c>
      <c r="BF123" s="48">
        <v>23</v>
      </c>
      <c r="BG123" s="48"/>
      <c r="BH123" s="48"/>
      <c r="BI123" s="48"/>
      <c r="BJ123" s="48"/>
      <c r="BK123" s="48"/>
      <c r="BL123" s="48"/>
      <c r="BM123" s="121" t="s">
        <v>2701</v>
      </c>
      <c r="BN123" s="121" t="s">
        <v>2701</v>
      </c>
      <c r="BO123" s="121" t="s">
        <v>2965</v>
      </c>
      <c r="BP123" s="121" t="s">
        <v>2965</v>
      </c>
      <c r="BQ123" s="2"/>
      <c r="BR123" s="3"/>
      <c r="BS123" s="3"/>
      <c r="BT123" s="3"/>
      <c r="BU123" s="3"/>
    </row>
    <row r="124" spans="1:73" ht="15">
      <c r="A124" s="66" t="s">
        <v>360</v>
      </c>
      <c r="B124" s="67"/>
      <c r="C124" s="67"/>
      <c r="D124" s="68">
        <v>200</v>
      </c>
      <c r="E124" s="70"/>
      <c r="F124" s="67"/>
      <c r="G124" s="67"/>
      <c r="H124" s="71" t="s">
        <v>762</v>
      </c>
      <c r="I124" s="72"/>
      <c r="J124" s="72"/>
      <c r="K124" s="71" t="s">
        <v>762</v>
      </c>
      <c r="L124" s="75">
        <v>1</v>
      </c>
      <c r="M124" s="76">
        <v>4415.04638671875</v>
      </c>
      <c r="N124" s="76">
        <v>4076.95654296875</v>
      </c>
      <c r="O124" s="77"/>
      <c r="P124" s="78"/>
      <c r="Q124" s="78"/>
      <c r="R124" s="86"/>
      <c r="S124" s="48">
        <v>0</v>
      </c>
      <c r="T124" s="48">
        <v>1</v>
      </c>
      <c r="U124" s="49">
        <v>0</v>
      </c>
      <c r="V124" s="49">
        <v>0.005291</v>
      </c>
      <c r="W124" s="49">
        <v>0.007286</v>
      </c>
      <c r="X124" s="49">
        <v>0.3797</v>
      </c>
      <c r="Y124" s="49">
        <v>0</v>
      </c>
      <c r="Z124" s="49">
        <v>0</v>
      </c>
      <c r="AA124" s="73">
        <v>124</v>
      </c>
      <c r="AB124" s="73"/>
      <c r="AC124" s="74"/>
      <c r="AD124" s="80" t="s">
        <v>1495</v>
      </c>
      <c r="AE124" s="85" t="s">
        <v>1188</v>
      </c>
      <c r="AF124" s="80" t="s">
        <v>762</v>
      </c>
      <c r="AG124" s="80" t="s">
        <v>203</v>
      </c>
      <c r="AH124" s="80" t="s">
        <v>203</v>
      </c>
      <c r="AI124" s="80"/>
      <c r="AJ124" s="80"/>
      <c r="AK124" s="80"/>
      <c r="AL124" s="80"/>
      <c r="AM124" s="80">
        <v>0</v>
      </c>
      <c r="AN124" s="80">
        <v>0</v>
      </c>
      <c r="AO124" s="80"/>
      <c r="AP124" s="80"/>
      <c r="AQ124" s="80"/>
      <c r="AR124" s="80"/>
      <c r="AS124" s="80"/>
      <c r="AT124" s="80"/>
      <c r="AU124" s="83">
        <v>43483.84105324074</v>
      </c>
      <c r="AV124" s="85" t="s">
        <v>1188</v>
      </c>
      <c r="AW124" s="80" t="str">
        <f>REPLACE(INDEX(GroupVertices[Group],MATCH(Vertices[[#This Row],[Vertex]],GroupVertices[Vertex],0)),1,1,"")</f>
        <v>2</v>
      </c>
      <c r="AX124" s="48">
        <v>0</v>
      </c>
      <c r="AY124" s="49">
        <v>0</v>
      </c>
      <c r="AZ124" s="48">
        <v>0</v>
      </c>
      <c r="BA124" s="49">
        <v>0</v>
      </c>
      <c r="BB124" s="48">
        <v>0</v>
      </c>
      <c r="BC124" s="49">
        <v>0</v>
      </c>
      <c r="BD124" s="48">
        <v>2</v>
      </c>
      <c r="BE124" s="49">
        <v>100</v>
      </c>
      <c r="BF124" s="48">
        <v>2</v>
      </c>
      <c r="BG124" s="48"/>
      <c r="BH124" s="48"/>
      <c r="BI124" s="48"/>
      <c r="BJ124" s="48"/>
      <c r="BK124" s="48"/>
      <c r="BL124" s="48"/>
      <c r="BM124" s="121" t="s">
        <v>2702</v>
      </c>
      <c r="BN124" s="121" t="s">
        <v>2702</v>
      </c>
      <c r="BO124" s="121" t="s">
        <v>2966</v>
      </c>
      <c r="BP124" s="121" t="s">
        <v>2966</v>
      </c>
      <c r="BQ124" s="2"/>
      <c r="BR124" s="3"/>
      <c r="BS124" s="3"/>
      <c r="BT124" s="3"/>
      <c r="BU124" s="3"/>
    </row>
    <row r="125" spans="1:73" ht="409.5">
      <c r="A125" s="66" t="s">
        <v>362</v>
      </c>
      <c r="B125" s="67"/>
      <c r="C125" s="67"/>
      <c r="D125" s="68">
        <v>200</v>
      </c>
      <c r="E125" s="70"/>
      <c r="F125" s="67"/>
      <c r="G125" s="67"/>
      <c r="H125" s="50" t="s">
        <v>764</v>
      </c>
      <c r="I125" s="72"/>
      <c r="J125" s="72"/>
      <c r="K125" s="50" t="s">
        <v>764</v>
      </c>
      <c r="L125" s="75">
        <v>1</v>
      </c>
      <c r="M125" s="76">
        <v>2395.39453125</v>
      </c>
      <c r="N125" s="76">
        <v>210.54757690429688</v>
      </c>
      <c r="O125" s="77"/>
      <c r="P125" s="78"/>
      <c r="Q125" s="78"/>
      <c r="R125" s="86"/>
      <c r="S125" s="48">
        <v>0</v>
      </c>
      <c r="T125" s="48">
        <v>1</v>
      </c>
      <c r="U125" s="49">
        <v>0</v>
      </c>
      <c r="V125" s="49">
        <v>0.005291</v>
      </c>
      <c r="W125" s="49">
        <v>0.007286</v>
      </c>
      <c r="X125" s="49">
        <v>0.3797</v>
      </c>
      <c r="Y125" s="49">
        <v>0</v>
      </c>
      <c r="Z125" s="49">
        <v>0</v>
      </c>
      <c r="AA125" s="73">
        <v>125</v>
      </c>
      <c r="AB125" s="73"/>
      <c r="AC125" s="74"/>
      <c r="AD125" s="80" t="s">
        <v>1495</v>
      </c>
      <c r="AE125" s="85" t="s">
        <v>1190</v>
      </c>
      <c r="AF125" s="80" t="s">
        <v>764</v>
      </c>
      <c r="AG125" s="80" t="s">
        <v>203</v>
      </c>
      <c r="AH125" s="80" t="s">
        <v>203</v>
      </c>
      <c r="AI125" s="80"/>
      <c r="AJ125" s="80"/>
      <c r="AK125" s="80"/>
      <c r="AL125" s="80"/>
      <c r="AM125" s="80">
        <v>0</v>
      </c>
      <c r="AN125" s="80">
        <v>0</v>
      </c>
      <c r="AO125" s="80"/>
      <c r="AP125" s="80"/>
      <c r="AQ125" s="80"/>
      <c r="AR125" s="80"/>
      <c r="AS125" s="80"/>
      <c r="AT125" s="80"/>
      <c r="AU125" s="83">
        <v>43483.81359953704</v>
      </c>
      <c r="AV125" s="85" t="s">
        <v>1190</v>
      </c>
      <c r="AW125" s="80" t="str">
        <f>REPLACE(INDEX(GroupVertices[Group],MATCH(Vertices[[#This Row],[Vertex]],GroupVertices[Vertex],0)),1,1,"")</f>
        <v>2</v>
      </c>
      <c r="AX125" s="48">
        <v>0</v>
      </c>
      <c r="AY125" s="49">
        <v>0</v>
      </c>
      <c r="AZ125" s="48">
        <v>0</v>
      </c>
      <c r="BA125" s="49">
        <v>0</v>
      </c>
      <c r="BB125" s="48">
        <v>0</v>
      </c>
      <c r="BC125" s="49">
        <v>0</v>
      </c>
      <c r="BD125" s="48">
        <v>75</v>
      </c>
      <c r="BE125" s="49">
        <v>100</v>
      </c>
      <c r="BF125" s="48">
        <v>75</v>
      </c>
      <c r="BG125" s="48"/>
      <c r="BH125" s="48"/>
      <c r="BI125" s="48"/>
      <c r="BJ125" s="48"/>
      <c r="BK125" s="48"/>
      <c r="BL125" s="48"/>
      <c r="BM125" s="121" t="s">
        <v>2703</v>
      </c>
      <c r="BN125" s="121" t="s">
        <v>2703</v>
      </c>
      <c r="BO125" s="121" t="s">
        <v>2967</v>
      </c>
      <c r="BP125" s="121" t="s">
        <v>2967</v>
      </c>
      <c r="BQ125" s="2"/>
      <c r="BR125" s="3"/>
      <c r="BS125" s="3"/>
      <c r="BT125" s="3"/>
      <c r="BU125" s="3"/>
    </row>
    <row r="126" spans="1:73" ht="15">
      <c r="A126" s="66" t="s">
        <v>363</v>
      </c>
      <c r="B126" s="67"/>
      <c r="C126" s="67"/>
      <c r="D126" s="68">
        <v>200</v>
      </c>
      <c r="E126" s="70"/>
      <c r="F126" s="100" t="s">
        <v>1053</v>
      </c>
      <c r="G126" s="67"/>
      <c r="H126" s="71"/>
      <c r="I126" s="72"/>
      <c r="J126" s="72"/>
      <c r="K126" s="71"/>
      <c r="L126" s="75">
        <v>1</v>
      </c>
      <c r="M126" s="76">
        <v>1053.6114501953125</v>
      </c>
      <c r="N126" s="76">
        <v>682.9618530273438</v>
      </c>
      <c r="O126" s="77"/>
      <c r="P126" s="78"/>
      <c r="Q126" s="78"/>
      <c r="R126" s="86"/>
      <c r="S126" s="48">
        <v>0</v>
      </c>
      <c r="T126" s="48">
        <v>1</v>
      </c>
      <c r="U126" s="49">
        <v>0</v>
      </c>
      <c r="V126" s="49">
        <v>0.005291</v>
      </c>
      <c r="W126" s="49">
        <v>0.007286</v>
      </c>
      <c r="X126" s="49">
        <v>0.3797</v>
      </c>
      <c r="Y126" s="49">
        <v>0</v>
      </c>
      <c r="Z126" s="49">
        <v>0</v>
      </c>
      <c r="AA126" s="73">
        <v>126</v>
      </c>
      <c r="AB126" s="73"/>
      <c r="AC126" s="74"/>
      <c r="AD126" s="80" t="s">
        <v>1495</v>
      </c>
      <c r="AE126" s="85" t="s">
        <v>1191</v>
      </c>
      <c r="AF126" s="80"/>
      <c r="AG126" s="80" t="s">
        <v>203</v>
      </c>
      <c r="AH126" s="80" t="s">
        <v>203</v>
      </c>
      <c r="AI126" s="80"/>
      <c r="AJ126" s="80"/>
      <c r="AK126" s="85" t="s">
        <v>1053</v>
      </c>
      <c r="AL126" s="80"/>
      <c r="AM126" s="80">
        <v>0</v>
      </c>
      <c r="AN126" s="80">
        <v>0</v>
      </c>
      <c r="AO126" s="80"/>
      <c r="AP126" s="80"/>
      <c r="AQ126" s="80"/>
      <c r="AR126" s="80" t="s">
        <v>1044</v>
      </c>
      <c r="AS126" s="85" t="s">
        <v>1053</v>
      </c>
      <c r="AT126" s="80"/>
      <c r="AU126" s="83">
        <v>43483.80831018519</v>
      </c>
      <c r="AV126" s="85" t="s">
        <v>1191</v>
      </c>
      <c r="AW126" s="80" t="str">
        <f>REPLACE(INDEX(GroupVertices[Group],MATCH(Vertices[[#This Row],[Vertex]],GroupVertices[Vertex],0)),1,1,"")</f>
        <v>2</v>
      </c>
      <c r="AX126" s="48"/>
      <c r="AY126" s="49"/>
      <c r="AZ126" s="48"/>
      <c r="BA126" s="49"/>
      <c r="BB126" s="48"/>
      <c r="BC126" s="49"/>
      <c r="BD126" s="48"/>
      <c r="BE126" s="49"/>
      <c r="BF126" s="48"/>
      <c r="BG126" s="48"/>
      <c r="BH126" s="48"/>
      <c r="BI126" s="48"/>
      <c r="BJ126" s="48"/>
      <c r="BK126" s="48"/>
      <c r="BL126" s="48"/>
      <c r="BM126" s="121" t="s">
        <v>1497</v>
      </c>
      <c r="BN126" s="121" t="s">
        <v>1497</v>
      </c>
      <c r="BO126" s="121" t="s">
        <v>1497</v>
      </c>
      <c r="BP126" s="121" t="s">
        <v>1497</v>
      </c>
      <c r="BQ126" s="2"/>
      <c r="BR126" s="3"/>
      <c r="BS126" s="3"/>
      <c r="BT126" s="3"/>
      <c r="BU126" s="3"/>
    </row>
    <row r="127" spans="1:73" ht="15">
      <c r="A127" s="66" t="s">
        <v>364</v>
      </c>
      <c r="B127" s="67"/>
      <c r="C127" s="67"/>
      <c r="D127" s="68">
        <v>200</v>
      </c>
      <c r="E127" s="70"/>
      <c r="F127" s="67"/>
      <c r="G127" s="67"/>
      <c r="H127" s="71" t="s">
        <v>765</v>
      </c>
      <c r="I127" s="72"/>
      <c r="J127" s="72"/>
      <c r="K127" s="71" t="s">
        <v>765</v>
      </c>
      <c r="L127" s="75">
        <v>1</v>
      </c>
      <c r="M127" s="76">
        <v>1763.074951171875</v>
      </c>
      <c r="N127" s="76">
        <v>346.59033203125</v>
      </c>
      <c r="O127" s="77"/>
      <c r="P127" s="78"/>
      <c r="Q127" s="78"/>
      <c r="R127" s="86"/>
      <c r="S127" s="48">
        <v>0</v>
      </c>
      <c r="T127" s="48">
        <v>1</v>
      </c>
      <c r="U127" s="49">
        <v>0</v>
      </c>
      <c r="V127" s="49">
        <v>0.005291</v>
      </c>
      <c r="W127" s="49">
        <v>0.007286</v>
      </c>
      <c r="X127" s="49">
        <v>0.3797</v>
      </c>
      <c r="Y127" s="49">
        <v>0</v>
      </c>
      <c r="Z127" s="49">
        <v>0</v>
      </c>
      <c r="AA127" s="73">
        <v>127</v>
      </c>
      <c r="AB127" s="73"/>
      <c r="AC127" s="74"/>
      <c r="AD127" s="80" t="s">
        <v>1495</v>
      </c>
      <c r="AE127" s="85" t="s">
        <v>1192</v>
      </c>
      <c r="AF127" s="80" t="s">
        <v>765</v>
      </c>
      <c r="AG127" s="80" t="s">
        <v>203</v>
      </c>
      <c r="AH127" s="80" t="s">
        <v>203</v>
      </c>
      <c r="AI127" s="80"/>
      <c r="AJ127" s="80"/>
      <c r="AK127" s="80"/>
      <c r="AL127" s="80"/>
      <c r="AM127" s="80">
        <v>0</v>
      </c>
      <c r="AN127" s="80">
        <v>0</v>
      </c>
      <c r="AO127" s="80"/>
      <c r="AP127" s="80"/>
      <c r="AQ127" s="80"/>
      <c r="AR127" s="80"/>
      <c r="AS127" s="80"/>
      <c r="AT127" s="80"/>
      <c r="AU127" s="83">
        <v>43483.79069444445</v>
      </c>
      <c r="AV127" s="85" t="s">
        <v>1192</v>
      </c>
      <c r="AW127" s="80" t="str">
        <f>REPLACE(INDEX(GroupVertices[Group],MATCH(Vertices[[#This Row],[Vertex]],GroupVertices[Vertex],0)),1,1,"")</f>
        <v>2</v>
      </c>
      <c r="AX127" s="48">
        <v>0</v>
      </c>
      <c r="AY127" s="49">
        <v>0</v>
      </c>
      <c r="AZ127" s="48">
        <v>0</v>
      </c>
      <c r="BA127" s="49">
        <v>0</v>
      </c>
      <c r="BB127" s="48">
        <v>0</v>
      </c>
      <c r="BC127" s="49">
        <v>0</v>
      </c>
      <c r="BD127" s="48">
        <v>2</v>
      </c>
      <c r="BE127" s="49">
        <v>100</v>
      </c>
      <c r="BF127" s="48">
        <v>2</v>
      </c>
      <c r="BG127" s="48"/>
      <c r="BH127" s="48"/>
      <c r="BI127" s="48"/>
      <c r="BJ127" s="48"/>
      <c r="BK127" s="48"/>
      <c r="BL127" s="48"/>
      <c r="BM127" s="121" t="s">
        <v>2704</v>
      </c>
      <c r="BN127" s="121" t="s">
        <v>2704</v>
      </c>
      <c r="BO127" s="121" t="s">
        <v>2968</v>
      </c>
      <c r="BP127" s="121" t="s">
        <v>2968</v>
      </c>
      <c r="BQ127" s="2"/>
      <c r="BR127" s="3"/>
      <c r="BS127" s="3"/>
      <c r="BT127" s="3"/>
      <c r="BU127" s="3"/>
    </row>
    <row r="128" spans="1:73" ht="15">
      <c r="A128" s="66" t="s">
        <v>365</v>
      </c>
      <c r="B128" s="67"/>
      <c r="C128" s="67"/>
      <c r="D128" s="68">
        <v>200</v>
      </c>
      <c r="E128" s="70"/>
      <c r="F128" s="67"/>
      <c r="G128" s="67"/>
      <c r="H128" s="71" t="s">
        <v>766</v>
      </c>
      <c r="I128" s="72"/>
      <c r="J128" s="72"/>
      <c r="K128" s="71" t="s">
        <v>766</v>
      </c>
      <c r="L128" s="75">
        <v>1</v>
      </c>
      <c r="M128" s="76">
        <v>4151.76904296875</v>
      </c>
      <c r="N128" s="76">
        <v>600.5205688476562</v>
      </c>
      <c r="O128" s="77"/>
      <c r="P128" s="78"/>
      <c r="Q128" s="78"/>
      <c r="R128" s="86"/>
      <c r="S128" s="48">
        <v>0</v>
      </c>
      <c r="T128" s="48">
        <v>1</v>
      </c>
      <c r="U128" s="49">
        <v>0</v>
      </c>
      <c r="V128" s="49">
        <v>0.005291</v>
      </c>
      <c r="W128" s="49">
        <v>0.007286</v>
      </c>
      <c r="X128" s="49">
        <v>0.3797</v>
      </c>
      <c r="Y128" s="49">
        <v>0</v>
      </c>
      <c r="Z128" s="49">
        <v>0</v>
      </c>
      <c r="AA128" s="73">
        <v>128</v>
      </c>
      <c r="AB128" s="73"/>
      <c r="AC128" s="74"/>
      <c r="AD128" s="80" t="s">
        <v>1495</v>
      </c>
      <c r="AE128" s="85" t="s">
        <v>1193</v>
      </c>
      <c r="AF128" s="80" t="s">
        <v>766</v>
      </c>
      <c r="AG128" s="80" t="s">
        <v>203</v>
      </c>
      <c r="AH128" s="80" t="s">
        <v>203</v>
      </c>
      <c r="AI128" s="80"/>
      <c r="AJ128" s="80"/>
      <c r="AK128" s="80"/>
      <c r="AL128" s="80"/>
      <c r="AM128" s="80">
        <v>0</v>
      </c>
      <c r="AN128" s="80">
        <v>0</v>
      </c>
      <c r="AO128" s="80"/>
      <c r="AP128" s="80"/>
      <c r="AQ128" s="80"/>
      <c r="AR128" s="80"/>
      <c r="AS128" s="80"/>
      <c r="AT128" s="80"/>
      <c r="AU128" s="83">
        <v>43483.765543981484</v>
      </c>
      <c r="AV128" s="85" t="s">
        <v>1193</v>
      </c>
      <c r="AW128" s="80" t="str">
        <f>REPLACE(INDEX(GroupVertices[Group],MATCH(Vertices[[#This Row],[Vertex]],GroupVertices[Vertex],0)),1,1,"")</f>
        <v>2</v>
      </c>
      <c r="AX128" s="48">
        <v>0</v>
      </c>
      <c r="AY128" s="49">
        <v>0</v>
      </c>
      <c r="AZ128" s="48">
        <v>0</v>
      </c>
      <c r="BA128" s="49">
        <v>0</v>
      </c>
      <c r="BB128" s="48">
        <v>0</v>
      </c>
      <c r="BC128" s="49">
        <v>0</v>
      </c>
      <c r="BD128" s="48">
        <v>0</v>
      </c>
      <c r="BE128" s="49">
        <v>0</v>
      </c>
      <c r="BF128" s="48">
        <v>0</v>
      </c>
      <c r="BG128" s="48"/>
      <c r="BH128" s="48"/>
      <c r="BI128" s="48"/>
      <c r="BJ128" s="48"/>
      <c r="BK128" s="48"/>
      <c r="BL128" s="48"/>
      <c r="BM128" s="121" t="s">
        <v>1497</v>
      </c>
      <c r="BN128" s="121" t="s">
        <v>1497</v>
      </c>
      <c r="BO128" s="121" t="s">
        <v>1497</v>
      </c>
      <c r="BP128" s="121" t="s">
        <v>1497</v>
      </c>
      <c r="BQ128" s="2"/>
      <c r="BR128" s="3"/>
      <c r="BS128" s="3"/>
      <c r="BT128" s="3"/>
      <c r="BU128" s="3"/>
    </row>
    <row r="129" spans="1:73" ht="15">
      <c r="A129" s="66" t="s">
        <v>367</v>
      </c>
      <c r="B129" s="67"/>
      <c r="C129" s="67"/>
      <c r="D129" s="68">
        <v>210.95890410958904</v>
      </c>
      <c r="E129" s="70"/>
      <c r="F129" s="67"/>
      <c r="G129" s="67"/>
      <c r="H129" s="71" t="s">
        <v>768</v>
      </c>
      <c r="I129" s="72"/>
      <c r="J129" s="72"/>
      <c r="K129" s="71" t="s">
        <v>768</v>
      </c>
      <c r="L129" s="75">
        <v>11.670224119530417</v>
      </c>
      <c r="M129" s="76">
        <v>4546.21240234375</v>
      </c>
      <c r="N129" s="76">
        <v>878.9656982421875</v>
      </c>
      <c r="O129" s="77"/>
      <c r="P129" s="78"/>
      <c r="Q129" s="78"/>
      <c r="R129" s="86"/>
      <c r="S129" s="48">
        <v>0</v>
      </c>
      <c r="T129" s="48">
        <v>1</v>
      </c>
      <c r="U129" s="49">
        <v>0</v>
      </c>
      <c r="V129" s="49">
        <v>0.005291</v>
      </c>
      <c r="W129" s="49">
        <v>0.007286</v>
      </c>
      <c r="X129" s="49">
        <v>0.3797</v>
      </c>
      <c r="Y129" s="49">
        <v>0</v>
      </c>
      <c r="Z129" s="49">
        <v>0</v>
      </c>
      <c r="AA129" s="73">
        <v>129</v>
      </c>
      <c r="AB129" s="73"/>
      <c r="AC129" s="74"/>
      <c r="AD129" s="80" t="s">
        <v>1495</v>
      </c>
      <c r="AE129" s="85" t="s">
        <v>1195</v>
      </c>
      <c r="AF129" s="80" t="s">
        <v>768</v>
      </c>
      <c r="AG129" s="80" t="s">
        <v>203</v>
      </c>
      <c r="AH129" s="80" t="s">
        <v>203</v>
      </c>
      <c r="AI129" s="80"/>
      <c r="AJ129" s="80"/>
      <c r="AK129" s="80"/>
      <c r="AL129" s="80"/>
      <c r="AM129" s="80">
        <v>1</v>
      </c>
      <c r="AN129" s="80">
        <v>0</v>
      </c>
      <c r="AO129" s="80"/>
      <c r="AP129" s="80"/>
      <c r="AQ129" s="80"/>
      <c r="AR129" s="80"/>
      <c r="AS129" s="80"/>
      <c r="AT129" s="80"/>
      <c r="AU129" s="83">
        <v>43483.75653935185</v>
      </c>
      <c r="AV129" s="85" t="s">
        <v>1195</v>
      </c>
      <c r="AW129" s="80" t="str">
        <f>REPLACE(INDEX(GroupVertices[Group],MATCH(Vertices[[#This Row],[Vertex]],GroupVertices[Vertex],0)),1,1,"")</f>
        <v>2</v>
      </c>
      <c r="AX129" s="48">
        <v>0</v>
      </c>
      <c r="AY129" s="49">
        <v>0</v>
      </c>
      <c r="AZ129" s="48">
        <v>1</v>
      </c>
      <c r="BA129" s="49">
        <v>33.333333333333336</v>
      </c>
      <c r="BB129" s="48">
        <v>0</v>
      </c>
      <c r="BC129" s="49">
        <v>0</v>
      </c>
      <c r="BD129" s="48">
        <v>2</v>
      </c>
      <c r="BE129" s="49">
        <v>66.66666666666667</v>
      </c>
      <c r="BF129" s="48">
        <v>3</v>
      </c>
      <c r="BG129" s="48"/>
      <c r="BH129" s="48"/>
      <c r="BI129" s="48"/>
      <c r="BJ129" s="48"/>
      <c r="BK129" s="48"/>
      <c r="BL129" s="48"/>
      <c r="BM129" s="121" t="s">
        <v>2705</v>
      </c>
      <c r="BN129" s="121" t="s">
        <v>2705</v>
      </c>
      <c r="BO129" s="121" t="s">
        <v>2969</v>
      </c>
      <c r="BP129" s="121" t="s">
        <v>2969</v>
      </c>
      <c r="BQ129" s="2"/>
      <c r="BR129" s="3"/>
      <c r="BS129" s="3"/>
      <c r="BT129" s="3"/>
      <c r="BU129" s="3"/>
    </row>
    <row r="130" spans="1:73" ht="15">
      <c r="A130" s="66" t="s">
        <v>369</v>
      </c>
      <c r="B130" s="67"/>
      <c r="C130" s="67"/>
      <c r="D130" s="68">
        <v>200</v>
      </c>
      <c r="E130" s="70"/>
      <c r="F130" s="67"/>
      <c r="G130" s="67"/>
      <c r="H130" s="71" t="s">
        <v>770</v>
      </c>
      <c r="I130" s="72"/>
      <c r="J130" s="72"/>
      <c r="K130" s="71" t="s">
        <v>770</v>
      </c>
      <c r="L130" s="75">
        <v>1</v>
      </c>
      <c r="M130" s="76">
        <v>888.39794921875</v>
      </c>
      <c r="N130" s="76">
        <v>933.3309326171875</v>
      </c>
      <c r="O130" s="77"/>
      <c r="P130" s="78"/>
      <c r="Q130" s="78"/>
      <c r="R130" s="86"/>
      <c r="S130" s="48">
        <v>0</v>
      </c>
      <c r="T130" s="48">
        <v>1</v>
      </c>
      <c r="U130" s="49">
        <v>0</v>
      </c>
      <c r="V130" s="49">
        <v>0.005291</v>
      </c>
      <c r="W130" s="49">
        <v>0.007286</v>
      </c>
      <c r="X130" s="49">
        <v>0.3797</v>
      </c>
      <c r="Y130" s="49">
        <v>0</v>
      </c>
      <c r="Z130" s="49">
        <v>0</v>
      </c>
      <c r="AA130" s="73">
        <v>130</v>
      </c>
      <c r="AB130" s="73"/>
      <c r="AC130" s="74"/>
      <c r="AD130" s="80" t="s">
        <v>1495</v>
      </c>
      <c r="AE130" s="85" t="s">
        <v>1197</v>
      </c>
      <c r="AF130" s="80" t="s">
        <v>770</v>
      </c>
      <c r="AG130" s="80" t="s">
        <v>203</v>
      </c>
      <c r="AH130" s="80" t="s">
        <v>203</v>
      </c>
      <c r="AI130" s="80"/>
      <c r="AJ130" s="80"/>
      <c r="AK130" s="80"/>
      <c r="AL130" s="80"/>
      <c r="AM130" s="80">
        <v>0</v>
      </c>
      <c r="AN130" s="80">
        <v>0</v>
      </c>
      <c r="AO130" s="80"/>
      <c r="AP130" s="80"/>
      <c r="AQ130" s="80"/>
      <c r="AR130" s="80"/>
      <c r="AS130" s="80"/>
      <c r="AT130" s="80"/>
      <c r="AU130" s="83">
        <v>43483.734930555554</v>
      </c>
      <c r="AV130" s="85" t="s">
        <v>1197</v>
      </c>
      <c r="AW130" s="80" t="str">
        <f>REPLACE(INDEX(GroupVertices[Group],MATCH(Vertices[[#This Row],[Vertex]],GroupVertices[Vertex],0)),1,1,"")</f>
        <v>2</v>
      </c>
      <c r="AX130" s="48">
        <v>0</v>
      </c>
      <c r="AY130" s="49">
        <v>0</v>
      </c>
      <c r="AZ130" s="48">
        <v>0</v>
      </c>
      <c r="BA130" s="49">
        <v>0</v>
      </c>
      <c r="BB130" s="48">
        <v>0</v>
      </c>
      <c r="BC130" s="49">
        <v>0</v>
      </c>
      <c r="BD130" s="48">
        <v>3</v>
      </c>
      <c r="BE130" s="49">
        <v>100</v>
      </c>
      <c r="BF130" s="48">
        <v>3</v>
      </c>
      <c r="BG130" s="48"/>
      <c r="BH130" s="48"/>
      <c r="BI130" s="48"/>
      <c r="BJ130" s="48"/>
      <c r="BK130" s="48"/>
      <c r="BL130" s="48"/>
      <c r="BM130" s="121" t="s">
        <v>2706</v>
      </c>
      <c r="BN130" s="121" t="s">
        <v>2706</v>
      </c>
      <c r="BO130" s="121" t="s">
        <v>2970</v>
      </c>
      <c r="BP130" s="121" t="s">
        <v>2970</v>
      </c>
      <c r="BQ130" s="2"/>
      <c r="BR130" s="3"/>
      <c r="BS130" s="3"/>
      <c r="BT130" s="3"/>
      <c r="BU130" s="3"/>
    </row>
    <row r="131" spans="1:73" ht="15">
      <c r="A131" s="66" t="s">
        <v>370</v>
      </c>
      <c r="B131" s="67"/>
      <c r="C131" s="67"/>
      <c r="D131" s="68">
        <v>200</v>
      </c>
      <c r="E131" s="70"/>
      <c r="F131" s="67"/>
      <c r="G131" s="67"/>
      <c r="H131" s="71" t="s">
        <v>771</v>
      </c>
      <c r="I131" s="72"/>
      <c r="J131" s="72"/>
      <c r="K131" s="71" t="s">
        <v>771</v>
      </c>
      <c r="L131" s="75">
        <v>1</v>
      </c>
      <c r="M131" s="76">
        <v>9033.06640625</v>
      </c>
      <c r="N131" s="76">
        <v>518.0696411132812</v>
      </c>
      <c r="O131" s="77"/>
      <c r="P131" s="78"/>
      <c r="Q131" s="78"/>
      <c r="R131" s="86"/>
      <c r="S131" s="48">
        <v>0</v>
      </c>
      <c r="T131" s="48">
        <v>1</v>
      </c>
      <c r="U131" s="49">
        <v>0</v>
      </c>
      <c r="V131" s="49">
        <v>0.111111</v>
      </c>
      <c r="W131" s="49">
        <v>0</v>
      </c>
      <c r="X131" s="49">
        <v>0.585365</v>
      </c>
      <c r="Y131" s="49">
        <v>0</v>
      </c>
      <c r="Z131" s="49">
        <v>0</v>
      </c>
      <c r="AA131" s="73">
        <v>131</v>
      </c>
      <c r="AB131" s="73"/>
      <c r="AC131" s="74"/>
      <c r="AD131" s="80" t="s">
        <v>1495</v>
      </c>
      <c r="AE131" s="85" t="s">
        <v>1198</v>
      </c>
      <c r="AF131" s="80" t="s">
        <v>771</v>
      </c>
      <c r="AG131" s="80" t="s">
        <v>203</v>
      </c>
      <c r="AH131" s="80" t="s">
        <v>203</v>
      </c>
      <c r="AI131" s="80"/>
      <c r="AJ131" s="80"/>
      <c r="AK131" s="80"/>
      <c r="AL131" s="80"/>
      <c r="AM131" s="80">
        <v>0</v>
      </c>
      <c r="AN131" s="80">
        <v>0</v>
      </c>
      <c r="AO131" s="80"/>
      <c r="AP131" s="80"/>
      <c r="AQ131" s="80"/>
      <c r="AR131" s="80"/>
      <c r="AS131" s="80"/>
      <c r="AT131" s="80"/>
      <c r="AU131" s="83">
        <v>43489.9943287037</v>
      </c>
      <c r="AV131" s="85" t="s">
        <v>1198</v>
      </c>
      <c r="AW131" s="80" t="str">
        <f>REPLACE(INDEX(GroupVertices[Group],MATCH(Vertices[[#This Row],[Vertex]],GroupVertices[Vertex],0)),1,1,"")</f>
        <v>10</v>
      </c>
      <c r="AX131" s="48">
        <v>0</v>
      </c>
      <c r="AY131" s="49">
        <v>0</v>
      </c>
      <c r="AZ131" s="48">
        <v>2</v>
      </c>
      <c r="BA131" s="49">
        <v>16.666666666666668</v>
      </c>
      <c r="BB131" s="48">
        <v>0</v>
      </c>
      <c r="BC131" s="49">
        <v>0</v>
      </c>
      <c r="BD131" s="48">
        <v>10</v>
      </c>
      <c r="BE131" s="49">
        <v>83.33333333333333</v>
      </c>
      <c r="BF131" s="48">
        <v>12</v>
      </c>
      <c r="BG131" s="48"/>
      <c r="BH131" s="48"/>
      <c r="BI131" s="48"/>
      <c r="BJ131" s="48"/>
      <c r="BK131" s="48"/>
      <c r="BL131" s="48"/>
      <c r="BM131" s="121" t="s">
        <v>2707</v>
      </c>
      <c r="BN131" s="121" t="s">
        <v>2707</v>
      </c>
      <c r="BO131" s="121" t="s">
        <v>2971</v>
      </c>
      <c r="BP131" s="121" t="s">
        <v>2971</v>
      </c>
      <c r="BQ131" s="2"/>
      <c r="BR131" s="3"/>
      <c r="BS131" s="3"/>
      <c r="BT131" s="3"/>
      <c r="BU131" s="3"/>
    </row>
    <row r="132" spans="1:73" ht="15">
      <c r="A132" s="66" t="s">
        <v>627</v>
      </c>
      <c r="B132" s="67"/>
      <c r="C132" s="67"/>
      <c r="D132" s="68">
        <v>1000</v>
      </c>
      <c r="E132" s="70"/>
      <c r="F132" s="100" t="s">
        <v>1456</v>
      </c>
      <c r="G132" s="67"/>
      <c r="H132" s="71" t="s">
        <v>640</v>
      </c>
      <c r="I132" s="72"/>
      <c r="J132" s="72"/>
      <c r="K132" s="71" t="s">
        <v>640</v>
      </c>
      <c r="L132" s="75">
        <v>1676.2251867662753</v>
      </c>
      <c r="M132" s="76">
        <v>9422.3603515625</v>
      </c>
      <c r="N132" s="76">
        <v>889.0089111328125</v>
      </c>
      <c r="O132" s="77"/>
      <c r="P132" s="78"/>
      <c r="Q132" s="78"/>
      <c r="R132" s="86"/>
      <c r="S132" s="48">
        <v>6</v>
      </c>
      <c r="T132" s="48">
        <v>1</v>
      </c>
      <c r="U132" s="49">
        <v>20</v>
      </c>
      <c r="V132" s="49">
        <v>0.2</v>
      </c>
      <c r="W132" s="49">
        <v>0</v>
      </c>
      <c r="X132" s="49">
        <v>3.073166</v>
      </c>
      <c r="Y132" s="49">
        <v>0</v>
      </c>
      <c r="Z132" s="49">
        <v>0</v>
      </c>
      <c r="AA132" s="73">
        <v>132</v>
      </c>
      <c r="AB132" s="73"/>
      <c r="AC132" s="74"/>
      <c r="AD132" s="80" t="s">
        <v>1496</v>
      </c>
      <c r="AE132" s="85" t="s">
        <v>650</v>
      </c>
      <c r="AF132" s="80" t="s">
        <v>640</v>
      </c>
      <c r="AG132" s="80" t="s">
        <v>212</v>
      </c>
      <c r="AH132" s="80"/>
      <c r="AI132" s="80" t="s">
        <v>1453</v>
      </c>
      <c r="AJ132" s="83">
        <v>43484.75162037037</v>
      </c>
      <c r="AK132" s="85" t="s">
        <v>1456</v>
      </c>
      <c r="AL132" s="85" t="s">
        <v>650</v>
      </c>
      <c r="AM132" s="80">
        <v>157</v>
      </c>
      <c r="AN132" s="80">
        <v>5</v>
      </c>
      <c r="AO132" s="80">
        <v>37</v>
      </c>
      <c r="AP132" s="80"/>
      <c r="AQ132" s="80"/>
      <c r="AR132" s="80"/>
      <c r="AS132" s="80"/>
      <c r="AT132" s="80"/>
      <c r="AU132" s="80"/>
      <c r="AV132" s="80"/>
      <c r="AW132" s="80" t="str">
        <f>REPLACE(INDEX(GroupVertices[Group],MATCH(Vertices[[#This Row],[Vertex]],GroupVertices[Vertex],0)),1,1,"")</f>
        <v>10</v>
      </c>
      <c r="AX132" s="48"/>
      <c r="AY132" s="49"/>
      <c r="AZ132" s="48"/>
      <c r="BA132" s="49"/>
      <c r="BB132" s="48"/>
      <c r="BC132" s="49"/>
      <c r="BD132" s="48"/>
      <c r="BE132" s="49"/>
      <c r="BF132" s="48"/>
      <c r="BG132" s="48"/>
      <c r="BH132" s="48"/>
      <c r="BI132" s="48"/>
      <c r="BJ132" s="48"/>
      <c r="BK132" s="48"/>
      <c r="BL132" s="48"/>
      <c r="BM132" s="121" t="s">
        <v>1497</v>
      </c>
      <c r="BN132" s="121" t="s">
        <v>1497</v>
      </c>
      <c r="BO132" s="121" t="s">
        <v>1497</v>
      </c>
      <c r="BP132" s="121" t="s">
        <v>1497</v>
      </c>
      <c r="BQ132" s="2"/>
      <c r="BR132" s="3"/>
      <c r="BS132" s="3"/>
      <c r="BT132" s="3"/>
      <c r="BU132" s="3"/>
    </row>
    <row r="133" spans="1:73" ht="15">
      <c r="A133" s="66" t="s">
        <v>371</v>
      </c>
      <c r="B133" s="67"/>
      <c r="C133" s="67"/>
      <c r="D133" s="68">
        <v>200</v>
      </c>
      <c r="E133" s="70"/>
      <c r="F133" s="67"/>
      <c r="G133" s="67"/>
      <c r="H133" s="71" t="s">
        <v>772</v>
      </c>
      <c r="I133" s="72"/>
      <c r="J133" s="72"/>
      <c r="K133" s="71" t="s">
        <v>772</v>
      </c>
      <c r="L133" s="75">
        <v>1</v>
      </c>
      <c r="M133" s="76">
        <v>9084.7294921875</v>
      </c>
      <c r="N133" s="76">
        <v>1375.3717041015625</v>
      </c>
      <c r="O133" s="77"/>
      <c r="P133" s="78"/>
      <c r="Q133" s="78"/>
      <c r="R133" s="86"/>
      <c r="S133" s="48">
        <v>0</v>
      </c>
      <c r="T133" s="48">
        <v>1</v>
      </c>
      <c r="U133" s="49">
        <v>0</v>
      </c>
      <c r="V133" s="49">
        <v>0.111111</v>
      </c>
      <c r="W133" s="49">
        <v>0</v>
      </c>
      <c r="X133" s="49">
        <v>0.585365</v>
      </c>
      <c r="Y133" s="49">
        <v>0</v>
      </c>
      <c r="Z133" s="49">
        <v>0</v>
      </c>
      <c r="AA133" s="73">
        <v>133</v>
      </c>
      <c r="AB133" s="73"/>
      <c r="AC133" s="74"/>
      <c r="AD133" s="80" t="s">
        <v>1495</v>
      </c>
      <c r="AE133" s="85" t="s">
        <v>1199</v>
      </c>
      <c r="AF133" s="80" t="s">
        <v>772</v>
      </c>
      <c r="AG133" s="80" t="s">
        <v>203</v>
      </c>
      <c r="AH133" s="80" t="s">
        <v>203</v>
      </c>
      <c r="AI133" s="80"/>
      <c r="AJ133" s="80"/>
      <c r="AK133" s="80"/>
      <c r="AL133" s="80"/>
      <c r="AM133" s="80">
        <v>0</v>
      </c>
      <c r="AN133" s="80">
        <v>0</v>
      </c>
      <c r="AO133" s="80"/>
      <c r="AP133" s="80"/>
      <c r="AQ133" s="80"/>
      <c r="AR133" s="80"/>
      <c r="AS133" s="80"/>
      <c r="AT133" s="80"/>
      <c r="AU133" s="83">
        <v>43486.15204861111</v>
      </c>
      <c r="AV133" s="85" t="s">
        <v>1199</v>
      </c>
      <c r="AW133" s="80" t="str">
        <f>REPLACE(INDEX(GroupVertices[Group],MATCH(Vertices[[#This Row],[Vertex]],GroupVertices[Vertex],0)),1,1,"")</f>
        <v>10</v>
      </c>
      <c r="AX133" s="48">
        <v>0</v>
      </c>
      <c r="AY133" s="49">
        <v>0</v>
      </c>
      <c r="AZ133" s="48">
        <v>0</v>
      </c>
      <c r="BA133" s="49">
        <v>0</v>
      </c>
      <c r="BB133" s="48">
        <v>0</v>
      </c>
      <c r="BC133" s="49">
        <v>0</v>
      </c>
      <c r="BD133" s="48">
        <v>20</v>
      </c>
      <c r="BE133" s="49">
        <v>100</v>
      </c>
      <c r="BF133" s="48">
        <v>20</v>
      </c>
      <c r="BG133" s="48"/>
      <c r="BH133" s="48"/>
      <c r="BI133" s="48"/>
      <c r="BJ133" s="48"/>
      <c r="BK133" s="48"/>
      <c r="BL133" s="48"/>
      <c r="BM133" s="121" t="s">
        <v>3243</v>
      </c>
      <c r="BN133" s="121" t="s">
        <v>3243</v>
      </c>
      <c r="BO133" s="121" t="s">
        <v>3306</v>
      </c>
      <c r="BP133" s="121" t="s">
        <v>3306</v>
      </c>
      <c r="BQ133" s="2"/>
      <c r="BR133" s="3"/>
      <c r="BS133" s="3"/>
      <c r="BT133" s="3"/>
      <c r="BU133" s="3"/>
    </row>
    <row r="134" spans="1:73" ht="15">
      <c r="A134" s="66" t="s">
        <v>372</v>
      </c>
      <c r="B134" s="67"/>
      <c r="C134" s="67"/>
      <c r="D134" s="68">
        <v>200</v>
      </c>
      <c r="E134" s="70"/>
      <c r="F134" s="67"/>
      <c r="G134" s="67"/>
      <c r="H134" s="71" t="s">
        <v>773</v>
      </c>
      <c r="I134" s="72"/>
      <c r="J134" s="72"/>
      <c r="K134" s="71" t="s">
        <v>773</v>
      </c>
      <c r="L134" s="75">
        <v>1</v>
      </c>
      <c r="M134" s="76">
        <v>9871.6240234375</v>
      </c>
      <c r="N134" s="76">
        <v>817.6737670898438</v>
      </c>
      <c r="O134" s="77"/>
      <c r="P134" s="78"/>
      <c r="Q134" s="78"/>
      <c r="R134" s="86"/>
      <c r="S134" s="48">
        <v>0</v>
      </c>
      <c r="T134" s="48">
        <v>1</v>
      </c>
      <c r="U134" s="49">
        <v>0</v>
      </c>
      <c r="V134" s="49">
        <v>0.111111</v>
      </c>
      <c r="W134" s="49">
        <v>0</v>
      </c>
      <c r="X134" s="49">
        <v>0.585365</v>
      </c>
      <c r="Y134" s="49">
        <v>0</v>
      </c>
      <c r="Z134" s="49">
        <v>0</v>
      </c>
      <c r="AA134" s="73">
        <v>134</v>
      </c>
      <c r="AB134" s="73"/>
      <c r="AC134" s="74"/>
      <c r="AD134" s="80" t="s">
        <v>1495</v>
      </c>
      <c r="AE134" s="85" t="s">
        <v>1200</v>
      </c>
      <c r="AF134" s="80" t="s">
        <v>773</v>
      </c>
      <c r="AG134" s="80" t="s">
        <v>203</v>
      </c>
      <c r="AH134" s="80" t="s">
        <v>203</v>
      </c>
      <c r="AI134" s="80"/>
      <c r="AJ134" s="80"/>
      <c r="AK134" s="80"/>
      <c r="AL134" s="80"/>
      <c r="AM134" s="80">
        <v>0</v>
      </c>
      <c r="AN134" s="80">
        <v>0</v>
      </c>
      <c r="AO134" s="80"/>
      <c r="AP134" s="80"/>
      <c r="AQ134" s="80"/>
      <c r="AR134" s="80"/>
      <c r="AS134" s="80"/>
      <c r="AT134" s="80"/>
      <c r="AU134" s="83">
        <v>43485.46980324074</v>
      </c>
      <c r="AV134" s="85" t="s">
        <v>1200</v>
      </c>
      <c r="AW134" s="80" t="str">
        <f>REPLACE(INDEX(GroupVertices[Group],MATCH(Vertices[[#This Row],[Vertex]],GroupVertices[Vertex],0)),1,1,"")</f>
        <v>10</v>
      </c>
      <c r="AX134" s="48">
        <v>0</v>
      </c>
      <c r="AY134" s="49">
        <v>0</v>
      </c>
      <c r="AZ134" s="48">
        <v>1</v>
      </c>
      <c r="BA134" s="49">
        <v>11.11111111111111</v>
      </c>
      <c r="BB134" s="48">
        <v>0</v>
      </c>
      <c r="BC134" s="49">
        <v>0</v>
      </c>
      <c r="BD134" s="48">
        <v>8</v>
      </c>
      <c r="BE134" s="49">
        <v>88.88888888888889</v>
      </c>
      <c r="BF134" s="48">
        <v>9</v>
      </c>
      <c r="BG134" s="48"/>
      <c r="BH134" s="48"/>
      <c r="BI134" s="48"/>
      <c r="BJ134" s="48"/>
      <c r="BK134" s="48"/>
      <c r="BL134" s="48"/>
      <c r="BM134" s="121" t="s">
        <v>2708</v>
      </c>
      <c r="BN134" s="121" t="s">
        <v>2708</v>
      </c>
      <c r="BO134" s="121" t="s">
        <v>2972</v>
      </c>
      <c r="BP134" s="121" t="s">
        <v>2972</v>
      </c>
      <c r="BQ134" s="2"/>
      <c r="BR134" s="3"/>
      <c r="BS134" s="3"/>
      <c r="BT134" s="3"/>
      <c r="BU134" s="3"/>
    </row>
    <row r="135" spans="1:73" ht="15">
      <c r="A135" s="66" t="s">
        <v>373</v>
      </c>
      <c r="B135" s="67"/>
      <c r="C135" s="67"/>
      <c r="D135" s="68">
        <v>200</v>
      </c>
      <c r="E135" s="70"/>
      <c r="F135" s="67"/>
      <c r="G135" s="67"/>
      <c r="H135" s="71" t="s">
        <v>774</v>
      </c>
      <c r="I135" s="72"/>
      <c r="J135" s="72"/>
      <c r="K135" s="71" t="s">
        <v>774</v>
      </c>
      <c r="L135" s="75">
        <v>1</v>
      </c>
      <c r="M135" s="76">
        <v>9519.39453125</v>
      </c>
      <c r="N135" s="76">
        <v>173.39306640625</v>
      </c>
      <c r="O135" s="77"/>
      <c r="P135" s="78"/>
      <c r="Q135" s="78"/>
      <c r="R135" s="86"/>
      <c r="S135" s="48">
        <v>0</v>
      </c>
      <c r="T135" s="48">
        <v>1</v>
      </c>
      <c r="U135" s="49">
        <v>0</v>
      </c>
      <c r="V135" s="49">
        <v>0.111111</v>
      </c>
      <c r="W135" s="49">
        <v>0</v>
      </c>
      <c r="X135" s="49">
        <v>0.585365</v>
      </c>
      <c r="Y135" s="49">
        <v>0</v>
      </c>
      <c r="Z135" s="49">
        <v>0</v>
      </c>
      <c r="AA135" s="73">
        <v>135</v>
      </c>
      <c r="AB135" s="73"/>
      <c r="AC135" s="74"/>
      <c r="AD135" s="80" t="s">
        <v>1495</v>
      </c>
      <c r="AE135" s="85" t="s">
        <v>1201</v>
      </c>
      <c r="AF135" s="80" t="s">
        <v>774</v>
      </c>
      <c r="AG135" s="80" t="s">
        <v>203</v>
      </c>
      <c r="AH135" s="80" t="s">
        <v>203</v>
      </c>
      <c r="AI135" s="80"/>
      <c r="AJ135" s="80"/>
      <c r="AK135" s="80"/>
      <c r="AL135" s="80"/>
      <c r="AM135" s="80">
        <v>0</v>
      </c>
      <c r="AN135" s="80">
        <v>0</v>
      </c>
      <c r="AO135" s="80"/>
      <c r="AP135" s="80"/>
      <c r="AQ135" s="80"/>
      <c r="AR135" s="80"/>
      <c r="AS135" s="80"/>
      <c r="AT135" s="80"/>
      <c r="AU135" s="83">
        <v>43485.44321759259</v>
      </c>
      <c r="AV135" s="85" t="s">
        <v>1201</v>
      </c>
      <c r="AW135" s="80" t="str">
        <f>REPLACE(INDEX(GroupVertices[Group],MATCH(Vertices[[#This Row],[Vertex]],GroupVertices[Vertex],0)),1,1,"")</f>
        <v>10</v>
      </c>
      <c r="AX135" s="48">
        <v>3</v>
      </c>
      <c r="AY135" s="49">
        <v>20</v>
      </c>
      <c r="AZ135" s="48">
        <v>1</v>
      </c>
      <c r="BA135" s="49">
        <v>6.666666666666667</v>
      </c>
      <c r="BB135" s="48">
        <v>0</v>
      </c>
      <c r="BC135" s="49">
        <v>0</v>
      </c>
      <c r="BD135" s="48">
        <v>11</v>
      </c>
      <c r="BE135" s="49">
        <v>73.33333333333333</v>
      </c>
      <c r="BF135" s="48">
        <v>15</v>
      </c>
      <c r="BG135" s="48"/>
      <c r="BH135" s="48"/>
      <c r="BI135" s="48"/>
      <c r="BJ135" s="48"/>
      <c r="BK135" s="48"/>
      <c r="BL135" s="48"/>
      <c r="BM135" s="121" t="s">
        <v>2709</v>
      </c>
      <c r="BN135" s="121" t="s">
        <v>2709</v>
      </c>
      <c r="BO135" s="121" t="s">
        <v>2973</v>
      </c>
      <c r="BP135" s="121" t="s">
        <v>2973</v>
      </c>
      <c r="BQ135" s="2"/>
      <c r="BR135" s="3"/>
      <c r="BS135" s="3"/>
      <c r="BT135" s="3"/>
      <c r="BU135" s="3"/>
    </row>
    <row r="136" spans="1:73" ht="15">
      <c r="A136" s="66" t="s">
        <v>374</v>
      </c>
      <c r="B136" s="67"/>
      <c r="C136" s="67"/>
      <c r="D136" s="68">
        <v>200</v>
      </c>
      <c r="E136" s="70"/>
      <c r="F136" s="67"/>
      <c r="G136" s="67"/>
      <c r="H136" s="71" t="s">
        <v>775</v>
      </c>
      <c r="I136" s="72"/>
      <c r="J136" s="72"/>
      <c r="K136" s="71" t="s">
        <v>775</v>
      </c>
      <c r="L136" s="75">
        <v>1</v>
      </c>
      <c r="M136" s="76">
        <v>9602.9853515625</v>
      </c>
      <c r="N136" s="76">
        <v>1560.53759765625</v>
      </c>
      <c r="O136" s="77"/>
      <c r="P136" s="78"/>
      <c r="Q136" s="78"/>
      <c r="R136" s="86"/>
      <c r="S136" s="48">
        <v>0</v>
      </c>
      <c r="T136" s="48">
        <v>1</v>
      </c>
      <c r="U136" s="49">
        <v>0</v>
      </c>
      <c r="V136" s="49">
        <v>0.111111</v>
      </c>
      <c r="W136" s="49">
        <v>0</v>
      </c>
      <c r="X136" s="49">
        <v>0.585365</v>
      </c>
      <c r="Y136" s="49">
        <v>0</v>
      </c>
      <c r="Z136" s="49">
        <v>0</v>
      </c>
      <c r="AA136" s="73">
        <v>136</v>
      </c>
      <c r="AB136" s="73"/>
      <c r="AC136" s="74"/>
      <c r="AD136" s="80" t="s">
        <v>1495</v>
      </c>
      <c r="AE136" s="85" t="s">
        <v>1202</v>
      </c>
      <c r="AF136" s="80" t="s">
        <v>775</v>
      </c>
      <c r="AG136" s="80" t="s">
        <v>203</v>
      </c>
      <c r="AH136" s="80" t="s">
        <v>203</v>
      </c>
      <c r="AI136" s="80"/>
      <c r="AJ136" s="80"/>
      <c r="AK136" s="80"/>
      <c r="AL136" s="80"/>
      <c r="AM136" s="80">
        <v>0</v>
      </c>
      <c r="AN136" s="80">
        <v>0</v>
      </c>
      <c r="AO136" s="80"/>
      <c r="AP136" s="80"/>
      <c r="AQ136" s="80"/>
      <c r="AR136" s="80"/>
      <c r="AS136" s="80"/>
      <c r="AT136" s="80"/>
      <c r="AU136" s="83">
        <v>43485.30144675926</v>
      </c>
      <c r="AV136" s="85" t="s">
        <v>1202</v>
      </c>
      <c r="AW136" s="80" t="str">
        <f>REPLACE(INDEX(GroupVertices[Group],MATCH(Vertices[[#This Row],[Vertex]],GroupVertices[Vertex],0)),1,1,"")</f>
        <v>10</v>
      </c>
      <c r="AX136" s="48">
        <v>0</v>
      </c>
      <c r="AY136" s="49">
        <v>0</v>
      </c>
      <c r="AZ136" s="48">
        <v>3</v>
      </c>
      <c r="BA136" s="49">
        <v>15</v>
      </c>
      <c r="BB136" s="48">
        <v>0</v>
      </c>
      <c r="BC136" s="49">
        <v>0</v>
      </c>
      <c r="BD136" s="48">
        <v>17</v>
      </c>
      <c r="BE136" s="49">
        <v>85</v>
      </c>
      <c r="BF136" s="48">
        <v>20</v>
      </c>
      <c r="BG136" s="48"/>
      <c r="BH136" s="48"/>
      <c r="BI136" s="48"/>
      <c r="BJ136" s="48"/>
      <c r="BK136" s="48"/>
      <c r="BL136" s="48"/>
      <c r="BM136" s="121" t="s">
        <v>2710</v>
      </c>
      <c r="BN136" s="121" t="s">
        <v>2710</v>
      </c>
      <c r="BO136" s="121" t="s">
        <v>2974</v>
      </c>
      <c r="BP136" s="121" t="s">
        <v>2974</v>
      </c>
      <c r="BQ136" s="2"/>
      <c r="BR136" s="3"/>
      <c r="BS136" s="3"/>
      <c r="BT136" s="3"/>
      <c r="BU136" s="3"/>
    </row>
    <row r="137" spans="1:73" ht="15">
      <c r="A137" s="66" t="s">
        <v>375</v>
      </c>
      <c r="B137" s="67"/>
      <c r="C137" s="67"/>
      <c r="D137" s="68">
        <v>210.95890410958904</v>
      </c>
      <c r="E137" s="70"/>
      <c r="F137" s="67"/>
      <c r="G137" s="67"/>
      <c r="H137" s="71" t="s">
        <v>776</v>
      </c>
      <c r="I137" s="72"/>
      <c r="J137" s="72"/>
      <c r="K137" s="71" t="s">
        <v>776</v>
      </c>
      <c r="L137" s="75">
        <v>11.670224119530417</v>
      </c>
      <c r="M137" s="76">
        <v>7474.15283203125</v>
      </c>
      <c r="N137" s="76">
        <v>9345.2294921875</v>
      </c>
      <c r="O137" s="77"/>
      <c r="P137" s="78"/>
      <c r="Q137" s="78"/>
      <c r="R137" s="86"/>
      <c r="S137" s="48">
        <v>0</v>
      </c>
      <c r="T137" s="48">
        <v>1</v>
      </c>
      <c r="U137" s="49">
        <v>0</v>
      </c>
      <c r="V137" s="49">
        <v>0.011236</v>
      </c>
      <c r="W137" s="49">
        <v>0</v>
      </c>
      <c r="X137" s="49">
        <v>0.454428</v>
      </c>
      <c r="Y137" s="49">
        <v>0</v>
      </c>
      <c r="Z137" s="49">
        <v>0</v>
      </c>
      <c r="AA137" s="73">
        <v>137</v>
      </c>
      <c r="AB137" s="73"/>
      <c r="AC137" s="74"/>
      <c r="AD137" s="80" t="s">
        <v>1495</v>
      </c>
      <c r="AE137" s="85" t="s">
        <v>1203</v>
      </c>
      <c r="AF137" s="80" t="s">
        <v>776</v>
      </c>
      <c r="AG137" s="80" t="s">
        <v>203</v>
      </c>
      <c r="AH137" s="80" t="s">
        <v>203</v>
      </c>
      <c r="AI137" s="80"/>
      <c r="AJ137" s="80"/>
      <c r="AK137" s="80"/>
      <c r="AL137" s="80"/>
      <c r="AM137" s="80">
        <v>1</v>
      </c>
      <c r="AN137" s="80">
        <v>0</v>
      </c>
      <c r="AO137" s="80"/>
      <c r="AP137" s="80"/>
      <c r="AQ137" s="80"/>
      <c r="AR137" s="80"/>
      <c r="AS137" s="80"/>
      <c r="AT137" s="80"/>
      <c r="AU137" s="83">
        <v>43489.99328703704</v>
      </c>
      <c r="AV137" s="85" t="s">
        <v>1203</v>
      </c>
      <c r="AW137" s="80" t="str">
        <f>REPLACE(INDEX(GroupVertices[Group],MATCH(Vertices[[#This Row],[Vertex]],GroupVertices[Vertex],0)),1,1,"")</f>
        <v>3</v>
      </c>
      <c r="AX137" s="48">
        <v>0</v>
      </c>
      <c r="AY137" s="49">
        <v>0</v>
      </c>
      <c r="AZ137" s="48">
        <v>0</v>
      </c>
      <c r="BA137" s="49">
        <v>0</v>
      </c>
      <c r="BB137" s="48">
        <v>0</v>
      </c>
      <c r="BC137" s="49">
        <v>0</v>
      </c>
      <c r="BD137" s="48">
        <v>0</v>
      </c>
      <c r="BE137" s="49">
        <v>0</v>
      </c>
      <c r="BF137" s="48">
        <v>0</v>
      </c>
      <c r="BG137" s="48"/>
      <c r="BH137" s="48"/>
      <c r="BI137" s="48"/>
      <c r="BJ137" s="48"/>
      <c r="BK137" s="48"/>
      <c r="BL137" s="48"/>
      <c r="BM137" s="121" t="s">
        <v>1497</v>
      </c>
      <c r="BN137" s="121" t="s">
        <v>1497</v>
      </c>
      <c r="BO137" s="121" t="s">
        <v>1497</v>
      </c>
      <c r="BP137" s="121" t="s">
        <v>1497</v>
      </c>
      <c r="BQ137" s="2"/>
      <c r="BR137" s="3"/>
      <c r="BS137" s="3"/>
      <c r="BT137" s="3"/>
      <c r="BU137" s="3"/>
    </row>
    <row r="138" spans="1:73" ht="15">
      <c r="A138" s="66" t="s">
        <v>628</v>
      </c>
      <c r="B138" s="67"/>
      <c r="C138" s="67"/>
      <c r="D138" s="68">
        <v>1000</v>
      </c>
      <c r="E138" s="70"/>
      <c r="F138" s="100" t="s">
        <v>1457</v>
      </c>
      <c r="G138" s="67"/>
      <c r="H138" s="71" t="s">
        <v>641</v>
      </c>
      <c r="I138" s="72"/>
      <c r="J138" s="72"/>
      <c r="K138" s="71" t="s">
        <v>641</v>
      </c>
      <c r="L138" s="75">
        <v>5261.420490928495</v>
      </c>
      <c r="M138" s="76">
        <v>6600.37646484375</v>
      </c>
      <c r="N138" s="76">
        <v>7809.4833984375</v>
      </c>
      <c r="O138" s="77"/>
      <c r="P138" s="78"/>
      <c r="Q138" s="78"/>
      <c r="R138" s="86"/>
      <c r="S138" s="48">
        <v>46</v>
      </c>
      <c r="T138" s="48">
        <v>1</v>
      </c>
      <c r="U138" s="49">
        <v>1903</v>
      </c>
      <c r="V138" s="49">
        <v>0.022222</v>
      </c>
      <c r="W138" s="49">
        <v>0</v>
      </c>
      <c r="X138" s="49">
        <v>16.474956</v>
      </c>
      <c r="Y138" s="49">
        <v>0.007575757575757576</v>
      </c>
      <c r="Z138" s="49">
        <v>0</v>
      </c>
      <c r="AA138" s="73">
        <v>138</v>
      </c>
      <c r="AB138" s="73"/>
      <c r="AC138" s="74"/>
      <c r="AD138" s="80" t="s">
        <v>1496</v>
      </c>
      <c r="AE138" s="85" t="s">
        <v>651</v>
      </c>
      <c r="AF138" s="80" t="s">
        <v>641</v>
      </c>
      <c r="AG138" s="80" t="s">
        <v>212</v>
      </c>
      <c r="AH138" s="80"/>
      <c r="AI138" s="80" t="s">
        <v>1453</v>
      </c>
      <c r="AJ138" s="83">
        <v>43485.50460648148</v>
      </c>
      <c r="AK138" s="85" t="s">
        <v>1457</v>
      </c>
      <c r="AL138" s="85" t="s">
        <v>651</v>
      </c>
      <c r="AM138" s="80">
        <v>493</v>
      </c>
      <c r="AN138" s="80">
        <v>47</v>
      </c>
      <c r="AO138" s="80">
        <v>184</v>
      </c>
      <c r="AP138" s="80"/>
      <c r="AQ138" s="80"/>
      <c r="AR138" s="80"/>
      <c r="AS138" s="80"/>
      <c r="AT138" s="80"/>
      <c r="AU138" s="80"/>
      <c r="AV138" s="80"/>
      <c r="AW138" s="80" t="str">
        <f>REPLACE(INDEX(GroupVertices[Group],MATCH(Vertices[[#This Row],[Vertex]],GroupVertices[Vertex],0)),1,1,"")</f>
        <v>3</v>
      </c>
      <c r="AX138" s="48"/>
      <c r="AY138" s="49"/>
      <c r="AZ138" s="48"/>
      <c r="BA138" s="49"/>
      <c r="BB138" s="48"/>
      <c r="BC138" s="49"/>
      <c r="BD138" s="48"/>
      <c r="BE138" s="49"/>
      <c r="BF138" s="48"/>
      <c r="BG138" s="48"/>
      <c r="BH138" s="48"/>
      <c r="BI138" s="48"/>
      <c r="BJ138" s="48"/>
      <c r="BK138" s="48"/>
      <c r="BL138" s="48"/>
      <c r="BM138" s="121" t="s">
        <v>1497</v>
      </c>
      <c r="BN138" s="121" t="s">
        <v>1497</v>
      </c>
      <c r="BO138" s="121" t="s">
        <v>1497</v>
      </c>
      <c r="BP138" s="121" t="s">
        <v>1497</v>
      </c>
      <c r="BQ138" s="2"/>
      <c r="BR138" s="3"/>
      <c r="BS138" s="3"/>
      <c r="BT138" s="3"/>
      <c r="BU138" s="3"/>
    </row>
    <row r="139" spans="1:73" ht="15">
      <c r="A139" s="66" t="s">
        <v>376</v>
      </c>
      <c r="B139" s="67"/>
      <c r="C139" s="67"/>
      <c r="D139" s="68">
        <v>200</v>
      </c>
      <c r="E139" s="70"/>
      <c r="F139" s="67"/>
      <c r="G139" s="67"/>
      <c r="H139" s="71" t="s">
        <v>777</v>
      </c>
      <c r="I139" s="72"/>
      <c r="J139" s="72"/>
      <c r="K139" s="71" t="s">
        <v>777</v>
      </c>
      <c r="L139" s="75">
        <v>1</v>
      </c>
      <c r="M139" s="76">
        <v>7719.06982421875</v>
      </c>
      <c r="N139" s="76">
        <v>6907.61767578125</v>
      </c>
      <c r="O139" s="77"/>
      <c r="P139" s="78"/>
      <c r="Q139" s="78"/>
      <c r="R139" s="86"/>
      <c r="S139" s="48">
        <v>0</v>
      </c>
      <c r="T139" s="48">
        <v>2</v>
      </c>
      <c r="U139" s="49">
        <v>0</v>
      </c>
      <c r="V139" s="49">
        <v>0.011364</v>
      </c>
      <c r="W139" s="49">
        <v>0</v>
      </c>
      <c r="X139" s="49">
        <v>0.768188</v>
      </c>
      <c r="Y139" s="49">
        <v>0.5</v>
      </c>
      <c r="Z139" s="49">
        <v>0</v>
      </c>
      <c r="AA139" s="73">
        <v>139</v>
      </c>
      <c r="AB139" s="73"/>
      <c r="AC139" s="74"/>
      <c r="AD139" s="80" t="s">
        <v>1495</v>
      </c>
      <c r="AE139" s="85" t="s">
        <v>1204</v>
      </c>
      <c r="AF139" s="80" t="s">
        <v>777</v>
      </c>
      <c r="AG139" s="80" t="s">
        <v>203</v>
      </c>
      <c r="AH139" s="80" t="s">
        <v>203</v>
      </c>
      <c r="AI139" s="80"/>
      <c r="AJ139" s="80"/>
      <c r="AK139" s="80"/>
      <c r="AL139" s="80"/>
      <c r="AM139" s="80">
        <v>0</v>
      </c>
      <c r="AN139" s="80">
        <v>0</v>
      </c>
      <c r="AO139" s="80"/>
      <c r="AP139" s="80"/>
      <c r="AQ139" s="80"/>
      <c r="AR139" s="80"/>
      <c r="AS139" s="80"/>
      <c r="AT139" s="80"/>
      <c r="AU139" s="83">
        <v>43489.61863425926</v>
      </c>
      <c r="AV139" s="85" t="s">
        <v>1204</v>
      </c>
      <c r="AW139" s="80" t="str">
        <f>REPLACE(INDEX(GroupVertices[Group],MATCH(Vertices[[#This Row],[Vertex]],GroupVertices[Vertex],0)),1,1,"")</f>
        <v>3</v>
      </c>
      <c r="AX139" s="48">
        <v>1</v>
      </c>
      <c r="AY139" s="49">
        <v>3.4482758620689653</v>
      </c>
      <c r="AZ139" s="48">
        <v>1</v>
      </c>
      <c r="BA139" s="49">
        <v>3.4482758620689653</v>
      </c>
      <c r="BB139" s="48">
        <v>0</v>
      </c>
      <c r="BC139" s="49">
        <v>0</v>
      </c>
      <c r="BD139" s="48">
        <v>27</v>
      </c>
      <c r="BE139" s="49">
        <v>93.10344827586206</v>
      </c>
      <c r="BF139" s="48">
        <v>29</v>
      </c>
      <c r="BG139" s="48"/>
      <c r="BH139" s="48"/>
      <c r="BI139" s="48"/>
      <c r="BJ139" s="48"/>
      <c r="BK139" s="48"/>
      <c r="BL139" s="48"/>
      <c r="BM139" s="121" t="s">
        <v>2711</v>
      </c>
      <c r="BN139" s="121" t="s">
        <v>2711</v>
      </c>
      <c r="BO139" s="121" t="s">
        <v>2975</v>
      </c>
      <c r="BP139" s="121" t="s">
        <v>2975</v>
      </c>
      <c r="BQ139" s="2"/>
      <c r="BR139" s="3"/>
      <c r="BS139" s="3"/>
      <c r="BT139" s="3"/>
      <c r="BU139" s="3"/>
    </row>
    <row r="140" spans="1:73" ht="409.5">
      <c r="A140" s="66" t="s">
        <v>386</v>
      </c>
      <c r="B140" s="67"/>
      <c r="C140" s="67"/>
      <c r="D140" s="68">
        <v>232.87671232876713</v>
      </c>
      <c r="E140" s="70"/>
      <c r="F140" s="67"/>
      <c r="G140" s="67"/>
      <c r="H140" s="50" t="s">
        <v>786</v>
      </c>
      <c r="I140" s="72"/>
      <c r="J140" s="72"/>
      <c r="K140" s="50" t="s">
        <v>786</v>
      </c>
      <c r="L140" s="75">
        <v>33.01067235859125</v>
      </c>
      <c r="M140" s="76">
        <v>7638.56005859375</v>
      </c>
      <c r="N140" s="76">
        <v>6612.58544921875</v>
      </c>
      <c r="O140" s="77"/>
      <c r="P140" s="78"/>
      <c r="Q140" s="78"/>
      <c r="R140" s="86"/>
      <c r="S140" s="48">
        <v>2</v>
      </c>
      <c r="T140" s="48">
        <v>1</v>
      </c>
      <c r="U140" s="49">
        <v>1</v>
      </c>
      <c r="V140" s="49">
        <v>0.011494</v>
      </c>
      <c r="W140" s="49">
        <v>0</v>
      </c>
      <c r="X140" s="49">
        <v>1.107388</v>
      </c>
      <c r="Y140" s="49">
        <v>0.3333333333333333</v>
      </c>
      <c r="Z140" s="49">
        <v>0</v>
      </c>
      <c r="AA140" s="73">
        <v>140</v>
      </c>
      <c r="AB140" s="73"/>
      <c r="AC140" s="74"/>
      <c r="AD140" s="80" t="s">
        <v>1495</v>
      </c>
      <c r="AE140" s="85" t="s">
        <v>1214</v>
      </c>
      <c r="AF140" s="80" t="s">
        <v>786</v>
      </c>
      <c r="AG140" s="80" t="s">
        <v>203</v>
      </c>
      <c r="AH140" s="80" t="s">
        <v>203</v>
      </c>
      <c r="AI140" s="80"/>
      <c r="AJ140" s="80"/>
      <c r="AK140" s="80"/>
      <c r="AL140" s="80"/>
      <c r="AM140" s="80">
        <v>3</v>
      </c>
      <c r="AN140" s="80">
        <v>2</v>
      </c>
      <c r="AO140" s="80"/>
      <c r="AP140" s="80"/>
      <c r="AQ140" s="80"/>
      <c r="AR140" s="80"/>
      <c r="AS140" s="80"/>
      <c r="AT140" s="80"/>
      <c r="AU140" s="83">
        <v>43486.3628125</v>
      </c>
      <c r="AV140" s="85" t="s">
        <v>1214</v>
      </c>
      <c r="AW140" s="80" t="str">
        <f>REPLACE(INDEX(GroupVertices[Group],MATCH(Vertices[[#This Row],[Vertex]],GroupVertices[Vertex],0)),1,1,"")</f>
        <v>3</v>
      </c>
      <c r="AX140" s="48">
        <v>0</v>
      </c>
      <c r="AY140" s="49">
        <v>0</v>
      </c>
      <c r="AZ140" s="48">
        <v>3</v>
      </c>
      <c r="BA140" s="49">
        <v>4.109589041095891</v>
      </c>
      <c r="BB140" s="48">
        <v>0</v>
      </c>
      <c r="BC140" s="49">
        <v>0</v>
      </c>
      <c r="BD140" s="48">
        <v>70</v>
      </c>
      <c r="BE140" s="49">
        <v>95.89041095890411</v>
      </c>
      <c r="BF140" s="48">
        <v>73</v>
      </c>
      <c r="BG140" s="48"/>
      <c r="BH140" s="48"/>
      <c r="BI140" s="48"/>
      <c r="BJ140" s="48"/>
      <c r="BK140" s="48"/>
      <c r="BL140" s="48"/>
      <c r="BM140" s="121" t="s">
        <v>2712</v>
      </c>
      <c r="BN140" s="121" t="s">
        <v>2712</v>
      </c>
      <c r="BO140" s="121" t="s">
        <v>2976</v>
      </c>
      <c r="BP140" s="121" t="s">
        <v>2976</v>
      </c>
      <c r="BQ140" s="2"/>
      <c r="BR140" s="3"/>
      <c r="BS140" s="3"/>
      <c r="BT140" s="3"/>
      <c r="BU140" s="3"/>
    </row>
    <row r="141" spans="1:73" ht="15">
      <c r="A141" s="66" t="s">
        <v>377</v>
      </c>
      <c r="B141" s="67"/>
      <c r="C141" s="67"/>
      <c r="D141" s="68">
        <v>200</v>
      </c>
      <c r="E141" s="70"/>
      <c r="F141" s="67"/>
      <c r="G141" s="67"/>
      <c r="H141" s="71" t="s">
        <v>778</v>
      </c>
      <c r="I141" s="72"/>
      <c r="J141" s="72"/>
      <c r="K141" s="71" t="s">
        <v>778</v>
      </c>
      <c r="L141" s="75">
        <v>1</v>
      </c>
      <c r="M141" s="76">
        <v>7416.12451171875</v>
      </c>
      <c r="N141" s="76">
        <v>6157.314453125</v>
      </c>
      <c r="O141" s="77"/>
      <c r="P141" s="78"/>
      <c r="Q141" s="78"/>
      <c r="R141" s="86"/>
      <c r="S141" s="48">
        <v>0</v>
      </c>
      <c r="T141" s="48">
        <v>1</v>
      </c>
      <c r="U141" s="49">
        <v>0</v>
      </c>
      <c r="V141" s="49">
        <v>0.011236</v>
      </c>
      <c r="W141" s="49">
        <v>0</v>
      </c>
      <c r="X141" s="49">
        <v>0.454428</v>
      </c>
      <c r="Y141" s="49">
        <v>0</v>
      </c>
      <c r="Z141" s="49">
        <v>0</v>
      </c>
      <c r="AA141" s="73">
        <v>141</v>
      </c>
      <c r="AB141" s="73"/>
      <c r="AC141" s="74"/>
      <c r="AD141" s="80" t="s">
        <v>1495</v>
      </c>
      <c r="AE141" s="85" t="s">
        <v>1205</v>
      </c>
      <c r="AF141" s="80" t="s">
        <v>778</v>
      </c>
      <c r="AG141" s="80" t="s">
        <v>203</v>
      </c>
      <c r="AH141" s="80" t="s">
        <v>203</v>
      </c>
      <c r="AI141" s="80"/>
      <c r="AJ141" s="80"/>
      <c r="AK141" s="80"/>
      <c r="AL141" s="80"/>
      <c r="AM141" s="80">
        <v>0</v>
      </c>
      <c r="AN141" s="80">
        <v>0</v>
      </c>
      <c r="AO141" s="80"/>
      <c r="AP141" s="80"/>
      <c r="AQ141" s="80"/>
      <c r="AR141" s="80"/>
      <c r="AS141" s="80"/>
      <c r="AT141" s="80"/>
      <c r="AU141" s="83">
        <v>43488.447071759256</v>
      </c>
      <c r="AV141" s="85" t="s">
        <v>1205</v>
      </c>
      <c r="AW141" s="80" t="str">
        <f>REPLACE(INDEX(GroupVertices[Group],MATCH(Vertices[[#This Row],[Vertex]],GroupVertices[Vertex],0)),1,1,"")</f>
        <v>3</v>
      </c>
      <c r="AX141" s="48">
        <v>0</v>
      </c>
      <c r="AY141" s="49">
        <v>0</v>
      </c>
      <c r="AZ141" s="48">
        <v>0</v>
      </c>
      <c r="BA141" s="49">
        <v>0</v>
      </c>
      <c r="BB141" s="48">
        <v>0</v>
      </c>
      <c r="BC141" s="49">
        <v>0</v>
      </c>
      <c r="BD141" s="48">
        <v>10</v>
      </c>
      <c r="BE141" s="49">
        <v>100</v>
      </c>
      <c r="BF141" s="48">
        <v>10</v>
      </c>
      <c r="BG141" s="48"/>
      <c r="BH141" s="48"/>
      <c r="BI141" s="48"/>
      <c r="BJ141" s="48"/>
      <c r="BK141" s="48"/>
      <c r="BL141" s="48"/>
      <c r="BM141" s="121" t="s">
        <v>2713</v>
      </c>
      <c r="BN141" s="121" t="s">
        <v>2713</v>
      </c>
      <c r="BO141" s="121" t="s">
        <v>2977</v>
      </c>
      <c r="BP141" s="121" t="s">
        <v>2977</v>
      </c>
      <c r="BQ141" s="2"/>
      <c r="BR141" s="3"/>
      <c r="BS141" s="3"/>
      <c r="BT141" s="3"/>
      <c r="BU141" s="3"/>
    </row>
    <row r="142" spans="1:73" ht="15">
      <c r="A142" s="66" t="s">
        <v>378</v>
      </c>
      <c r="B142" s="67"/>
      <c r="C142" s="67"/>
      <c r="D142" s="68">
        <v>200</v>
      </c>
      <c r="E142" s="70"/>
      <c r="F142" s="67"/>
      <c r="G142" s="67"/>
      <c r="H142" s="71" t="s">
        <v>779</v>
      </c>
      <c r="I142" s="72"/>
      <c r="J142" s="72"/>
      <c r="K142" s="71" t="s">
        <v>779</v>
      </c>
      <c r="L142" s="75">
        <v>1</v>
      </c>
      <c r="M142" s="76">
        <v>7429.05908203125</v>
      </c>
      <c r="N142" s="76">
        <v>8378.25390625</v>
      </c>
      <c r="O142" s="77"/>
      <c r="P142" s="78"/>
      <c r="Q142" s="78"/>
      <c r="R142" s="86"/>
      <c r="S142" s="48">
        <v>0</v>
      </c>
      <c r="T142" s="48">
        <v>1</v>
      </c>
      <c r="U142" s="49">
        <v>0</v>
      </c>
      <c r="V142" s="49">
        <v>0.011236</v>
      </c>
      <c r="W142" s="49">
        <v>0</v>
      </c>
      <c r="X142" s="49">
        <v>0.454428</v>
      </c>
      <c r="Y142" s="49">
        <v>0</v>
      </c>
      <c r="Z142" s="49">
        <v>0</v>
      </c>
      <c r="AA142" s="73">
        <v>142</v>
      </c>
      <c r="AB142" s="73"/>
      <c r="AC142" s="74"/>
      <c r="AD142" s="80" t="s">
        <v>1495</v>
      </c>
      <c r="AE142" s="85" t="s">
        <v>1206</v>
      </c>
      <c r="AF142" s="80" t="s">
        <v>779</v>
      </c>
      <c r="AG142" s="80" t="s">
        <v>203</v>
      </c>
      <c r="AH142" s="80" t="s">
        <v>203</v>
      </c>
      <c r="AI142" s="80"/>
      <c r="AJ142" s="80"/>
      <c r="AK142" s="80"/>
      <c r="AL142" s="80"/>
      <c r="AM142" s="80">
        <v>0</v>
      </c>
      <c r="AN142" s="80">
        <v>0</v>
      </c>
      <c r="AO142" s="80"/>
      <c r="AP142" s="80"/>
      <c r="AQ142" s="80"/>
      <c r="AR142" s="80"/>
      <c r="AS142" s="80"/>
      <c r="AT142" s="80"/>
      <c r="AU142" s="83">
        <v>43487.97190972222</v>
      </c>
      <c r="AV142" s="85" t="s">
        <v>1206</v>
      </c>
      <c r="AW142" s="80" t="str">
        <f>REPLACE(INDEX(GroupVertices[Group],MATCH(Vertices[[#This Row],[Vertex]],GroupVertices[Vertex],0)),1,1,"")</f>
        <v>3</v>
      </c>
      <c r="AX142" s="48">
        <v>0</v>
      </c>
      <c r="AY142" s="49">
        <v>0</v>
      </c>
      <c r="AZ142" s="48">
        <v>0</v>
      </c>
      <c r="BA142" s="49">
        <v>0</v>
      </c>
      <c r="BB142" s="48">
        <v>0</v>
      </c>
      <c r="BC142" s="49">
        <v>0</v>
      </c>
      <c r="BD142" s="48">
        <v>17</v>
      </c>
      <c r="BE142" s="49">
        <v>100</v>
      </c>
      <c r="BF142" s="48">
        <v>17</v>
      </c>
      <c r="BG142" s="48"/>
      <c r="BH142" s="48"/>
      <c r="BI142" s="48"/>
      <c r="BJ142" s="48"/>
      <c r="BK142" s="48"/>
      <c r="BL142" s="48"/>
      <c r="BM142" s="121" t="s">
        <v>2714</v>
      </c>
      <c r="BN142" s="121" t="s">
        <v>2714</v>
      </c>
      <c r="BO142" s="121" t="s">
        <v>2978</v>
      </c>
      <c r="BP142" s="121" t="s">
        <v>2978</v>
      </c>
      <c r="BQ142" s="2"/>
      <c r="BR142" s="3"/>
      <c r="BS142" s="3"/>
      <c r="BT142" s="3"/>
      <c r="BU142" s="3"/>
    </row>
    <row r="143" spans="1:73" ht="15">
      <c r="A143" s="66" t="s">
        <v>379</v>
      </c>
      <c r="B143" s="67"/>
      <c r="C143" s="67"/>
      <c r="D143" s="68">
        <v>200</v>
      </c>
      <c r="E143" s="70"/>
      <c r="F143" s="67"/>
      <c r="G143" s="67"/>
      <c r="H143" s="71" t="s">
        <v>780</v>
      </c>
      <c r="I143" s="72"/>
      <c r="J143" s="72"/>
      <c r="K143" s="71" t="s">
        <v>780</v>
      </c>
      <c r="L143" s="75">
        <v>1</v>
      </c>
      <c r="M143" s="76">
        <v>7845.400390625</v>
      </c>
      <c r="N143" s="76">
        <v>7241.814453125</v>
      </c>
      <c r="O143" s="77"/>
      <c r="P143" s="78"/>
      <c r="Q143" s="78"/>
      <c r="R143" s="86"/>
      <c r="S143" s="48">
        <v>0</v>
      </c>
      <c r="T143" s="48">
        <v>2</v>
      </c>
      <c r="U143" s="49">
        <v>0</v>
      </c>
      <c r="V143" s="49">
        <v>0.011364</v>
      </c>
      <c r="W143" s="49">
        <v>0</v>
      </c>
      <c r="X143" s="49">
        <v>0.768188</v>
      </c>
      <c r="Y143" s="49">
        <v>0.5</v>
      </c>
      <c r="Z143" s="49">
        <v>0</v>
      </c>
      <c r="AA143" s="73">
        <v>143</v>
      </c>
      <c r="AB143" s="73"/>
      <c r="AC143" s="74"/>
      <c r="AD143" s="80" t="s">
        <v>1495</v>
      </c>
      <c r="AE143" s="85" t="s">
        <v>1207</v>
      </c>
      <c r="AF143" s="80" t="s">
        <v>780</v>
      </c>
      <c r="AG143" s="80" t="s">
        <v>203</v>
      </c>
      <c r="AH143" s="80" t="s">
        <v>203</v>
      </c>
      <c r="AI143" s="80"/>
      <c r="AJ143" s="80"/>
      <c r="AK143" s="80"/>
      <c r="AL143" s="80"/>
      <c r="AM143" s="80">
        <v>0</v>
      </c>
      <c r="AN143" s="80">
        <v>0</v>
      </c>
      <c r="AO143" s="80"/>
      <c r="AP143" s="80"/>
      <c r="AQ143" s="80"/>
      <c r="AR143" s="80"/>
      <c r="AS143" s="80"/>
      <c r="AT143" s="80"/>
      <c r="AU143" s="83">
        <v>43487.85586805556</v>
      </c>
      <c r="AV143" s="85" t="s">
        <v>1207</v>
      </c>
      <c r="AW143" s="80" t="str">
        <f>REPLACE(INDEX(GroupVertices[Group],MATCH(Vertices[[#This Row],[Vertex]],GroupVertices[Vertex],0)),1,1,"")</f>
        <v>3</v>
      </c>
      <c r="AX143" s="48">
        <v>8</v>
      </c>
      <c r="AY143" s="49">
        <v>5.555555555555555</v>
      </c>
      <c r="AZ143" s="48">
        <v>2</v>
      </c>
      <c r="BA143" s="49">
        <v>1.3888888888888888</v>
      </c>
      <c r="BB143" s="48">
        <v>0</v>
      </c>
      <c r="BC143" s="49">
        <v>0</v>
      </c>
      <c r="BD143" s="48">
        <v>134</v>
      </c>
      <c r="BE143" s="49">
        <v>93.05555555555556</v>
      </c>
      <c r="BF143" s="48">
        <v>144</v>
      </c>
      <c r="BG143" s="48"/>
      <c r="BH143" s="48"/>
      <c r="BI143" s="48"/>
      <c r="BJ143" s="48"/>
      <c r="BK143" s="48"/>
      <c r="BL143" s="48"/>
      <c r="BM143" s="121" t="s">
        <v>2715</v>
      </c>
      <c r="BN143" s="121" t="s">
        <v>2715</v>
      </c>
      <c r="BO143" s="121" t="s">
        <v>2979</v>
      </c>
      <c r="BP143" s="121" t="s">
        <v>2979</v>
      </c>
      <c r="BQ143" s="2"/>
      <c r="BR143" s="3"/>
      <c r="BS143" s="3"/>
      <c r="BT143" s="3"/>
      <c r="BU143" s="3"/>
    </row>
    <row r="144" spans="1:73" ht="15">
      <c r="A144" s="66" t="s">
        <v>380</v>
      </c>
      <c r="B144" s="67"/>
      <c r="C144" s="67"/>
      <c r="D144" s="68">
        <v>200</v>
      </c>
      <c r="E144" s="70"/>
      <c r="F144" s="67"/>
      <c r="G144" s="67"/>
      <c r="H144" s="71" t="s">
        <v>659</v>
      </c>
      <c r="I144" s="72"/>
      <c r="J144" s="72"/>
      <c r="K144" s="101" t="s">
        <v>659</v>
      </c>
      <c r="L144" s="75">
        <v>1</v>
      </c>
      <c r="M144" s="76">
        <v>6183.994140625</v>
      </c>
      <c r="N144" s="76">
        <v>9734.587890625</v>
      </c>
      <c r="O144" s="77"/>
      <c r="P144" s="78"/>
      <c r="Q144" s="78"/>
      <c r="R144" s="86"/>
      <c r="S144" s="48">
        <v>0</v>
      </c>
      <c r="T144" s="48">
        <v>1</v>
      </c>
      <c r="U144" s="49">
        <v>0</v>
      </c>
      <c r="V144" s="49">
        <v>0.011236</v>
      </c>
      <c r="W144" s="49">
        <v>0</v>
      </c>
      <c r="X144" s="49">
        <v>0.454428</v>
      </c>
      <c r="Y144" s="49">
        <v>0</v>
      </c>
      <c r="Z144" s="49">
        <v>0</v>
      </c>
      <c r="AA144" s="73">
        <v>144</v>
      </c>
      <c r="AB144" s="73"/>
      <c r="AC144" s="74"/>
      <c r="AD144" s="80" t="s">
        <v>1495</v>
      </c>
      <c r="AE144" s="85" t="s">
        <v>1208</v>
      </c>
      <c r="AF144" s="85" t="s">
        <v>659</v>
      </c>
      <c r="AG144" s="80" t="s">
        <v>203</v>
      </c>
      <c r="AH144" s="80" t="s">
        <v>203</v>
      </c>
      <c r="AI144" s="80"/>
      <c r="AJ144" s="80"/>
      <c r="AK144" s="80"/>
      <c r="AL144" s="80"/>
      <c r="AM144" s="80">
        <v>0</v>
      </c>
      <c r="AN144" s="80">
        <v>0</v>
      </c>
      <c r="AO144" s="80"/>
      <c r="AP144" s="80"/>
      <c r="AQ144" s="80"/>
      <c r="AR144" s="80"/>
      <c r="AS144" s="80"/>
      <c r="AT144" s="80"/>
      <c r="AU144" s="83">
        <v>43487.809895833336</v>
      </c>
      <c r="AV144" s="85" t="s">
        <v>1208</v>
      </c>
      <c r="AW144" s="80" t="str">
        <f>REPLACE(INDEX(GroupVertices[Group],MATCH(Vertices[[#This Row],[Vertex]],GroupVertices[Vertex],0)),1,1,"")</f>
        <v>3</v>
      </c>
      <c r="AX144" s="48">
        <v>0</v>
      </c>
      <c r="AY144" s="49">
        <v>0</v>
      </c>
      <c r="AZ144" s="48">
        <v>0</v>
      </c>
      <c r="BA144" s="49">
        <v>0</v>
      </c>
      <c r="BB144" s="48">
        <v>0</v>
      </c>
      <c r="BC144" s="49">
        <v>0</v>
      </c>
      <c r="BD144" s="48">
        <v>0</v>
      </c>
      <c r="BE144" s="49">
        <v>0</v>
      </c>
      <c r="BF144" s="48">
        <v>0</v>
      </c>
      <c r="BG144" s="48"/>
      <c r="BH144" s="48"/>
      <c r="BI144" s="48"/>
      <c r="BJ144" s="48"/>
      <c r="BK144" s="48"/>
      <c r="BL144" s="48"/>
      <c r="BM144" s="121" t="s">
        <v>1497</v>
      </c>
      <c r="BN144" s="121" t="s">
        <v>1497</v>
      </c>
      <c r="BO144" s="121" t="s">
        <v>1497</v>
      </c>
      <c r="BP144" s="121" t="s">
        <v>1497</v>
      </c>
      <c r="BQ144" s="2"/>
      <c r="BR144" s="3"/>
      <c r="BS144" s="3"/>
      <c r="BT144" s="3"/>
      <c r="BU144" s="3"/>
    </row>
    <row r="145" spans="1:73" ht="15">
      <c r="A145" s="66" t="s">
        <v>381</v>
      </c>
      <c r="B145" s="67"/>
      <c r="C145" s="67"/>
      <c r="D145" s="68">
        <v>200</v>
      </c>
      <c r="E145" s="70"/>
      <c r="F145" s="67"/>
      <c r="G145" s="67"/>
      <c r="H145" s="71" t="s">
        <v>781</v>
      </c>
      <c r="I145" s="72"/>
      <c r="J145" s="72"/>
      <c r="K145" s="71" t="s">
        <v>781</v>
      </c>
      <c r="L145" s="75">
        <v>1</v>
      </c>
      <c r="M145" s="76">
        <v>5656.2373046875</v>
      </c>
      <c r="N145" s="76">
        <v>9215.2177734375</v>
      </c>
      <c r="O145" s="77"/>
      <c r="P145" s="78"/>
      <c r="Q145" s="78"/>
      <c r="R145" s="86"/>
      <c r="S145" s="48">
        <v>0</v>
      </c>
      <c r="T145" s="48">
        <v>1</v>
      </c>
      <c r="U145" s="49">
        <v>0</v>
      </c>
      <c r="V145" s="49">
        <v>0.011236</v>
      </c>
      <c r="W145" s="49">
        <v>0</v>
      </c>
      <c r="X145" s="49">
        <v>0.454428</v>
      </c>
      <c r="Y145" s="49">
        <v>0</v>
      </c>
      <c r="Z145" s="49">
        <v>0</v>
      </c>
      <c r="AA145" s="73">
        <v>145</v>
      </c>
      <c r="AB145" s="73"/>
      <c r="AC145" s="74"/>
      <c r="AD145" s="80" t="s">
        <v>1495</v>
      </c>
      <c r="AE145" s="85" t="s">
        <v>1209</v>
      </c>
      <c r="AF145" s="80" t="s">
        <v>781</v>
      </c>
      <c r="AG145" s="80" t="s">
        <v>203</v>
      </c>
      <c r="AH145" s="80" t="s">
        <v>203</v>
      </c>
      <c r="AI145" s="80"/>
      <c r="AJ145" s="80"/>
      <c r="AK145" s="80"/>
      <c r="AL145" s="80"/>
      <c r="AM145" s="80">
        <v>0</v>
      </c>
      <c r="AN145" s="80">
        <v>0</v>
      </c>
      <c r="AO145" s="80"/>
      <c r="AP145" s="80"/>
      <c r="AQ145" s="80"/>
      <c r="AR145" s="80"/>
      <c r="AS145" s="80"/>
      <c r="AT145" s="80"/>
      <c r="AU145" s="83">
        <v>43486.99642361111</v>
      </c>
      <c r="AV145" s="85" t="s">
        <v>1209</v>
      </c>
      <c r="AW145" s="80" t="str">
        <f>REPLACE(INDEX(GroupVertices[Group],MATCH(Vertices[[#This Row],[Vertex]],GroupVertices[Vertex],0)),1,1,"")</f>
        <v>3</v>
      </c>
      <c r="AX145" s="48">
        <v>1</v>
      </c>
      <c r="AY145" s="49">
        <v>4.545454545454546</v>
      </c>
      <c r="AZ145" s="48">
        <v>1</v>
      </c>
      <c r="BA145" s="49">
        <v>4.545454545454546</v>
      </c>
      <c r="BB145" s="48">
        <v>0</v>
      </c>
      <c r="BC145" s="49">
        <v>0</v>
      </c>
      <c r="BD145" s="48">
        <v>20</v>
      </c>
      <c r="BE145" s="49">
        <v>90.9090909090909</v>
      </c>
      <c r="BF145" s="48">
        <v>22</v>
      </c>
      <c r="BG145" s="48"/>
      <c r="BH145" s="48"/>
      <c r="BI145" s="48"/>
      <c r="BJ145" s="48"/>
      <c r="BK145" s="48"/>
      <c r="BL145" s="48"/>
      <c r="BM145" s="121" t="s">
        <v>2716</v>
      </c>
      <c r="BN145" s="121" t="s">
        <v>2716</v>
      </c>
      <c r="BO145" s="121" t="s">
        <v>2980</v>
      </c>
      <c r="BP145" s="121" t="s">
        <v>2980</v>
      </c>
      <c r="BQ145" s="2"/>
      <c r="BR145" s="3"/>
      <c r="BS145" s="3"/>
      <c r="BT145" s="3"/>
      <c r="BU145" s="3"/>
    </row>
    <row r="146" spans="1:73" ht="15">
      <c r="A146" s="66" t="s">
        <v>382</v>
      </c>
      <c r="B146" s="67"/>
      <c r="C146" s="67"/>
      <c r="D146" s="68">
        <v>200</v>
      </c>
      <c r="E146" s="70"/>
      <c r="F146" s="67"/>
      <c r="G146" s="67"/>
      <c r="H146" s="71" t="s">
        <v>782</v>
      </c>
      <c r="I146" s="72"/>
      <c r="J146" s="72"/>
      <c r="K146" s="71" t="s">
        <v>782</v>
      </c>
      <c r="L146" s="75">
        <v>1</v>
      </c>
      <c r="M146" s="76">
        <v>5682.80224609375</v>
      </c>
      <c r="N146" s="76">
        <v>7036.9423828125</v>
      </c>
      <c r="O146" s="77"/>
      <c r="P146" s="78"/>
      <c r="Q146" s="78"/>
      <c r="R146" s="86"/>
      <c r="S146" s="48">
        <v>0</v>
      </c>
      <c r="T146" s="48">
        <v>1</v>
      </c>
      <c r="U146" s="49">
        <v>0</v>
      </c>
      <c r="V146" s="49">
        <v>0.011236</v>
      </c>
      <c r="W146" s="49">
        <v>0</v>
      </c>
      <c r="X146" s="49">
        <v>0.454428</v>
      </c>
      <c r="Y146" s="49">
        <v>0</v>
      </c>
      <c r="Z146" s="49">
        <v>0</v>
      </c>
      <c r="AA146" s="73">
        <v>146</v>
      </c>
      <c r="AB146" s="73"/>
      <c r="AC146" s="74"/>
      <c r="AD146" s="80" t="s">
        <v>1495</v>
      </c>
      <c r="AE146" s="85" t="s">
        <v>1210</v>
      </c>
      <c r="AF146" s="80" t="s">
        <v>782</v>
      </c>
      <c r="AG146" s="80" t="s">
        <v>203</v>
      </c>
      <c r="AH146" s="80" t="s">
        <v>203</v>
      </c>
      <c r="AI146" s="80"/>
      <c r="AJ146" s="80"/>
      <c r="AK146" s="80"/>
      <c r="AL146" s="80"/>
      <c r="AM146" s="80">
        <v>0</v>
      </c>
      <c r="AN146" s="80">
        <v>0</v>
      </c>
      <c r="AO146" s="80"/>
      <c r="AP146" s="80"/>
      <c r="AQ146" s="80"/>
      <c r="AR146" s="80"/>
      <c r="AS146" s="80"/>
      <c r="AT146" s="80"/>
      <c r="AU146" s="83">
        <v>43486.51883101852</v>
      </c>
      <c r="AV146" s="85" t="s">
        <v>1210</v>
      </c>
      <c r="AW146" s="80" t="str">
        <f>REPLACE(INDEX(GroupVertices[Group],MATCH(Vertices[[#This Row],[Vertex]],GroupVertices[Vertex],0)),1,1,"")</f>
        <v>3</v>
      </c>
      <c r="AX146" s="48">
        <v>1</v>
      </c>
      <c r="AY146" s="49">
        <v>50</v>
      </c>
      <c r="AZ146" s="48">
        <v>0</v>
      </c>
      <c r="BA146" s="49">
        <v>0</v>
      </c>
      <c r="BB146" s="48">
        <v>0</v>
      </c>
      <c r="BC146" s="49">
        <v>0</v>
      </c>
      <c r="BD146" s="48">
        <v>1</v>
      </c>
      <c r="BE146" s="49">
        <v>50</v>
      </c>
      <c r="BF146" s="48">
        <v>2</v>
      </c>
      <c r="BG146" s="48"/>
      <c r="BH146" s="48"/>
      <c r="BI146" s="48"/>
      <c r="BJ146" s="48"/>
      <c r="BK146" s="48"/>
      <c r="BL146" s="48"/>
      <c r="BM146" s="121" t="s">
        <v>2717</v>
      </c>
      <c r="BN146" s="121" t="s">
        <v>2717</v>
      </c>
      <c r="BO146" s="121" t="s">
        <v>2981</v>
      </c>
      <c r="BP146" s="121" t="s">
        <v>2981</v>
      </c>
      <c r="BQ146" s="2"/>
      <c r="BR146" s="3"/>
      <c r="BS146" s="3"/>
      <c r="BT146" s="3"/>
      <c r="BU146" s="3"/>
    </row>
    <row r="147" spans="1:73" ht="15">
      <c r="A147" s="66" t="s">
        <v>383</v>
      </c>
      <c r="B147" s="67"/>
      <c r="C147" s="67"/>
      <c r="D147" s="68">
        <v>200</v>
      </c>
      <c r="E147" s="70"/>
      <c r="F147" s="67"/>
      <c r="G147" s="67"/>
      <c r="H147" s="71" t="s">
        <v>783</v>
      </c>
      <c r="I147" s="72"/>
      <c r="J147" s="72"/>
      <c r="K147" s="71" t="s">
        <v>783</v>
      </c>
      <c r="L147" s="75">
        <v>1</v>
      </c>
      <c r="M147" s="76">
        <v>5461.4833984375</v>
      </c>
      <c r="N147" s="76">
        <v>8768.3232421875</v>
      </c>
      <c r="O147" s="77"/>
      <c r="P147" s="78"/>
      <c r="Q147" s="78"/>
      <c r="R147" s="86"/>
      <c r="S147" s="48">
        <v>0</v>
      </c>
      <c r="T147" s="48">
        <v>1</v>
      </c>
      <c r="U147" s="49">
        <v>0</v>
      </c>
      <c r="V147" s="49">
        <v>0.011236</v>
      </c>
      <c r="W147" s="49">
        <v>0</v>
      </c>
      <c r="X147" s="49">
        <v>0.454428</v>
      </c>
      <c r="Y147" s="49">
        <v>0</v>
      </c>
      <c r="Z147" s="49">
        <v>0</v>
      </c>
      <c r="AA147" s="73">
        <v>147</v>
      </c>
      <c r="AB147" s="73"/>
      <c r="AC147" s="74"/>
      <c r="AD147" s="80" t="s">
        <v>1495</v>
      </c>
      <c r="AE147" s="85" t="s">
        <v>1211</v>
      </c>
      <c r="AF147" s="80" t="s">
        <v>783</v>
      </c>
      <c r="AG147" s="80" t="s">
        <v>203</v>
      </c>
      <c r="AH147" s="80" t="s">
        <v>203</v>
      </c>
      <c r="AI147" s="80"/>
      <c r="AJ147" s="80"/>
      <c r="AK147" s="80"/>
      <c r="AL147" s="80"/>
      <c r="AM147" s="80">
        <v>0</v>
      </c>
      <c r="AN147" s="80">
        <v>0</v>
      </c>
      <c r="AO147" s="80"/>
      <c r="AP147" s="80"/>
      <c r="AQ147" s="80"/>
      <c r="AR147" s="80"/>
      <c r="AS147" s="80"/>
      <c r="AT147" s="80"/>
      <c r="AU147" s="83">
        <v>43486.388194444444</v>
      </c>
      <c r="AV147" s="85" t="s">
        <v>1211</v>
      </c>
      <c r="AW147" s="80" t="str">
        <f>REPLACE(INDEX(GroupVertices[Group],MATCH(Vertices[[#This Row],[Vertex]],GroupVertices[Vertex],0)),1,1,"")</f>
        <v>3</v>
      </c>
      <c r="AX147" s="48">
        <v>2</v>
      </c>
      <c r="AY147" s="49">
        <v>9.523809523809524</v>
      </c>
      <c r="AZ147" s="48">
        <v>1</v>
      </c>
      <c r="BA147" s="49">
        <v>4.761904761904762</v>
      </c>
      <c r="BB147" s="48">
        <v>0</v>
      </c>
      <c r="BC147" s="49">
        <v>0</v>
      </c>
      <c r="BD147" s="48">
        <v>18</v>
      </c>
      <c r="BE147" s="49">
        <v>85.71428571428571</v>
      </c>
      <c r="BF147" s="48">
        <v>21</v>
      </c>
      <c r="BG147" s="48"/>
      <c r="BH147" s="48"/>
      <c r="BI147" s="48"/>
      <c r="BJ147" s="48"/>
      <c r="BK147" s="48"/>
      <c r="BL147" s="48"/>
      <c r="BM147" s="121" t="s">
        <v>2718</v>
      </c>
      <c r="BN147" s="121" t="s">
        <v>2718</v>
      </c>
      <c r="BO147" s="121" t="s">
        <v>2982</v>
      </c>
      <c r="BP147" s="121" t="s">
        <v>2982</v>
      </c>
      <c r="BQ147" s="2"/>
      <c r="BR147" s="3"/>
      <c r="BS147" s="3"/>
      <c r="BT147" s="3"/>
      <c r="BU147" s="3"/>
    </row>
    <row r="148" spans="1:73" ht="15">
      <c r="A148" s="66" t="s">
        <v>384</v>
      </c>
      <c r="B148" s="67"/>
      <c r="C148" s="67"/>
      <c r="D148" s="68">
        <v>200</v>
      </c>
      <c r="E148" s="70"/>
      <c r="F148" s="67"/>
      <c r="G148" s="67"/>
      <c r="H148" s="71" t="s">
        <v>784</v>
      </c>
      <c r="I148" s="72"/>
      <c r="J148" s="72"/>
      <c r="K148" s="71" t="s">
        <v>784</v>
      </c>
      <c r="L148" s="75">
        <v>1</v>
      </c>
      <c r="M148" s="76">
        <v>6235.45361328125</v>
      </c>
      <c r="N148" s="76">
        <v>5820.22705078125</v>
      </c>
      <c r="O148" s="77"/>
      <c r="P148" s="78"/>
      <c r="Q148" s="78"/>
      <c r="R148" s="86"/>
      <c r="S148" s="48">
        <v>0</v>
      </c>
      <c r="T148" s="48">
        <v>1</v>
      </c>
      <c r="U148" s="49">
        <v>0</v>
      </c>
      <c r="V148" s="49">
        <v>0.011236</v>
      </c>
      <c r="W148" s="49">
        <v>0</v>
      </c>
      <c r="X148" s="49">
        <v>0.454428</v>
      </c>
      <c r="Y148" s="49">
        <v>0</v>
      </c>
      <c r="Z148" s="49">
        <v>0</v>
      </c>
      <c r="AA148" s="73">
        <v>148</v>
      </c>
      <c r="AB148" s="73"/>
      <c r="AC148" s="74"/>
      <c r="AD148" s="80" t="s">
        <v>1495</v>
      </c>
      <c r="AE148" s="85" t="s">
        <v>1212</v>
      </c>
      <c r="AF148" s="80" t="s">
        <v>784</v>
      </c>
      <c r="AG148" s="80" t="s">
        <v>203</v>
      </c>
      <c r="AH148" s="80" t="s">
        <v>203</v>
      </c>
      <c r="AI148" s="80"/>
      <c r="AJ148" s="80"/>
      <c r="AK148" s="80"/>
      <c r="AL148" s="80"/>
      <c r="AM148" s="80">
        <v>0</v>
      </c>
      <c r="AN148" s="80">
        <v>0</v>
      </c>
      <c r="AO148" s="80"/>
      <c r="AP148" s="80"/>
      <c r="AQ148" s="80"/>
      <c r="AR148" s="80"/>
      <c r="AS148" s="80"/>
      <c r="AT148" s="80"/>
      <c r="AU148" s="83">
        <v>43486.382002314815</v>
      </c>
      <c r="AV148" s="85" t="s">
        <v>1212</v>
      </c>
      <c r="AW148" s="80" t="str">
        <f>REPLACE(INDEX(GroupVertices[Group],MATCH(Vertices[[#This Row],[Vertex]],GroupVertices[Vertex],0)),1,1,"")</f>
        <v>3</v>
      </c>
      <c r="AX148" s="48">
        <v>0</v>
      </c>
      <c r="AY148" s="49">
        <v>0</v>
      </c>
      <c r="AZ148" s="48">
        <v>0</v>
      </c>
      <c r="BA148" s="49">
        <v>0</v>
      </c>
      <c r="BB148" s="48">
        <v>0</v>
      </c>
      <c r="BC148" s="49">
        <v>0</v>
      </c>
      <c r="BD148" s="48">
        <v>41</v>
      </c>
      <c r="BE148" s="49">
        <v>100</v>
      </c>
      <c r="BF148" s="48">
        <v>41</v>
      </c>
      <c r="BG148" s="48"/>
      <c r="BH148" s="48"/>
      <c r="BI148" s="48"/>
      <c r="BJ148" s="48"/>
      <c r="BK148" s="48"/>
      <c r="BL148" s="48"/>
      <c r="BM148" s="121" t="s">
        <v>2719</v>
      </c>
      <c r="BN148" s="121" t="s">
        <v>2719</v>
      </c>
      <c r="BO148" s="121" t="s">
        <v>2983</v>
      </c>
      <c r="BP148" s="121" t="s">
        <v>2983</v>
      </c>
      <c r="BQ148" s="2"/>
      <c r="BR148" s="3"/>
      <c r="BS148" s="3"/>
      <c r="BT148" s="3"/>
      <c r="BU148" s="3"/>
    </row>
    <row r="149" spans="1:73" ht="409.5">
      <c r="A149" s="66" t="s">
        <v>385</v>
      </c>
      <c r="B149" s="67"/>
      <c r="C149" s="67"/>
      <c r="D149" s="68">
        <v>200</v>
      </c>
      <c r="E149" s="70"/>
      <c r="F149" s="67"/>
      <c r="G149" s="67"/>
      <c r="H149" s="50" t="s">
        <v>785</v>
      </c>
      <c r="I149" s="72"/>
      <c r="J149" s="72"/>
      <c r="K149" s="50" t="s">
        <v>785</v>
      </c>
      <c r="L149" s="75">
        <v>1</v>
      </c>
      <c r="M149" s="76">
        <v>7918.52880859375</v>
      </c>
      <c r="N149" s="76">
        <v>7820.619140625</v>
      </c>
      <c r="O149" s="77"/>
      <c r="P149" s="78"/>
      <c r="Q149" s="78"/>
      <c r="R149" s="86"/>
      <c r="S149" s="48">
        <v>0</v>
      </c>
      <c r="T149" s="48">
        <v>1</v>
      </c>
      <c r="U149" s="49">
        <v>0</v>
      </c>
      <c r="V149" s="49">
        <v>0.011236</v>
      </c>
      <c r="W149" s="49">
        <v>0</v>
      </c>
      <c r="X149" s="49">
        <v>0.454428</v>
      </c>
      <c r="Y149" s="49">
        <v>0</v>
      </c>
      <c r="Z149" s="49">
        <v>0</v>
      </c>
      <c r="AA149" s="73">
        <v>149</v>
      </c>
      <c r="AB149" s="73"/>
      <c r="AC149" s="74"/>
      <c r="AD149" s="80" t="s">
        <v>1495</v>
      </c>
      <c r="AE149" s="85" t="s">
        <v>1213</v>
      </c>
      <c r="AF149" s="80" t="s">
        <v>785</v>
      </c>
      <c r="AG149" s="80" t="s">
        <v>203</v>
      </c>
      <c r="AH149" s="80" t="s">
        <v>203</v>
      </c>
      <c r="AI149" s="80"/>
      <c r="AJ149" s="80"/>
      <c r="AK149" s="80"/>
      <c r="AL149" s="80"/>
      <c r="AM149" s="80">
        <v>0</v>
      </c>
      <c r="AN149" s="80">
        <v>0</v>
      </c>
      <c r="AO149" s="80"/>
      <c r="AP149" s="80"/>
      <c r="AQ149" s="80"/>
      <c r="AR149" s="80"/>
      <c r="AS149" s="80"/>
      <c r="AT149" s="80"/>
      <c r="AU149" s="83">
        <v>43486.37646990741</v>
      </c>
      <c r="AV149" s="85" t="s">
        <v>1213</v>
      </c>
      <c r="AW149" s="80" t="str">
        <f>REPLACE(INDEX(GroupVertices[Group],MATCH(Vertices[[#This Row],[Vertex]],GroupVertices[Vertex],0)),1,1,"")</f>
        <v>3</v>
      </c>
      <c r="AX149" s="48">
        <v>0</v>
      </c>
      <c r="AY149" s="49">
        <v>0</v>
      </c>
      <c r="AZ149" s="48">
        <v>3</v>
      </c>
      <c r="BA149" s="49">
        <v>10</v>
      </c>
      <c r="BB149" s="48">
        <v>0</v>
      </c>
      <c r="BC149" s="49">
        <v>0</v>
      </c>
      <c r="BD149" s="48">
        <v>27</v>
      </c>
      <c r="BE149" s="49">
        <v>90</v>
      </c>
      <c r="BF149" s="48">
        <v>30</v>
      </c>
      <c r="BG149" s="48"/>
      <c r="BH149" s="48"/>
      <c r="BI149" s="48"/>
      <c r="BJ149" s="48"/>
      <c r="BK149" s="48"/>
      <c r="BL149" s="48"/>
      <c r="BM149" s="121" t="s">
        <v>2720</v>
      </c>
      <c r="BN149" s="121" t="s">
        <v>2720</v>
      </c>
      <c r="BO149" s="121" t="s">
        <v>2984</v>
      </c>
      <c r="BP149" s="121" t="s">
        <v>2984</v>
      </c>
      <c r="BQ149" s="2"/>
      <c r="BR149" s="3"/>
      <c r="BS149" s="3"/>
      <c r="BT149" s="3"/>
      <c r="BU149" s="3"/>
    </row>
    <row r="150" spans="1:73" ht="15">
      <c r="A150" s="66" t="s">
        <v>387</v>
      </c>
      <c r="B150" s="67"/>
      <c r="C150" s="67"/>
      <c r="D150" s="68">
        <v>200</v>
      </c>
      <c r="E150" s="70"/>
      <c r="F150" s="67"/>
      <c r="G150" s="67"/>
      <c r="H150" s="71" t="s">
        <v>787</v>
      </c>
      <c r="I150" s="72"/>
      <c r="J150" s="72"/>
      <c r="K150" s="71" t="s">
        <v>787</v>
      </c>
      <c r="L150" s="75">
        <v>1</v>
      </c>
      <c r="M150" s="76">
        <v>6417.7802734375</v>
      </c>
      <c r="N150" s="76">
        <v>8452.7236328125</v>
      </c>
      <c r="O150" s="77"/>
      <c r="P150" s="78"/>
      <c r="Q150" s="78"/>
      <c r="R150" s="86"/>
      <c r="S150" s="48">
        <v>0</v>
      </c>
      <c r="T150" s="48">
        <v>2</v>
      </c>
      <c r="U150" s="49">
        <v>0</v>
      </c>
      <c r="V150" s="49">
        <v>0.011364</v>
      </c>
      <c r="W150" s="49">
        <v>0</v>
      </c>
      <c r="X150" s="49">
        <v>0.728931</v>
      </c>
      <c r="Y150" s="49">
        <v>0.5</v>
      </c>
      <c r="Z150" s="49">
        <v>0</v>
      </c>
      <c r="AA150" s="73">
        <v>150</v>
      </c>
      <c r="AB150" s="73"/>
      <c r="AC150" s="74"/>
      <c r="AD150" s="80" t="s">
        <v>1495</v>
      </c>
      <c r="AE150" s="85" t="s">
        <v>1215</v>
      </c>
      <c r="AF150" s="80" t="s">
        <v>787</v>
      </c>
      <c r="AG150" s="80" t="s">
        <v>203</v>
      </c>
      <c r="AH150" s="80" t="s">
        <v>203</v>
      </c>
      <c r="AI150" s="80"/>
      <c r="AJ150" s="80"/>
      <c r="AK150" s="80"/>
      <c r="AL150" s="80"/>
      <c r="AM150" s="80">
        <v>0</v>
      </c>
      <c r="AN150" s="80">
        <v>0</v>
      </c>
      <c r="AO150" s="80"/>
      <c r="AP150" s="80"/>
      <c r="AQ150" s="80"/>
      <c r="AR150" s="80"/>
      <c r="AS150" s="80"/>
      <c r="AT150" s="80"/>
      <c r="AU150" s="83">
        <v>43486.28533564815</v>
      </c>
      <c r="AV150" s="85" t="s">
        <v>1215</v>
      </c>
      <c r="AW150" s="80" t="str">
        <f>REPLACE(INDEX(GroupVertices[Group],MATCH(Vertices[[#This Row],[Vertex]],GroupVertices[Vertex],0)),1,1,"")</f>
        <v>3</v>
      </c>
      <c r="AX150" s="48">
        <v>0</v>
      </c>
      <c r="AY150" s="49">
        <v>0</v>
      </c>
      <c r="AZ150" s="48">
        <v>0</v>
      </c>
      <c r="BA150" s="49">
        <v>0</v>
      </c>
      <c r="BB150" s="48">
        <v>0</v>
      </c>
      <c r="BC150" s="49">
        <v>0</v>
      </c>
      <c r="BD150" s="48">
        <v>16</v>
      </c>
      <c r="BE150" s="49">
        <v>100</v>
      </c>
      <c r="BF150" s="48">
        <v>16</v>
      </c>
      <c r="BG150" s="48"/>
      <c r="BH150" s="48"/>
      <c r="BI150" s="48"/>
      <c r="BJ150" s="48"/>
      <c r="BK150" s="48"/>
      <c r="BL150" s="48"/>
      <c r="BM150" s="121" t="s">
        <v>2721</v>
      </c>
      <c r="BN150" s="121" t="s">
        <v>2721</v>
      </c>
      <c r="BO150" s="121" t="s">
        <v>2985</v>
      </c>
      <c r="BP150" s="121" t="s">
        <v>2985</v>
      </c>
      <c r="BQ150" s="2"/>
      <c r="BR150" s="3"/>
      <c r="BS150" s="3"/>
      <c r="BT150" s="3"/>
      <c r="BU150" s="3"/>
    </row>
    <row r="151" spans="1:73" ht="15">
      <c r="A151" s="66" t="s">
        <v>410</v>
      </c>
      <c r="B151" s="67"/>
      <c r="C151" s="67"/>
      <c r="D151" s="68">
        <v>221.91780821917808</v>
      </c>
      <c r="E151" s="70"/>
      <c r="F151" s="67"/>
      <c r="G151" s="67"/>
      <c r="H151" s="71" t="s">
        <v>810</v>
      </c>
      <c r="I151" s="72"/>
      <c r="J151" s="72"/>
      <c r="K151" s="71" t="s">
        <v>810</v>
      </c>
      <c r="L151" s="75">
        <v>22.340448239060834</v>
      </c>
      <c r="M151" s="76">
        <v>6672.52587890625</v>
      </c>
      <c r="N151" s="76">
        <v>7235.2158203125</v>
      </c>
      <c r="O151" s="77"/>
      <c r="P151" s="78"/>
      <c r="Q151" s="78"/>
      <c r="R151" s="86"/>
      <c r="S151" s="48">
        <v>10</v>
      </c>
      <c r="T151" s="48">
        <v>1</v>
      </c>
      <c r="U151" s="49">
        <v>45</v>
      </c>
      <c r="V151" s="49">
        <v>0.012658</v>
      </c>
      <c r="W151" s="49">
        <v>0</v>
      </c>
      <c r="X151" s="49">
        <v>3.552383</v>
      </c>
      <c r="Y151" s="49">
        <v>0.09090909090909091</v>
      </c>
      <c r="Z151" s="49">
        <v>0</v>
      </c>
      <c r="AA151" s="73">
        <v>151</v>
      </c>
      <c r="AB151" s="73"/>
      <c r="AC151" s="74"/>
      <c r="AD151" s="80" t="s">
        <v>1495</v>
      </c>
      <c r="AE151" s="85" t="s">
        <v>1238</v>
      </c>
      <c r="AF151" s="80" t="s">
        <v>810</v>
      </c>
      <c r="AG151" s="80" t="s">
        <v>203</v>
      </c>
      <c r="AH151" s="80" t="s">
        <v>203</v>
      </c>
      <c r="AI151" s="80"/>
      <c r="AJ151" s="80"/>
      <c r="AK151" s="80"/>
      <c r="AL151" s="80"/>
      <c r="AM151" s="80">
        <v>2</v>
      </c>
      <c r="AN151" s="80">
        <v>11</v>
      </c>
      <c r="AO151" s="80"/>
      <c r="AP151" s="80"/>
      <c r="AQ151" s="80"/>
      <c r="AR151" s="80"/>
      <c r="AS151" s="80"/>
      <c r="AT151" s="80"/>
      <c r="AU151" s="83">
        <v>43485.652453703704</v>
      </c>
      <c r="AV151" s="85" t="s">
        <v>1238</v>
      </c>
      <c r="AW151" s="80" t="str">
        <f>REPLACE(INDEX(GroupVertices[Group],MATCH(Vertices[[#This Row],[Vertex]],GroupVertices[Vertex],0)),1,1,"")</f>
        <v>3</v>
      </c>
      <c r="AX151" s="48">
        <v>0</v>
      </c>
      <c r="AY151" s="49">
        <v>0</v>
      </c>
      <c r="AZ151" s="48">
        <v>1</v>
      </c>
      <c r="BA151" s="49">
        <v>3.4482758620689653</v>
      </c>
      <c r="BB151" s="48">
        <v>0</v>
      </c>
      <c r="BC151" s="49">
        <v>0</v>
      </c>
      <c r="BD151" s="48">
        <v>28</v>
      </c>
      <c r="BE151" s="49">
        <v>96.55172413793103</v>
      </c>
      <c r="BF151" s="48">
        <v>29</v>
      </c>
      <c r="BG151" s="48"/>
      <c r="BH151" s="48"/>
      <c r="BI151" s="48"/>
      <c r="BJ151" s="48"/>
      <c r="BK151" s="48"/>
      <c r="BL151" s="48"/>
      <c r="BM151" s="121" t="s">
        <v>2722</v>
      </c>
      <c r="BN151" s="121" t="s">
        <v>2722</v>
      </c>
      <c r="BO151" s="121" t="s">
        <v>2986</v>
      </c>
      <c r="BP151" s="121" t="s">
        <v>2986</v>
      </c>
      <c r="BQ151" s="2"/>
      <c r="BR151" s="3"/>
      <c r="BS151" s="3"/>
      <c r="BT151" s="3"/>
      <c r="BU151" s="3"/>
    </row>
    <row r="152" spans="1:73" ht="15">
      <c r="A152" s="66" t="s">
        <v>388</v>
      </c>
      <c r="B152" s="67"/>
      <c r="C152" s="67"/>
      <c r="D152" s="68">
        <v>200</v>
      </c>
      <c r="E152" s="70"/>
      <c r="F152" s="67"/>
      <c r="G152" s="67"/>
      <c r="H152" s="71" t="s">
        <v>788</v>
      </c>
      <c r="I152" s="72"/>
      <c r="J152" s="72"/>
      <c r="K152" s="71" t="s">
        <v>788</v>
      </c>
      <c r="L152" s="75">
        <v>1</v>
      </c>
      <c r="M152" s="76">
        <v>6543.7060546875</v>
      </c>
      <c r="N152" s="76">
        <v>6390.6943359375</v>
      </c>
      <c r="O152" s="77"/>
      <c r="P152" s="78"/>
      <c r="Q152" s="78"/>
      <c r="R152" s="86"/>
      <c r="S152" s="48">
        <v>0</v>
      </c>
      <c r="T152" s="48">
        <v>2</v>
      </c>
      <c r="U152" s="49">
        <v>0</v>
      </c>
      <c r="V152" s="49">
        <v>0.011364</v>
      </c>
      <c r="W152" s="49">
        <v>0</v>
      </c>
      <c r="X152" s="49">
        <v>0.728931</v>
      </c>
      <c r="Y152" s="49">
        <v>0.5</v>
      </c>
      <c r="Z152" s="49">
        <v>0</v>
      </c>
      <c r="AA152" s="73">
        <v>152</v>
      </c>
      <c r="AB152" s="73"/>
      <c r="AC152" s="74"/>
      <c r="AD152" s="80" t="s">
        <v>1495</v>
      </c>
      <c r="AE152" s="85" t="s">
        <v>1216</v>
      </c>
      <c r="AF152" s="80" t="s">
        <v>788</v>
      </c>
      <c r="AG152" s="80" t="s">
        <v>203</v>
      </c>
      <c r="AH152" s="80" t="s">
        <v>203</v>
      </c>
      <c r="AI152" s="80"/>
      <c r="AJ152" s="80"/>
      <c r="AK152" s="80"/>
      <c r="AL152" s="80"/>
      <c r="AM152" s="80">
        <v>0</v>
      </c>
      <c r="AN152" s="80">
        <v>0</v>
      </c>
      <c r="AO152" s="80"/>
      <c r="AP152" s="80"/>
      <c r="AQ152" s="80"/>
      <c r="AR152" s="80"/>
      <c r="AS152" s="80"/>
      <c r="AT152" s="80"/>
      <c r="AU152" s="83">
        <v>43486.28234953704</v>
      </c>
      <c r="AV152" s="85" t="s">
        <v>1216</v>
      </c>
      <c r="AW152" s="80" t="str">
        <f>REPLACE(INDEX(GroupVertices[Group],MATCH(Vertices[[#This Row],[Vertex]],GroupVertices[Vertex],0)),1,1,"")</f>
        <v>3</v>
      </c>
      <c r="AX152" s="48">
        <v>0</v>
      </c>
      <c r="AY152" s="49">
        <v>0</v>
      </c>
      <c r="AZ152" s="48">
        <v>1</v>
      </c>
      <c r="BA152" s="49">
        <v>5.555555555555555</v>
      </c>
      <c r="BB152" s="48">
        <v>0</v>
      </c>
      <c r="BC152" s="49">
        <v>0</v>
      </c>
      <c r="BD152" s="48">
        <v>17</v>
      </c>
      <c r="BE152" s="49">
        <v>94.44444444444444</v>
      </c>
      <c r="BF152" s="48">
        <v>18</v>
      </c>
      <c r="BG152" s="48"/>
      <c r="BH152" s="48"/>
      <c r="BI152" s="48"/>
      <c r="BJ152" s="48"/>
      <c r="BK152" s="48"/>
      <c r="BL152" s="48"/>
      <c r="BM152" s="121" t="s">
        <v>2723</v>
      </c>
      <c r="BN152" s="121" t="s">
        <v>2723</v>
      </c>
      <c r="BO152" s="121" t="s">
        <v>2987</v>
      </c>
      <c r="BP152" s="121" t="s">
        <v>2987</v>
      </c>
      <c r="BQ152" s="2"/>
      <c r="BR152" s="3"/>
      <c r="BS152" s="3"/>
      <c r="BT152" s="3"/>
      <c r="BU152" s="3"/>
    </row>
    <row r="153" spans="1:73" ht="15">
      <c r="A153" s="66" t="s">
        <v>389</v>
      </c>
      <c r="B153" s="67"/>
      <c r="C153" s="67"/>
      <c r="D153" s="68">
        <v>200</v>
      </c>
      <c r="E153" s="70"/>
      <c r="F153" s="67"/>
      <c r="G153" s="67"/>
      <c r="H153" s="71" t="s">
        <v>789</v>
      </c>
      <c r="I153" s="72"/>
      <c r="J153" s="72"/>
      <c r="K153" s="71" t="s">
        <v>789</v>
      </c>
      <c r="L153" s="75">
        <v>1</v>
      </c>
      <c r="M153" s="76">
        <v>6847.7626953125</v>
      </c>
      <c r="N153" s="76">
        <v>9746.1806640625</v>
      </c>
      <c r="O153" s="77"/>
      <c r="P153" s="78"/>
      <c r="Q153" s="78"/>
      <c r="R153" s="86"/>
      <c r="S153" s="48">
        <v>0</v>
      </c>
      <c r="T153" s="48">
        <v>1</v>
      </c>
      <c r="U153" s="49">
        <v>0</v>
      </c>
      <c r="V153" s="49">
        <v>0.011236</v>
      </c>
      <c r="W153" s="49">
        <v>0</v>
      </c>
      <c r="X153" s="49">
        <v>0.454428</v>
      </c>
      <c r="Y153" s="49">
        <v>0</v>
      </c>
      <c r="Z153" s="49">
        <v>0</v>
      </c>
      <c r="AA153" s="73">
        <v>153</v>
      </c>
      <c r="AB153" s="73"/>
      <c r="AC153" s="74"/>
      <c r="AD153" s="80" t="s">
        <v>1495</v>
      </c>
      <c r="AE153" s="85" t="s">
        <v>1217</v>
      </c>
      <c r="AF153" s="80" t="s">
        <v>789</v>
      </c>
      <c r="AG153" s="80" t="s">
        <v>203</v>
      </c>
      <c r="AH153" s="80" t="s">
        <v>203</v>
      </c>
      <c r="AI153" s="80"/>
      <c r="AJ153" s="80"/>
      <c r="AK153" s="80"/>
      <c r="AL153" s="80"/>
      <c r="AM153" s="80">
        <v>0</v>
      </c>
      <c r="AN153" s="80">
        <v>0</v>
      </c>
      <c r="AO153" s="80"/>
      <c r="AP153" s="80"/>
      <c r="AQ153" s="80"/>
      <c r="AR153" s="80"/>
      <c r="AS153" s="80"/>
      <c r="AT153" s="80"/>
      <c r="AU153" s="83">
        <v>43486.28050925926</v>
      </c>
      <c r="AV153" s="85" t="s">
        <v>1217</v>
      </c>
      <c r="AW153" s="80" t="str">
        <f>REPLACE(INDEX(GroupVertices[Group],MATCH(Vertices[[#This Row],[Vertex]],GroupVertices[Vertex],0)),1,1,"")</f>
        <v>3</v>
      </c>
      <c r="AX153" s="48">
        <v>0</v>
      </c>
      <c r="AY153" s="49">
        <v>0</v>
      </c>
      <c r="AZ153" s="48">
        <v>0</v>
      </c>
      <c r="BA153" s="49">
        <v>0</v>
      </c>
      <c r="BB153" s="48">
        <v>0</v>
      </c>
      <c r="BC153" s="49">
        <v>0</v>
      </c>
      <c r="BD153" s="48">
        <v>5</v>
      </c>
      <c r="BE153" s="49">
        <v>100</v>
      </c>
      <c r="BF153" s="48">
        <v>5</v>
      </c>
      <c r="BG153" s="48"/>
      <c r="BH153" s="48"/>
      <c r="BI153" s="48"/>
      <c r="BJ153" s="48"/>
      <c r="BK153" s="48"/>
      <c r="BL153" s="48"/>
      <c r="BM153" s="121" t="s">
        <v>3244</v>
      </c>
      <c r="BN153" s="121" t="s">
        <v>3244</v>
      </c>
      <c r="BO153" s="121" t="s">
        <v>3307</v>
      </c>
      <c r="BP153" s="121" t="s">
        <v>3307</v>
      </c>
      <c r="BQ153" s="2"/>
      <c r="BR153" s="3"/>
      <c r="BS153" s="3"/>
      <c r="BT153" s="3"/>
      <c r="BU153" s="3"/>
    </row>
    <row r="154" spans="1:73" ht="409.5">
      <c r="A154" s="66" t="s">
        <v>390</v>
      </c>
      <c r="B154" s="67"/>
      <c r="C154" s="67"/>
      <c r="D154" s="68">
        <v>200</v>
      </c>
      <c r="E154" s="70"/>
      <c r="F154" s="67"/>
      <c r="G154" s="67"/>
      <c r="H154" s="50" t="s">
        <v>790</v>
      </c>
      <c r="I154" s="72"/>
      <c r="J154" s="72"/>
      <c r="K154" s="50" t="s">
        <v>790</v>
      </c>
      <c r="L154" s="75">
        <v>1</v>
      </c>
      <c r="M154" s="76">
        <v>7065.4521484375</v>
      </c>
      <c r="N154" s="76">
        <v>9161.0361328125</v>
      </c>
      <c r="O154" s="77"/>
      <c r="P154" s="78"/>
      <c r="Q154" s="78"/>
      <c r="R154" s="86"/>
      <c r="S154" s="48">
        <v>0</v>
      </c>
      <c r="T154" s="48">
        <v>1</v>
      </c>
      <c r="U154" s="49">
        <v>0</v>
      </c>
      <c r="V154" s="49">
        <v>0.011236</v>
      </c>
      <c r="W154" s="49">
        <v>0</v>
      </c>
      <c r="X154" s="49">
        <v>0.454428</v>
      </c>
      <c r="Y154" s="49">
        <v>0</v>
      </c>
      <c r="Z154" s="49">
        <v>0</v>
      </c>
      <c r="AA154" s="73">
        <v>154</v>
      </c>
      <c r="AB154" s="73"/>
      <c r="AC154" s="74"/>
      <c r="AD154" s="80" t="s">
        <v>1495</v>
      </c>
      <c r="AE154" s="85" t="s">
        <v>1218</v>
      </c>
      <c r="AF154" s="80" t="s">
        <v>790</v>
      </c>
      <c r="AG154" s="80" t="s">
        <v>203</v>
      </c>
      <c r="AH154" s="80" t="s">
        <v>203</v>
      </c>
      <c r="AI154" s="80"/>
      <c r="AJ154" s="80"/>
      <c r="AK154" s="80"/>
      <c r="AL154" s="80"/>
      <c r="AM154" s="80">
        <v>0</v>
      </c>
      <c r="AN154" s="80">
        <v>0</v>
      </c>
      <c r="AO154" s="80"/>
      <c r="AP154" s="80"/>
      <c r="AQ154" s="80"/>
      <c r="AR154" s="80"/>
      <c r="AS154" s="80"/>
      <c r="AT154" s="80"/>
      <c r="AU154" s="83">
        <v>43486.141689814816</v>
      </c>
      <c r="AV154" s="85" t="s">
        <v>1218</v>
      </c>
      <c r="AW154" s="80" t="str">
        <f>REPLACE(INDEX(GroupVertices[Group],MATCH(Vertices[[#This Row],[Vertex]],GroupVertices[Vertex],0)),1,1,"")</f>
        <v>3</v>
      </c>
      <c r="AX154" s="48">
        <v>1</v>
      </c>
      <c r="AY154" s="49">
        <v>0.47619047619047616</v>
      </c>
      <c r="AZ154" s="48">
        <v>12</v>
      </c>
      <c r="BA154" s="49">
        <v>5.714285714285714</v>
      </c>
      <c r="BB154" s="48">
        <v>0</v>
      </c>
      <c r="BC154" s="49">
        <v>0</v>
      </c>
      <c r="BD154" s="48">
        <v>197</v>
      </c>
      <c r="BE154" s="49">
        <v>93.80952380952381</v>
      </c>
      <c r="BF154" s="48">
        <v>210</v>
      </c>
      <c r="BG154" s="48"/>
      <c r="BH154" s="48"/>
      <c r="BI154" s="48"/>
      <c r="BJ154" s="48"/>
      <c r="BK154" s="48"/>
      <c r="BL154" s="48"/>
      <c r="BM154" s="121" t="s">
        <v>3245</v>
      </c>
      <c r="BN154" s="121" t="s">
        <v>3245</v>
      </c>
      <c r="BO154" s="121" t="s">
        <v>3308</v>
      </c>
      <c r="BP154" s="121" t="s">
        <v>3308</v>
      </c>
      <c r="BQ154" s="2"/>
      <c r="BR154" s="3"/>
      <c r="BS154" s="3"/>
      <c r="BT154" s="3"/>
      <c r="BU154" s="3"/>
    </row>
    <row r="155" spans="1:73" ht="15">
      <c r="A155" s="66" t="s">
        <v>391</v>
      </c>
      <c r="B155" s="67"/>
      <c r="C155" s="67"/>
      <c r="D155" s="68">
        <v>200</v>
      </c>
      <c r="E155" s="70"/>
      <c r="F155" s="67"/>
      <c r="G155" s="67"/>
      <c r="H155" s="71" t="s">
        <v>791</v>
      </c>
      <c r="I155" s="72"/>
      <c r="J155" s="72"/>
      <c r="K155" s="71" t="s">
        <v>791</v>
      </c>
      <c r="L155" s="75">
        <v>1</v>
      </c>
      <c r="M155" s="76">
        <v>5346.9111328125</v>
      </c>
      <c r="N155" s="76">
        <v>7367.0166015625</v>
      </c>
      <c r="O155" s="77"/>
      <c r="P155" s="78"/>
      <c r="Q155" s="78"/>
      <c r="R155" s="86"/>
      <c r="S155" s="48">
        <v>0</v>
      </c>
      <c r="T155" s="48">
        <v>2</v>
      </c>
      <c r="U155" s="49">
        <v>0</v>
      </c>
      <c r="V155" s="49">
        <v>0.011364</v>
      </c>
      <c r="W155" s="49">
        <v>0</v>
      </c>
      <c r="X155" s="49">
        <v>0.79031</v>
      </c>
      <c r="Y155" s="49">
        <v>0.5</v>
      </c>
      <c r="Z155" s="49">
        <v>0</v>
      </c>
      <c r="AA155" s="73">
        <v>155</v>
      </c>
      <c r="AB155" s="73"/>
      <c r="AC155" s="74"/>
      <c r="AD155" s="80" t="s">
        <v>1495</v>
      </c>
      <c r="AE155" s="85" t="s">
        <v>1219</v>
      </c>
      <c r="AF155" s="80" t="s">
        <v>791</v>
      </c>
      <c r="AG155" s="80" t="s">
        <v>203</v>
      </c>
      <c r="AH155" s="80" t="s">
        <v>203</v>
      </c>
      <c r="AI155" s="80"/>
      <c r="AJ155" s="80"/>
      <c r="AK155" s="80"/>
      <c r="AL155" s="80"/>
      <c r="AM155" s="80">
        <v>0</v>
      </c>
      <c r="AN155" s="80">
        <v>0</v>
      </c>
      <c r="AO155" s="80"/>
      <c r="AP155" s="80"/>
      <c r="AQ155" s="80"/>
      <c r="AR155" s="80"/>
      <c r="AS155" s="80"/>
      <c r="AT155" s="80"/>
      <c r="AU155" s="83">
        <v>43486.06065972222</v>
      </c>
      <c r="AV155" s="85" t="s">
        <v>1219</v>
      </c>
      <c r="AW155" s="80" t="str">
        <f>REPLACE(INDEX(GroupVertices[Group],MATCH(Vertices[[#This Row],[Vertex]],GroupVertices[Vertex],0)),1,1,"")</f>
        <v>3</v>
      </c>
      <c r="AX155" s="48">
        <v>1</v>
      </c>
      <c r="AY155" s="49">
        <v>1.1363636363636365</v>
      </c>
      <c r="AZ155" s="48">
        <v>2</v>
      </c>
      <c r="BA155" s="49">
        <v>2.272727272727273</v>
      </c>
      <c r="BB155" s="48">
        <v>0</v>
      </c>
      <c r="BC155" s="49">
        <v>0</v>
      </c>
      <c r="BD155" s="48">
        <v>85</v>
      </c>
      <c r="BE155" s="49">
        <v>96.5909090909091</v>
      </c>
      <c r="BF155" s="48">
        <v>88</v>
      </c>
      <c r="BG155" s="48"/>
      <c r="BH155" s="48"/>
      <c r="BI155" s="48"/>
      <c r="BJ155" s="48"/>
      <c r="BK155" s="48"/>
      <c r="BL155" s="48"/>
      <c r="BM155" s="121" t="s">
        <v>3246</v>
      </c>
      <c r="BN155" s="121" t="s">
        <v>3246</v>
      </c>
      <c r="BO155" s="121" t="s">
        <v>3309</v>
      </c>
      <c r="BP155" s="121" t="s">
        <v>3309</v>
      </c>
      <c r="BQ155" s="2"/>
      <c r="BR155" s="3"/>
      <c r="BS155" s="3"/>
      <c r="BT155" s="3"/>
      <c r="BU155" s="3"/>
    </row>
    <row r="156" spans="1:73" ht="15">
      <c r="A156" s="66" t="s">
        <v>413</v>
      </c>
      <c r="B156" s="67"/>
      <c r="C156" s="67"/>
      <c r="D156" s="68">
        <v>441.0958904109589</v>
      </c>
      <c r="E156" s="70"/>
      <c r="F156" s="67"/>
      <c r="G156" s="67"/>
      <c r="H156" s="71" t="s">
        <v>813</v>
      </c>
      <c r="I156" s="72"/>
      <c r="J156" s="72"/>
      <c r="K156" s="71" t="s">
        <v>813</v>
      </c>
      <c r="L156" s="75">
        <v>235.74493062966917</v>
      </c>
      <c r="M156" s="76">
        <v>5402.53857421875</v>
      </c>
      <c r="N156" s="76">
        <v>6948.7333984375</v>
      </c>
      <c r="O156" s="77"/>
      <c r="P156" s="78"/>
      <c r="Q156" s="78"/>
      <c r="R156" s="86"/>
      <c r="S156" s="48">
        <v>1</v>
      </c>
      <c r="T156" s="48">
        <v>1</v>
      </c>
      <c r="U156" s="49">
        <v>0</v>
      </c>
      <c r="V156" s="49">
        <v>0.011364</v>
      </c>
      <c r="W156" s="49">
        <v>0</v>
      </c>
      <c r="X156" s="49">
        <v>0.79031</v>
      </c>
      <c r="Y156" s="49">
        <v>0.5</v>
      </c>
      <c r="Z156" s="49">
        <v>0</v>
      </c>
      <c r="AA156" s="73">
        <v>156</v>
      </c>
      <c r="AB156" s="73"/>
      <c r="AC156" s="74"/>
      <c r="AD156" s="80" t="s">
        <v>1495</v>
      </c>
      <c r="AE156" s="85" t="s">
        <v>1241</v>
      </c>
      <c r="AF156" s="80" t="s">
        <v>813</v>
      </c>
      <c r="AG156" s="80" t="s">
        <v>203</v>
      </c>
      <c r="AH156" s="80" t="s">
        <v>203</v>
      </c>
      <c r="AI156" s="80"/>
      <c r="AJ156" s="80"/>
      <c r="AK156" s="80"/>
      <c r="AL156" s="80"/>
      <c r="AM156" s="80">
        <v>22</v>
      </c>
      <c r="AN156" s="80">
        <v>1</v>
      </c>
      <c r="AO156" s="80"/>
      <c r="AP156" s="80"/>
      <c r="AQ156" s="80"/>
      <c r="AR156" s="80"/>
      <c r="AS156" s="80"/>
      <c r="AT156" s="80"/>
      <c r="AU156" s="83">
        <v>43485.560891203706</v>
      </c>
      <c r="AV156" s="85" t="s">
        <v>1241</v>
      </c>
      <c r="AW156" s="80" t="str">
        <f>REPLACE(INDEX(GroupVertices[Group],MATCH(Vertices[[#This Row],[Vertex]],GroupVertices[Vertex],0)),1,1,"")</f>
        <v>3</v>
      </c>
      <c r="AX156" s="48">
        <v>1</v>
      </c>
      <c r="AY156" s="49">
        <v>1.5625</v>
      </c>
      <c r="AZ156" s="48">
        <v>0</v>
      </c>
      <c r="BA156" s="49">
        <v>0</v>
      </c>
      <c r="BB156" s="48">
        <v>0</v>
      </c>
      <c r="BC156" s="49">
        <v>0</v>
      </c>
      <c r="BD156" s="48">
        <v>63</v>
      </c>
      <c r="BE156" s="49">
        <v>98.4375</v>
      </c>
      <c r="BF156" s="48">
        <v>64</v>
      </c>
      <c r="BG156" s="48"/>
      <c r="BH156" s="48"/>
      <c r="BI156" s="48"/>
      <c r="BJ156" s="48"/>
      <c r="BK156" s="48"/>
      <c r="BL156" s="48"/>
      <c r="BM156" s="121" t="s">
        <v>2724</v>
      </c>
      <c r="BN156" s="121" t="s">
        <v>2724</v>
      </c>
      <c r="BO156" s="121" t="s">
        <v>2988</v>
      </c>
      <c r="BP156" s="121" t="s">
        <v>2988</v>
      </c>
      <c r="BQ156" s="2"/>
      <c r="BR156" s="3"/>
      <c r="BS156" s="3"/>
      <c r="BT156" s="3"/>
      <c r="BU156" s="3"/>
    </row>
    <row r="157" spans="1:73" ht="15">
      <c r="A157" s="66" t="s">
        <v>392</v>
      </c>
      <c r="B157" s="67"/>
      <c r="C157" s="67"/>
      <c r="D157" s="68">
        <v>200</v>
      </c>
      <c r="E157" s="70"/>
      <c r="F157" s="67"/>
      <c r="G157" s="67"/>
      <c r="H157" s="71" t="s">
        <v>792</v>
      </c>
      <c r="I157" s="72"/>
      <c r="J157" s="72"/>
      <c r="K157" s="71" t="s">
        <v>792</v>
      </c>
      <c r="L157" s="75">
        <v>1</v>
      </c>
      <c r="M157" s="76">
        <v>7102.7568359375</v>
      </c>
      <c r="N157" s="76">
        <v>6099.48486328125</v>
      </c>
      <c r="O157" s="77"/>
      <c r="P157" s="78"/>
      <c r="Q157" s="78"/>
      <c r="R157" s="86"/>
      <c r="S157" s="48">
        <v>0</v>
      </c>
      <c r="T157" s="48">
        <v>2</v>
      </c>
      <c r="U157" s="49">
        <v>0</v>
      </c>
      <c r="V157" s="49">
        <v>0.011364</v>
      </c>
      <c r="W157" s="49">
        <v>0</v>
      </c>
      <c r="X157" s="49">
        <v>0.728931</v>
      </c>
      <c r="Y157" s="49">
        <v>0.5</v>
      </c>
      <c r="Z157" s="49">
        <v>0</v>
      </c>
      <c r="AA157" s="73">
        <v>157</v>
      </c>
      <c r="AB157" s="73"/>
      <c r="AC157" s="74"/>
      <c r="AD157" s="80" t="s">
        <v>1495</v>
      </c>
      <c r="AE157" s="85" t="s">
        <v>1220</v>
      </c>
      <c r="AF157" s="80" t="s">
        <v>792</v>
      </c>
      <c r="AG157" s="80" t="s">
        <v>203</v>
      </c>
      <c r="AH157" s="80" t="s">
        <v>203</v>
      </c>
      <c r="AI157" s="80"/>
      <c r="AJ157" s="80"/>
      <c r="AK157" s="80"/>
      <c r="AL157" s="80"/>
      <c r="AM157" s="80">
        <v>0</v>
      </c>
      <c r="AN157" s="80">
        <v>0</v>
      </c>
      <c r="AO157" s="80"/>
      <c r="AP157" s="80"/>
      <c r="AQ157" s="80"/>
      <c r="AR157" s="80"/>
      <c r="AS157" s="80"/>
      <c r="AT157" s="80"/>
      <c r="AU157" s="83">
        <v>43485.99259259259</v>
      </c>
      <c r="AV157" s="85" t="s">
        <v>1220</v>
      </c>
      <c r="AW157" s="80" t="str">
        <f>REPLACE(INDEX(GroupVertices[Group],MATCH(Vertices[[#This Row],[Vertex]],GroupVertices[Vertex],0)),1,1,"")</f>
        <v>3</v>
      </c>
      <c r="AX157" s="48">
        <v>1</v>
      </c>
      <c r="AY157" s="49">
        <v>2.5641025641025643</v>
      </c>
      <c r="AZ157" s="48">
        <v>3</v>
      </c>
      <c r="BA157" s="49">
        <v>7.6923076923076925</v>
      </c>
      <c r="BB157" s="48">
        <v>0</v>
      </c>
      <c r="BC157" s="49">
        <v>0</v>
      </c>
      <c r="BD157" s="48">
        <v>35</v>
      </c>
      <c r="BE157" s="49">
        <v>89.74358974358974</v>
      </c>
      <c r="BF157" s="48">
        <v>39</v>
      </c>
      <c r="BG157" s="48"/>
      <c r="BH157" s="48"/>
      <c r="BI157" s="48"/>
      <c r="BJ157" s="48"/>
      <c r="BK157" s="48"/>
      <c r="BL157" s="48"/>
      <c r="BM157" s="121" t="s">
        <v>2725</v>
      </c>
      <c r="BN157" s="121" t="s">
        <v>2725</v>
      </c>
      <c r="BO157" s="121" t="s">
        <v>2989</v>
      </c>
      <c r="BP157" s="121" t="s">
        <v>2989</v>
      </c>
      <c r="BQ157" s="2"/>
      <c r="BR157" s="3"/>
      <c r="BS157" s="3"/>
      <c r="BT157" s="3"/>
      <c r="BU157" s="3"/>
    </row>
    <row r="158" spans="1:73" ht="15">
      <c r="A158" s="66" t="s">
        <v>393</v>
      </c>
      <c r="B158" s="67"/>
      <c r="C158" s="67"/>
      <c r="D158" s="68">
        <v>200</v>
      </c>
      <c r="E158" s="70"/>
      <c r="F158" s="67"/>
      <c r="G158" s="67"/>
      <c r="H158" s="71" t="s">
        <v>793</v>
      </c>
      <c r="I158" s="72"/>
      <c r="J158" s="72"/>
      <c r="K158" s="71" t="s">
        <v>793</v>
      </c>
      <c r="L158" s="75">
        <v>1</v>
      </c>
      <c r="M158" s="76">
        <v>7175.63916015625</v>
      </c>
      <c r="N158" s="76">
        <v>9629.3017578125</v>
      </c>
      <c r="O158" s="77"/>
      <c r="P158" s="78"/>
      <c r="Q158" s="78"/>
      <c r="R158" s="86"/>
      <c r="S158" s="48">
        <v>0</v>
      </c>
      <c r="T158" s="48">
        <v>1</v>
      </c>
      <c r="U158" s="49">
        <v>0</v>
      </c>
      <c r="V158" s="49">
        <v>0.011236</v>
      </c>
      <c r="W158" s="49">
        <v>0</v>
      </c>
      <c r="X158" s="49">
        <v>0.454428</v>
      </c>
      <c r="Y158" s="49">
        <v>0</v>
      </c>
      <c r="Z158" s="49">
        <v>0</v>
      </c>
      <c r="AA158" s="73">
        <v>158</v>
      </c>
      <c r="AB158" s="73"/>
      <c r="AC158" s="74"/>
      <c r="AD158" s="80" t="s">
        <v>1495</v>
      </c>
      <c r="AE158" s="85" t="s">
        <v>1221</v>
      </c>
      <c r="AF158" s="80" t="s">
        <v>793</v>
      </c>
      <c r="AG158" s="80" t="s">
        <v>203</v>
      </c>
      <c r="AH158" s="80" t="s">
        <v>203</v>
      </c>
      <c r="AI158" s="80"/>
      <c r="AJ158" s="80"/>
      <c r="AK158" s="80"/>
      <c r="AL158" s="80"/>
      <c r="AM158" s="80">
        <v>0</v>
      </c>
      <c r="AN158" s="80">
        <v>0</v>
      </c>
      <c r="AO158" s="80"/>
      <c r="AP158" s="80"/>
      <c r="AQ158" s="80"/>
      <c r="AR158" s="80"/>
      <c r="AS158" s="80"/>
      <c r="AT158" s="80"/>
      <c r="AU158" s="83">
        <v>43485.98988425926</v>
      </c>
      <c r="AV158" s="85" t="s">
        <v>1221</v>
      </c>
      <c r="AW158" s="80" t="str">
        <f>REPLACE(INDEX(GroupVertices[Group],MATCH(Vertices[[#This Row],[Vertex]],GroupVertices[Vertex],0)),1,1,"")</f>
        <v>3</v>
      </c>
      <c r="AX158" s="48">
        <v>0</v>
      </c>
      <c r="AY158" s="49">
        <v>0</v>
      </c>
      <c r="AZ158" s="48">
        <v>0</v>
      </c>
      <c r="BA158" s="49">
        <v>0</v>
      </c>
      <c r="BB158" s="48">
        <v>0</v>
      </c>
      <c r="BC158" s="49">
        <v>0</v>
      </c>
      <c r="BD158" s="48">
        <v>7</v>
      </c>
      <c r="BE158" s="49">
        <v>100</v>
      </c>
      <c r="BF158" s="48">
        <v>7</v>
      </c>
      <c r="BG158" s="48"/>
      <c r="BH158" s="48"/>
      <c r="BI158" s="48"/>
      <c r="BJ158" s="48"/>
      <c r="BK158" s="48"/>
      <c r="BL158" s="48"/>
      <c r="BM158" s="121" t="s">
        <v>3247</v>
      </c>
      <c r="BN158" s="121" t="s">
        <v>3247</v>
      </c>
      <c r="BO158" s="121" t="s">
        <v>3310</v>
      </c>
      <c r="BP158" s="121" t="s">
        <v>3310</v>
      </c>
      <c r="BQ158" s="2"/>
      <c r="BR158" s="3"/>
      <c r="BS158" s="3"/>
      <c r="BT158" s="3"/>
      <c r="BU158" s="3"/>
    </row>
    <row r="159" spans="1:73" ht="15">
      <c r="A159" s="66" t="s">
        <v>394</v>
      </c>
      <c r="B159" s="67"/>
      <c r="C159" s="67"/>
      <c r="D159" s="68">
        <v>200</v>
      </c>
      <c r="E159" s="70"/>
      <c r="F159" s="67"/>
      <c r="G159" s="67"/>
      <c r="H159" s="71" t="s">
        <v>794</v>
      </c>
      <c r="I159" s="72"/>
      <c r="J159" s="72"/>
      <c r="K159" s="71" t="s">
        <v>794</v>
      </c>
      <c r="L159" s="75">
        <v>1</v>
      </c>
      <c r="M159" s="76">
        <v>6673.80078125</v>
      </c>
      <c r="N159" s="76">
        <v>9165.9580078125</v>
      </c>
      <c r="O159" s="77"/>
      <c r="P159" s="78"/>
      <c r="Q159" s="78"/>
      <c r="R159" s="86"/>
      <c r="S159" s="48">
        <v>0</v>
      </c>
      <c r="T159" s="48">
        <v>1</v>
      </c>
      <c r="U159" s="49">
        <v>0</v>
      </c>
      <c r="V159" s="49">
        <v>0.011236</v>
      </c>
      <c r="W159" s="49">
        <v>0</v>
      </c>
      <c r="X159" s="49">
        <v>0.454428</v>
      </c>
      <c r="Y159" s="49">
        <v>0</v>
      </c>
      <c r="Z159" s="49">
        <v>0</v>
      </c>
      <c r="AA159" s="73">
        <v>159</v>
      </c>
      <c r="AB159" s="73"/>
      <c r="AC159" s="74"/>
      <c r="AD159" s="80" t="s">
        <v>1495</v>
      </c>
      <c r="AE159" s="85" t="s">
        <v>1222</v>
      </c>
      <c r="AF159" s="80" t="s">
        <v>794</v>
      </c>
      <c r="AG159" s="80" t="s">
        <v>203</v>
      </c>
      <c r="AH159" s="80" t="s">
        <v>203</v>
      </c>
      <c r="AI159" s="80"/>
      <c r="AJ159" s="80"/>
      <c r="AK159" s="80"/>
      <c r="AL159" s="80"/>
      <c r="AM159" s="80">
        <v>0</v>
      </c>
      <c r="AN159" s="80">
        <v>0</v>
      </c>
      <c r="AO159" s="80"/>
      <c r="AP159" s="80"/>
      <c r="AQ159" s="80"/>
      <c r="AR159" s="80"/>
      <c r="AS159" s="80"/>
      <c r="AT159" s="80"/>
      <c r="AU159" s="83">
        <v>43485.92706018518</v>
      </c>
      <c r="AV159" s="85" t="s">
        <v>1222</v>
      </c>
      <c r="AW159" s="80" t="str">
        <f>REPLACE(INDEX(GroupVertices[Group],MATCH(Vertices[[#This Row],[Vertex]],GroupVertices[Vertex],0)),1,1,"")</f>
        <v>3</v>
      </c>
      <c r="AX159" s="48">
        <v>2</v>
      </c>
      <c r="AY159" s="49">
        <v>7.142857142857143</v>
      </c>
      <c r="AZ159" s="48">
        <v>0</v>
      </c>
      <c r="BA159" s="49">
        <v>0</v>
      </c>
      <c r="BB159" s="48">
        <v>0</v>
      </c>
      <c r="BC159" s="49">
        <v>0</v>
      </c>
      <c r="BD159" s="48">
        <v>26</v>
      </c>
      <c r="BE159" s="49">
        <v>92.85714285714286</v>
      </c>
      <c r="BF159" s="48">
        <v>28</v>
      </c>
      <c r="BG159" s="48"/>
      <c r="BH159" s="48"/>
      <c r="BI159" s="48"/>
      <c r="BJ159" s="48"/>
      <c r="BK159" s="48"/>
      <c r="BL159" s="48"/>
      <c r="BM159" s="121" t="s">
        <v>2726</v>
      </c>
      <c r="BN159" s="121" t="s">
        <v>2726</v>
      </c>
      <c r="BO159" s="121" t="s">
        <v>2990</v>
      </c>
      <c r="BP159" s="121" t="s">
        <v>2990</v>
      </c>
      <c r="BQ159" s="2"/>
      <c r="BR159" s="3"/>
      <c r="BS159" s="3"/>
      <c r="BT159" s="3"/>
      <c r="BU159" s="3"/>
    </row>
    <row r="160" spans="1:73" ht="15">
      <c r="A160" s="66" t="s">
        <v>395</v>
      </c>
      <c r="B160" s="67"/>
      <c r="C160" s="67"/>
      <c r="D160" s="68">
        <v>200</v>
      </c>
      <c r="E160" s="70"/>
      <c r="F160" s="67"/>
      <c r="G160" s="67"/>
      <c r="H160" s="71" t="s">
        <v>795</v>
      </c>
      <c r="I160" s="72"/>
      <c r="J160" s="72"/>
      <c r="K160" s="71" t="s">
        <v>795</v>
      </c>
      <c r="L160" s="75">
        <v>1</v>
      </c>
      <c r="M160" s="76">
        <v>7457.8369140625</v>
      </c>
      <c r="N160" s="76">
        <v>8931.8544921875</v>
      </c>
      <c r="O160" s="77"/>
      <c r="P160" s="78"/>
      <c r="Q160" s="78"/>
      <c r="R160" s="86"/>
      <c r="S160" s="48">
        <v>0</v>
      </c>
      <c r="T160" s="48">
        <v>1</v>
      </c>
      <c r="U160" s="49">
        <v>0</v>
      </c>
      <c r="V160" s="49">
        <v>0.011236</v>
      </c>
      <c r="W160" s="49">
        <v>0</v>
      </c>
      <c r="X160" s="49">
        <v>0.454428</v>
      </c>
      <c r="Y160" s="49">
        <v>0</v>
      </c>
      <c r="Z160" s="49">
        <v>0</v>
      </c>
      <c r="AA160" s="73">
        <v>160</v>
      </c>
      <c r="AB160" s="73"/>
      <c r="AC160" s="74"/>
      <c r="AD160" s="80" t="s">
        <v>1495</v>
      </c>
      <c r="AE160" s="85" t="s">
        <v>1223</v>
      </c>
      <c r="AF160" s="80" t="s">
        <v>795</v>
      </c>
      <c r="AG160" s="80" t="s">
        <v>203</v>
      </c>
      <c r="AH160" s="80" t="s">
        <v>203</v>
      </c>
      <c r="AI160" s="80"/>
      <c r="AJ160" s="80"/>
      <c r="AK160" s="80"/>
      <c r="AL160" s="80"/>
      <c r="AM160" s="80">
        <v>0</v>
      </c>
      <c r="AN160" s="80">
        <v>0</v>
      </c>
      <c r="AO160" s="80"/>
      <c r="AP160" s="80"/>
      <c r="AQ160" s="80"/>
      <c r="AR160" s="80"/>
      <c r="AS160" s="80"/>
      <c r="AT160" s="80"/>
      <c r="AU160" s="83">
        <v>43485.903599537036</v>
      </c>
      <c r="AV160" s="85" t="s">
        <v>1223</v>
      </c>
      <c r="AW160" s="80" t="str">
        <f>REPLACE(INDEX(GroupVertices[Group],MATCH(Vertices[[#This Row],[Vertex]],GroupVertices[Vertex],0)),1,1,"")</f>
        <v>3</v>
      </c>
      <c r="AX160" s="48">
        <v>1</v>
      </c>
      <c r="AY160" s="49">
        <v>8.333333333333334</v>
      </c>
      <c r="AZ160" s="48">
        <v>1</v>
      </c>
      <c r="BA160" s="49">
        <v>8.333333333333334</v>
      </c>
      <c r="BB160" s="48">
        <v>0</v>
      </c>
      <c r="BC160" s="49">
        <v>0</v>
      </c>
      <c r="BD160" s="48">
        <v>10</v>
      </c>
      <c r="BE160" s="49">
        <v>83.33333333333333</v>
      </c>
      <c r="BF160" s="48">
        <v>12</v>
      </c>
      <c r="BG160" s="48"/>
      <c r="BH160" s="48"/>
      <c r="BI160" s="48"/>
      <c r="BJ160" s="48"/>
      <c r="BK160" s="48"/>
      <c r="BL160" s="48"/>
      <c r="BM160" s="121" t="s">
        <v>2727</v>
      </c>
      <c r="BN160" s="121" t="s">
        <v>2727</v>
      </c>
      <c r="BO160" s="121" t="s">
        <v>2991</v>
      </c>
      <c r="BP160" s="121" t="s">
        <v>2991</v>
      </c>
      <c r="BQ160" s="2"/>
      <c r="BR160" s="3"/>
      <c r="BS160" s="3"/>
      <c r="BT160" s="3"/>
      <c r="BU160" s="3"/>
    </row>
    <row r="161" spans="1:73" ht="15">
      <c r="A161" s="66" t="s">
        <v>396</v>
      </c>
      <c r="B161" s="67"/>
      <c r="C161" s="67"/>
      <c r="D161" s="68">
        <v>210.95890410958904</v>
      </c>
      <c r="E161" s="70"/>
      <c r="F161" s="67"/>
      <c r="G161" s="67"/>
      <c r="H161" s="71" t="s">
        <v>796</v>
      </c>
      <c r="I161" s="72"/>
      <c r="J161" s="72"/>
      <c r="K161" s="71" t="s">
        <v>796</v>
      </c>
      <c r="L161" s="75">
        <v>11.670224119530417</v>
      </c>
      <c r="M161" s="76">
        <v>7250.716796875</v>
      </c>
      <c r="N161" s="76">
        <v>6858.15087890625</v>
      </c>
      <c r="O161" s="77"/>
      <c r="P161" s="78"/>
      <c r="Q161" s="78"/>
      <c r="R161" s="86"/>
      <c r="S161" s="48">
        <v>0</v>
      </c>
      <c r="T161" s="48">
        <v>2</v>
      </c>
      <c r="U161" s="49">
        <v>0</v>
      </c>
      <c r="V161" s="49">
        <v>0.011364</v>
      </c>
      <c r="W161" s="49">
        <v>0</v>
      </c>
      <c r="X161" s="49">
        <v>0.728931</v>
      </c>
      <c r="Y161" s="49">
        <v>0.5</v>
      </c>
      <c r="Z161" s="49">
        <v>0</v>
      </c>
      <c r="AA161" s="73">
        <v>161</v>
      </c>
      <c r="AB161" s="73"/>
      <c r="AC161" s="74"/>
      <c r="AD161" s="80" t="s">
        <v>1495</v>
      </c>
      <c r="AE161" s="85" t="s">
        <v>1224</v>
      </c>
      <c r="AF161" s="80" t="s">
        <v>796</v>
      </c>
      <c r="AG161" s="80" t="s">
        <v>203</v>
      </c>
      <c r="AH161" s="80" t="s">
        <v>203</v>
      </c>
      <c r="AI161" s="80"/>
      <c r="AJ161" s="80"/>
      <c r="AK161" s="80"/>
      <c r="AL161" s="80"/>
      <c r="AM161" s="80">
        <v>1</v>
      </c>
      <c r="AN161" s="80">
        <v>0</v>
      </c>
      <c r="AO161" s="80"/>
      <c r="AP161" s="80"/>
      <c r="AQ161" s="80"/>
      <c r="AR161" s="80"/>
      <c r="AS161" s="80"/>
      <c r="AT161" s="80"/>
      <c r="AU161" s="83">
        <v>43485.898460648146</v>
      </c>
      <c r="AV161" s="85" t="s">
        <v>1224</v>
      </c>
      <c r="AW161" s="80" t="str">
        <f>REPLACE(INDEX(GroupVertices[Group],MATCH(Vertices[[#This Row],[Vertex]],GroupVertices[Vertex],0)),1,1,"")</f>
        <v>3</v>
      </c>
      <c r="AX161" s="48">
        <v>3</v>
      </c>
      <c r="AY161" s="49">
        <v>14.285714285714286</v>
      </c>
      <c r="AZ161" s="48">
        <v>0</v>
      </c>
      <c r="BA161" s="49">
        <v>0</v>
      </c>
      <c r="BB161" s="48">
        <v>0</v>
      </c>
      <c r="BC161" s="49">
        <v>0</v>
      </c>
      <c r="BD161" s="48">
        <v>18</v>
      </c>
      <c r="BE161" s="49">
        <v>85.71428571428571</v>
      </c>
      <c r="BF161" s="48">
        <v>21</v>
      </c>
      <c r="BG161" s="48"/>
      <c r="BH161" s="48"/>
      <c r="BI161" s="48"/>
      <c r="BJ161" s="48"/>
      <c r="BK161" s="48"/>
      <c r="BL161" s="48"/>
      <c r="BM161" s="121" t="s">
        <v>2728</v>
      </c>
      <c r="BN161" s="121" t="s">
        <v>2728</v>
      </c>
      <c r="BO161" s="121" t="s">
        <v>2992</v>
      </c>
      <c r="BP161" s="121" t="s">
        <v>2992</v>
      </c>
      <c r="BQ161" s="2"/>
      <c r="BR161" s="3"/>
      <c r="BS161" s="3"/>
      <c r="BT161" s="3"/>
      <c r="BU161" s="3"/>
    </row>
    <row r="162" spans="1:73" ht="15">
      <c r="A162" s="66" t="s">
        <v>397</v>
      </c>
      <c r="B162" s="67"/>
      <c r="C162" s="67"/>
      <c r="D162" s="68">
        <v>210.95890410958904</v>
      </c>
      <c r="E162" s="70"/>
      <c r="F162" s="67"/>
      <c r="G162" s="67"/>
      <c r="H162" s="71" t="s">
        <v>797</v>
      </c>
      <c r="I162" s="72"/>
      <c r="J162" s="72"/>
      <c r="K162" s="71" t="s">
        <v>797</v>
      </c>
      <c r="L162" s="75">
        <v>11.670224119530417</v>
      </c>
      <c r="M162" s="76">
        <v>6232.34375</v>
      </c>
      <c r="N162" s="76">
        <v>6879.267578125</v>
      </c>
      <c r="O162" s="77"/>
      <c r="P162" s="78"/>
      <c r="Q162" s="78"/>
      <c r="R162" s="86"/>
      <c r="S162" s="48">
        <v>0</v>
      </c>
      <c r="T162" s="48">
        <v>2</v>
      </c>
      <c r="U162" s="49">
        <v>0</v>
      </c>
      <c r="V162" s="49">
        <v>0.011364</v>
      </c>
      <c r="W162" s="49">
        <v>0</v>
      </c>
      <c r="X162" s="49">
        <v>0.728931</v>
      </c>
      <c r="Y162" s="49">
        <v>0.5</v>
      </c>
      <c r="Z162" s="49">
        <v>0</v>
      </c>
      <c r="AA162" s="73">
        <v>162</v>
      </c>
      <c r="AB162" s="73"/>
      <c r="AC162" s="74"/>
      <c r="AD162" s="80" t="s">
        <v>1495</v>
      </c>
      <c r="AE162" s="85" t="s">
        <v>1225</v>
      </c>
      <c r="AF162" s="80" t="s">
        <v>797</v>
      </c>
      <c r="AG162" s="80" t="s">
        <v>203</v>
      </c>
      <c r="AH162" s="80" t="s">
        <v>203</v>
      </c>
      <c r="AI162" s="80"/>
      <c r="AJ162" s="80"/>
      <c r="AK162" s="80"/>
      <c r="AL162" s="80"/>
      <c r="AM162" s="80">
        <v>1</v>
      </c>
      <c r="AN162" s="80">
        <v>0</v>
      </c>
      <c r="AO162" s="80"/>
      <c r="AP162" s="80"/>
      <c r="AQ162" s="80"/>
      <c r="AR162" s="80"/>
      <c r="AS162" s="80"/>
      <c r="AT162" s="80"/>
      <c r="AU162" s="83">
        <v>43485.88863425926</v>
      </c>
      <c r="AV162" s="85" t="s">
        <v>1225</v>
      </c>
      <c r="AW162" s="80" t="str">
        <f>REPLACE(INDEX(GroupVertices[Group],MATCH(Vertices[[#This Row],[Vertex]],GroupVertices[Vertex],0)),1,1,"")</f>
        <v>3</v>
      </c>
      <c r="AX162" s="48">
        <v>2</v>
      </c>
      <c r="AY162" s="49">
        <v>8.695652173913043</v>
      </c>
      <c r="AZ162" s="48">
        <v>0</v>
      </c>
      <c r="BA162" s="49">
        <v>0</v>
      </c>
      <c r="BB162" s="48">
        <v>0</v>
      </c>
      <c r="BC162" s="49">
        <v>0</v>
      </c>
      <c r="BD162" s="48">
        <v>21</v>
      </c>
      <c r="BE162" s="49">
        <v>91.30434782608695</v>
      </c>
      <c r="BF162" s="48">
        <v>23</v>
      </c>
      <c r="BG162" s="48"/>
      <c r="BH162" s="48"/>
      <c r="BI162" s="48"/>
      <c r="BJ162" s="48"/>
      <c r="BK162" s="48"/>
      <c r="BL162" s="48"/>
      <c r="BM162" s="121" t="s">
        <v>2729</v>
      </c>
      <c r="BN162" s="121" t="s">
        <v>2729</v>
      </c>
      <c r="BO162" s="121" t="s">
        <v>2993</v>
      </c>
      <c r="BP162" s="121" t="s">
        <v>2993</v>
      </c>
      <c r="BQ162" s="2"/>
      <c r="BR162" s="3"/>
      <c r="BS162" s="3"/>
      <c r="BT162" s="3"/>
      <c r="BU162" s="3"/>
    </row>
    <row r="163" spans="1:73" ht="360">
      <c r="A163" s="66" t="s">
        <v>398</v>
      </c>
      <c r="B163" s="67"/>
      <c r="C163" s="67"/>
      <c r="D163" s="68">
        <v>200</v>
      </c>
      <c r="E163" s="70"/>
      <c r="F163" s="67"/>
      <c r="G163" s="67"/>
      <c r="H163" s="50" t="s">
        <v>798</v>
      </c>
      <c r="I163" s="72"/>
      <c r="J163" s="72"/>
      <c r="K163" s="50" t="s">
        <v>798</v>
      </c>
      <c r="L163" s="75">
        <v>1</v>
      </c>
      <c r="M163" s="76">
        <v>6083.8076171875</v>
      </c>
      <c r="N163" s="76">
        <v>8014.18212890625</v>
      </c>
      <c r="O163" s="77"/>
      <c r="P163" s="78"/>
      <c r="Q163" s="78"/>
      <c r="R163" s="86"/>
      <c r="S163" s="48">
        <v>0</v>
      </c>
      <c r="T163" s="48">
        <v>2</v>
      </c>
      <c r="U163" s="49">
        <v>0</v>
      </c>
      <c r="V163" s="49">
        <v>0.011364</v>
      </c>
      <c r="W163" s="49">
        <v>0</v>
      </c>
      <c r="X163" s="49">
        <v>0.728931</v>
      </c>
      <c r="Y163" s="49">
        <v>0.5</v>
      </c>
      <c r="Z163" s="49">
        <v>0</v>
      </c>
      <c r="AA163" s="73">
        <v>163</v>
      </c>
      <c r="AB163" s="73"/>
      <c r="AC163" s="74"/>
      <c r="AD163" s="80" t="s">
        <v>1495</v>
      </c>
      <c r="AE163" s="85" t="s">
        <v>1226</v>
      </c>
      <c r="AF163" s="80" t="s">
        <v>798</v>
      </c>
      <c r="AG163" s="80" t="s">
        <v>203</v>
      </c>
      <c r="AH163" s="80" t="s">
        <v>203</v>
      </c>
      <c r="AI163" s="80"/>
      <c r="AJ163" s="80"/>
      <c r="AK163" s="80"/>
      <c r="AL163" s="80"/>
      <c r="AM163" s="80">
        <v>0</v>
      </c>
      <c r="AN163" s="80">
        <v>0</v>
      </c>
      <c r="AO163" s="80"/>
      <c r="AP163" s="80"/>
      <c r="AQ163" s="80"/>
      <c r="AR163" s="80"/>
      <c r="AS163" s="80"/>
      <c r="AT163" s="80"/>
      <c r="AU163" s="83">
        <v>43485.88505787037</v>
      </c>
      <c r="AV163" s="85" t="s">
        <v>1226</v>
      </c>
      <c r="AW163" s="80" t="str">
        <f>REPLACE(INDEX(GroupVertices[Group],MATCH(Vertices[[#This Row],[Vertex]],GroupVertices[Vertex],0)),1,1,"")</f>
        <v>3</v>
      </c>
      <c r="AX163" s="48">
        <v>2</v>
      </c>
      <c r="AY163" s="49">
        <v>7.407407407407407</v>
      </c>
      <c r="AZ163" s="48">
        <v>0</v>
      </c>
      <c r="BA163" s="49">
        <v>0</v>
      </c>
      <c r="BB163" s="48">
        <v>0</v>
      </c>
      <c r="BC163" s="49">
        <v>0</v>
      </c>
      <c r="BD163" s="48">
        <v>25</v>
      </c>
      <c r="BE163" s="49">
        <v>92.5925925925926</v>
      </c>
      <c r="BF163" s="48">
        <v>27</v>
      </c>
      <c r="BG163" s="48"/>
      <c r="BH163" s="48"/>
      <c r="BI163" s="48"/>
      <c r="BJ163" s="48"/>
      <c r="BK163" s="48"/>
      <c r="BL163" s="48"/>
      <c r="BM163" s="121" t="s">
        <v>2730</v>
      </c>
      <c r="BN163" s="121" t="s">
        <v>2730</v>
      </c>
      <c r="BO163" s="121" t="s">
        <v>2994</v>
      </c>
      <c r="BP163" s="121" t="s">
        <v>2994</v>
      </c>
      <c r="BQ163" s="2"/>
      <c r="BR163" s="3"/>
      <c r="BS163" s="3"/>
      <c r="BT163" s="3"/>
      <c r="BU163" s="3"/>
    </row>
    <row r="164" spans="1:73" ht="15">
      <c r="A164" s="66" t="s">
        <v>399</v>
      </c>
      <c r="B164" s="67"/>
      <c r="C164" s="67"/>
      <c r="D164" s="68">
        <v>200</v>
      </c>
      <c r="E164" s="70"/>
      <c r="F164" s="67"/>
      <c r="G164" s="67"/>
      <c r="H164" s="71" t="s">
        <v>799</v>
      </c>
      <c r="I164" s="72"/>
      <c r="J164" s="72"/>
      <c r="K164" s="71" t="s">
        <v>799</v>
      </c>
      <c r="L164" s="75">
        <v>1</v>
      </c>
      <c r="M164" s="76">
        <v>5371.33349609375</v>
      </c>
      <c r="N164" s="76">
        <v>7794.248046875</v>
      </c>
      <c r="O164" s="77"/>
      <c r="P164" s="78"/>
      <c r="Q164" s="78"/>
      <c r="R164" s="86"/>
      <c r="S164" s="48">
        <v>0</v>
      </c>
      <c r="T164" s="48">
        <v>1</v>
      </c>
      <c r="U164" s="49">
        <v>0</v>
      </c>
      <c r="V164" s="49">
        <v>0.011236</v>
      </c>
      <c r="W164" s="49">
        <v>0</v>
      </c>
      <c r="X164" s="49">
        <v>0.454428</v>
      </c>
      <c r="Y164" s="49">
        <v>0</v>
      </c>
      <c r="Z164" s="49">
        <v>0</v>
      </c>
      <c r="AA164" s="73">
        <v>164</v>
      </c>
      <c r="AB164" s="73"/>
      <c r="AC164" s="74"/>
      <c r="AD164" s="80" t="s">
        <v>1495</v>
      </c>
      <c r="AE164" s="85" t="s">
        <v>1227</v>
      </c>
      <c r="AF164" s="80" t="s">
        <v>799</v>
      </c>
      <c r="AG164" s="80" t="s">
        <v>203</v>
      </c>
      <c r="AH164" s="80" t="s">
        <v>203</v>
      </c>
      <c r="AI164" s="80"/>
      <c r="AJ164" s="80"/>
      <c r="AK164" s="80"/>
      <c r="AL164" s="80"/>
      <c r="AM164" s="80">
        <v>0</v>
      </c>
      <c r="AN164" s="80">
        <v>0</v>
      </c>
      <c r="AO164" s="80"/>
      <c r="AP164" s="80"/>
      <c r="AQ164" s="80"/>
      <c r="AR164" s="80"/>
      <c r="AS164" s="80"/>
      <c r="AT164" s="80"/>
      <c r="AU164" s="83">
        <v>43485.85396990741</v>
      </c>
      <c r="AV164" s="85" t="s">
        <v>1227</v>
      </c>
      <c r="AW164" s="80" t="str">
        <f>REPLACE(INDEX(GroupVertices[Group],MATCH(Vertices[[#This Row],[Vertex]],GroupVertices[Vertex],0)),1,1,"")</f>
        <v>3</v>
      </c>
      <c r="AX164" s="48">
        <v>0</v>
      </c>
      <c r="AY164" s="49">
        <v>0</v>
      </c>
      <c r="AZ164" s="48">
        <v>0</v>
      </c>
      <c r="BA164" s="49">
        <v>0</v>
      </c>
      <c r="BB164" s="48">
        <v>0</v>
      </c>
      <c r="BC164" s="49">
        <v>0</v>
      </c>
      <c r="BD164" s="48">
        <v>3</v>
      </c>
      <c r="BE164" s="49">
        <v>100</v>
      </c>
      <c r="BF164" s="48">
        <v>3</v>
      </c>
      <c r="BG164" s="48"/>
      <c r="BH164" s="48"/>
      <c r="BI164" s="48"/>
      <c r="BJ164" s="48"/>
      <c r="BK164" s="48"/>
      <c r="BL164" s="48"/>
      <c r="BM164" s="121" t="s">
        <v>2731</v>
      </c>
      <c r="BN164" s="121" t="s">
        <v>2731</v>
      </c>
      <c r="BO164" s="121" t="s">
        <v>2995</v>
      </c>
      <c r="BP164" s="121" t="s">
        <v>2995</v>
      </c>
      <c r="BQ164" s="2"/>
      <c r="BR164" s="3"/>
      <c r="BS164" s="3"/>
      <c r="BT164" s="3"/>
      <c r="BU164" s="3"/>
    </row>
    <row r="165" spans="1:73" ht="15">
      <c r="A165" s="66" t="s">
        <v>400</v>
      </c>
      <c r="B165" s="67"/>
      <c r="C165" s="67"/>
      <c r="D165" s="68">
        <v>200</v>
      </c>
      <c r="E165" s="70"/>
      <c r="F165" s="67"/>
      <c r="G165" s="67"/>
      <c r="H165" s="71" t="s">
        <v>800</v>
      </c>
      <c r="I165" s="72"/>
      <c r="J165" s="72"/>
      <c r="K165" s="71" t="s">
        <v>800</v>
      </c>
      <c r="L165" s="75">
        <v>1</v>
      </c>
      <c r="M165" s="76">
        <v>7773.26953125</v>
      </c>
      <c r="N165" s="76">
        <v>8748.1669921875</v>
      </c>
      <c r="O165" s="77"/>
      <c r="P165" s="78"/>
      <c r="Q165" s="78"/>
      <c r="R165" s="86"/>
      <c r="S165" s="48">
        <v>0</v>
      </c>
      <c r="T165" s="48">
        <v>1</v>
      </c>
      <c r="U165" s="49">
        <v>0</v>
      </c>
      <c r="V165" s="49">
        <v>0.011236</v>
      </c>
      <c r="W165" s="49">
        <v>0</v>
      </c>
      <c r="X165" s="49">
        <v>0.454428</v>
      </c>
      <c r="Y165" s="49">
        <v>0</v>
      </c>
      <c r="Z165" s="49">
        <v>0</v>
      </c>
      <c r="AA165" s="73">
        <v>165</v>
      </c>
      <c r="AB165" s="73"/>
      <c r="AC165" s="74"/>
      <c r="AD165" s="80" t="s">
        <v>1495</v>
      </c>
      <c r="AE165" s="85" t="s">
        <v>1228</v>
      </c>
      <c r="AF165" s="80" t="s">
        <v>800</v>
      </c>
      <c r="AG165" s="80" t="s">
        <v>203</v>
      </c>
      <c r="AH165" s="80" t="s">
        <v>203</v>
      </c>
      <c r="AI165" s="80"/>
      <c r="AJ165" s="80"/>
      <c r="AK165" s="80"/>
      <c r="AL165" s="80"/>
      <c r="AM165" s="80">
        <v>0</v>
      </c>
      <c r="AN165" s="80">
        <v>0</v>
      </c>
      <c r="AO165" s="80"/>
      <c r="AP165" s="80"/>
      <c r="AQ165" s="80"/>
      <c r="AR165" s="80"/>
      <c r="AS165" s="80"/>
      <c r="AT165" s="80"/>
      <c r="AU165" s="83">
        <v>43485.83332175926</v>
      </c>
      <c r="AV165" s="85" t="s">
        <v>1228</v>
      </c>
      <c r="AW165" s="80" t="str">
        <f>REPLACE(INDEX(GroupVertices[Group],MATCH(Vertices[[#This Row],[Vertex]],GroupVertices[Vertex],0)),1,1,"")</f>
        <v>3</v>
      </c>
      <c r="AX165" s="48">
        <v>1</v>
      </c>
      <c r="AY165" s="49">
        <v>4.761904761904762</v>
      </c>
      <c r="AZ165" s="48">
        <v>2</v>
      </c>
      <c r="BA165" s="49">
        <v>9.523809523809524</v>
      </c>
      <c r="BB165" s="48">
        <v>0</v>
      </c>
      <c r="BC165" s="49">
        <v>0</v>
      </c>
      <c r="BD165" s="48">
        <v>18</v>
      </c>
      <c r="BE165" s="49">
        <v>85.71428571428571</v>
      </c>
      <c r="BF165" s="48">
        <v>21</v>
      </c>
      <c r="BG165" s="48"/>
      <c r="BH165" s="48"/>
      <c r="BI165" s="48"/>
      <c r="BJ165" s="48"/>
      <c r="BK165" s="48"/>
      <c r="BL165" s="48"/>
      <c r="BM165" s="121" t="s">
        <v>3248</v>
      </c>
      <c r="BN165" s="121" t="s">
        <v>3248</v>
      </c>
      <c r="BO165" s="121" t="s">
        <v>3311</v>
      </c>
      <c r="BP165" s="121" t="s">
        <v>3311</v>
      </c>
      <c r="BQ165" s="2"/>
      <c r="BR165" s="3"/>
      <c r="BS165" s="3"/>
      <c r="BT165" s="3"/>
      <c r="BU165" s="3"/>
    </row>
    <row r="166" spans="1:73" ht="409.5">
      <c r="A166" s="66" t="s">
        <v>401</v>
      </c>
      <c r="B166" s="67"/>
      <c r="C166" s="67"/>
      <c r="D166" s="68">
        <v>200</v>
      </c>
      <c r="E166" s="70"/>
      <c r="F166" s="67"/>
      <c r="G166" s="67"/>
      <c r="H166" s="50" t="s">
        <v>801</v>
      </c>
      <c r="I166" s="72"/>
      <c r="J166" s="72"/>
      <c r="K166" s="50" t="s">
        <v>801</v>
      </c>
      <c r="L166" s="75">
        <v>1</v>
      </c>
      <c r="M166" s="76">
        <v>5631.39111328125</v>
      </c>
      <c r="N166" s="76">
        <v>8278.427734375</v>
      </c>
      <c r="O166" s="77"/>
      <c r="P166" s="78"/>
      <c r="Q166" s="78"/>
      <c r="R166" s="86"/>
      <c r="S166" s="48">
        <v>0</v>
      </c>
      <c r="T166" s="48">
        <v>1</v>
      </c>
      <c r="U166" s="49">
        <v>0</v>
      </c>
      <c r="V166" s="49">
        <v>0.011236</v>
      </c>
      <c r="W166" s="49">
        <v>0</v>
      </c>
      <c r="X166" s="49">
        <v>0.454428</v>
      </c>
      <c r="Y166" s="49">
        <v>0</v>
      </c>
      <c r="Z166" s="49">
        <v>0</v>
      </c>
      <c r="AA166" s="73">
        <v>166</v>
      </c>
      <c r="AB166" s="73"/>
      <c r="AC166" s="74"/>
      <c r="AD166" s="80" t="s">
        <v>1495</v>
      </c>
      <c r="AE166" s="85" t="s">
        <v>1229</v>
      </c>
      <c r="AF166" s="80" t="s">
        <v>801</v>
      </c>
      <c r="AG166" s="80" t="s">
        <v>203</v>
      </c>
      <c r="AH166" s="80" t="s">
        <v>203</v>
      </c>
      <c r="AI166" s="80"/>
      <c r="AJ166" s="80"/>
      <c r="AK166" s="80"/>
      <c r="AL166" s="80"/>
      <c r="AM166" s="80">
        <v>0</v>
      </c>
      <c r="AN166" s="80">
        <v>0</v>
      </c>
      <c r="AO166" s="80"/>
      <c r="AP166" s="80"/>
      <c r="AQ166" s="80"/>
      <c r="AR166" s="80"/>
      <c r="AS166" s="80"/>
      <c r="AT166" s="80"/>
      <c r="AU166" s="83">
        <v>43485.757731481484</v>
      </c>
      <c r="AV166" s="85" t="s">
        <v>1229</v>
      </c>
      <c r="AW166" s="80" t="str">
        <f>REPLACE(INDEX(GroupVertices[Group],MATCH(Vertices[[#This Row],[Vertex]],GroupVertices[Vertex],0)),1,1,"")</f>
        <v>3</v>
      </c>
      <c r="AX166" s="48">
        <v>5</v>
      </c>
      <c r="AY166" s="49">
        <v>1.8656716417910448</v>
      </c>
      <c r="AZ166" s="48">
        <v>14</v>
      </c>
      <c r="BA166" s="49">
        <v>5.223880597014926</v>
      </c>
      <c r="BB166" s="48">
        <v>0</v>
      </c>
      <c r="BC166" s="49">
        <v>0</v>
      </c>
      <c r="BD166" s="48">
        <v>249</v>
      </c>
      <c r="BE166" s="49">
        <v>92.91044776119404</v>
      </c>
      <c r="BF166" s="48">
        <v>268</v>
      </c>
      <c r="BG166" s="48"/>
      <c r="BH166" s="48"/>
      <c r="BI166" s="48"/>
      <c r="BJ166" s="48"/>
      <c r="BK166" s="48"/>
      <c r="BL166" s="48"/>
      <c r="BM166" s="121" t="s">
        <v>3249</v>
      </c>
      <c r="BN166" s="121" t="s">
        <v>3249</v>
      </c>
      <c r="BO166" s="121" t="s">
        <v>2996</v>
      </c>
      <c r="BP166" s="121" t="s">
        <v>2996</v>
      </c>
      <c r="BQ166" s="2"/>
      <c r="BR166" s="3"/>
      <c r="BS166" s="3"/>
      <c r="BT166" s="3"/>
      <c r="BU166" s="3"/>
    </row>
    <row r="167" spans="1:73" ht="15">
      <c r="A167" s="66" t="s">
        <v>402</v>
      </c>
      <c r="B167" s="67"/>
      <c r="C167" s="67"/>
      <c r="D167" s="68">
        <v>200</v>
      </c>
      <c r="E167" s="70"/>
      <c r="F167" s="67"/>
      <c r="G167" s="67"/>
      <c r="H167" s="71" t="s">
        <v>802</v>
      </c>
      <c r="I167" s="72"/>
      <c r="J167" s="72"/>
      <c r="K167" s="71" t="s">
        <v>802</v>
      </c>
      <c r="L167" s="75">
        <v>1</v>
      </c>
      <c r="M167" s="76">
        <v>6830.00341796875</v>
      </c>
      <c r="N167" s="76">
        <v>5829.57958984375</v>
      </c>
      <c r="O167" s="77"/>
      <c r="P167" s="78"/>
      <c r="Q167" s="78"/>
      <c r="R167" s="86"/>
      <c r="S167" s="48">
        <v>0</v>
      </c>
      <c r="T167" s="48">
        <v>2</v>
      </c>
      <c r="U167" s="49">
        <v>0</v>
      </c>
      <c r="V167" s="49">
        <v>0.011364</v>
      </c>
      <c r="W167" s="49">
        <v>0</v>
      </c>
      <c r="X167" s="49">
        <v>0.768188</v>
      </c>
      <c r="Y167" s="49">
        <v>0.5</v>
      </c>
      <c r="Z167" s="49">
        <v>0</v>
      </c>
      <c r="AA167" s="73">
        <v>167</v>
      </c>
      <c r="AB167" s="73"/>
      <c r="AC167" s="74"/>
      <c r="AD167" s="80" t="s">
        <v>1495</v>
      </c>
      <c r="AE167" s="85" t="s">
        <v>1230</v>
      </c>
      <c r="AF167" s="80" t="s">
        <v>802</v>
      </c>
      <c r="AG167" s="80" t="s">
        <v>203</v>
      </c>
      <c r="AH167" s="80" t="s">
        <v>203</v>
      </c>
      <c r="AI167" s="80"/>
      <c r="AJ167" s="80"/>
      <c r="AK167" s="80"/>
      <c r="AL167" s="80"/>
      <c r="AM167" s="80">
        <v>0</v>
      </c>
      <c r="AN167" s="80">
        <v>0</v>
      </c>
      <c r="AO167" s="80"/>
      <c r="AP167" s="80"/>
      <c r="AQ167" s="80"/>
      <c r="AR167" s="80"/>
      <c r="AS167" s="80"/>
      <c r="AT167" s="80"/>
      <c r="AU167" s="83">
        <v>43485.75549768518</v>
      </c>
      <c r="AV167" s="85" t="s">
        <v>1230</v>
      </c>
      <c r="AW167" s="80" t="str">
        <f>REPLACE(INDEX(GroupVertices[Group],MATCH(Vertices[[#This Row],[Vertex]],GroupVertices[Vertex],0)),1,1,"")</f>
        <v>3</v>
      </c>
      <c r="AX167" s="48">
        <v>1</v>
      </c>
      <c r="AY167" s="49">
        <v>5.2631578947368425</v>
      </c>
      <c r="AZ167" s="48">
        <v>1</v>
      </c>
      <c r="BA167" s="49">
        <v>5.2631578947368425</v>
      </c>
      <c r="BB167" s="48">
        <v>0</v>
      </c>
      <c r="BC167" s="49">
        <v>0</v>
      </c>
      <c r="BD167" s="48">
        <v>17</v>
      </c>
      <c r="BE167" s="49">
        <v>89.47368421052632</v>
      </c>
      <c r="BF167" s="48">
        <v>19</v>
      </c>
      <c r="BG167" s="48"/>
      <c r="BH167" s="48"/>
      <c r="BI167" s="48"/>
      <c r="BJ167" s="48"/>
      <c r="BK167" s="48"/>
      <c r="BL167" s="48"/>
      <c r="BM167" s="121" t="s">
        <v>3250</v>
      </c>
      <c r="BN167" s="121" t="s">
        <v>3250</v>
      </c>
      <c r="BO167" s="121" t="s">
        <v>3312</v>
      </c>
      <c r="BP167" s="121" t="s">
        <v>3312</v>
      </c>
      <c r="BQ167" s="2"/>
      <c r="BR167" s="3"/>
      <c r="BS167" s="3"/>
      <c r="BT167" s="3"/>
      <c r="BU167" s="3"/>
    </row>
    <row r="168" spans="1:73" ht="409.5">
      <c r="A168" s="66" t="s">
        <v>417</v>
      </c>
      <c r="B168" s="67"/>
      <c r="C168" s="67"/>
      <c r="D168" s="68">
        <v>309.5890410958904</v>
      </c>
      <c r="E168" s="70"/>
      <c r="F168" s="67"/>
      <c r="G168" s="67"/>
      <c r="H168" s="50" t="s">
        <v>817</v>
      </c>
      <c r="I168" s="72"/>
      <c r="J168" s="72"/>
      <c r="K168" s="50" t="s">
        <v>817</v>
      </c>
      <c r="L168" s="75">
        <v>107.70224119530417</v>
      </c>
      <c r="M168" s="76">
        <v>6111.9765625</v>
      </c>
      <c r="N168" s="76">
        <v>6187.16455078125</v>
      </c>
      <c r="O168" s="77"/>
      <c r="P168" s="78"/>
      <c r="Q168" s="78"/>
      <c r="R168" s="86"/>
      <c r="S168" s="48">
        <v>2</v>
      </c>
      <c r="T168" s="48">
        <v>1</v>
      </c>
      <c r="U168" s="49">
        <v>1</v>
      </c>
      <c r="V168" s="49">
        <v>0.011494</v>
      </c>
      <c r="W168" s="49">
        <v>0</v>
      </c>
      <c r="X168" s="49">
        <v>1.107388</v>
      </c>
      <c r="Y168" s="49">
        <v>0.3333333333333333</v>
      </c>
      <c r="Z168" s="49">
        <v>0</v>
      </c>
      <c r="AA168" s="73">
        <v>168</v>
      </c>
      <c r="AB168" s="73"/>
      <c r="AC168" s="74"/>
      <c r="AD168" s="80" t="s">
        <v>1495</v>
      </c>
      <c r="AE168" s="85" t="s">
        <v>1245</v>
      </c>
      <c r="AF168" s="80" t="s">
        <v>817</v>
      </c>
      <c r="AG168" s="80" t="s">
        <v>203</v>
      </c>
      <c r="AH168" s="80" t="s">
        <v>203</v>
      </c>
      <c r="AI168" s="80"/>
      <c r="AJ168" s="80"/>
      <c r="AK168" s="80"/>
      <c r="AL168" s="80"/>
      <c r="AM168" s="80">
        <v>10</v>
      </c>
      <c r="AN168" s="80">
        <v>2</v>
      </c>
      <c r="AO168" s="80"/>
      <c r="AP168" s="80"/>
      <c r="AQ168" s="80"/>
      <c r="AR168" s="80"/>
      <c r="AS168" s="80"/>
      <c r="AT168" s="80"/>
      <c r="AU168" s="83">
        <v>43485.538460648146</v>
      </c>
      <c r="AV168" s="85" t="s">
        <v>1245</v>
      </c>
      <c r="AW168" s="80" t="str">
        <f>REPLACE(INDEX(GroupVertices[Group],MATCH(Vertices[[#This Row],[Vertex]],GroupVertices[Vertex],0)),1,1,"")</f>
        <v>3</v>
      </c>
      <c r="AX168" s="48">
        <v>1</v>
      </c>
      <c r="AY168" s="49">
        <v>2.7777777777777777</v>
      </c>
      <c r="AZ168" s="48">
        <v>3</v>
      </c>
      <c r="BA168" s="49">
        <v>8.333333333333334</v>
      </c>
      <c r="BB168" s="48">
        <v>0</v>
      </c>
      <c r="BC168" s="49">
        <v>0</v>
      </c>
      <c r="BD168" s="48">
        <v>32</v>
      </c>
      <c r="BE168" s="49">
        <v>88.88888888888889</v>
      </c>
      <c r="BF168" s="48">
        <v>36</v>
      </c>
      <c r="BG168" s="48"/>
      <c r="BH168" s="48"/>
      <c r="BI168" s="48"/>
      <c r="BJ168" s="48"/>
      <c r="BK168" s="48"/>
      <c r="BL168" s="48"/>
      <c r="BM168" s="121" t="s">
        <v>2732</v>
      </c>
      <c r="BN168" s="121" t="s">
        <v>2732</v>
      </c>
      <c r="BO168" s="121" t="s">
        <v>2997</v>
      </c>
      <c r="BP168" s="121" t="s">
        <v>2997</v>
      </c>
      <c r="BQ168" s="2"/>
      <c r="BR168" s="3"/>
      <c r="BS168" s="3"/>
      <c r="BT168" s="3"/>
      <c r="BU168" s="3"/>
    </row>
    <row r="169" spans="1:73" ht="15">
      <c r="A169" s="66" t="s">
        <v>403</v>
      </c>
      <c r="B169" s="67"/>
      <c r="C169" s="67"/>
      <c r="D169" s="68">
        <v>210.95890410958904</v>
      </c>
      <c r="E169" s="70"/>
      <c r="F169" s="67"/>
      <c r="G169" s="67"/>
      <c r="H169" s="71" t="s">
        <v>803</v>
      </c>
      <c r="I169" s="72"/>
      <c r="J169" s="72"/>
      <c r="K169" s="71" t="s">
        <v>803</v>
      </c>
      <c r="L169" s="75">
        <v>11.670224119530417</v>
      </c>
      <c r="M169" s="76">
        <v>6545.03662109375</v>
      </c>
      <c r="N169" s="76">
        <v>9825.607421875</v>
      </c>
      <c r="O169" s="77"/>
      <c r="P169" s="78"/>
      <c r="Q169" s="78"/>
      <c r="R169" s="86"/>
      <c r="S169" s="48">
        <v>0</v>
      </c>
      <c r="T169" s="48">
        <v>1</v>
      </c>
      <c r="U169" s="49">
        <v>0</v>
      </c>
      <c r="V169" s="49">
        <v>0.011236</v>
      </c>
      <c r="W169" s="49">
        <v>0</v>
      </c>
      <c r="X169" s="49">
        <v>0.454428</v>
      </c>
      <c r="Y169" s="49">
        <v>0</v>
      </c>
      <c r="Z169" s="49">
        <v>0</v>
      </c>
      <c r="AA169" s="73">
        <v>169</v>
      </c>
      <c r="AB169" s="73"/>
      <c r="AC169" s="74"/>
      <c r="AD169" s="80" t="s">
        <v>1495</v>
      </c>
      <c r="AE169" s="85" t="s">
        <v>1231</v>
      </c>
      <c r="AF169" s="80" t="s">
        <v>803</v>
      </c>
      <c r="AG169" s="80" t="s">
        <v>203</v>
      </c>
      <c r="AH169" s="80" t="s">
        <v>203</v>
      </c>
      <c r="AI169" s="80"/>
      <c r="AJ169" s="80"/>
      <c r="AK169" s="80"/>
      <c r="AL169" s="80"/>
      <c r="AM169" s="80">
        <v>1</v>
      </c>
      <c r="AN169" s="80">
        <v>0</v>
      </c>
      <c r="AO169" s="80"/>
      <c r="AP169" s="80"/>
      <c r="AQ169" s="80"/>
      <c r="AR169" s="80"/>
      <c r="AS169" s="80"/>
      <c r="AT169" s="80"/>
      <c r="AU169" s="83">
        <v>43485.75476851852</v>
      </c>
      <c r="AV169" s="85" t="s">
        <v>1231</v>
      </c>
      <c r="AW169" s="80" t="str">
        <f>REPLACE(INDEX(GroupVertices[Group],MATCH(Vertices[[#This Row],[Vertex]],GroupVertices[Vertex],0)),1,1,"")</f>
        <v>3</v>
      </c>
      <c r="AX169" s="48">
        <v>0</v>
      </c>
      <c r="AY169" s="49">
        <v>0</v>
      </c>
      <c r="AZ169" s="48">
        <v>2</v>
      </c>
      <c r="BA169" s="49">
        <v>11.11111111111111</v>
      </c>
      <c r="BB169" s="48">
        <v>0</v>
      </c>
      <c r="BC169" s="49">
        <v>0</v>
      </c>
      <c r="BD169" s="48">
        <v>16</v>
      </c>
      <c r="BE169" s="49">
        <v>88.88888888888889</v>
      </c>
      <c r="BF169" s="48">
        <v>18</v>
      </c>
      <c r="BG169" s="48"/>
      <c r="BH169" s="48"/>
      <c r="BI169" s="48"/>
      <c r="BJ169" s="48"/>
      <c r="BK169" s="48"/>
      <c r="BL169" s="48"/>
      <c r="BM169" s="121" t="s">
        <v>2733</v>
      </c>
      <c r="BN169" s="121" t="s">
        <v>2733</v>
      </c>
      <c r="BO169" s="121" t="s">
        <v>2998</v>
      </c>
      <c r="BP169" s="121" t="s">
        <v>2998</v>
      </c>
      <c r="BQ169" s="2"/>
      <c r="BR169" s="3"/>
      <c r="BS169" s="3"/>
      <c r="BT169" s="3"/>
      <c r="BU169" s="3"/>
    </row>
    <row r="170" spans="1:73" ht="15">
      <c r="A170" s="66" t="s">
        <v>404</v>
      </c>
      <c r="B170" s="67"/>
      <c r="C170" s="67"/>
      <c r="D170" s="68">
        <v>200</v>
      </c>
      <c r="E170" s="70"/>
      <c r="F170" s="67"/>
      <c r="G170" s="67"/>
      <c r="H170" s="71" t="s">
        <v>804</v>
      </c>
      <c r="I170" s="72"/>
      <c r="J170" s="72"/>
      <c r="K170" s="71" t="s">
        <v>804</v>
      </c>
      <c r="L170" s="75">
        <v>1</v>
      </c>
      <c r="M170" s="76">
        <v>5674.54443359375</v>
      </c>
      <c r="N170" s="76">
        <v>6468.791015625</v>
      </c>
      <c r="O170" s="77"/>
      <c r="P170" s="78"/>
      <c r="Q170" s="78"/>
      <c r="R170" s="86"/>
      <c r="S170" s="48">
        <v>0</v>
      </c>
      <c r="T170" s="48">
        <v>2</v>
      </c>
      <c r="U170" s="49">
        <v>0</v>
      </c>
      <c r="V170" s="49">
        <v>0.011364</v>
      </c>
      <c r="W170" s="49">
        <v>0</v>
      </c>
      <c r="X170" s="49">
        <v>0.768188</v>
      </c>
      <c r="Y170" s="49">
        <v>0.5</v>
      </c>
      <c r="Z170" s="49">
        <v>0</v>
      </c>
      <c r="AA170" s="73">
        <v>170</v>
      </c>
      <c r="AB170" s="73"/>
      <c r="AC170" s="74"/>
      <c r="AD170" s="80" t="s">
        <v>1495</v>
      </c>
      <c r="AE170" s="85" t="s">
        <v>1232</v>
      </c>
      <c r="AF170" s="80" t="s">
        <v>804</v>
      </c>
      <c r="AG170" s="80" t="s">
        <v>203</v>
      </c>
      <c r="AH170" s="80" t="s">
        <v>203</v>
      </c>
      <c r="AI170" s="80"/>
      <c r="AJ170" s="80"/>
      <c r="AK170" s="80"/>
      <c r="AL170" s="80"/>
      <c r="AM170" s="80">
        <v>0</v>
      </c>
      <c r="AN170" s="80">
        <v>0</v>
      </c>
      <c r="AO170" s="80"/>
      <c r="AP170" s="80"/>
      <c r="AQ170" s="80"/>
      <c r="AR170" s="80"/>
      <c r="AS170" s="80"/>
      <c r="AT170" s="80"/>
      <c r="AU170" s="83">
        <v>43485.712233796294</v>
      </c>
      <c r="AV170" s="85" t="s">
        <v>1232</v>
      </c>
      <c r="AW170" s="80" t="str">
        <f>REPLACE(INDEX(GroupVertices[Group],MATCH(Vertices[[#This Row],[Vertex]],GroupVertices[Vertex],0)),1,1,"")</f>
        <v>3</v>
      </c>
      <c r="AX170" s="48">
        <v>3</v>
      </c>
      <c r="AY170" s="49">
        <v>8.571428571428571</v>
      </c>
      <c r="AZ170" s="48">
        <v>2</v>
      </c>
      <c r="BA170" s="49">
        <v>5.714285714285714</v>
      </c>
      <c r="BB170" s="48">
        <v>0</v>
      </c>
      <c r="BC170" s="49">
        <v>0</v>
      </c>
      <c r="BD170" s="48">
        <v>30</v>
      </c>
      <c r="BE170" s="49">
        <v>85.71428571428571</v>
      </c>
      <c r="BF170" s="48">
        <v>35</v>
      </c>
      <c r="BG170" s="48"/>
      <c r="BH170" s="48"/>
      <c r="BI170" s="48"/>
      <c r="BJ170" s="48"/>
      <c r="BK170" s="48"/>
      <c r="BL170" s="48"/>
      <c r="BM170" s="121" t="s">
        <v>3251</v>
      </c>
      <c r="BN170" s="121" t="s">
        <v>3251</v>
      </c>
      <c r="BO170" s="121" t="s">
        <v>3313</v>
      </c>
      <c r="BP170" s="121" t="s">
        <v>3313</v>
      </c>
      <c r="BQ170" s="2"/>
      <c r="BR170" s="3"/>
      <c r="BS170" s="3"/>
      <c r="BT170" s="3"/>
      <c r="BU170" s="3"/>
    </row>
    <row r="171" spans="1:73" ht="15">
      <c r="A171" s="66" t="s">
        <v>405</v>
      </c>
      <c r="B171" s="67"/>
      <c r="C171" s="67"/>
      <c r="D171" s="68">
        <v>200</v>
      </c>
      <c r="E171" s="70"/>
      <c r="F171" s="67"/>
      <c r="G171" s="67"/>
      <c r="H171" s="71" t="s">
        <v>805</v>
      </c>
      <c r="I171" s="72"/>
      <c r="J171" s="72"/>
      <c r="K171" s="71" t="s">
        <v>805</v>
      </c>
      <c r="L171" s="75">
        <v>1</v>
      </c>
      <c r="M171" s="76">
        <v>5317.939453125</v>
      </c>
      <c r="N171" s="76">
        <v>8249.7099609375</v>
      </c>
      <c r="O171" s="77"/>
      <c r="P171" s="78"/>
      <c r="Q171" s="78"/>
      <c r="R171" s="86"/>
      <c r="S171" s="48">
        <v>0</v>
      </c>
      <c r="T171" s="48">
        <v>1</v>
      </c>
      <c r="U171" s="49">
        <v>0</v>
      </c>
      <c r="V171" s="49">
        <v>0.011236</v>
      </c>
      <c r="W171" s="49">
        <v>0</v>
      </c>
      <c r="X171" s="49">
        <v>0.454428</v>
      </c>
      <c r="Y171" s="49">
        <v>0</v>
      </c>
      <c r="Z171" s="49">
        <v>0</v>
      </c>
      <c r="AA171" s="73">
        <v>171</v>
      </c>
      <c r="AB171" s="73"/>
      <c r="AC171" s="74"/>
      <c r="AD171" s="80" t="s">
        <v>1495</v>
      </c>
      <c r="AE171" s="85" t="s">
        <v>1233</v>
      </c>
      <c r="AF171" s="80" t="s">
        <v>805</v>
      </c>
      <c r="AG171" s="80" t="s">
        <v>203</v>
      </c>
      <c r="AH171" s="80" t="s">
        <v>203</v>
      </c>
      <c r="AI171" s="80"/>
      <c r="AJ171" s="80"/>
      <c r="AK171" s="80"/>
      <c r="AL171" s="80"/>
      <c r="AM171" s="80">
        <v>0</v>
      </c>
      <c r="AN171" s="80">
        <v>0</v>
      </c>
      <c r="AO171" s="80"/>
      <c r="AP171" s="80"/>
      <c r="AQ171" s="80"/>
      <c r="AR171" s="80"/>
      <c r="AS171" s="80"/>
      <c r="AT171" s="80"/>
      <c r="AU171" s="83">
        <v>43485.71020833333</v>
      </c>
      <c r="AV171" s="85" t="s">
        <v>1233</v>
      </c>
      <c r="AW171" s="80" t="str">
        <f>REPLACE(INDEX(GroupVertices[Group],MATCH(Vertices[[#This Row],[Vertex]],GroupVertices[Vertex],0)),1,1,"")</f>
        <v>3</v>
      </c>
      <c r="AX171" s="48">
        <v>1</v>
      </c>
      <c r="AY171" s="49">
        <v>5.882352941176471</v>
      </c>
      <c r="AZ171" s="48">
        <v>2</v>
      </c>
      <c r="BA171" s="49">
        <v>11.764705882352942</v>
      </c>
      <c r="BB171" s="48">
        <v>0</v>
      </c>
      <c r="BC171" s="49">
        <v>0</v>
      </c>
      <c r="BD171" s="48">
        <v>14</v>
      </c>
      <c r="BE171" s="49">
        <v>82.3529411764706</v>
      </c>
      <c r="BF171" s="48">
        <v>17</v>
      </c>
      <c r="BG171" s="48"/>
      <c r="BH171" s="48"/>
      <c r="BI171" s="48"/>
      <c r="BJ171" s="48"/>
      <c r="BK171" s="48"/>
      <c r="BL171" s="48"/>
      <c r="BM171" s="121" t="s">
        <v>2734</v>
      </c>
      <c r="BN171" s="121" t="s">
        <v>2734</v>
      </c>
      <c r="BO171" s="121" t="s">
        <v>2999</v>
      </c>
      <c r="BP171" s="121" t="s">
        <v>2999</v>
      </c>
      <c r="BQ171" s="2"/>
      <c r="BR171" s="3"/>
      <c r="BS171" s="3"/>
      <c r="BT171" s="3"/>
      <c r="BU171" s="3"/>
    </row>
    <row r="172" spans="1:73" ht="15">
      <c r="A172" s="66" t="s">
        <v>406</v>
      </c>
      <c r="B172" s="67"/>
      <c r="C172" s="67"/>
      <c r="D172" s="68">
        <v>221.91780821917808</v>
      </c>
      <c r="E172" s="70"/>
      <c r="F172" s="67"/>
      <c r="G172" s="67"/>
      <c r="H172" s="71" t="s">
        <v>806</v>
      </c>
      <c r="I172" s="72"/>
      <c r="J172" s="72"/>
      <c r="K172" s="71" t="s">
        <v>806</v>
      </c>
      <c r="L172" s="75">
        <v>22.340448239060834</v>
      </c>
      <c r="M172" s="76">
        <v>6952.93115234375</v>
      </c>
      <c r="N172" s="76">
        <v>8264.5927734375</v>
      </c>
      <c r="O172" s="77"/>
      <c r="P172" s="78"/>
      <c r="Q172" s="78"/>
      <c r="R172" s="86"/>
      <c r="S172" s="48">
        <v>0</v>
      </c>
      <c r="T172" s="48">
        <v>2</v>
      </c>
      <c r="U172" s="49">
        <v>0</v>
      </c>
      <c r="V172" s="49">
        <v>0.011364</v>
      </c>
      <c r="W172" s="49">
        <v>0</v>
      </c>
      <c r="X172" s="49">
        <v>0.728931</v>
      </c>
      <c r="Y172" s="49">
        <v>0.5</v>
      </c>
      <c r="Z172" s="49">
        <v>0</v>
      </c>
      <c r="AA172" s="73">
        <v>172</v>
      </c>
      <c r="AB172" s="73"/>
      <c r="AC172" s="74"/>
      <c r="AD172" s="80" t="s">
        <v>1495</v>
      </c>
      <c r="AE172" s="85" t="s">
        <v>1234</v>
      </c>
      <c r="AF172" s="80" t="s">
        <v>806</v>
      </c>
      <c r="AG172" s="80" t="s">
        <v>203</v>
      </c>
      <c r="AH172" s="80" t="s">
        <v>203</v>
      </c>
      <c r="AI172" s="80"/>
      <c r="AJ172" s="80"/>
      <c r="AK172" s="80"/>
      <c r="AL172" s="80"/>
      <c r="AM172" s="80">
        <v>2</v>
      </c>
      <c r="AN172" s="80">
        <v>0</v>
      </c>
      <c r="AO172" s="80"/>
      <c r="AP172" s="80"/>
      <c r="AQ172" s="80"/>
      <c r="AR172" s="80"/>
      <c r="AS172" s="80"/>
      <c r="AT172" s="80"/>
      <c r="AU172" s="83">
        <v>43485.70832175926</v>
      </c>
      <c r="AV172" s="85" t="s">
        <v>1234</v>
      </c>
      <c r="AW172" s="80" t="str">
        <f>REPLACE(INDEX(GroupVertices[Group],MATCH(Vertices[[#This Row],[Vertex]],GroupVertices[Vertex],0)),1,1,"")</f>
        <v>3</v>
      </c>
      <c r="AX172" s="48">
        <v>1</v>
      </c>
      <c r="AY172" s="49">
        <v>3.125</v>
      </c>
      <c r="AZ172" s="48">
        <v>4</v>
      </c>
      <c r="BA172" s="49">
        <v>12.5</v>
      </c>
      <c r="BB172" s="48">
        <v>0</v>
      </c>
      <c r="BC172" s="49">
        <v>0</v>
      </c>
      <c r="BD172" s="48">
        <v>27</v>
      </c>
      <c r="BE172" s="49">
        <v>84.375</v>
      </c>
      <c r="BF172" s="48">
        <v>32</v>
      </c>
      <c r="BG172" s="48"/>
      <c r="BH172" s="48"/>
      <c r="BI172" s="48"/>
      <c r="BJ172" s="48"/>
      <c r="BK172" s="48"/>
      <c r="BL172" s="48"/>
      <c r="BM172" s="121" t="s">
        <v>2735</v>
      </c>
      <c r="BN172" s="121" t="s">
        <v>2735</v>
      </c>
      <c r="BO172" s="121" t="s">
        <v>3000</v>
      </c>
      <c r="BP172" s="121" t="s">
        <v>3000</v>
      </c>
      <c r="BQ172" s="2"/>
      <c r="BR172" s="3"/>
      <c r="BS172" s="3"/>
      <c r="BT172" s="3"/>
      <c r="BU172" s="3"/>
    </row>
    <row r="173" spans="1:73" ht="15">
      <c r="A173" s="66" t="s">
        <v>407</v>
      </c>
      <c r="B173" s="67"/>
      <c r="C173" s="67"/>
      <c r="D173" s="68">
        <v>221.91780821917808</v>
      </c>
      <c r="E173" s="70"/>
      <c r="F173" s="67"/>
      <c r="G173" s="67"/>
      <c r="H173" s="71" t="s">
        <v>807</v>
      </c>
      <c r="I173" s="72"/>
      <c r="J173" s="72"/>
      <c r="K173" s="71" t="s">
        <v>807</v>
      </c>
      <c r="L173" s="75">
        <v>22.340448239060834</v>
      </c>
      <c r="M173" s="76">
        <v>6916.1435546875</v>
      </c>
      <c r="N173" s="76">
        <v>6637.333984375</v>
      </c>
      <c r="O173" s="77"/>
      <c r="P173" s="78"/>
      <c r="Q173" s="78"/>
      <c r="R173" s="86"/>
      <c r="S173" s="48">
        <v>0</v>
      </c>
      <c r="T173" s="48">
        <v>2</v>
      </c>
      <c r="U173" s="49">
        <v>0</v>
      </c>
      <c r="V173" s="49">
        <v>0.011364</v>
      </c>
      <c r="W173" s="49">
        <v>0</v>
      </c>
      <c r="X173" s="49">
        <v>0.728931</v>
      </c>
      <c r="Y173" s="49">
        <v>0.5</v>
      </c>
      <c r="Z173" s="49">
        <v>0</v>
      </c>
      <c r="AA173" s="73">
        <v>173</v>
      </c>
      <c r="AB173" s="73"/>
      <c r="AC173" s="74"/>
      <c r="AD173" s="80" t="s">
        <v>1495</v>
      </c>
      <c r="AE173" s="85" t="s">
        <v>1235</v>
      </c>
      <c r="AF173" s="80" t="s">
        <v>807</v>
      </c>
      <c r="AG173" s="80" t="s">
        <v>203</v>
      </c>
      <c r="AH173" s="80" t="s">
        <v>203</v>
      </c>
      <c r="AI173" s="80"/>
      <c r="AJ173" s="80"/>
      <c r="AK173" s="80"/>
      <c r="AL173" s="80"/>
      <c r="AM173" s="80">
        <v>2</v>
      </c>
      <c r="AN173" s="80">
        <v>0</v>
      </c>
      <c r="AO173" s="80"/>
      <c r="AP173" s="80"/>
      <c r="AQ173" s="80"/>
      <c r="AR173" s="80"/>
      <c r="AS173" s="80"/>
      <c r="AT173" s="80"/>
      <c r="AU173" s="83">
        <v>43485.70684027778</v>
      </c>
      <c r="AV173" s="85" t="s">
        <v>1235</v>
      </c>
      <c r="AW173" s="80" t="str">
        <f>REPLACE(INDEX(GroupVertices[Group],MATCH(Vertices[[#This Row],[Vertex]],GroupVertices[Vertex],0)),1,1,"")</f>
        <v>3</v>
      </c>
      <c r="AX173" s="48">
        <v>0</v>
      </c>
      <c r="AY173" s="49">
        <v>0</v>
      </c>
      <c r="AZ173" s="48">
        <v>2</v>
      </c>
      <c r="BA173" s="49">
        <v>11.11111111111111</v>
      </c>
      <c r="BB173" s="48">
        <v>0</v>
      </c>
      <c r="BC173" s="49">
        <v>0</v>
      </c>
      <c r="BD173" s="48">
        <v>16</v>
      </c>
      <c r="BE173" s="49">
        <v>88.88888888888889</v>
      </c>
      <c r="BF173" s="48">
        <v>18</v>
      </c>
      <c r="BG173" s="48"/>
      <c r="BH173" s="48"/>
      <c r="BI173" s="48"/>
      <c r="BJ173" s="48"/>
      <c r="BK173" s="48"/>
      <c r="BL173" s="48"/>
      <c r="BM173" s="121" t="s">
        <v>3252</v>
      </c>
      <c r="BN173" s="121" t="s">
        <v>3252</v>
      </c>
      <c r="BO173" s="121" t="s">
        <v>3314</v>
      </c>
      <c r="BP173" s="121" t="s">
        <v>3314</v>
      </c>
      <c r="BQ173" s="2"/>
      <c r="BR173" s="3"/>
      <c r="BS173" s="3"/>
      <c r="BT173" s="3"/>
      <c r="BU173" s="3"/>
    </row>
    <row r="174" spans="1:73" ht="15">
      <c r="A174" s="66" t="s">
        <v>408</v>
      </c>
      <c r="B174" s="67"/>
      <c r="C174" s="67"/>
      <c r="D174" s="68">
        <v>210.95890410958904</v>
      </c>
      <c r="E174" s="70"/>
      <c r="F174" s="67"/>
      <c r="G174" s="67"/>
      <c r="H174" s="71" t="s">
        <v>808</v>
      </c>
      <c r="I174" s="72"/>
      <c r="J174" s="72"/>
      <c r="K174" s="71" t="s">
        <v>808</v>
      </c>
      <c r="L174" s="75">
        <v>11.670224119530417</v>
      </c>
      <c r="M174" s="76">
        <v>6001.70849609375</v>
      </c>
      <c r="N174" s="76">
        <v>7436.1748046875</v>
      </c>
      <c r="O174" s="77"/>
      <c r="P174" s="78"/>
      <c r="Q174" s="78"/>
      <c r="R174" s="86"/>
      <c r="S174" s="48">
        <v>0</v>
      </c>
      <c r="T174" s="48">
        <v>2</v>
      </c>
      <c r="U174" s="49">
        <v>0</v>
      </c>
      <c r="V174" s="49">
        <v>0.011364</v>
      </c>
      <c r="W174" s="49">
        <v>0</v>
      </c>
      <c r="X174" s="49">
        <v>0.728931</v>
      </c>
      <c r="Y174" s="49">
        <v>0.5</v>
      </c>
      <c r="Z174" s="49">
        <v>0</v>
      </c>
      <c r="AA174" s="73">
        <v>174</v>
      </c>
      <c r="AB174" s="73"/>
      <c r="AC174" s="74"/>
      <c r="AD174" s="80" t="s">
        <v>1495</v>
      </c>
      <c r="AE174" s="85" t="s">
        <v>1236</v>
      </c>
      <c r="AF174" s="80" t="s">
        <v>808</v>
      </c>
      <c r="AG174" s="80" t="s">
        <v>203</v>
      </c>
      <c r="AH174" s="80" t="s">
        <v>203</v>
      </c>
      <c r="AI174" s="80"/>
      <c r="AJ174" s="80"/>
      <c r="AK174" s="80"/>
      <c r="AL174" s="80"/>
      <c r="AM174" s="80">
        <v>1</v>
      </c>
      <c r="AN174" s="80">
        <v>0</v>
      </c>
      <c r="AO174" s="80"/>
      <c r="AP174" s="80"/>
      <c r="AQ174" s="80"/>
      <c r="AR174" s="80"/>
      <c r="AS174" s="80"/>
      <c r="AT174" s="80"/>
      <c r="AU174" s="83">
        <v>43485.67555555556</v>
      </c>
      <c r="AV174" s="85" t="s">
        <v>1236</v>
      </c>
      <c r="AW174" s="80" t="str">
        <f>REPLACE(INDEX(GroupVertices[Group],MATCH(Vertices[[#This Row],[Vertex]],GroupVertices[Vertex],0)),1,1,"")</f>
        <v>3</v>
      </c>
      <c r="AX174" s="48">
        <v>0</v>
      </c>
      <c r="AY174" s="49">
        <v>0</v>
      </c>
      <c r="AZ174" s="48">
        <v>0</v>
      </c>
      <c r="BA174" s="49">
        <v>0</v>
      </c>
      <c r="BB174" s="48">
        <v>0</v>
      </c>
      <c r="BC174" s="49">
        <v>0</v>
      </c>
      <c r="BD174" s="48">
        <v>3</v>
      </c>
      <c r="BE174" s="49">
        <v>100</v>
      </c>
      <c r="BF174" s="48">
        <v>3</v>
      </c>
      <c r="BG174" s="48"/>
      <c r="BH174" s="48"/>
      <c r="BI174" s="48"/>
      <c r="BJ174" s="48"/>
      <c r="BK174" s="48"/>
      <c r="BL174" s="48"/>
      <c r="BM174" s="121" t="s">
        <v>1647</v>
      </c>
      <c r="BN174" s="121" t="s">
        <v>1647</v>
      </c>
      <c r="BO174" s="121" t="s">
        <v>1497</v>
      </c>
      <c r="BP174" s="121" t="s">
        <v>1497</v>
      </c>
      <c r="BQ174" s="2"/>
      <c r="BR174" s="3"/>
      <c r="BS174" s="3"/>
      <c r="BT174" s="3"/>
      <c r="BU174" s="3"/>
    </row>
    <row r="175" spans="1:73" ht="15">
      <c r="A175" s="66" t="s">
        <v>409</v>
      </c>
      <c r="B175" s="67"/>
      <c r="C175" s="67"/>
      <c r="D175" s="68">
        <v>210.95890410958904</v>
      </c>
      <c r="E175" s="70"/>
      <c r="F175" s="67"/>
      <c r="G175" s="67"/>
      <c r="H175" s="71" t="s">
        <v>809</v>
      </c>
      <c r="I175" s="72"/>
      <c r="J175" s="72"/>
      <c r="K175" s="71" t="s">
        <v>809</v>
      </c>
      <c r="L175" s="75">
        <v>11.670224119530417</v>
      </c>
      <c r="M175" s="76">
        <v>7158.05419921875</v>
      </c>
      <c r="N175" s="76">
        <v>7575.87158203125</v>
      </c>
      <c r="O175" s="77"/>
      <c r="P175" s="78"/>
      <c r="Q175" s="78"/>
      <c r="R175" s="86"/>
      <c r="S175" s="48">
        <v>0</v>
      </c>
      <c r="T175" s="48">
        <v>2</v>
      </c>
      <c r="U175" s="49">
        <v>0</v>
      </c>
      <c r="V175" s="49">
        <v>0.011364</v>
      </c>
      <c r="W175" s="49">
        <v>0</v>
      </c>
      <c r="X175" s="49">
        <v>0.728931</v>
      </c>
      <c r="Y175" s="49">
        <v>0.5</v>
      </c>
      <c r="Z175" s="49">
        <v>0</v>
      </c>
      <c r="AA175" s="73">
        <v>175</v>
      </c>
      <c r="AB175" s="73"/>
      <c r="AC175" s="74"/>
      <c r="AD175" s="80" t="s">
        <v>1495</v>
      </c>
      <c r="AE175" s="85" t="s">
        <v>1237</v>
      </c>
      <c r="AF175" s="80" t="s">
        <v>809</v>
      </c>
      <c r="AG175" s="80" t="s">
        <v>203</v>
      </c>
      <c r="AH175" s="80" t="s">
        <v>203</v>
      </c>
      <c r="AI175" s="80"/>
      <c r="AJ175" s="80"/>
      <c r="AK175" s="80"/>
      <c r="AL175" s="80"/>
      <c r="AM175" s="80">
        <v>1</v>
      </c>
      <c r="AN175" s="80">
        <v>0</v>
      </c>
      <c r="AO175" s="80"/>
      <c r="AP175" s="80"/>
      <c r="AQ175" s="80"/>
      <c r="AR175" s="80"/>
      <c r="AS175" s="80"/>
      <c r="AT175" s="80"/>
      <c r="AU175" s="83">
        <v>43485.67418981482</v>
      </c>
      <c r="AV175" s="85" t="s">
        <v>1237</v>
      </c>
      <c r="AW175" s="80" t="str">
        <f>REPLACE(INDEX(GroupVertices[Group],MATCH(Vertices[[#This Row],[Vertex]],GroupVertices[Vertex],0)),1,1,"")</f>
        <v>3</v>
      </c>
      <c r="AX175" s="48">
        <v>0</v>
      </c>
      <c r="AY175" s="49">
        <v>0</v>
      </c>
      <c r="AZ175" s="48">
        <v>0</v>
      </c>
      <c r="BA175" s="49">
        <v>0</v>
      </c>
      <c r="BB175" s="48">
        <v>0</v>
      </c>
      <c r="BC175" s="49">
        <v>0</v>
      </c>
      <c r="BD175" s="48">
        <v>2</v>
      </c>
      <c r="BE175" s="49">
        <v>100</v>
      </c>
      <c r="BF175" s="48">
        <v>2</v>
      </c>
      <c r="BG175" s="48"/>
      <c r="BH175" s="48"/>
      <c r="BI175" s="48"/>
      <c r="BJ175" s="48"/>
      <c r="BK175" s="48"/>
      <c r="BL175" s="48"/>
      <c r="BM175" s="121" t="s">
        <v>2736</v>
      </c>
      <c r="BN175" s="121" t="s">
        <v>2736</v>
      </c>
      <c r="BO175" s="121" t="s">
        <v>3001</v>
      </c>
      <c r="BP175" s="121" t="s">
        <v>3001</v>
      </c>
      <c r="BQ175" s="2"/>
      <c r="BR175" s="3"/>
      <c r="BS175" s="3"/>
      <c r="BT175" s="3"/>
      <c r="BU175" s="3"/>
    </row>
    <row r="176" spans="1:73" ht="15">
      <c r="A176" s="66" t="s">
        <v>411</v>
      </c>
      <c r="B176" s="67"/>
      <c r="C176" s="67"/>
      <c r="D176" s="68">
        <v>200</v>
      </c>
      <c r="E176" s="70"/>
      <c r="F176" s="67"/>
      <c r="G176" s="67"/>
      <c r="H176" s="71" t="s">
        <v>811</v>
      </c>
      <c r="I176" s="72"/>
      <c r="J176" s="72"/>
      <c r="K176" s="71" t="s">
        <v>811</v>
      </c>
      <c r="L176" s="75">
        <v>1</v>
      </c>
      <c r="M176" s="76">
        <v>6287.4423828125</v>
      </c>
      <c r="N176" s="76">
        <v>9264.7294921875</v>
      </c>
      <c r="O176" s="77"/>
      <c r="P176" s="78"/>
      <c r="Q176" s="78"/>
      <c r="R176" s="86"/>
      <c r="S176" s="48">
        <v>0</v>
      </c>
      <c r="T176" s="48">
        <v>1</v>
      </c>
      <c r="U176" s="49">
        <v>0</v>
      </c>
      <c r="V176" s="49">
        <v>0.011236</v>
      </c>
      <c r="W176" s="49">
        <v>0</v>
      </c>
      <c r="X176" s="49">
        <v>0.454428</v>
      </c>
      <c r="Y176" s="49">
        <v>0</v>
      </c>
      <c r="Z176" s="49">
        <v>0</v>
      </c>
      <c r="AA176" s="73">
        <v>176</v>
      </c>
      <c r="AB176" s="73"/>
      <c r="AC176" s="74"/>
      <c r="AD176" s="80" t="s">
        <v>1495</v>
      </c>
      <c r="AE176" s="85" t="s">
        <v>1239</v>
      </c>
      <c r="AF176" s="80" t="s">
        <v>811</v>
      </c>
      <c r="AG176" s="80" t="s">
        <v>203</v>
      </c>
      <c r="AH176" s="80" t="s">
        <v>203</v>
      </c>
      <c r="AI176" s="80"/>
      <c r="AJ176" s="80"/>
      <c r="AK176" s="80"/>
      <c r="AL176" s="80"/>
      <c r="AM176" s="80">
        <v>0</v>
      </c>
      <c r="AN176" s="80">
        <v>0</v>
      </c>
      <c r="AO176" s="80"/>
      <c r="AP176" s="80"/>
      <c r="AQ176" s="80"/>
      <c r="AR176" s="80"/>
      <c r="AS176" s="80"/>
      <c r="AT176" s="80"/>
      <c r="AU176" s="83">
        <v>43485.631319444445</v>
      </c>
      <c r="AV176" s="85" t="s">
        <v>1239</v>
      </c>
      <c r="AW176" s="80" t="str">
        <f>REPLACE(INDEX(GroupVertices[Group],MATCH(Vertices[[#This Row],[Vertex]],GroupVertices[Vertex],0)),1,1,"")</f>
        <v>3</v>
      </c>
      <c r="AX176" s="48">
        <v>1</v>
      </c>
      <c r="AY176" s="49">
        <v>2.857142857142857</v>
      </c>
      <c r="AZ176" s="48">
        <v>0</v>
      </c>
      <c r="BA176" s="49">
        <v>0</v>
      </c>
      <c r="BB176" s="48">
        <v>0</v>
      </c>
      <c r="BC176" s="49">
        <v>0</v>
      </c>
      <c r="BD176" s="48">
        <v>34</v>
      </c>
      <c r="BE176" s="49">
        <v>97.14285714285714</v>
      </c>
      <c r="BF176" s="48">
        <v>35</v>
      </c>
      <c r="BG176" s="48"/>
      <c r="BH176" s="48"/>
      <c r="BI176" s="48"/>
      <c r="BJ176" s="48"/>
      <c r="BK176" s="48"/>
      <c r="BL176" s="48"/>
      <c r="BM176" s="121" t="s">
        <v>3253</v>
      </c>
      <c r="BN176" s="121" t="s">
        <v>3253</v>
      </c>
      <c r="BO176" s="121" t="s">
        <v>3315</v>
      </c>
      <c r="BP176" s="121" t="s">
        <v>3315</v>
      </c>
      <c r="BQ176" s="2"/>
      <c r="BR176" s="3"/>
      <c r="BS176" s="3"/>
      <c r="BT176" s="3"/>
      <c r="BU176" s="3"/>
    </row>
    <row r="177" spans="1:73" ht="15">
      <c r="A177" s="66" t="s">
        <v>412</v>
      </c>
      <c r="B177" s="67"/>
      <c r="C177" s="67"/>
      <c r="D177" s="68">
        <v>200</v>
      </c>
      <c r="E177" s="70"/>
      <c r="F177" s="67"/>
      <c r="G177" s="67"/>
      <c r="H177" s="71" t="s">
        <v>812</v>
      </c>
      <c r="I177" s="72"/>
      <c r="J177" s="72"/>
      <c r="K177" s="71" t="s">
        <v>812</v>
      </c>
      <c r="L177" s="75">
        <v>1</v>
      </c>
      <c r="M177" s="76">
        <v>5879.40673828125</v>
      </c>
      <c r="N177" s="76">
        <v>8848.5810546875</v>
      </c>
      <c r="O177" s="77"/>
      <c r="P177" s="78"/>
      <c r="Q177" s="78"/>
      <c r="R177" s="86"/>
      <c r="S177" s="48">
        <v>0</v>
      </c>
      <c r="T177" s="48">
        <v>1</v>
      </c>
      <c r="U177" s="49">
        <v>0</v>
      </c>
      <c r="V177" s="49">
        <v>0.011236</v>
      </c>
      <c r="W177" s="49">
        <v>0</v>
      </c>
      <c r="X177" s="49">
        <v>0.454428</v>
      </c>
      <c r="Y177" s="49">
        <v>0</v>
      </c>
      <c r="Z177" s="49">
        <v>0</v>
      </c>
      <c r="AA177" s="73">
        <v>177</v>
      </c>
      <c r="AB177" s="73"/>
      <c r="AC177" s="74"/>
      <c r="AD177" s="80" t="s">
        <v>1495</v>
      </c>
      <c r="AE177" s="85" t="s">
        <v>1240</v>
      </c>
      <c r="AF177" s="80" t="s">
        <v>812</v>
      </c>
      <c r="AG177" s="80" t="s">
        <v>203</v>
      </c>
      <c r="AH177" s="80" t="s">
        <v>203</v>
      </c>
      <c r="AI177" s="80"/>
      <c r="AJ177" s="80"/>
      <c r="AK177" s="80"/>
      <c r="AL177" s="80"/>
      <c r="AM177" s="80">
        <v>0</v>
      </c>
      <c r="AN177" s="80">
        <v>0</v>
      </c>
      <c r="AO177" s="80"/>
      <c r="AP177" s="80"/>
      <c r="AQ177" s="80"/>
      <c r="AR177" s="80"/>
      <c r="AS177" s="80"/>
      <c r="AT177" s="80"/>
      <c r="AU177" s="83">
        <v>43485.594988425924</v>
      </c>
      <c r="AV177" s="85" t="s">
        <v>1240</v>
      </c>
      <c r="AW177" s="80" t="str">
        <f>REPLACE(INDEX(GroupVertices[Group],MATCH(Vertices[[#This Row],[Vertex]],GroupVertices[Vertex],0)),1,1,"")</f>
        <v>3</v>
      </c>
      <c r="AX177" s="48">
        <v>0</v>
      </c>
      <c r="AY177" s="49">
        <v>0</v>
      </c>
      <c r="AZ177" s="48">
        <v>0</v>
      </c>
      <c r="BA177" s="49">
        <v>0</v>
      </c>
      <c r="BB177" s="48">
        <v>0</v>
      </c>
      <c r="BC177" s="49">
        <v>0</v>
      </c>
      <c r="BD177" s="48">
        <v>1</v>
      </c>
      <c r="BE177" s="49">
        <v>100</v>
      </c>
      <c r="BF177" s="48">
        <v>1</v>
      </c>
      <c r="BG177" s="48"/>
      <c r="BH177" s="48"/>
      <c r="BI177" s="48"/>
      <c r="BJ177" s="48"/>
      <c r="BK177" s="48"/>
      <c r="BL177" s="48"/>
      <c r="BM177" s="121" t="s">
        <v>2313</v>
      </c>
      <c r="BN177" s="121" t="s">
        <v>2313</v>
      </c>
      <c r="BO177" s="121" t="s">
        <v>1497</v>
      </c>
      <c r="BP177" s="121" t="s">
        <v>1497</v>
      </c>
      <c r="BQ177" s="2"/>
      <c r="BR177" s="3"/>
      <c r="BS177" s="3"/>
      <c r="BT177" s="3"/>
      <c r="BU177" s="3"/>
    </row>
    <row r="178" spans="1:73" ht="15">
      <c r="A178" s="66" t="s">
        <v>414</v>
      </c>
      <c r="B178" s="67"/>
      <c r="C178" s="67"/>
      <c r="D178" s="68">
        <v>200</v>
      </c>
      <c r="E178" s="70"/>
      <c r="F178" s="67"/>
      <c r="G178" s="67"/>
      <c r="H178" s="71" t="s">
        <v>814</v>
      </c>
      <c r="I178" s="72"/>
      <c r="J178" s="72"/>
      <c r="K178" s="71" t="s">
        <v>814</v>
      </c>
      <c r="L178" s="75">
        <v>1</v>
      </c>
      <c r="M178" s="76">
        <v>7840.46875</v>
      </c>
      <c r="N178" s="76">
        <v>8279.2177734375</v>
      </c>
      <c r="O178" s="77"/>
      <c r="P178" s="78"/>
      <c r="Q178" s="78"/>
      <c r="R178" s="86"/>
      <c r="S178" s="48">
        <v>0</v>
      </c>
      <c r="T178" s="48">
        <v>1</v>
      </c>
      <c r="U178" s="49">
        <v>0</v>
      </c>
      <c r="V178" s="49">
        <v>0.011236</v>
      </c>
      <c r="W178" s="49">
        <v>0</v>
      </c>
      <c r="X178" s="49">
        <v>0.454428</v>
      </c>
      <c r="Y178" s="49">
        <v>0</v>
      </c>
      <c r="Z178" s="49">
        <v>0</v>
      </c>
      <c r="AA178" s="73">
        <v>178</v>
      </c>
      <c r="AB178" s="73"/>
      <c r="AC178" s="74"/>
      <c r="AD178" s="80" t="s">
        <v>1495</v>
      </c>
      <c r="AE178" s="85" t="s">
        <v>1242</v>
      </c>
      <c r="AF178" s="80" t="s">
        <v>814</v>
      </c>
      <c r="AG178" s="80" t="s">
        <v>203</v>
      </c>
      <c r="AH178" s="80" t="s">
        <v>203</v>
      </c>
      <c r="AI178" s="80"/>
      <c r="AJ178" s="80"/>
      <c r="AK178" s="80"/>
      <c r="AL178" s="80"/>
      <c r="AM178" s="80">
        <v>0</v>
      </c>
      <c r="AN178" s="80">
        <v>0</v>
      </c>
      <c r="AO178" s="80"/>
      <c r="AP178" s="80"/>
      <c r="AQ178" s="80"/>
      <c r="AR178" s="80"/>
      <c r="AS178" s="80"/>
      <c r="AT178" s="80"/>
      <c r="AU178" s="83">
        <v>43485.545960648145</v>
      </c>
      <c r="AV178" s="85" t="s">
        <v>1242</v>
      </c>
      <c r="AW178" s="80" t="str">
        <f>REPLACE(INDEX(GroupVertices[Group],MATCH(Vertices[[#This Row],[Vertex]],GroupVertices[Vertex],0)),1,1,"")</f>
        <v>3</v>
      </c>
      <c r="AX178" s="48">
        <v>2</v>
      </c>
      <c r="AY178" s="49">
        <v>9.090909090909092</v>
      </c>
      <c r="AZ178" s="48">
        <v>2</v>
      </c>
      <c r="BA178" s="49">
        <v>9.090909090909092</v>
      </c>
      <c r="BB178" s="48">
        <v>0</v>
      </c>
      <c r="BC178" s="49">
        <v>0</v>
      </c>
      <c r="BD178" s="48">
        <v>18</v>
      </c>
      <c r="BE178" s="49">
        <v>81.81818181818181</v>
      </c>
      <c r="BF178" s="48">
        <v>22</v>
      </c>
      <c r="BG178" s="48"/>
      <c r="BH178" s="48"/>
      <c r="BI178" s="48"/>
      <c r="BJ178" s="48"/>
      <c r="BK178" s="48"/>
      <c r="BL178" s="48"/>
      <c r="BM178" s="121" t="s">
        <v>2737</v>
      </c>
      <c r="BN178" s="121" t="s">
        <v>2737</v>
      </c>
      <c r="BO178" s="121" t="s">
        <v>3002</v>
      </c>
      <c r="BP178" s="121" t="s">
        <v>3002</v>
      </c>
      <c r="BQ178" s="2"/>
      <c r="BR178" s="3"/>
      <c r="BS178" s="3"/>
      <c r="BT178" s="3"/>
      <c r="BU178" s="3"/>
    </row>
    <row r="179" spans="1:73" ht="15">
      <c r="A179" s="66" t="s">
        <v>415</v>
      </c>
      <c r="B179" s="67"/>
      <c r="C179" s="67"/>
      <c r="D179" s="68">
        <v>232.87671232876713</v>
      </c>
      <c r="E179" s="70"/>
      <c r="F179" s="67"/>
      <c r="G179" s="67"/>
      <c r="H179" s="71" t="s">
        <v>815</v>
      </c>
      <c r="I179" s="72"/>
      <c r="J179" s="72"/>
      <c r="K179" s="71" t="s">
        <v>815</v>
      </c>
      <c r="L179" s="75">
        <v>33.01067235859125</v>
      </c>
      <c r="M179" s="76">
        <v>6578.009765625</v>
      </c>
      <c r="N179" s="76">
        <v>5750.8701171875</v>
      </c>
      <c r="O179" s="77"/>
      <c r="P179" s="78"/>
      <c r="Q179" s="78"/>
      <c r="R179" s="86"/>
      <c r="S179" s="48">
        <v>0</v>
      </c>
      <c r="T179" s="48">
        <v>1</v>
      </c>
      <c r="U179" s="49">
        <v>0</v>
      </c>
      <c r="V179" s="49">
        <v>0.011236</v>
      </c>
      <c r="W179" s="49">
        <v>0</v>
      </c>
      <c r="X179" s="49">
        <v>0.454428</v>
      </c>
      <c r="Y179" s="49">
        <v>0</v>
      </c>
      <c r="Z179" s="49">
        <v>0</v>
      </c>
      <c r="AA179" s="73">
        <v>179</v>
      </c>
      <c r="AB179" s="73"/>
      <c r="AC179" s="74"/>
      <c r="AD179" s="80" t="s">
        <v>1495</v>
      </c>
      <c r="AE179" s="85" t="s">
        <v>1243</v>
      </c>
      <c r="AF179" s="80" t="s">
        <v>815</v>
      </c>
      <c r="AG179" s="80" t="s">
        <v>203</v>
      </c>
      <c r="AH179" s="80" t="s">
        <v>203</v>
      </c>
      <c r="AI179" s="80"/>
      <c r="AJ179" s="80"/>
      <c r="AK179" s="80"/>
      <c r="AL179" s="80"/>
      <c r="AM179" s="80">
        <v>3</v>
      </c>
      <c r="AN179" s="80">
        <v>0</v>
      </c>
      <c r="AO179" s="80"/>
      <c r="AP179" s="80"/>
      <c r="AQ179" s="80"/>
      <c r="AR179" s="80"/>
      <c r="AS179" s="80"/>
      <c r="AT179" s="80"/>
      <c r="AU179" s="83">
        <v>43485.54525462963</v>
      </c>
      <c r="AV179" s="85" t="s">
        <v>1243</v>
      </c>
      <c r="AW179" s="80" t="str">
        <f>REPLACE(INDEX(GroupVertices[Group],MATCH(Vertices[[#This Row],[Vertex]],GroupVertices[Vertex],0)),1,1,"")</f>
        <v>3</v>
      </c>
      <c r="AX179" s="48">
        <v>2</v>
      </c>
      <c r="AY179" s="49">
        <v>100</v>
      </c>
      <c r="AZ179" s="48">
        <v>0</v>
      </c>
      <c r="BA179" s="49">
        <v>0</v>
      </c>
      <c r="BB179" s="48">
        <v>0</v>
      </c>
      <c r="BC179" s="49">
        <v>0</v>
      </c>
      <c r="BD179" s="48">
        <v>0</v>
      </c>
      <c r="BE179" s="49">
        <v>0</v>
      </c>
      <c r="BF179" s="48">
        <v>2</v>
      </c>
      <c r="BG179" s="48"/>
      <c r="BH179" s="48"/>
      <c r="BI179" s="48"/>
      <c r="BJ179" s="48"/>
      <c r="BK179" s="48"/>
      <c r="BL179" s="48"/>
      <c r="BM179" s="121" t="s">
        <v>2738</v>
      </c>
      <c r="BN179" s="121" t="s">
        <v>2738</v>
      </c>
      <c r="BO179" s="121" t="s">
        <v>3003</v>
      </c>
      <c r="BP179" s="121" t="s">
        <v>3003</v>
      </c>
      <c r="BQ179" s="2"/>
      <c r="BR179" s="3"/>
      <c r="BS179" s="3"/>
      <c r="BT179" s="3"/>
      <c r="BU179" s="3"/>
    </row>
    <row r="180" spans="1:73" ht="15">
      <c r="A180" s="66" t="s">
        <v>416</v>
      </c>
      <c r="B180" s="67"/>
      <c r="C180" s="67"/>
      <c r="D180" s="68">
        <v>243.83561643835617</v>
      </c>
      <c r="E180" s="70"/>
      <c r="F180" s="67"/>
      <c r="G180" s="67"/>
      <c r="H180" s="71" t="s">
        <v>816</v>
      </c>
      <c r="I180" s="72"/>
      <c r="J180" s="72"/>
      <c r="K180" s="71" t="s">
        <v>816</v>
      </c>
      <c r="L180" s="75">
        <v>43.68089647812167</v>
      </c>
      <c r="M180" s="76">
        <v>7614.47021484375</v>
      </c>
      <c r="N180" s="76">
        <v>7677.47412109375</v>
      </c>
      <c r="O180" s="77"/>
      <c r="P180" s="78"/>
      <c r="Q180" s="78"/>
      <c r="R180" s="86"/>
      <c r="S180" s="48">
        <v>0</v>
      </c>
      <c r="T180" s="48">
        <v>1</v>
      </c>
      <c r="U180" s="49">
        <v>0</v>
      </c>
      <c r="V180" s="49">
        <v>0.011236</v>
      </c>
      <c r="W180" s="49">
        <v>0</v>
      </c>
      <c r="X180" s="49">
        <v>0.454428</v>
      </c>
      <c r="Y180" s="49">
        <v>0</v>
      </c>
      <c r="Z180" s="49">
        <v>0</v>
      </c>
      <c r="AA180" s="73">
        <v>180</v>
      </c>
      <c r="AB180" s="73"/>
      <c r="AC180" s="74"/>
      <c r="AD180" s="80" t="s">
        <v>1495</v>
      </c>
      <c r="AE180" s="85" t="s">
        <v>1244</v>
      </c>
      <c r="AF180" s="80" t="s">
        <v>816</v>
      </c>
      <c r="AG180" s="80" t="s">
        <v>203</v>
      </c>
      <c r="AH180" s="80" t="s">
        <v>203</v>
      </c>
      <c r="AI180" s="80"/>
      <c r="AJ180" s="80"/>
      <c r="AK180" s="80"/>
      <c r="AL180" s="80"/>
      <c r="AM180" s="80">
        <v>4</v>
      </c>
      <c r="AN180" s="80">
        <v>0</v>
      </c>
      <c r="AO180" s="80"/>
      <c r="AP180" s="80"/>
      <c r="AQ180" s="80"/>
      <c r="AR180" s="80"/>
      <c r="AS180" s="80"/>
      <c r="AT180" s="80"/>
      <c r="AU180" s="83">
        <v>43485.53900462963</v>
      </c>
      <c r="AV180" s="85" t="s">
        <v>1244</v>
      </c>
      <c r="AW180" s="80" t="str">
        <f>REPLACE(INDEX(GroupVertices[Group],MATCH(Vertices[[#This Row],[Vertex]],GroupVertices[Vertex],0)),1,1,"")</f>
        <v>3</v>
      </c>
      <c r="AX180" s="48">
        <v>0</v>
      </c>
      <c r="AY180" s="49">
        <v>0</v>
      </c>
      <c r="AZ180" s="48">
        <v>0</v>
      </c>
      <c r="BA180" s="49">
        <v>0</v>
      </c>
      <c r="BB180" s="48">
        <v>0</v>
      </c>
      <c r="BC180" s="49">
        <v>0</v>
      </c>
      <c r="BD180" s="48">
        <v>22</v>
      </c>
      <c r="BE180" s="49">
        <v>100</v>
      </c>
      <c r="BF180" s="48">
        <v>22</v>
      </c>
      <c r="BG180" s="48"/>
      <c r="BH180" s="48"/>
      <c r="BI180" s="48"/>
      <c r="BJ180" s="48"/>
      <c r="BK180" s="48"/>
      <c r="BL180" s="48"/>
      <c r="BM180" s="121" t="s">
        <v>3254</v>
      </c>
      <c r="BN180" s="121" t="s">
        <v>3254</v>
      </c>
      <c r="BO180" s="121" t="s">
        <v>3316</v>
      </c>
      <c r="BP180" s="121" t="s">
        <v>3316</v>
      </c>
      <c r="BQ180" s="2"/>
      <c r="BR180" s="3"/>
      <c r="BS180" s="3"/>
      <c r="BT180" s="3"/>
      <c r="BU180" s="3"/>
    </row>
    <row r="181" spans="1:73" ht="15">
      <c r="A181" s="66" t="s">
        <v>418</v>
      </c>
      <c r="B181" s="67"/>
      <c r="C181" s="67"/>
      <c r="D181" s="68">
        <v>210.95890410958904</v>
      </c>
      <c r="E181" s="70"/>
      <c r="F181" s="67"/>
      <c r="G181" s="67"/>
      <c r="H181" s="71" t="s">
        <v>818</v>
      </c>
      <c r="I181" s="72"/>
      <c r="J181" s="72"/>
      <c r="K181" s="71" t="s">
        <v>818</v>
      </c>
      <c r="L181" s="75">
        <v>11.670224119530417</v>
      </c>
      <c r="M181" s="76">
        <v>5817.97900390625</v>
      </c>
      <c r="N181" s="76">
        <v>6159.033203125</v>
      </c>
      <c r="O181" s="77"/>
      <c r="P181" s="78"/>
      <c r="Q181" s="78"/>
      <c r="R181" s="86"/>
      <c r="S181" s="48">
        <v>0</v>
      </c>
      <c r="T181" s="48">
        <v>1</v>
      </c>
      <c r="U181" s="49">
        <v>0</v>
      </c>
      <c r="V181" s="49">
        <v>0.011236</v>
      </c>
      <c r="W181" s="49">
        <v>0</v>
      </c>
      <c r="X181" s="49">
        <v>0.454428</v>
      </c>
      <c r="Y181" s="49">
        <v>0</v>
      </c>
      <c r="Z181" s="49">
        <v>0</v>
      </c>
      <c r="AA181" s="73">
        <v>181</v>
      </c>
      <c r="AB181" s="73"/>
      <c r="AC181" s="74"/>
      <c r="AD181" s="80" t="s">
        <v>1495</v>
      </c>
      <c r="AE181" s="85" t="s">
        <v>1246</v>
      </c>
      <c r="AF181" s="80" t="s">
        <v>818</v>
      </c>
      <c r="AG181" s="80" t="s">
        <v>203</v>
      </c>
      <c r="AH181" s="80" t="s">
        <v>203</v>
      </c>
      <c r="AI181" s="80"/>
      <c r="AJ181" s="80"/>
      <c r="AK181" s="80"/>
      <c r="AL181" s="80"/>
      <c r="AM181" s="80">
        <v>1</v>
      </c>
      <c r="AN181" s="80">
        <v>0</v>
      </c>
      <c r="AO181" s="80"/>
      <c r="AP181" s="80"/>
      <c r="AQ181" s="80"/>
      <c r="AR181" s="80"/>
      <c r="AS181" s="80"/>
      <c r="AT181" s="80"/>
      <c r="AU181" s="83">
        <v>43485.51383101852</v>
      </c>
      <c r="AV181" s="85" t="s">
        <v>1246</v>
      </c>
      <c r="AW181" s="80" t="str">
        <f>REPLACE(INDEX(GroupVertices[Group],MATCH(Vertices[[#This Row],[Vertex]],GroupVertices[Vertex],0)),1,1,"")</f>
        <v>3</v>
      </c>
      <c r="AX181" s="48">
        <v>1</v>
      </c>
      <c r="AY181" s="49">
        <v>1.5384615384615385</v>
      </c>
      <c r="AZ181" s="48">
        <v>2</v>
      </c>
      <c r="BA181" s="49">
        <v>3.076923076923077</v>
      </c>
      <c r="BB181" s="48">
        <v>0</v>
      </c>
      <c r="BC181" s="49">
        <v>0</v>
      </c>
      <c r="BD181" s="48">
        <v>62</v>
      </c>
      <c r="BE181" s="49">
        <v>95.38461538461539</v>
      </c>
      <c r="BF181" s="48">
        <v>65</v>
      </c>
      <c r="BG181" s="48"/>
      <c r="BH181" s="48"/>
      <c r="BI181" s="48"/>
      <c r="BJ181" s="48"/>
      <c r="BK181" s="48"/>
      <c r="BL181" s="48"/>
      <c r="BM181" s="121" t="s">
        <v>3255</v>
      </c>
      <c r="BN181" s="121" t="s">
        <v>3255</v>
      </c>
      <c r="BO181" s="121" t="s">
        <v>3317</v>
      </c>
      <c r="BP181" s="121" t="s">
        <v>3317</v>
      </c>
      <c r="BQ181" s="2"/>
      <c r="BR181" s="3"/>
      <c r="BS181" s="3"/>
      <c r="BT181" s="3"/>
      <c r="BU181" s="3"/>
    </row>
    <row r="182" spans="1:73" ht="15">
      <c r="A182" s="66" t="s">
        <v>419</v>
      </c>
      <c r="B182" s="67"/>
      <c r="C182" s="67"/>
      <c r="D182" s="68">
        <v>200</v>
      </c>
      <c r="E182" s="70"/>
      <c r="F182" s="67"/>
      <c r="G182" s="67"/>
      <c r="H182" s="71" t="s">
        <v>819</v>
      </c>
      <c r="I182" s="72"/>
      <c r="J182" s="72"/>
      <c r="K182" s="71" t="s">
        <v>819</v>
      </c>
      <c r="L182" s="75">
        <v>1</v>
      </c>
      <c r="M182" s="76">
        <v>5919.52880859375</v>
      </c>
      <c r="N182" s="76">
        <v>9450.8017578125</v>
      </c>
      <c r="O182" s="77"/>
      <c r="P182" s="78"/>
      <c r="Q182" s="78"/>
      <c r="R182" s="86"/>
      <c r="S182" s="48">
        <v>0</v>
      </c>
      <c r="T182" s="48">
        <v>1</v>
      </c>
      <c r="U182" s="49">
        <v>0</v>
      </c>
      <c r="V182" s="49">
        <v>0.011236</v>
      </c>
      <c r="W182" s="49">
        <v>0</v>
      </c>
      <c r="X182" s="49">
        <v>0.454428</v>
      </c>
      <c r="Y182" s="49">
        <v>0</v>
      </c>
      <c r="Z182" s="49">
        <v>0</v>
      </c>
      <c r="AA182" s="73">
        <v>182</v>
      </c>
      <c r="AB182" s="73"/>
      <c r="AC182" s="74"/>
      <c r="AD182" s="80" t="s">
        <v>1495</v>
      </c>
      <c r="AE182" s="85" t="s">
        <v>1247</v>
      </c>
      <c r="AF182" s="80" t="s">
        <v>819</v>
      </c>
      <c r="AG182" s="80" t="s">
        <v>203</v>
      </c>
      <c r="AH182" s="80" t="s">
        <v>203</v>
      </c>
      <c r="AI182" s="80"/>
      <c r="AJ182" s="80"/>
      <c r="AK182" s="80"/>
      <c r="AL182" s="80"/>
      <c r="AM182" s="80">
        <v>0</v>
      </c>
      <c r="AN182" s="80">
        <v>0</v>
      </c>
      <c r="AO182" s="80"/>
      <c r="AP182" s="80"/>
      <c r="AQ182" s="80"/>
      <c r="AR182" s="80"/>
      <c r="AS182" s="80"/>
      <c r="AT182" s="80"/>
      <c r="AU182" s="83">
        <v>43485.505960648145</v>
      </c>
      <c r="AV182" s="85" t="s">
        <v>1247</v>
      </c>
      <c r="AW182" s="80" t="str">
        <f>REPLACE(INDEX(GroupVertices[Group],MATCH(Vertices[[#This Row],[Vertex]],GroupVertices[Vertex],0)),1,1,"")</f>
        <v>3</v>
      </c>
      <c r="AX182" s="48">
        <v>0</v>
      </c>
      <c r="AY182" s="49">
        <v>0</v>
      </c>
      <c r="AZ182" s="48">
        <v>0</v>
      </c>
      <c r="BA182" s="49">
        <v>0</v>
      </c>
      <c r="BB182" s="48">
        <v>0</v>
      </c>
      <c r="BC182" s="49">
        <v>0</v>
      </c>
      <c r="BD182" s="48">
        <v>3</v>
      </c>
      <c r="BE182" s="49">
        <v>100</v>
      </c>
      <c r="BF182" s="48">
        <v>3</v>
      </c>
      <c r="BG182" s="48"/>
      <c r="BH182" s="48"/>
      <c r="BI182" s="48"/>
      <c r="BJ182" s="48"/>
      <c r="BK182" s="48"/>
      <c r="BL182" s="48"/>
      <c r="BM182" s="121" t="s">
        <v>2739</v>
      </c>
      <c r="BN182" s="121" t="s">
        <v>2739</v>
      </c>
      <c r="BO182" s="121" t="s">
        <v>3004</v>
      </c>
      <c r="BP182" s="121" t="s">
        <v>3004</v>
      </c>
      <c r="BQ182" s="2"/>
      <c r="BR182" s="3"/>
      <c r="BS182" s="3"/>
      <c r="BT182" s="3"/>
      <c r="BU182" s="3"/>
    </row>
    <row r="183" spans="1:73" ht="15">
      <c r="A183" s="66" t="s">
        <v>420</v>
      </c>
      <c r="B183" s="67"/>
      <c r="C183" s="67"/>
      <c r="D183" s="68">
        <v>210.95890410958904</v>
      </c>
      <c r="E183" s="70"/>
      <c r="F183" s="67"/>
      <c r="G183" s="67"/>
      <c r="H183" s="71" t="s">
        <v>820</v>
      </c>
      <c r="I183" s="72"/>
      <c r="J183" s="72"/>
      <c r="K183" s="71" t="s">
        <v>820</v>
      </c>
      <c r="L183" s="75">
        <v>11.670224119530417</v>
      </c>
      <c r="M183" s="76">
        <v>7889.63330078125</v>
      </c>
      <c r="N183" s="76">
        <v>5392.6787109375</v>
      </c>
      <c r="O183" s="77"/>
      <c r="P183" s="78"/>
      <c r="Q183" s="78"/>
      <c r="R183" s="86"/>
      <c r="S183" s="48">
        <v>0</v>
      </c>
      <c r="T183" s="48">
        <v>1</v>
      </c>
      <c r="U183" s="49">
        <v>0</v>
      </c>
      <c r="V183" s="49">
        <v>0.02439</v>
      </c>
      <c r="W183" s="49">
        <v>0</v>
      </c>
      <c r="X183" s="49">
        <v>0.480996</v>
      </c>
      <c r="Y183" s="49">
        <v>0</v>
      </c>
      <c r="Z183" s="49">
        <v>0</v>
      </c>
      <c r="AA183" s="73">
        <v>183</v>
      </c>
      <c r="AB183" s="73"/>
      <c r="AC183" s="74"/>
      <c r="AD183" s="80" t="s">
        <v>1495</v>
      </c>
      <c r="AE183" s="85" t="s">
        <v>1248</v>
      </c>
      <c r="AF183" s="80" t="s">
        <v>820</v>
      </c>
      <c r="AG183" s="80" t="s">
        <v>203</v>
      </c>
      <c r="AH183" s="80" t="s">
        <v>203</v>
      </c>
      <c r="AI183" s="80"/>
      <c r="AJ183" s="80"/>
      <c r="AK183" s="80"/>
      <c r="AL183" s="80"/>
      <c r="AM183" s="80">
        <v>1</v>
      </c>
      <c r="AN183" s="80">
        <v>0</v>
      </c>
      <c r="AO183" s="80"/>
      <c r="AP183" s="80"/>
      <c r="AQ183" s="80"/>
      <c r="AR183" s="80"/>
      <c r="AS183" s="80"/>
      <c r="AT183" s="80"/>
      <c r="AU183" s="83">
        <v>43488.68664351852</v>
      </c>
      <c r="AV183" s="85" t="s">
        <v>1248</v>
      </c>
      <c r="AW183" s="80" t="str">
        <f>REPLACE(INDEX(GroupVertices[Group],MATCH(Vertices[[#This Row],[Vertex]],GroupVertices[Vertex],0)),1,1,"")</f>
        <v>7</v>
      </c>
      <c r="AX183" s="48">
        <v>0</v>
      </c>
      <c r="AY183" s="49">
        <v>0</v>
      </c>
      <c r="AZ183" s="48">
        <v>0</v>
      </c>
      <c r="BA183" s="49">
        <v>0</v>
      </c>
      <c r="BB183" s="48">
        <v>0</v>
      </c>
      <c r="BC183" s="49">
        <v>0</v>
      </c>
      <c r="BD183" s="48">
        <v>0</v>
      </c>
      <c r="BE183" s="49">
        <v>0</v>
      </c>
      <c r="BF183" s="48">
        <v>0</v>
      </c>
      <c r="BG183" s="48"/>
      <c r="BH183" s="48"/>
      <c r="BI183" s="48"/>
      <c r="BJ183" s="48"/>
      <c r="BK183" s="48"/>
      <c r="BL183" s="48"/>
      <c r="BM183" s="121" t="s">
        <v>1497</v>
      </c>
      <c r="BN183" s="121" t="s">
        <v>1497</v>
      </c>
      <c r="BO183" s="121" t="s">
        <v>1497</v>
      </c>
      <c r="BP183" s="121" t="s">
        <v>1497</v>
      </c>
      <c r="BQ183" s="2"/>
      <c r="BR183" s="3"/>
      <c r="BS183" s="3"/>
      <c r="BT183" s="3"/>
      <c r="BU183" s="3"/>
    </row>
    <row r="184" spans="1:73" ht="15">
      <c r="A184" s="66" t="s">
        <v>629</v>
      </c>
      <c r="B184" s="67"/>
      <c r="C184" s="67"/>
      <c r="D184" s="68">
        <v>1000</v>
      </c>
      <c r="E184" s="70"/>
      <c r="F184" s="100" t="s">
        <v>1458</v>
      </c>
      <c r="G184" s="67"/>
      <c r="H184" s="71" t="s">
        <v>642</v>
      </c>
      <c r="I184" s="72"/>
      <c r="J184" s="72"/>
      <c r="K184" s="71" t="s">
        <v>642</v>
      </c>
      <c r="L184" s="75">
        <v>9209.40341515475</v>
      </c>
      <c r="M184" s="76">
        <v>8669.3173828125</v>
      </c>
      <c r="N184" s="76">
        <v>4574.73681640625</v>
      </c>
      <c r="O184" s="77"/>
      <c r="P184" s="78"/>
      <c r="Q184" s="78"/>
      <c r="R184" s="86"/>
      <c r="S184" s="48">
        <v>22</v>
      </c>
      <c r="T184" s="48">
        <v>1</v>
      </c>
      <c r="U184" s="49">
        <v>406</v>
      </c>
      <c r="V184" s="49">
        <v>0.047619</v>
      </c>
      <c r="W184" s="49">
        <v>0</v>
      </c>
      <c r="X184" s="49">
        <v>8.566954</v>
      </c>
      <c r="Y184" s="49">
        <v>0.011904761904761904</v>
      </c>
      <c r="Z184" s="49">
        <v>0</v>
      </c>
      <c r="AA184" s="73">
        <v>184</v>
      </c>
      <c r="AB184" s="73"/>
      <c r="AC184" s="74"/>
      <c r="AD184" s="80" t="s">
        <v>1496</v>
      </c>
      <c r="AE184" s="85" t="s">
        <v>652</v>
      </c>
      <c r="AF184" s="80" t="s">
        <v>642</v>
      </c>
      <c r="AG184" s="80" t="s">
        <v>212</v>
      </c>
      <c r="AH184" s="80"/>
      <c r="AI184" s="80" t="s">
        <v>1453</v>
      </c>
      <c r="AJ184" s="83">
        <v>43486.719305555554</v>
      </c>
      <c r="AK184" s="85" t="s">
        <v>1458</v>
      </c>
      <c r="AL184" s="85" t="s">
        <v>652</v>
      </c>
      <c r="AM184" s="80">
        <v>863</v>
      </c>
      <c r="AN184" s="80">
        <v>23</v>
      </c>
      <c r="AO184" s="80">
        <v>438</v>
      </c>
      <c r="AP184" s="80"/>
      <c r="AQ184" s="80"/>
      <c r="AR184" s="80"/>
      <c r="AS184" s="80"/>
      <c r="AT184" s="80"/>
      <c r="AU184" s="80"/>
      <c r="AV184" s="80"/>
      <c r="AW184" s="80" t="str">
        <f>REPLACE(INDEX(GroupVertices[Group],MATCH(Vertices[[#This Row],[Vertex]],GroupVertices[Vertex],0)),1,1,"")</f>
        <v>7</v>
      </c>
      <c r="AX184" s="48"/>
      <c r="AY184" s="49"/>
      <c r="AZ184" s="48"/>
      <c r="BA184" s="49"/>
      <c r="BB184" s="48"/>
      <c r="BC184" s="49"/>
      <c r="BD184" s="48"/>
      <c r="BE184" s="49"/>
      <c r="BF184" s="48"/>
      <c r="BG184" s="48"/>
      <c r="BH184" s="48"/>
      <c r="BI184" s="48"/>
      <c r="BJ184" s="48"/>
      <c r="BK184" s="48"/>
      <c r="BL184" s="48"/>
      <c r="BM184" s="121" t="s">
        <v>1497</v>
      </c>
      <c r="BN184" s="121" t="s">
        <v>1497</v>
      </c>
      <c r="BO184" s="121" t="s">
        <v>1497</v>
      </c>
      <c r="BP184" s="121" t="s">
        <v>1497</v>
      </c>
      <c r="BQ184" s="2"/>
      <c r="BR184" s="3"/>
      <c r="BS184" s="3"/>
      <c r="BT184" s="3"/>
      <c r="BU184" s="3"/>
    </row>
    <row r="185" spans="1:73" ht="15">
      <c r="A185" s="66" t="s">
        <v>421</v>
      </c>
      <c r="B185" s="67"/>
      <c r="C185" s="67"/>
      <c r="D185" s="68">
        <v>210.95890410958904</v>
      </c>
      <c r="E185" s="70"/>
      <c r="F185" s="67"/>
      <c r="G185" s="67"/>
      <c r="H185" s="71" t="s">
        <v>821</v>
      </c>
      <c r="I185" s="72"/>
      <c r="J185" s="72"/>
      <c r="K185" s="71" t="s">
        <v>821</v>
      </c>
      <c r="L185" s="75">
        <v>11.670224119530417</v>
      </c>
      <c r="M185" s="76">
        <v>7910.25</v>
      </c>
      <c r="N185" s="76">
        <v>3763.710205078125</v>
      </c>
      <c r="O185" s="77"/>
      <c r="P185" s="78"/>
      <c r="Q185" s="78"/>
      <c r="R185" s="86"/>
      <c r="S185" s="48">
        <v>0</v>
      </c>
      <c r="T185" s="48">
        <v>1</v>
      </c>
      <c r="U185" s="49">
        <v>0</v>
      </c>
      <c r="V185" s="49">
        <v>0.02439</v>
      </c>
      <c r="W185" s="49">
        <v>0</v>
      </c>
      <c r="X185" s="49">
        <v>0.480996</v>
      </c>
      <c r="Y185" s="49">
        <v>0</v>
      </c>
      <c r="Z185" s="49">
        <v>0</v>
      </c>
      <c r="AA185" s="73">
        <v>185</v>
      </c>
      <c r="AB185" s="73"/>
      <c r="AC185" s="74"/>
      <c r="AD185" s="80" t="s">
        <v>1495</v>
      </c>
      <c r="AE185" s="85" t="s">
        <v>1249</v>
      </c>
      <c r="AF185" s="80" t="s">
        <v>821</v>
      </c>
      <c r="AG185" s="80" t="s">
        <v>203</v>
      </c>
      <c r="AH185" s="80" t="s">
        <v>203</v>
      </c>
      <c r="AI185" s="80"/>
      <c r="AJ185" s="80"/>
      <c r="AK185" s="80"/>
      <c r="AL185" s="80"/>
      <c r="AM185" s="80">
        <v>1</v>
      </c>
      <c r="AN185" s="80">
        <v>0</v>
      </c>
      <c r="AO185" s="80"/>
      <c r="AP185" s="80"/>
      <c r="AQ185" s="80"/>
      <c r="AR185" s="80"/>
      <c r="AS185" s="80"/>
      <c r="AT185" s="80"/>
      <c r="AU185" s="83">
        <v>43488.6622337963</v>
      </c>
      <c r="AV185" s="85" t="s">
        <v>1249</v>
      </c>
      <c r="AW185" s="80" t="str">
        <f>REPLACE(INDEX(GroupVertices[Group],MATCH(Vertices[[#This Row],[Vertex]],GroupVertices[Vertex],0)),1,1,"")</f>
        <v>7</v>
      </c>
      <c r="AX185" s="48">
        <v>2</v>
      </c>
      <c r="AY185" s="49">
        <v>40</v>
      </c>
      <c r="AZ185" s="48">
        <v>0</v>
      </c>
      <c r="BA185" s="49">
        <v>0</v>
      </c>
      <c r="BB185" s="48">
        <v>0</v>
      </c>
      <c r="BC185" s="49">
        <v>0</v>
      </c>
      <c r="BD185" s="48">
        <v>3</v>
      </c>
      <c r="BE185" s="49">
        <v>60</v>
      </c>
      <c r="BF185" s="48">
        <v>5</v>
      </c>
      <c r="BG185" s="48"/>
      <c r="BH185" s="48"/>
      <c r="BI185" s="48"/>
      <c r="BJ185" s="48"/>
      <c r="BK185" s="48" t="s">
        <v>2520</v>
      </c>
      <c r="BL185" s="48" t="s">
        <v>2520</v>
      </c>
      <c r="BM185" s="121" t="s">
        <v>2740</v>
      </c>
      <c r="BN185" s="121" t="s">
        <v>2740</v>
      </c>
      <c r="BO185" s="121" t="s">
        <v>3005</v>
      </c>
      <c r="BP185" s="121" t="s">
        <v>3005</v>
      </c>
      <c r="BQ185" s="2"/>
      <c r="BR185" s="3"/>
      <c r="BS185" s="3"/>
      <c r="BT185" s="3"/>
      <c r="BU185" s="3"/>
    </row>
    <row r="186" spans="1:73" ht="15">
      <c r="A186" s="66" t="s">
        <v>422</v>
      </c>
      <c r="B186" s="67"/>
      <c r="C186" s="67"/>
      <c r="D186" s="68">
        <v>200</v>
      </c>
      <c r="E186" s="70"/>
      <c r="F186" s="67"/>
      <c r="G186" s="67"/>
      <c r="H186" s="71" t="s">
        <v>822</v>
      </c>
      <c r="I186" s="72"/>
      <c r="J186" s="72"/>
      <c r="K186" s="71" t="s">
        <v>822</v>
      </c>
      <c r="L186" s="75">
        <v>1</v>
      </c>
      <c r="M186" s="76">
        <v>7552.802734375</v>
      </c>
      <c r="N186" s="76">
        <v>5071.27783203125</v>
      </c>
      <c r="O186" s="77"/>
      <c r="P186" s="78"/>
      <c r="Q186" s="78"/>
      <c r="R186" s="86"/>
      <c r="S186" s="48">
        <v>0</v>
      </c>
      <c r="T186" s="48">
        <v>1</v>
      </c>
      <c r="U186" s="49">
        <v>0</v>
      </c>
      <c r="V186" s="49">
        <v>0.02439</v>
      </c>
      <c r="W186" s="49">
        <v>0</v>
      </c>
      <c r="X186" s="49">
        <v>0.480996</v>
      </c>
      <c r="Y186" s="49">
        <v>0</v>
      </c>
      <c r="Z186" s="49">
        <v>0</v>
      </c>
      <c r="AA186" s="73">
        <v>186</v>
      </c>
      <c r="AB186" s="73"/>
      <c r="AC186" s="74"/>
      <c r="AD186" s="80" t="s">
        <v>1495</v>
      </c>
      <c r="AE186" s="85" t="s">
        <v>1250</v>
      </c>
      <c r="AF186" s="80" t="s">
        <v>822</v>
      </c>
      <c r="AG186" s="80" t="s">
        <v>203</v>
      </c>
      <c r="AH186" s="80" t="s">
        <v>203</v>
      </c>
      <c r="AI186" s="80"/>
      <c r="AJ186" s="80"/>
      <c r="AK186" s="80"/>
      <c r="AL186" s="80"/>
      <c r="AM186" s="80">
        <v>0</v>
      </c>
      <c r="AN186" s="80">
        <v>0</v>
      </c>
      <c r="AO186" s="80"/>
      <c r="AP186" s="80"/>
      <c r="AQ186" s="80"/>
      <c r="AR186" s="80"/>
      <c r="AS186" s="80"/>
      <c r="AT186" s="80"/>
      <c r="AU186" s="83">
        <v>43488.61790509259</v>
      </c>
      <c r="AV186" s="85" t="s">
        <v>1250</v>
      </c>
      <c r="AW186" s="80" t="str">
        <f>REPLACE(INDEX(GroupVertices[Group],MATCH(Vertices[[#This Row],[Vertex]],GroupVertices[Vertex],0)),1,1,"")</f>
        <v>7</v>
      </c>
      <c r="AX186" s="48">
        <v>1</v>
      </c>
      <c r="AY186" s="49">
        <v>6.666666666666667</v>
      </c>
      <c r="AZ186" s="48">
        <v>1</v>
      </c>
      <c r="BA186" s="49">
        <v>6.666666666666667</v>
      </c>
      <c r="BB186" s="48">
        <v>0</v>
      </c>
      <c r="BC186" s="49">
        <v>0</v>
      </c>
      <c r="BD186" s="48">
        <v>13</v>
      </c>
      <c r="BE186" s="49">
        <v>86.66666666666667</v>
      </c>
      <c r="BF186" s="48">
        <v>15</v>
      </c>
      <c r="BG186" s="48"/>
      <c r="BH186" s="48"/>
      <c r="BI186" s="48"/>
      <c r="BJ186" s="48"/>
      <c r="BK186" s="48"/>
      <c r="BL186" s="48"/>
      <c r="BM186" s="121" t="s">
        <v>2741</v>
      </c>
      <c r="BN186" s="121" t="s">
        <v>2741</v>
      </c>
      <c r="BO186" s="121" t="s">
        <v>3006</v>
      </c>
      <c r="BP186" s="121" t="s">
        <v>3006</v>
      </c>
      <c r="BQ186" s="2"/>
      <c r="BR186" s="3"/>
      <c r="BS186" s="3"/>
      <c r="BT186" s="3"/>
      <c r="BU186" s="3"/>
    </row>
    <row r="187" spans="1:73" ht="15">
      <c r="A187" s="66" t="s">
        <v>423</v>
      </c>
      <c r="B187" s="67"/>
      <c r="C187" s="67"/>
      <c r="D187" s="68">
        <v>200</v>
      </c>
      <c r="E187" s="70"/>
      <c r="F187" s="67"/>
      <c r="G187" s="67"/>
      <c r="H187" s="71" t="s">
        <v>823</v>
      </c>
      <c r="I187" s="72"/>
      <c r="J187" s="72"/>
      <c r="K187" s="71" t="s">
        <v>823</v>
      </c>
      <c r="L187" s="75">
        <v>1</v>
      </c>
      <c r="M187" s="76">
        <v>9093.283203125</v>
      </c>
      <c r="N187" s="76">
        <v>5577.47705078125</v>
      </c>
      <c r="O187" s="77"/>
      <c r="P187" s="78"/>
      <c r="Q187" s="78"/>
      <c r="R187" s="86"/>
      <c r="S187" s="48">
        <v>0</v>
      </c>
      <c r="T187" s="48">
        <v>1</v>
      </c>
      <c r="U187" s="49">
        <v>0</v>
      </c>
      <c r="V187" s="49">
        <v>0.02439</v>
      </c>
      <c r="W187" s="49">
        <v>0</v>
      </c>
      <c r="X187" s="49">
        <v>0.480996</v>
      </c>
      <c r="Y187" s="49">
        <v>0</v>
      </c>
      <c r="Z187" s="49">
        <v>0</v>
      </c>
      <c r="AA187" s="73">
        <v>187</v>
      </c>
      <c r="AB187" s="73"/>
      <c r="AC187" s="74"/>
      <c r="AD187" s="80" t="s">
        <v>1495</v>
      </c>
      <c r="AE187" s="85" t="s">
        <v>1251</v>
      </c>
      <c r="AF187" s="80" t="s">
        <v>823</v>
      </c>
      <c r="AG187" s="80" t="s">
        <v>203</v>
      </c>
      <c r="AH187" s="80" t="s">
        <v>203</v>
      </c>
      <c r="AI187" s="80"/>
      <c r="AJ187" s="80"/>
      <c r="AK187" s="80"/>
      <c r="AL187" s="80"/>
      <c r="AM187" s="80">
        <v>0</v>
      </c>
      <c r="AN187" s="80">
        <v>0</v>
      </c>
      <c r="AO187" s="80"/>
      <c r="AP187" s="80"/>
      <c r="AQ187" s="80"/>
      <c r="AR187" s="80"/>
      <c r="AS187" s="80"/>
      <c r="AT187" s="80"/>
      <c r="AU187" s="83">
        <v>43487.97149305556</v>
      </c>
      <c r="AV187" s="85" t="s">
        <v>1251</v>
      </c>
      <c r="AW187" s="80" t="str">
        <f>REPLACE(INDEX(GroupVertices[Group],MATCH(Vertices[[#This Row],[Vertex]],GroupVertices[Vertex],0)),1,1,"")</f>
        <v>7</v>
      </c>
      <c r="AX187" s="48">
        <v>1</v>
      </c>
      <c r="AY187" s="49">
        <v>9.090909090909092</v>
      </c>
      <c r="AZ187" s="48">
        <v>1</v>
      </c>
      <c r="BA187" s="49">
        <v>9.090909090909092</v>
      </c>
      <c r="BB187" s="48">
        <v>0</v>
      </c>
      <c r="BC187" s="49">
        <v>0</v>
      </c>
      <c r="BD187" s="48">
        <v>9</v>
      </c>
      <c r="BE187" s="49">
        <v>81.81818181818181</v>
      </c>
      <c r="BF187" s="48">
        <v>11</v>
      </c>
      <c r="BG187" s="48"/>
      <c r="BH187" s="48"/>
      <c r="BI187" s="48"/>
      <c r="BJ187" s="48"/>
      <c r="BK187" s="48"/>
      <c r="BL187" s="48"/>
      <c r="BM187" s="121" t="s">
        <v>3256</v>
      </c>
      <c r="BN187" s="121" t="s">
        <v>3256</v>
      </c>
      <c r="BO187" s="121" t="s">
        <v>3318</v>
      </c>
      <c r="BP187" s="121" t="s">
        <v>3318</v>
      </c>
      <c r="BQ187" s="2"/>
      <c r="BR187" s="3"/>
      <c r="BS187" s="3"/>
      <c r="BT187" s="3"/>
      <c r="BU187" s="3"/>
    </row>
    <row r="188" spans="1:73" ht="15">
      <c r="A188" s="66" t="s">
        <v>424</v>
      </c>
      <c r="B188" s="67"/>
      <c r="C188" s="67"/>
      <c r="D188" s="68">
        <v>210.95890410958904</v>
      </c>
      <c r="E188" s="70"/>
      <c r="F188" s="67"/>
      <c r="G188" s="67"/>
      <c r="H188" s="71" t="s">
        <v>824</v>
      </c>
      <c r="I188" s="72"/>
      <c r="J188" s="72"/>
      <c r="K188" s="71" t="s">
        <v>824</v>
      </c>
      <c r="L188" s="75">
        <v>11.670224119530417</v>
      </c>
      <c r="M188" s="76">
        <v>7697.990234375</v>
      </c>
      <c r="N188" s="76">
        <v>4706.05517578125</v>
      </c>
      <c r="O188" s="77"/>
      <c r="P188" s="78"/>
      <c r="Q188" s="78"/>
      <c r="R188" s="86"/>
      <c r="S188" s="48">
        <v>0</v>
      </c>
      <c r="T188" s="48">
        <v>2</v>
      </c>
      <c r="U188" s="49">
        <v>0</v>
      </c>
      <c r="V188" s="49">
        <v>0.025</v>
      </c>
      <c r="W188" s="49">
        <v>0</v>
      </c>
      <c r="X188" s="49">
        <v>0.813099</v>
      </c>
      <c r="Y188" s="49">
        <v>0.5</v>
      </c>
      <c r="Z188" s="49">
        <v>0</v>
      </c>
      <c r="AA188" s="73">
        <v>188</v>
      </c>
      <c r="AB188" s="73"/>
      <c r="AC188" s="74"/>
      <c r="AD188" s="80" t="s">
        <v>1495</v>
      </c>
      <c r="AE188" s="85" t="s">
        <v>1252</v>
      </c>
      <c r="AF188" s="80" t="s">
        <v>824</v>
      </c>
      <c r="AG188" s="80" t="s">
        <v>203</v>
      </c>
      <c r="AH188" s="80" t="s">
        <v>203</v>
      </c>
      <c r="AI188" s="80"/>
      <c r="AJ188" s="80"/>
      <c r="AK188" s="80"/>
      <c r="AL188" s="80"/>
      <c r="AM188" s="80">
        <v>1</v>
      </c>
      <c r="AN188" s="80">
        <v>0</v>
      </c>
      <c r="AO188" s="80"/>
      <c r="AP188" s="80"/>
      <c r="AQ188" s="80"/>
      <c r="AR188" s="80"/>
      <c r="AS188" s="80"/>
      <c r="AT188" s="80"/>
      <c r="AU188" s="83">
        <v>43487.77415509259</v>
      </c>
      <c r="AV188" s="85" t="s">
        <v>1252</v>
      </c>
      <c r="AW188" s="80" t="str">
        <f>REPLACE(INDEX(GroupVertices[Group],MATCH(Vertices[[#This Row],[Vertex]],GroupVertices[Vertex],0)),1,1,"")</f>
        <v>7</v>
      </c>
      <c r="AX188" s="48">
        <v>0</v>
      </c>
      <c r="AY188" s="49">
        <v>0</v>
      </c>
      <c r="AZ188" s="48">
        <v>0</v>
      </c>
      <c r="BA188" s="49">
        <v>0</v>
      </c>
      <c r="BB188" s="48">
        <v>0</v>
      </c>
      <c r="BC188" s="49">
        <v>0</v>
      </c>
      <c r="BD188" s="48">
        <v>44</v>
      </c>
      <c r="BE188" s="49">
        <v>100</v>
      </c>
      <c r="BF188" s="48">
        <v>44</v>
      </c>
      <c r="BG188" s="48"/>
      <c r="BH188" s="48"/>
      <c r="BI188" s="48"/>
      <c r="BJ188" s="48"/>
      <c r="BK188" s="48"/>
      <c r="BL188" s="48"/>
      <c r="BM188" s="121" t="s">
        <v>2742</v>
      </c>
      <c r="BN188" s="121" t="s">
        <v>2742</v>
      </c>
      <c r="BO188" s="121" t="s">
        <v>3007</v>
      </c>
      <c r="BP188" s="121" t="s">
        <v>3007</v>
      </c>
      <c r="BQ188" s="2"/>
      <c r="BR188" s="3"/>
      <c r="BS188" s="3"/>
      <c r="BT188" s="3"/>
      <c r="BU188" s="3"/>
    </row>
    <row r="189" spans="1:73" ht="15">
      <c r="A189" s="66" t="s">
        <v>428</v>
      </c>
      <c r="B189" s="67"/>
      <c r="C189" s="67"/>
      <c r="D189" s="68">
        <v>200</v>
      </c>
      <c r="E189" s="70"/>
      <c r="F189" s="100" t="s">
        <v>1073</v>
      </c>
      <c r="G189" s="67"/>
      <c r="H189" s="71" t="s">
        <v>828</v>
      </c>
      <c r="I189" s="72"/>
      <c r="J189" s="72"/>
      <c r="K189" s="71" t="s">
        <v>828</v>
      </c>
      <c r="L189" s="75">
        <v>1</v>
      </c>
      <c r="M189" s="76">
        <v>7483.328125</v>
      </c>
      <c r="N189" s="76">
        <v>4468.11279296875</v>
      </c>
      <c r="O189" s="77"/>
      <c r="P189" s="78"/>
      <c r="Q189" s="78"/>
      <c r="R189" s="86"/>
      <c r="S189" s="48">
        <v>2</v>
      </c>
      <c r="T189" s="48">
        <v>1</v>
      </c>
      <c r="U189" s="49">
        <v>1</v>
      </c>
      <c r="V189" s="49">
        <v>0.025641</v>
      </c>
      <c r="W189" s="49">
        <v>0</v>
      </c>
      <c r="X189" s="49">
        <v>1.17213</v>
      </c>
      <c r="Y189" s="49">
        <v>0.3333333333333333</v>
      </c>
      <c r="Z189" s="49">
        <v>0</v>
      </c>
      <c r="AA189" s="73">
        <v>189</v>
      </c>
      <c r="AB189" s="73"/>
      <c r="AC189" s="74"/>
      <c r="AD189" s="80" t="s">
        <v>1495</v>
      </c>
      <c r="AE189" s="85" t="s">
        <v>1256</v>
      </c>
      <c r="AF189" s="80" t="s">
        <v>828</v>
      </c>
      <c r="AG189" s="80" t="s">
        <v>203</v>
      </c>
      <c r="AH189" s="80" t="s">
        <v>203</v>
      </c>
      <c r="AI189" s="80"/>
      <c r="AJ189" s="80"/>
      <c r="AK189" s="85" t="s">
        <v>1073</v>
      </c>
      <c r="AL189" s="80"/>
      <c r="AM189" s="80">
        <v>0</v>
      </c>
      <c r="AN189" s="80">
        <v>2</v>
      </c>
      <c r="AO189" s="80"/>
      <c r="AP189" s="80" t="s">
        <v>1022</v>
      </c>
      <c r="AQ189" s="80" t="s">
        <v>1034</v>
      </c>
      <c r="AR189" s="80" t="s">
        <v>1045</v>
      </c>
      <c r="AS189" s="85" t="s">
        <v>1054</v>
      </c>
      <c r="AT189" s="80"/>
      <c r="AU189" s="83">
        <v>43487.64739583333</v>
      </c>
      <c r="AV189" s="85" t="s">
        <v>1256</v>
      </c>
      <c r="AW189" s="80" t="str">
        <f>REPLACE(INDEX(GroupVertices[Group],MATCH(Vertices[[#This Row],[Vertex]],GroupVertices[Vertex],0)),1,1,"")</f>
        <v>7</v>
      </c>
      <c r="AX189" s="48">
        <v>1</v>
      </c>
      <c r="AY189" s="49">
        <v>4</v>
      </c>
      <c r="AZ189" s="48">
        <v>0</v>
      </c>
      <c r="BA189" s="49">
        <v>0</v>
      </c>
      <c r="BB189" s="48">
        <v>0</v>
      </c>
      <c r="BC189" s="49">
        <v>0</v>
      </c>
      <c r="BD189" s="48">
        <v>24</v>
      </c>
      <c r="BE189" s="49">
        <v>96</v>
      </c>
      <c r="BF189" s="48">
        <v>25</v>
      </c>
      <c r="BG189" s="48"/>
      <c r="BH189" s="48"/>
      <c r="BI189" s="48"/>
      <c r="BJ189" s="48"/>
      <c r="BK189" s="48"/>
      <c r="BL189" s="48"/>
      <c r="BM189" s="121" t="s">
        <v>2743</v>
      </c>
      <c r="BN189" s="121" t="s">
        <v>2743</v>
      </c>
      <c r="BO189" s="121" t="s">
        <v>3008</v>
      </c>
      <c r="BP189" s="121" t="s">
        <v>3008</v>
      </c>
      <c r="BQ189" s="2"/>
      <c r="BR189" s="3"/>
      <c r="BS189" s="3"/>
      <c r="BT189" s="3"/>
      <c r="BU189" s="3"/>
    </row>
    <row r="190" spans="1:73" ht="15">
      <c r="A190" s="66" t="s">
        <v>425</v>
      </c>
      <c r="B190" s="67"/>
      <c r="C190" s="67"/>
      <c r="D190" s="68">
        <v>200</v>
      </c>
      <c r="E190" s="70"/>
      <c r="F190" s="67"/>
      <c r="G190" s="67"/>
      <c r="H190" s="71" t="s">
        <v>825</v>
      </c>
      <c r="I190" s="72"/>
      <c r="J190" s="72"/>
      <c r="K190" s="71" t="s">
        <v>825</v>
      </c>
      <c r="L190" s="75">
        <v>1</v>
      </c>
      <c r="M190" s="76">
        <v>7567.138671875</v>
      </c>
      <c r="N190" s="76">
        <v>4147.990234375</v>
      </c>
      <c r="O190" s="77"/>
      <c r="P190" s="78"/>
      <c r="Q190" s="78"/>
      <c r="R190" s="86"/>
      <c r="S190" s="48">
        <v>0</v>
      </c>
      <c r="T190" s="48">
        <v>2</v>
      </c>
      <c r="U190" s="49">
        <v>0</v>
      </c>
      <c r="V190" s="49">
        <v>0.025</v>
      </c>
      <c r="W190" s="49">
        <v>0</v>
      </c>
      <c r="X190" s="49">
        <v>0.813099</v>
      </c>
      <c r="Y190" s="49">
        <v>0.5</v>
      </c>
      <c r="Z190" s="49">
        <v>0</v>
      </c>
      <c r="AA190" s="73">
        <v>190</v>
      </c>
      <c r="AB190" s="73"/>
      <c r="AC190" s="74"/>
      <c r="AD190" s="80" t="s">
        <v>1495</v>
      </c>
      <c r="AE190" s="85" t="s">
        <v>1253</v>
      </c>
      <c r="AF190" s="80" t="s">
        <v>825</v>
      </c>
      <c r="AG190" s="80" t="s">
        <v>203</v>
      </c>
      <c r="AH190" s="80" t="s">
        <v>203</v>
      </c>
      <c r="AI190" s="80"/>
      <c r="AJ190" s="80"/>
      <c r="AK190" s="80"/>
      <c r="AL190" s="80"/>
      <c r="AM190" s="80">
        <v>0</v>
      </c>
      <c r="AN190" s="80">
        <v>0</v>
      </c>
      <c r="AO190" s="80"/>
      <c r="AP190" s="80"/>
      <c r="AQ190" s="80"/>
      <c r="AR190" s="80"/>
      <c r="AS190" s="80"/>
      <c r="AT190" s="80"/>
      <c r="AU190" s="83">
        <v>43487.76719907407</v>
      </c>
      <c r="AV190" s="85" t="s">
        <v>1253</v>
      </c>
      <c r="AW190" s="80" t="str">
        <f>REPLACE(INDEX(GroupVertices[Group],MATCH(Vertices[[#This Row],[Vertex]],GroupVertices[Vertex],0)),1,1,"")</f>
        <v>7</v>
      </c>
      <c r="AX190" s="48">
        <v>1</v>
      </c>
      <c r="AY190" s="49">
        <v>2.9411764705882355</v>
      </c>
      <c r="AZ190" s="48">
        <v>1</v>
      </c>
      <c r="BA190" s="49">
        <v>2.9411764705882355</v>
      </c>
      <c r="BB190" s="48">
        <v>0</v>
      </c>
      <c r="BC190" s="49">
        <v>0</v>
      </c>
      <c r="BD190" s="48">
        <v>32</v>
      </c>
      <c r="BE190" s="49">
        <v>94.11764705882354</v>
      </c>
      <c r="BF190" s="48">
        <v>34</v>
      </c>
      <c r="BG190" s="48"/>
      <c r="BH190" s="48"/>
      <c r="BI190" s="48"/>
      <c r="BJ190" s="48"/>
      <c r="BK190" s="48"/>
      <c r="BL190" s="48"/>
      <c r="BM190" s="121" t="s">
        <v>2744</v>
      </c>
      <c r="BN190" s="121" t="s">
        <v>2744</v>
      </c>
      <c r="BO190" s="121" t="s">
        <v>3009</v>
      </c>
      <c r="BP190" s="121" t="s">
        <v>3009</v>
      </c>
      <c r="BQ190" s="2"/>
      <c r="BR190" s="3"/>
      <c r="BS190" s="3"/>
      <c r="BT190" s="3"/>
      <c r="BU190" s="3"/>
    </row>
    <row r="191" spans="1:73" ht="15">
      <c r="A191" s="66" t="s">
        <v>426</v>
      </c>
      <c r="B191" s="67"/>
      <c r="C191" s="67"/>
      <c r="D191" s="68">
        <v>210.95890410958904</v>
      </c>
      <c r="E191" s="70"/>
      <c r="F191" s="67"/>
      <c r="G191" s="67"/>
      <c r="H191" s="71" t="s">
        <v>826</v>
      </c>
      <c r="I191" s="72"/>
      <c r="J191" s="72"/>
      <c r="K191" s="71" t="s">
        <v>826</v>
      </c>
      <c r="L191" s="75">
        <v>11.670224119530417</v>
      </c>
      <c r="M191" s="76">
        <v>8309.931640625</v>
      </c>
      <c r="N191" s="76">
        <v>5064.88671875</v>
      </c>
      <c r="O191" s="77"/>
      <c r="P191" s="78"/>
      <c r="Q191" s="78"/>
      <c r="R191" s="86"/>
      <c r="S191" s="48">
        <v>0</v>
      </c>
      <c r="T191" s="48">
        <v>2</v>
      </c>
      <c r="U191" s="49">
        <v>0</v>
      </c>
      <c r="V191" s="49">
        <v>0.025</v>
      </c>
      <c r="W191" s="49">
        <v>0</v>
      </c>
      <c r="X191" s="49">
        <v>0.799941</v>
      </c>
      <c r="Y191" s="49">
        <v>0.5</v>
      </c>
      <c r="Z191" s="49">
        <v>0</v>
      </c>
      <c r="AA191" s="73">
        <v>191</v>
      </c>
      <c r="AB191" s="73"/>
      <c r="AC191" s="74"/>
      <c r="AD191" s="80" t="s">
        <v>1495</v>
      </c>
      <c r="AE191" s="85" t="s">
        <v>1254</v>
      </c>
      <c r="AF191" s="80" t="s">
        <v>826</v>
      </c>
      <c r="AG191" s="80" t="s">
        <v>203</v>
      </c>
      <c r="AH191" s="80" t="s">
        <v>203</v>
      </c>
      <c r="AI191" s="80"/>
      <c r="AJ191" s="80"/>
      <c r="AK191" s="80"/>
      <c r="AL191" s="80"/>
      <c r="AM191" s="80">
        <v>1</v>
      </c>
      <c r="AN191" s="80">
        <v>0</v>
      </c>
      <c r="AO191" s="80"/>
      <c r="AP191" s="80"/>
      <c r="AQ191" s="80"/>
      <c r="AR191" s="80"/>
      <c r="AS191" s="80"/>
      <c r="AT191" s="80"/>
      <c r="AU191" s="83">
        <v>43487.758125</v>
      </c>
      <c r="AV191" s="85" t="s">
        <v>1254</v>
      </c>
      <c r="AW191" s="80" t="str">
        <f>REPLACE(INDEX(GroupVertices[Group],MATCH(Vertices[[#This Row],[Vertex]],GroupVertices[Vertex],0)),1,1,"")</f>
        <v>7</v>
      </c>
      <c r="AX191" s="48">
        <v>0</v>
      </c>
      <c r="AY191" s="49">
        <v>0</v>
      </c>
      <c r="AZ191" s="48">
        <v>2</v>
      </c>
      <c r="BA191" s="49">
        <v>13.333333333333334</v>
      </c>
      <c r="BB191" s="48">
        <v>0</v>
      </c>
      <c r="BC191" s="49">
        <v>0</v>
      </c>
      <c r="BD191" s="48">
        <v>13</v>
      </c>
      <c r="BE191" s="49">
        <v>86.66666666666667</v>
      </c>
      <c r="BF191" s="48">
        <v>15</v>
      </c>
      <c r="BG191" s="48"/>
      <c r="BH191" s="48"/>
      <c r="BI191" s="48"/>
      <c r="BJ191" s="48"/>
      <c r="BK191" s="48"/>
      <c r="BL191" s="48"/>
      <c r="BM191" s="121" t="s">
        <v>3257</v>
      </c>
      <c r="BN191" s="121" t="s">
        <v>3257</v>
      </c>
      <c r="BO191" s="121" t="s">
        <v>3319</v>
      </c>
      <c r="BP191" s="121" t="s">
        <v>3319</v>
      </c>
      <c r="BQ191" s="2"/>
      <c r="BR191" s="3"/>
      <c r="BS191" s="3"/>
      <c r="BT191" s="3"/>
      <c r="BU191" s="3"/>
    </row>
    <row r="192" spans="1:73" ht="15">
      <c r="A192" s="66" t="s">
        <v>430</v>
      </c>
      <c r="B192" s="67"/>
      <c r="C192" s="67"/>
      <c r="D192" s="68">
        <v>200</v>
      </c>
      <c r="E192" s="70"/>
      <c r="F192" s="67"/>
      <c r="G192" s="67"/>
      <c r="H192" s="71" t="s">
        <v>830</v>
      </c>
      <c r="I192" s="72"/>
      <c r="J192" s="72"/>
      <c r="K192" s="71" t="s">
        <v>830</v>
      </c>
      <c r="L192" s="75">
        <v>1</v>
      </c>
      <c r="M192" s="76">
        <v>8722.9755859375</v>
      </c>
      <c r="N192" s="76">
        <v>5266.4169921875</v>
      </c>
      <c r="O192" s="77"/>
      <c r="P192" s="78"/>
      <c r="Q192" s="78"/>
      <c r="R192" s="86"/>
      <c r="S192" s="48">
        <v>3</v>
      </c>
      <c r="T192" s="48">
        <v>1</v>
      </c>
      <c r="U192" s="49">
        <v>3</v>
      </c>
      <c r="V192" s="49">
        <v>0.026316</v>
      </c>
      <c r="W192" s="49">
        <v>0</v>
      </c>
      <c r="X192" s="49">
        <v>1.500921</v>
      </c>
      <c r="Y192" s="49">
        <v>0.25</v>
      </c>
      <c r="Z192" s="49">
        <v>0</v>
      </c>
      <c r="AA192" s="73">
        <v>192</v>
      </c>
      <c r="AB192" s="73"/>
      <c r="AC192" s="74"/>
      <c r="AD192" s="80" t="s">
        <v>1495</v>
      </c>
      <c r="AE192" s="85" t="s">
        <v>1258</v>
      </c>
      <c r="AF192" s="80" t="s">
        <v>830</v>
      </c>
      <c r="AG192" s="80" t="s">
        <v>203</v>
      </c>
      <c r="AH192" s="80" t="s">
        <v>203</v>
      </c>
      <c r="AI192" s="80"/>
      <c r="AJ192" s="80"/>
      <c r="AK192" s="80"/>
      <c r="AL192" s="80"/>
      <c r="AM192" s="80">
        <v>0</v>
      </c>
      <c r="AN192" s="80">
        <v>3</v>
      </c>
      <c r="AO192" s="80"/>
      <c r="AP192" s="80"/>
      <c r="AQ192" s="80"/>
      <c r="AR192" s="80"/>
      <c r="AS192" s="80"/>
      <c r="AT192" s="80"/>
      <c r="AU192" s="83">
        <v>43487.56591435185</v>
      </c>
      <c r="AV192" s="85" t="s">
        <v>1258</v>
      </c>
      <c r="AW192" s="80" t="str">
        <f>REPLACE(INDEX(GroupVertices[Group],MATCH(Vertices[[#This Row],[Vertex]],GroupVertices[Vertex],0)),1,1,"")</f>
        <v>7</v>
      </c>
      <c r="AX192" s="48">
        <v>0</v>
      </c>
      <c r="AY192" s="49">
        <v>0</v>
      </c>
      <c r="AZ192" s="48">
        <v>0</v>
      </c>
      <c r="BA192" s="49">
        <v>0</v>
      </c>
      <c r="BB192" s="48">
        <v>0</v>
      </c>
      <c r="BC192" s="49">
        <v>0</v>
      </c>
      <c r="BD192" s="48">
        <v>3</v>
      </c>
      <c r="BE192" s="49">
        <v>100</v>
      </c>
      <c r="BF192" s="48">
        <v>3</v>
      </c>
      <c r="BG192" s="48"/>
      <c r="BH192" s="48"/>
      <c r="BI192" s="48"/>
      <c r="BJ192" s="48"/>
      <c r="BK192" s="48"/>
      <c r="BL192" s="48"/>
      <c r="BM192" s="121" t="s">
        <v>2745</v>
      </c>
      <c r="BN192" s="121" t="s">
        <v>2745</v>
      </c>
      <c r="BO192" s="121" t="s">
        <v>3010</v>
      </c>
      <c r="BP192" s="121" t="s">
        <v>3010</v>
      </c>
      <c r="BQ192" s="2"/>
      <c r="BR192" s="3"/>
      <c r="BS192" s="3"/>
      <c r="BT192" s="3"/>
      <c r="BU192" s="3"/>
    </row>
    <row r="193" spans="1:73" ht="15">
      <c r="A193" s="66" t="s">
        <v>427</v>
      </c>
      <c r="B193" s="67"/>
      <c r="C193" s="67"/>
      <c r="D193" s="68">
        <v>210.95890410958904</v>
      </c>
      <c r="E193" s="70"/>
      <c r="F193" s="67"/>
      <c r="G193" s="67"/>
      <c r="H193" s="71" t="s">
        <v>827</v>
      </c>
      <c r="I193" s="72"/>
      <c r="J193" s="72"/>
      <c r="K193" s="71" t="s">
        <v>827</v>
      </c>
      <c r="L193" s="75">
        <v>11.670224119530417</v>
      </c>
      <c r="M193" s="76">
        <v>9165.6103515625</v>
      </c>
      <c r="N193" s="76">
        <v>4996.5078125</v>
      </c>
      <c r="O193" s="77"/>
      <c r="P193" s="78"/>
      <c r="Q193" s="78"/>
      <c r="R193" s="86"/>
      <c r="S193" s="48">
        <v>0</v>
      </c>
      <c r="T193" s="48">
        <v>2</v>
      </c>
      <c r="U193" s="49">
        <v>0</v>
      </c>
      <c r="V193" s="49">
        <v>0.025</v>
      </c>
      <c r="W193" s="49">
        <v>0</v>
      </c>
      <c r="X193" s="49">
        <v>0.799941</v>
      </c>
      <c r="Y193" s="49">
        <v>0.5</v>
      </c>
      <c r="Z193" s="49">
        <v>0</v>
      </c>
      <c r="AA193" s="73">
        <v>193</v>
      </c>
      <c r="AB193" s="73"/>
      <c r="AC193" s="74"/>
      <c r="AD193" s="80" t="s">
        <v>1495</v>
      </c>
      <c r="AE193" s="85" t="s">
        <v>1255</v>
      </c>
      <c r="AF193" s="80" t="s">
        <v>827</v>
      </c>
      <c r="AG193" s="80" t="s">
        <v>203</v>
      </c>
      <c r="AH193" s="80" t="s">
        <v>203</v>
      </c>
      <c r="AI193" s="80"/>
      <c r="AJ193" s="80"/>
      <c r="AK193" s="80"/>
      <c r="AL193" s="80"/>
      <c r="AM193" s="80">
        <v>1</v>
      </c>
      <c r="AN193" s="80">
        <v>0</v>
      </c>
      <c r="AO193" s="80"/>
      <c r="AP193" s="80"/>
      <c r="AQ193" s="80"/>
      <c r="AR193" s="80"/>
      <c r="AS193" s="80"/>
      <c r="AT193" s="80"/>
      <c r="AU193" s="83">
        <v>43487.75670138889</v>
      </c>
      <c r="AV193" s="85" t="s">
        <v>1255</v>
      </c>
      <c r="AW193" s="80" t="str">
        <f>REPLACE(INDEX(GroupVertices[Group],MATCH(Vertices[[#This Row],[Vertex]],GroupVertices[Vertex],0)),1,1,"")</f>
        <v>7</v>
      </c>
      <c r="AX193" s="48">
        <v>2</v>
      </c>
      <c r="AY193" s="49">
        <v>2.3529411764705883</v>
      </c>
      <c r="AZ193" s="48">
        <v>3</v>
      </c>
      <c r="BA193" s="49">
        <v>3.5294117647058822</v>
      </c>
      <c r="BB193" s="48">
        <v>0</v>
      </c>
      <c r="BC193" s="49">
        <v>0</v>
      </c>
      <c r="BD193" s="48">
        <v>80</v>
      </c>
      <c r="BE193" s="49">
        <v>94.11764705882354</v>
      </c>
      <c r="BF193" s="48">
        <v>85</v>
      </c>
      <c r="BG193" s="48"/>
      <c r="BH193" s="48"/>
      <c r="BI193" s="48"/>
      <c r="BJ193" s="48"/>
      <c r="BK193" s="48"/>
      <c r="BL193" s="48"/>
      <c r="BM193" s="121" t="s">
        <v>3258</v>
      </c>
      <c r="BN193" s="121" t="s">
        <v>3258</v>
      </c>
      <c r="BO193" s="121" t="s">
        <v>3320</v>
      </c>
      <c r="BP193" s="121" t="s">
        <v>3320</v>
      </c>
      <c r="BQ193" s="2"/>
      <c r="BR193" s="3"/>
      <c r="BS193" s="3"/>
      <c r="BT193" s="3"/>
      <c r="BU193" s="3"/>
    </row>
    <row r="194" spans="1:73" ht="15">
      <c r="A194" s="66" t="s">
        <v>429</v>
      </c>
      <c r="B194" s="67"/>
      <c r="C194" s="67"/>
      <c r="D194" s="68">
        <v>200</v>
      </c>
      <c r="E194" s="70"/>
      <c r="F194" s="67"/>
      <c r="G194" s="67"/>
      <c r="H194" s="71" t="s">
        <v>829</v>
      </c>
      <c r="I194" s="72"/>
      <c r="J194" s="72"/>
      <c r="K194" s="71" t="s">
        <v>829</v>
      </c>
      <c r="L194" s="75">
        <v>1</v>
      </c>
      <c r="M194" s="76">
        <v>8453.9990234375</v>
      </c>
      <c r="N194" s="76">
        <v>5575.544921875</v>
      </c>
      <c r="O194" s="77"/>
      <c r="P194" s="78"/>
      <c r="Q194" s="78"/>
      <c r="R194" s="86"/>
      <c r="S194" s="48">
        <v>0</v>
      </c>
      <c r="T194" s="48">
        <v>2</v>
      </c>
      <c r="U194" s="49">
        <v>0</v>
      </c>
      <c r="V194" s="49">
        <v>0.025</v>
      </c>
      <c r="W194" s="49">
        <v>0</v>
      </c>
      <c r="X194" s="49">
        <v>0.799941</v>
      </c>
      <c r="Y194" s="49">
        <v>0.5</v>
      </c>
      <c r="Z194" s="49">
        <v>0</v>
      </c>
      <c r="AA194" s="73">
        <v>194</v>
      </c>
      <c r="AB194" s="73"/>
      <c r="AC194" s="74"/>
      <c r="AD194" s="80" t="s">
        <v>1495</v>
      </c>
      <c r="AE194" s="85" t="s">
        <v>1257</v>
      </c>
      <c r="AF194" s="80" t="s">
        <v>829</v>
      </c>
      <c r="AG194" s="80" t="s">
        <v>203</v>
      </c>
      <c r="AH194" s="80" t="s">
        <v>203</v>
      </c>
      <c r="AI194" s="80"/>
      <c r="AJ194" s="80"/>
      <c r="AK194" s="80"/>
      <c r="AL194" s="80"/>
      <c r="AM194" s="80">
        <v>0</v>
      </c>
      <c r="AN194" s="80">
        <v>0</v>
      </c>
      <c r="AO194" s="80"/>
      <c r="AP194" s="80"/>
      <c r="AQ194" s="80"/>
      <c r="AR194" s="80"/>
      <c r="AS194" s="80"/>
      <c r="AT194" s="80"/>
      <c r="AU194" s="83">
        <v>43487.616793981484</v>
      </c>
      <c r="AV194" s="85" t="s">
        <v>1257</v>
      </c>
      <c r="AW194" s="80" t="str">
        <f>REPLACE(INDEX(GroupVertices[Group],MATCH(Vertices[[#This Row],[Vertex]],GroupVertices[Vertex],0)),1,1,"")</f>
        <v>7</v>
      </c>
      <c r="AX194" s="48">
        <v>2</v>
      </c>
      <c r="AY194" s="49">
        <v>15.384615384615385</v>
      </c>
      <c r="AZ194" s="48">
        <v>2</v>
      </c>
      <c r="BA194" s="49">
        <v>15.384615384615385</v>
      </c>
      <c r="BB194" s="48">
        <v>0</v>
      </c>
      <c r="BC194" s="49">
        <v>0</v>
      </c>
      <c r="BD194" s="48">
        <v>9</v>
      </c>
      <c r="BE194" s="49">
        <v>69.23076923076923</v>
      </c>
      <c r="BF194" s="48">
        <v>13</v>
      </c>
      <c r="BG194" s="48"/>
      <c r="BH194" s="48"/>
      <c r="BI194" s="48"/>
      <c r="BJ194" s="48"/>
      <c r="BK194" s="48"/>
      <c r="BL194" s="48"/>
      <c r="BM194" s="121" t="s">
        <v>2746</v>
      </c>
      <c r="BN194" s="121" t="s">
        <v>2746</v>
      </c>
      <c r="BO194" s="121" t="s">
        <v>3011</v>
      </c>
      <c r="BP194" s="121" t="s">
        <v>3011</v>
      </c>
      <c r="BQ194" s="2"/>
      <c r="BR194" s="3"/>
      <c r="BS194" s="3"/>
      <c r="BT194" s="3"/>
      <c r="BU194" s="3"/>
    </row>
    <row r="195" spans="1:73" ht="15">
      <c r="A195" s="66" t="s">
        <v>431</v>
      </c>
      <c r="B195" s="67"/>
      <c r="C195" s="67"/>
      <c r="D195" s="68">
        <v>200</v>
      </c>
      <c r="E195" s="70"/>
      <c r="F195" s="67"/>
      <c r="G195" s="67"/>
      <c r="H195" s="71" t="s">
        <v>831</v>
      </c>
      <c r="I195" s="72"/>
      <c r="J195" s="72"/>
      <c r="K195" s="71" t="s">
        <v>831</v>
      </c>
      <c r="L195" s="75">
        <v>1</v>
      </c>
      <c r="M195" s="76">
        <v>9577.623046875</v>
      </c>
      <c r="N195" s="76">
        <v>5291.64697265625</v>
      </c>
      <c r="O195" s="77"/>
      <c r="P195" s="78"/>
      <c r="Q195" s="78"/>
      <c r="R195" s="86"/>
      <c r="S195" s="48">
        <v>0</v>
      </c>
      <c r="T195" s="48">
        <v>1</v>
      </c>
      <c r="U195" s="49">
        <v>0</v>
      </c>
      <c r="V195" s="49">
        <v>0.02439</v>
      </c>
      <c r="W195" s="49">
        <v>0</v>
      </c>
      <c r="X195" s="49">
        <v>0.480996</v>
      </c>
      <c r="Y195" s="49">
        <v>0</v>
      </c>
      <c r="Z195" s="49">
        <v>0</v>
      </c>
      <c r="AA195" s="73">
        <v>195</v>
      </c>
      <c r="AB195" s="73"/>
      <c r="AC195" s="74"/>
      <c r="AD195" s="80" t="s">
        <v>1495</v>
      </c>
      <c r="AE195" s="85" t="s">
        <v>1259</v>
      </c>
      <c r="AF195" s="80" t="s">
        <v>831</v>
      </c>
      <c r="AG195" s="80" t="s">
        <v>203</v>
      </c>
      <c r="AH195" s="80" t="s">
        <v>203</v>
      </c>
      <c r="AI195" s="80"/>
      <c r="AJ195" s="80"/>
      <c r="AK195" s="80"/>
      <c r="AL195" s="80"/>
      <c r="AM195" s="80">
        <v>0</v>
      </c>
      <c r="AN195" s="80">
        <v>0</v>
      </c>
      <c r="AO195" s="80"/>
      <c r="AP195" s="80"/>
      <c r="AQ195" s="80"/>
      <c r="AR195" s="80"/>
      <c r="AS195" s="80"/>
      <c r="AT195" s="80"/>
      <c r="AU195" s="83">
        <v>43487.288298611114</v>
      </c>
      <c r="AV195" s="85" t="s">
        <v>1259</v>
      </c>
      <c r="AW195" s="80" t="str">
        <f>REPLACE(INDEX(GroupVertices[Group],MATCH(Vertices[[#This Row],[Vertex]],GroupVertices[Vertex],0)),1,1,"")</f>
        <v>7</v>
      </c>
      <c r="AX195" s="48">
        <v>0</v>
      </c>
      <c r="AY195" s="49">
        <v>0</v>
      </c>
      <c r="AZ195" s="48">
        <v>0</v>
      </c>
      <c r="BA195" s="49">
        <v>0</v>
      </c>
      <c r="BB195" s="48">
        <v>0</v>
      </c>
      <c r="BC195" s="49">
        <v>0</v>
      </c>
      <c r="BD195" s="48">
        <v>3</v>
      </c>
      <c r="BE195" s="49">
        <v>100</v>
      </c>
      <c r="BF195" s="48">
        <v>3</v>
      </c>
      <c r="BG195" s="48"/>
      <c r="BH195" s="48"/>
      <c r="BI195" s="48"/>
      <c r="BJ195" s="48"/>
      <c r="BK195" s="48"/>
      <c r="BL195" s="48"/>
      <c r="BM195" s="121" t="s">
        <v>2747</v>
      </c>
      <c r="BN195" s="121" t="s">
        <v>2747</v>
      </c>
      <c r="BO195" s="121" t="s">
        <v>3012</v>
      </c>
      <c r="BP195" s="121" t="s">
        <v>3012</v>
      </c>
      <c r="BQ195" s="2"/>
      <c r="BR195" s="3"/>
      <c r="BS195" s="3"/>
      <c r="BT195" s="3"/>
      <c r="BU195" s="3"/>
    </row>
    <row r="196" spans="1:73" ht="15">
      <c r="A196" s="66" t="s">
        <v>432</v>
      </c>
      <c r="B196" s="67"/>
      <c r="C196" s="67"/>
      <c r="D196" s="68">
        <v>210.95890410958904</v>
      </c>
      <c r="E196" s="70"/>
      <c r="F196" s="67"/>
      <c r="G196" s="67"/>
      <c r="H196" s="71" t="s">
        <v>832</v>
      </c>
      <c r="I196" s="72"/>
      <c r="J196" s="72"/>
      <c r="K196" s="71" t="s">
        <v>832</v>
      </c>
      <c r="L196" s="75">
        <v>11.670224119530417</v>
      </c>
      <c r="M196" s="76">
        <v>9871.6240234375</v>
      </c>
      <c r="N196" s="76">
        <v>4560.8583984375</v>
      </c>
      <c r="O196" s="77"/>
      <c r="P196" s="78"/>
      <c r="Q196" s="78"/>
      <c r="R196" s="86"/>
      <c r="S196" s="48">
        <v>0</v>
      </c>
      <c r="T196" s="48">
        <v>1</v>
      </c>
      <c r="U196" s="49">
        <v>0</v>
      </c>
      <c r="V196" s="49">
        <v>0.02439</v>
      </c>
      <c r="W196" s="49">
        <v>0</v>
      </c>
      <c r="X196" s="49">
        <v>0.480996</v>
      </c>
      <c r="Y196" s="49">
        <v>0</v>
      </c>
      <c r="Z196" s="49">
        <v>0</v>
      </c>
      <c r="AA196" s="73">
        <v>196</v>
      </c>
      <c r="AB196" s="73"/>
      <c r="AC196" s="74"/>
      <c r="AD196" s="80" t="s">
        <v>1495</v>
      </c>
      <c r="AE196" s="85" t="s">
        <v>1260</v>
      </c>
      <c r="AF196" s="80" t="s">
        <v>832</v>
      </c>
      <c r="AG196" s="80" t="s">
        <v>203</v>
      </c>
      <c r="AH196" s="80" t="s">
        <v>203</v>
      </c>
      <c r="AI196" s="80"/>
      <c r="AJ196" s="80"/>
      <c r="AK196" s="80"/>
      <c r="AL196" s="80"/>
      <c r="AM196" s="80">
        <v>1</v>
      </c>
      <c r="AN196" s="80">
        <v>0</v>
      </c>
      <c r="AO196" s="80"/>
      <c r="AP196" s="80"/>
      <c r="AQ196" s="80"/>
      <c r="AR196" s="80"/>
      <c r="AS196" s="80"/>
      <c r="AT196" s="80"/>
      <c r="AU196" s="83">
        <v>43487.27018518518</v>
      </c>
      <c r="AV196" s="85" t="s">
        <v>1260</v>
      </c>
      <c r="AW196" s="80" t="str">
        <f>REPLACE(INDEX(GroupVertices[Group],MATCH(Vertices[[#This Row],[Vertex]],GroupVertices[Vertex],0)),1,1,"")</f>
        <v>7</v>
      </c>
      <c r="AX196" s="48">
        <v>3</v>
      </c>
      <c r="AY196" s="49">
        <v>13.043478260869565</v>
      </c>
      <c r="AZ196" s="48">
        <v>3</v>
      </c>
      <c r="BA196" s="49">
        <v>13.043478260869565</v>
      </c>
      <c r="BB196" s="48">
        <v>0</v>
      </c>
      <c r="BC196" s="49">
        <v>0</v>
      </c>
      <c r="BD196" s="48">
        <v>17</v>
      </c>
      <c r="BE196" s="49">
        <v>73.91304347826087</v>
      </c>
      <c r="BF196" s="48">
        <v>23</v>
      </c>
      <c r="BG196" s="48"/>
      <c r="BH196" s="48"/>
      <c r="BI196" s="48"/>
      <c r="BJ196" s="48"/>
      <c r="BK196" s="48"/>
      <c r="BL196" s="48"/>
      <c r="BM196" s="121" t="s">
        <v>2748</v>
      </c>
      <c r="BN196" s="121" t="s">
        <v>2748</v>
      </c>
      <c r="BO196" s="121" t="s">
        <v>3013</v>
      </c>
      <c r="BP196" s="121" t="s">
        <v>3013</v>
      </c>
      <c r="BQ196" s="2"/>
      <c r="BR196" s="3"/>
      <c r="BS196" s="3"/>
      <c r="BT196" s="3"/>
      <c r="BU196" s="3"/>
    </row>
    <row r="197" spans="1:73" ht="15">
      <c r="A197" s="66" t="s">
        <v>433</v>
      </c>
      <c r="B197" s="67"/>
      <c r="C197" s="67"/>
      <c r="D197" s="68">
        <v>200</v>
      </c>
      <c r="E197" s="70"/>
      <c r="F197" s="67"/>
      <c r="G197" s="67"/>
      <c r="H197" s="71" t="s">
        <v>833</v>
      </c>
      <c r="I197" s="72"/>
      <c r="J197" s="72"/>
      <c r="K197" s="71" t="s">
        <v>833</v>
      </c>
      <c r="L197" s="75">
        <v>1</v>
      </c>
      <c r="M197" s="76">
        <v>9454.3896484375</v>
      </c>
      <c r="N197" s="76">
        <v>3799.863525390625</v>
      </c>
      <c r="O197" s="77"/>
      <c r="P197" s="78"/>
      <c r="Q197" s="78"/>
      <c r="R197" s="86"/>
      <c r="S197" s="48">
        <v>0</v>
      </c>
      <c r="T197" s="48">
        <v>1</v>
      </c>
      <c r="U197" s="49">
        <v>0</v>
      </c>
      <c r="V197" s="49">
        <v>0.02439</v>
      </c>
      <c r="W197" s="49">
        <v>0</v>
      </c>
      <c r="X197" s="49">
        <v>0.480996</v>
      </c>
      <c r="Y197" s="49">
        <v>0</v>
      </c>
      <c r="Z197" s="49">
        <v>0</v>
      </c>
      <c r="AA197" s="73">
        <v>197</v>
      </c>
      <c r="AB197" s="73"/>
      <c r="AC197" s="74"/>
      <c r="AD197" s="80" t="s">
        <v>1495</v>
      </c>
      <c r="AE197" s="85" t="s">
        <v>1261</v>
      </c>
      <c r="AF197" s="80" t="s">
        <v>833</v>
      </c>
      <c r="AG197" s="80" t="s">
        <v>203</v>
      </c>
      <c r="AH197" s="80" t="s">
        <v>203</v>
      </c>
      <c r="AI197" s="80"/>
      <c r="AJ197" s="80"/>
      <c r="AK197" s="80"/>
      <c r="AL197" s="80"/>
      <c r="AM197" s="80">
        <v>0</v>
      </c>
      <c r="AN197" s="80">
        <v>0</v>
      </c>
      <c r="AO197" s="80"/>
      <c r="AP197" s="80"/>
      <c r="AQ197" s="80"/>
      <c r="AR197" s="80"/>
      <c r="AS197" s="80"/>
      <c r="AT197" s="80"/>
      <c r="AU197" s="83">
        <v>43487.185532407406</v>
      </c>
      <c r="AV197" s="85" t="s">
        <v>1261</v>
      </c>
      <c r="AW197" s="80" t="str">
        <f>REPLACE(INDEX(GroupVertices[Group],MATCH(Vertices[[#This Row],[Vertex]],GroupVertices[Vertex],0)),1,1,"")</f>
        <v>7</v>
      </c>
      <c r="AX197" s="48">
        <v>1</v>
      </c>
      <c r="AY197" s="49">
        <v>33.333333333333336</v>
      </c>
      <c r="AZ197" s="48">
        <v>0</v>
      </c>
      <c r="BA197" s="49">
        <v>0</v>
      </c>
      <c r="BB197" s="48">
        <v>0</v>
      </c>
      <c r="BC197" s="49">
        <v>0</v>
      </c>
      <c r="BD197" s="48">
        <v>2</v>
      </c>
      <c r="BE197" s="49">
        <v>66.66666666666667</v>
      </c>
      <c r="BF197" s="48">
        <v>3</v>
      </c>
      <c r="BG197" s="48"/>
      <c r="BH197" s="48"/>
      <c r="BI197" s="48"/>
      <c r="BJ197" s="48"/>
      <c r="BK197" s="48"/>
      <c r="BL197" s="48"/>
      <c r="BM197" s="121" t="s">
        <v>833</v>
      </c>
      <c r="BN197" s="121" t="s">
        <v>833</v>
      </c>
      <c r="BO197" s="121" t="s">
        <v>3014</v>
      </c>
      <c r="BP197" s="121" t="s">
        <v>3014</v>
      </c>
      <c r="BQ197" s="2"/>
      <c r="BR197" s="3"/>
      <c r="BS197" s="3"/>
      <c r="BT197" s="3"/>
      <c r="BU197" s="3"/>
    </row>
    <row r="198" spans="1:73" ht="15">
      <c r="A198" s="66" t="s">
        <v>434</v>
      </c>
      <c r="B198" s="67"/>
      <c r="C198" s="67"/>
      <c r="D198" s="68">
        <v>200</v>
      </c>
      <c r="E198" s="70"/>
      <c r="F198" s="67"/>
      <c r="G198" s="67"/>
      <c r="H198" s="71" t="s">
        <v>834</v>
      </c>
      <c r="I198" s="72"/>
      <c r="J198" s="72"/>
      <c r="K198" s="71" t="s">
        <v>834</v>
      </c>
      <c r="L198" s="75">
        <v>1</v>
      </c>
      <c r="M198" s="76">
        <v>8385.306640625</v>
      </c>
      <c r="N198" s="76">
        <v>3598.97216796875</v>
      </c>
      <c r="O198" s="77"/>
      <c r="P198" s="78"/>
      <c r="Q198" s="78"/>
      <c r="R198" s="86"/>
      <c r="S198" s="48">
        <v>0</v>
      </c>
      <c r="T198" s="48">
        <v>1</v>
      </c>
      <c r="U198" s="49">
        <v>0</v>
      </c>
      <c r="V198" s="49">
        <v>0.02439</v>
      </c>
      <c r="W198" s="49">
        <v>0</v>
      </c>
      <c r="X198" s="49">
        <v>0.480996</v>
      </c>
      <c r="Y198" s="49">
        <v>0</v>
      </c>
      <c r="Z198" s="49">
        <v>0</v>
      </c>
      <c r="AA198" s="73">
        <v>198</v>
      </c>
      <c r="AB198" s="73"/>
      <c r="AC198" s="74"/>
      <c r="AD198" s="80" t="s">
        <v>1495</v>
      </c>
      <c r="AE198" s="85" t="s">
        <v>1262</v>
      </c>
      <c r="AF198" s="80" t="s">
        <v>834</v>
      </c>
      <c r="AG198" s="80" t="s">
        <v>203</v>
      </c>
      <c r="AH198" s="80" t="s">
        <v>203</v>
      </c>
      <c r="AI198" s="80"/>
      <c r="AJ198" s="80"/>
      <c r="AK198" s="80"/>
      <c r="AL198" s="80"/>
      <c r="AM198" s="80">
        <v>0</v>
      </c>
      <c r="AN198" s="80">
        <v>0</v>
      </c>
      <c r="AO198" s="80"/>
      <c r="AP198" s="80"/>
      <c r="AQ198" s="80"/>
      <c r="AR198" s="80"/>
      <c r="AS198" s="80"/>
      <c r="AT198" s="80"/>
      <c r="AU198" s="83">
        <v>43487.13533564815</v>
      </c>
      <c r="AV198" s="85" t="s">
        <v>1262</v>
      </c>
      <c r="AW198" s="80" t="str">
        <f>REPLACE(INDEX(GroupVertices[Group],MATCH(Vertices[[#This Row],[Vertex]],GroupVertices[Vertex],0)),1,1,"")</f>
        <v>7</v>
      </c>
      <c r="AX198" s="48">
        <v>4</v>
      </c>
      <c r="AY198" s="49">
        <v>8</v>
      </c>
      <c r="AZ198" s="48">
        <v>3</v>
      </c>
      <c r="BA198" s="49">
        <v>6</v>
      </c>
      <c r="BB198" s="48">
        <v>0</v>
      </c>
      <c r="BC198" s="49">
        <v>0</v>
      </c>
      <c r="BD198" s="48">
        <v>43</v>
      </c>
      <c r="BE198" s="49">
        <v>86</v>
      </c>
      <c r="BF198" s="48">
        <v>50</v>
      </c>
      <c r="BG198" s="48"/>
      <c r="BH198" s="48"/>
      <c r="BI198" s="48"/>
      <c r="BJ198" s="48"/>
      <c r="BK198" s="48"/>
      <c r="BL198" s="48"/>
      <c r="BM198" s="121" t="s">
        <v>2749</v>
      </c>
      <c r="BN198" s="121" t="s">
        <v>2749</v>
      </c>
      <c r="BO198" s="121" t="s">
        <v>3015</v>
      </c>
      <c r="BP198" s="121" t="s">
        <v>3015</v>
      </c>
      <c r="BQ198" s="2"/>
      <c r="BR198" s="3"/>
      <c r="BS198" s="3"/>
      <c r="BT198" s="3"/>
      <c r="BU198" s="3"/>
    </row>
    <row r="199" spans="1:73" ht="15">
      <c r="A199" s="66" t="s">
        <v>435</v>
      </c>
      <c r="B199" s="67"/>
      <c r="C199" s="67"/>
      <c r="D199" s="68">
        <v>210.95890410958904</v>
      </c>
      <c r="E199" s="70"/>
      <c r="F199" s="67"/>
      <c r="G199" s="67"/>
      <c r="H199" s="71" t="s">
        <v>835</v>
      </c>
      <c r="I199" s="72"/>
      <c r="J199" s="72"/>
      <c r="K199" s="71" t="s">
        <v>835</v>
      </c>
      <c r="L199" s="75">
        <v>11.670224119530417</v>
      </c>
      <c r="M199" s="76">
        <v>9794.208984375</v>
      </c>
      <c r="N199" s="76">
        <v>4142.9130859375</v>
      </c>
      <c r="O199" s="77"/>
      <c r="P199" s="78"/>
      <c r="Q199" s="78"/>
      <c r="R199" s="86"/>
      <c r="S199" s="48">
        <v>0</v>
      </c>
      <c r="T199" s="48">
        <v>1</v>
      </c>
      <c r="U199" s="49">
        <v>0</v>
      </c>
      <c r="V199" s="49">
        <v>0.02439</v>
      </c>
      <c r="W199" s="49">
        <v>0</v>
      </c>
      <c r="X199" s="49">
        <v>0.480996</v>
      </c>
      <c r="Y199" s="49">
        <v>0</v>
      </c>
      <c r="Z199" s="49">
        <v>0</v>
      </c>
      <c r="AA199" s="73">
        <v>199</v>
      </c>
      <c r="AB199" s="73"/>
      <c r="AC199" s="74"/>
      <c r="AD199" s="80" t="s">
        <v>1495</v>
      </c>
      <c r="AE199" s="85" t="s">
        <v>1263</v>
      </c>
      <c r="AF199" s="80" t="s">
        <v>835</v>
      </c>
      <c r="AG199" s="80" t="s">
        <v>203</v>
      </c>
      <c r="AH199" s="80" t="s">
        <v>203</v>
      </c>
      <c r="AI199" s="80"/>
      <c r="AJ199" s="80"/>
      <c r="AK199" s="80"/>
      <c r="AL199" s="80"/>
      <c r="AM199" s="80">
        <v>1</v>
      </c>
      <c r="AN199" s="80">
        <v>0</v>
      </c>
      <c r="AO199" s="80"/>
      <c r="AP199" s="80"/>
      <c r="AQ199" s="80"/>
      <c r="AR199" s="80"/>
      <c r="AS199" s="80"/>
      <c r="AT199" s="80"/>
      <c r="AU199" s="83">
        <v>43486.805497685185</v>
      </c>
      <c r="AV199" s="85" t="s">
        <v>1263</v>
      </c>
      <c r="AW199" s="80" t="str">
        <f>REPLACE(INDEX(GroupVertices[Group],MATCH(Vertices[[#This Row],[Vertex]],GroupVertices[Vertex],0)),1,1,"")</f>
        <v>7</v>
      </c>
      <c r="AX199" s="48">
        <v>0</v>
      </c>
      <c r="AY199" s="49">
        <v>0</v>
      </c>
      <c r="AZ199" s="48">
        <v>0</v>
      </c>
      <c r="BA199" s="49">
        <v>0</v>
      </c>
      <c r="BB199" s="48">
        <v>0</v>
      </c>
      <c r="BC199" s="49">
        <v>0</v>
      </c>
      <c r="BD199" s="48">
        <v>0</v>
      </c>
      <c r="BE199" s="49">
        <v>0</v>
      </c>
      <c r="BF199" s="48">
        <v>0</v>
      </c>
      <c r="BG199" s="48"/>
      <c r="BH199" s="48"/>
      <c r="BI199" s="48"/>
      <c r="BJ199" s="48"/>
      <c r="BK199" s="48"/>
      <c r="BL199" s="48"/>
      <c r="BM199" s="121" t="s">
        <v>1497</v>
      </c>
      <c r="BN199" s="121" t="s">
        <v>1497</v>
      </c>
      <c r="BO199" s="121" t="s">
        <v>1497</v>
      </c>
      <c r="BP199" s="121" t="s">
        <v>1497</v>
      </c>
      <c r="BQ199" s="2"/>
      <c r="BR199" s="3"/>
      <c r="BS199" s="3"/>
      <c r="BT199" s="3"/>
      <c r="BU199" s="3"/>
    </row>
    <row r="200" spans="1:73" ht="15">
      <c r="A200" s="66" t="s">
        <v>436</v>
      </c>
      <c r="B200" s="67"/>
      <c r="C200" s="67"/>
      <c r="D200" s="68">
        <v>200</v>
      </c>
      <c r="E200" s="70"/>
      <c r="F200" s="67"/>
      <c r="G200" s="67"/>
      <c r="H200" s="71" t="s">
        <v>836</v>
      </c>
      <c r="I200" s="72"/>
      <c r="J200" s="72"/>
      <c r="K200" s="71" t="s">
        <v>836</v>
      </c>
      <c r="L200" s="75">
        <v>1</v>
      </c>
      <c r="M200" s="76">
        <v>8177.45166015625</v>
      </c>
      <c r="N200" s="76">
        <v>4157.33935546875</v>
      </c>
      <c r="O200" s="77"/>
      <c r="P200" s="78"/>
      <c r="Q200" s="78"/>
      <c r="R200" s="86"/>
      <c r="S200" s="48">
        <v>0</v>
      </c>
      <c r="T200" s="48">
        <v>1</v>
      </c>
      <c r="U200" s="49">
        <v>0</v>
      </c>
      <c r="V200" s="49">
        <v>0.02439</v>
      </c>
      <c r="W200" s="49">
        <v>0</v>
      </c>
      <c r="X200" s="49">
        <v>0.480996</v>
      </c>
      <c r="Y200" s="49">
        <v>0</v>
      </c>
      <c r="Z200" s="49">
        <v>0</v>
      </c>
      <c r="AA200" s="73">
        <v>200</v>
      </c>
      <c r="AB200" s="73"/>
      <c r="AC200" s="74"/>
      <c r="AD200" s="80" t="s">
        <v>1495</v>
      </c>
      <c r="AE200" s="85" t="s">
        <v>1264</v>
      </c>
      <c r="AF200" s="80" t="s">
        <v>836</v>
      </c>
      <c r="AG200" s="80" t="s">
        <v>203</v>
      </c>
      <c r="AH200" s="80" t="s">
        <v>203</v>
      </c>
      <c r="AI200" s="80"/>
      <c r="AJ200" s="80"/>
      <c r="AK200" s="80"/>
      <c r="AL200" s="80"/>
      <c r="AM200" s="80">
        <v>0</v>
      </c>
      <c r="AN200" s="80">
        <v>0</v>
      </c>
      <c r="AO200" s="80"/>
      <c r="AP200" s="80"/>
      <c r="AQ200" s="80"/>
      <c r="AR200" s="80"/>
      <c r="AS200" s="80"/>
      <c r="AT200" s="80"/>
      <c r="AU200" s="83">
        <v>43486.79646990741</v>
      </c>
      <c r="AV200" s="85" t="s">
        <v>1264</v>
      </c>
      <c r="AW200" s="80" t="str">
        <f>REPLACE(INDEX(GroupVertices[Group],MATCH(Vertices[[#This Row],[Vertex]],GroupVertices[Vertex],0)),1,1,"")</f>
        <v>7</v>
      </c>
      <c r="AX200" s="48">
        <v>1</v>
      </c>
      <c r="AY200" s="49">
        <v>6.25</v>
      </c>
      <c r="AZ200" s="48">
        <v>0</v>
      </c>
      <c r="BA200" s="49">
        <v>0</v>
      </c>
      <c r="BB200" s="48">
        <v>0</v>
      </c>
      <c r="BC200" s="49">
        <v>0</v>
      </c>
      <c r="BD200" s="48">
        <v>15</v>
      </c>
      <c r="BE200" s="49">
        <v>93.75</v>
      </c>
      <c r="BF200" s="48">
        <v>16</v>
      </c>
      <c r="BG200" s="48"/>
      <c r="BH200" s="48"/>
      <c r="BI200" s="48"/>
      <c r="BJ200" s="48"/>
      <c r="BK200" s="48"/>
      <c r="BL200" s="48"/>
      <c r="BM200" s="121" t="s">
        <v>2750</v>
      </c>
      <c r="BN200" s="121" t="s">
        <v>2750</v>
      </c>
      <c r="BO200" s="121" t="s">
        <v>3016</v>
      </c>
      <c r="BP200" s="121" t="s">
        <v>3016</v>
      </c>
      <c r="BQ200" s="2"/>
      <c r="BR200" s="3"/>
      <c r="BS200" s="3"/>
      <c r="BT200" s="3"/>
      <c r="BU200" s="3"/>
    </row>
    <row r="201" spans="1:73" ht="15">
      <c r="A201" s="66" t="s">
        <v>437</v>
      </c>
      <c r="B201" s="67"/>
      <c r="C201" s="67"/>
      <c r="D201" s="68">
        <v>232.87671232876713</v>
      </c>
      <c r="E201" s="70"/>
      <c r="F201" s="67"/>
      <c r="G201" s="67"/>
      <c r="H201" s="71" t="s">
        <v>837</v>
      </c>
      <c r="I201" s="72"/>
      <c r="J201" s="72"/>
      <c r="K201" s="71" t="s">
        <v>837</v>
      </c>
      <c r="L201" s="75">
        <v>33.01067235859125</v>
      </c>
      <c r="M201" s="76">
        <v>9811.4306640625</v>
      </c>
      <c r="N201" s="76">
        <v>4910.74169921875</v>
      </c>
      <c r="O201" s="77"/>
      <c r="P201" s="78"/>
      <c r="Q201" s="78"/>
      <c r="R201" s="86"/>
      <c r="S201" s="48">
        <v>0</v>
      </c>
      <c r="T201" s="48">
        <v>1</v>
      </c>
      <c r="U201" s="49">
        <v>0</v>
      </c>
      <c r="V201" s="49">
        <v>0.02439</v>
      </c>
      <c r="W201" s="49">
        <v>0</v>
      </c>
      <c r="X201" s="49">
        <v>0.480996</v>
      </c>
      <c r="Y201" s="49">
        <v>0</v>
      </c>
      <c r="Z201" s="49">
        <v>0</v>
      </c>
      <c r="AA201" s="73">
        <v>201</v>
      </c>
      <c r="AB201" s="73"/>
      <c r="AC201" s="74"/>
      <c r="AD201" s="80" t="s">
        <v>1495</v>
      </c>
      <c r="AE201" s="85" t="s">
        <v>1265</v>
      </c>
      <c r="AF201" s="80" t="s">
        <v>837</v>
      </c>
      <c r="AG201" s="80" t="s">
        <v>203</v>
      </c>
      <c r="AH201" s="80" t="s">
        <v>203</v>
      </c>
      <c r="AI201" s="80"/>
      <c r="AJ201" s="80"/>
      <c r="AK201" s="80"/>
      <c r="AL201" s="80"/>
      <c r="AM201" s="80">
        <v>3</v>
      </c>
      <c r="AN201" s="80">
        <v>0</v>
      </c>
      <c r="AO201" s="80"/>
      <c r="AP201" s="80"/>
      <c r="AQ201" s="80"/>
      <c r="AR201" s="80"/>
      <c r="AS201" s="80"/>
      <c r="AT201" s="80"/>
      <c r="AU201" s="83">
        <v>43486.75199074074</v>
      </c>
      <c r="AV201" s="85" t="s">
        <v>1265</v>
      </c>
      <c r="AW201" s="80" t="str">
        <f>REPLACE(INDEX(GroupVertices[Group],MATCH(Vertices[[#This Row],[Vertex]],GroupVertices[Vertex],0)),1,1,"")</f>
        <v>7</v>
      </c>
      <c r="AX201" s="48">
        <v>1</v>
      </c>
      <c r="AY201" s="49">
        <v>33.333333333333336</v>
      </c>
      <c r="AZ201" s="48">
        <v>0</v>
      </c>
      <c r="BA201" s="49">
        <v>0</v>
      </c>
      <c r="BB201" s="48">
        <v>0</v>
      </c>
      <c r="BC201" s="49">
        <v>0</v>
      </c>
      <c r="BD201" s="48">
        <v>2</v>
      </c>
      <c r="BE201" s="49">
        <v>66.66666666666667</v>
      </c>
      <c r="BF201" s="48">
        <v>3</v>
      </c>
      <c r="BG201" s="48"/>
      <c r="BH201" s="48"/>
      <c r="BI201" s="48"/>
      <c r="BJ201" s="48"/>
      <c r="BK201" s="48"/>
      <c r="BL201" s="48"/>
      <c r="BM201" s="121" t="s">
        <v>2751</v>
      </c>
      <c r="BN201" s="121" t="s">
        <v>2751</v>
      </c>
      <c r="BO201" s="121" t="s">
        <v>3017</v>
      </c>
      <c r="BP201" s="121" t="s">
        <v>3017</v>
      </c>
      <c r="BQ201" s="2"/>
      <c r="BR201" s="3"/>
      <c r="BS201" s="3"/>
      <c r="BT201" s="3"/>
      <c r="BU201" s="3"/>
    </row>
    <row r="202" spans="1:73" ht="15">
      <c r="A202" s="66" t="s">
        <v>438</v>
      </c>
      <c r="B202" s="67"/>
      <c r="C202" s="67"/>
      <c r="D202" s="68">
        <v>200</v>
      </c>
      <c r="E202" s="70"/>
      <c r="F202" s="67"/>
      <c r="G202" s="67"/>
      <c r="H202" s="71" t="s">
        <v>838</v>
      </c>
      <c r="I202" s="72"/>
      <c r="J202" s="72"/>
      <c r="K202" s="71" t="s">
        <v>838</v>
      </c>
      <c r="L202" s="75">
        <v>1</v>
      </c>
      <c r="M202" s="76">
        <v>9310.8583984375</v>
      </c>
      <c r="N202" s="76">
        <v>4294.19091796875</v>
      </c>
      <c r="O202" s="77"/>
      <c r="P202" s="78"/>
      <c r="Q202" s="78"/>
      <c r="R202" s="86"/>
      <c r="S202" s="48">
        <v>0</v>
      </c>
      <c r="T202" s="48">
        <v>1</v>
      </c>
      <c r="U202" s="49">
        <v>0</v>
      </c>
      <c r="V202" s="49">
        <v>0.02439</v>
      </c>
      <c r="W202" s="49">
        <v>0</v>
      </c>
      <c r="X202" s="49">
        <v>0.480996</v>
      </c>
      <c r="Y202" s="49">
        <v>0</v>
      </c>
      <c r="Z202" s="49">
        <v>0</v>
      </c>
      <c r="AA202" s="73">
        <v>202</v>
      </c>
      <c r="AB202" s="73"/>
      <c r="AC202" s="74"/>
      <c r="AD202" s="80" t="s">
        <v>1495</v>
      </c>
      <c r="AE202" s="85" t="s">
        <v>1266</v>
      </c>
      <c r="AF202" s="80" t="s">
        <v>838</v>
      </c>
      <c r="AG202" s="80" t="s">
        <v>203</v>
      </c>
      <c r="AH202" s="80" t="s">
        <v>203</v>
      </c>
      <c r="AI202" s="80"/>
      <c r="AJ202" s="80"/>
      <c r="AK202" s="80"/>
      <c r="AL202" s="80"/>
      <c r="AM202" s="80">
        <v>0</v>
      </c>
      <c r="AN202" s="80">
        <v>0</v>
      </c>
      <c r="AO202" s="80"/>
      <c r="AP202" s="80"/>
      <c r="AQ202" s="80"/>
      <c r="AR202" s="80"/>
      <c r="AS202" s="80"/>
      <c r="AT202" s="80"/>
      <c r="AU202" s="83">
        <v>43486.723657407405</v>
      </c>
      <c r="AV202" s="85" t="s">
        <v>1266</v>
      </c>
      <c r="AW202" s="80" t="str">
        <f>REPLACE(INDEX(GroupVertices[Group],MATCH(Vertices[[#This Row],[Vertex]],GroupVertices[Vertex],0)),1,1,"")</f>
        <v>7</v>
      </c>
      <c r="AX202" s="48">
        <v>0</v>
      </c>
      <c r="AY202" s="49">
        <v>0</v>
      </c>
      <c r="AZ202" s="48">
        <v>0</v>
      </c>
      <c r="BA202" s="49">
        <v>0</v>
      </c>
      <c r="BB202" s="48">
        <v>0</v>
      </c>
      <c r="BC202" s="49">
        <v>0</v>
      </c>
      <c r="BD202" s="48">
        <v>0</v>
      </c>
      <c r="BE202" s="49">
        <v>0</v>
      </c>
      <c r="BF202" s="48">
        <v>0</v>
      </c>
      <c r="BG202" s="48"/>
      <c r="BH202" s="48"/>
      <c r="BI202" s="48"/>
      <c r="BJ202" s="48"/>
      <c r="BK202" s="48"/>
      <c r="BL202" s="48"/>
      <c r="BM202" s="121" t="s">
        <v>1497</v>
      </c>
      <c r="BN202" s="121" t="s">
        <v>1497</v>
      </c>
      <c r="BO202" s="121" t="s">
        <v>1497</v>
      </c>
      <c r="BP202" s="121" t="s">
        <v>1497</v>
      </c>
      <c r="BQ202" s="2"/>
      <c r="BR202" s="3"/>
      <c r="BS202" s="3"/>
      <c r="BT202" s="3"/>
      <c r="BU202" s="3"/>
    </row>
    <row r="203" spans="1:73" ht="15">
      <c r="A203" s="66" t="s">
        <v>439</v>
      </c>
      <c r="B203" s="67"/>
      <c r="C203" s="67"/>
      <c r="D203" s="68">
        <v>210.95890410958904</v>
      </c>
      <c r="E203" s="70"/>
      <c r="F203" s="67"/>
      <c r="G203" s="67"/>
      <c r="H203" s="71" t="s">
        <v>839</v>
      </c>
      <c r="I203" s="72"/>
      <c r="J203" s="72"/>
      <c r="K203" s="71" t="s">
        <v>839</v>
      </c>
      <c r="L203" s="75">
        <v>11.670224119530417</v>
      </c>
      <c r="M203" s="76">
        <v>8803.443359375</v>
      </c>
      <c r="N203" s="76">
        <v>3924.996337890625</v>
      </c>
      <c r="O203" s="77"/>
      <c r="P203" s="78"/>
      <c r="Q203" s="78"/>
      <c r="R203" s="86"/>
      <c r="S203" s="48">
        <v>0</v>
      </c>
      <c r="T203" s="48">
        <v>1</v>
      </c>
      <c r="U203" s="49">
        <v>0</v>
      </c>
      <c r="V203" s="49">
        <v>0.02439</v>
      </c>
      <c r="W203" s="49">
        <v>0</v>
      </c>
      <c r="X203" s="49">
        <v>0.480996</v>
      </c>
      <c r="Y203" s="49">
        <v>0</v>
      </c>
      <c r="Z203" s="49">
        <v>0</v>
      </c>
      <c r="AA203" s="73">
        <v>203</v>
      </c>
      <c r="AB203" s="73"/>
      <c r="AC203" s="74"/>
      <c r="AD203" s="80" t="s">
        <v>1495</v>
      </c>
      <c r="AE203" s="85" t="s">
        <v>1267</v>
      </c>
      <c r="AF203" s="80" t="s">
        <v>839</v>
      </c>
      <c r="AG203" s="80" t="s">
        <v>203</v>
      </c>
      <c r="AH203" s="80" t="s">
        <v>203</v>
      </c>
      <c r="AI203" s="80"/>
      <c r="AJ203" s="80"/>
      <c r="AK203" s="80"/>
      <c r="AL203" s="80"/>
      <c r="AM203" s="80">
        <v>1</v>
      </c>
      <c r="AN203" s="80">
        <v>0</v>
      </c>
      <c r="AO203" s="80"/>
      <c r="AP203" s="80"/>
      <c r="AQ203" s="80"/>
      <c r="AR203" s="80"/>
      <c r="AS203" s="80"/>
      <c r="AT203" s="80"/>
      <c r="AU203" s="83">
        <v>43486.72175925926</v>
      </c>
      <c r="AV203" s="85" t="s">
        <v>1267</v>
      </c>
      <c r="AW203" s="80" t="str">
        <f>REPLACE(INDEX(GroupVertices[Group],MATCH(Vertices[[#This Row],[Vertex]],GroupVertices[Vertex],0)),1,1,"")</f>
        <v>7</v>
      </c>
      <c r="AX203" s="48">
        <v>1</v>
      </c>
      <c r="AY203" s="49">
        <v>20</v>
      </c>
      <c r="AZ203" s="48">
        <v>0</v>
      </c>
      <c r="BA203" s="49">
        <v>0</v>
      </c>
      <c r="BB203" s="48">
        <v>0</v>
      </c>
      <c r="BC203" s="49">
        <v>0</v>
      </c>
      <c r="BD203" s="48">
        <v>4</v>
      </c>
      <c r="BE203" s="49">
        <v>80</v>
      </c>
      <c r="BF203" s="48">
        <v>5</v>
      </c>
      <c r="BG203" s="48"/>
      <c r="BH203" s="48"/>
      <c r="BI203" s="48"/>
      <c r="BJ203" s="48"/>
      <c r="BK203" s="48"/>
      <c r="BL203" s="48"/>
      <c r="BM203" s="121" t="s">
        <v>2752</v>
      </c>
      <c r="BN203" s="121" t="s">
        <v>2752</v>
      </c>
      <c r="BO203" s="121" t="s">
        <v>3018</v>
      </c>
      <c r="BP203" s="121" t="s">
        <v>3018</v>
      </c>
      <c r="BQ203" s="2"/>
      <c r="BR203" s="3"/>
      <c r="BS203" s="3"/>
      <c r="BT203" s="3"/>
      <c r="BU203" s="3"/>
    </row>
    <row r="204" spans="1:73" ht="15">
      <c r="A204" s="66" t="s">
        <v>440</v>
      </c>
      <c r="B204" s="67"/>
      <c r="C204" s="67"/>
      <c r="D204" s="68">
        <v>200</v>
      </c>
      <c r="E204" s="70"/>
      <c r="F204" s="67"/>
      <c r="G204" s="67"/>
      <c r="H204" s="71" t="s">
        <v>840</v>
      </c>
      <c r="I204" s="72"/>
      <c r="J204" s="72"/>
      <c r="K204" s="71" t="s">
        <v>840</v>
      </c>
      <c r="L204" s="75">
        <v>1</v>
      </c>
      <c r="M204" s="76">
        <v>8958.8916015625</v>
      </c>
      <c r="N204" s="76">
        <v>3569.00732421875</v>
      </c>
      <c r="O204" s="77"/>
      <c r="P204" s="78"/>
      <c r="Q204" s="78"/>
      <c r="R204" s="86"/>
      <c r="S204" s="48">
        <v>0</v>
      </c>
      <c r="T204" s="48">
        <v>1</v>
      </c>
      <c r="U204" s="49">
        <v>0</v>
      </c>
      <c r="V204" s="49">
        <v>0.02439</v>
      </c>
      <c r="W204" s="49">
        <v>0</v>
      </c>
      <c r="X204" s="49">
        <v>0.480996</v>
      </c>
      <c r="Y204" s="49">
        <v>0</v>
      </c>
      <c r="Z204" s="49">
        <v>0</v>
      </c>
      <c r="AA204" s="73">
        <v>204</v>
      </c>
      <c r="AB204" s="73"/>
      <c r="AC204" s="74"/>
      <c r="AD204" s="80" t="s">
        <v>1495</v>
      </c>
      <c r="AE204" s="85" t="s">
        <v>1268</v>
      </c>
      <c r="AF204" s="80" t="s">
        <v>840</v>
      </c>
      <c r="AG204" s="80" t="s">
        <v>203</v>
      </c>
      <c r="AH204" s="80" t="s">
        <v>203</v>
      </c>
      <c r="AI204" s="80"/>
      <c r="AJ204" s="80"/>
      <c r="AK204" s="80"/>
      <c r="AL204" s="80"/>
      <c r="AM204" s="80">
        <v>0</v>
      </c>
      <c r="AN204" s="80">
        <v>0</v>
      </c>
      <c r="AO204" s="80"/>
      <c r="AP204" s="80"/>
      <c r="AQ204" s="80"/>
      <c r="AR204" s="80"/>
      <c r="AS204" s="80"/>
      <c r="AT204" s="80"/>
      <c r="AU204" s="83">
        <v>43486.72101851852</v>
      </c>
      <c r="AV204" s="85" t="s">
        <v>1268</v>
      </c>
      <c r="AW204" s="80" t="str">
        <f>REPLACE(INDEX(GroupVertices[Group],MATCH(Vertices[[#This Row],[Vertex]],GroupVertices[Vertex],0)),1,1,"")</f>
        <v>7</v>
      </c>
      <c r="AX204" s="48">
        <v>0</v>
      </c>
      <c r="AY204" s="49">
        <v>0</v>
      </c>
      <c r="AZ204" s="48">
        <v>0</v>
      </c>
      <c r="BA204" s="49">
        <v>0</v>
      </c>
      <c r="BB204" s="48">
        <v>0</v>
      </c>
      <c r="BC204" s="49">
        <v>0</v>
      </c>
      <c r="BD204" s="48">
        <v>0</v>
      </c>
      <c r="BE204" s="49">
        <v>0</v>
      </c>
      <c r="BF204" s="48">
        <v>0</v>
      </c>
      <c r="BG204" s="48"/>
      <c r="BH204" s="48"/>
      <c r="BI204" s="48"/>
      <c r="BJ204" s="48"/>
      <c r="BK204" s="48"/>
      <c r="BL204" s="48"/>
      <c r="BM204" s="121" t="s">
        <v>1497</v>
      </c>
      <c r="BN204" s="121" t="s">
        <v>1497</v>
      </c>
      <c r="BO204" s="121" t="s">
        <v>1497</v>
      </c>
      <c r="BP204" s="121" t="s">
        <v>1497</v>
      </c>
      <c r="BQ204" s="2"/>
      <c r="BR204" s="3"/>
      <c r="BS204" s="3"/>
      <c r="BT204" s="3"/>
      <c r="BU204" s="3"/>
    </row>
    <row r="205" spans="1:73" ht="409.5">
      <c r="A205" s="66" t="s">
        <v>441</v>
      </c>
      <c r="B205" s="67"/>
      <c r="C205" s="67"/>
      <c r="D205" s="68">
        <v>200</v>
      </c>
      <c r="E205" s="70"/>
      <c r="F205" s="67"/>
      <c r="G205" s="67"/>
      <c r="H205" s="50" t="s">
        <v>841</v>
      </c>
      <c r="I205" s="72"/>
      <c r="J205" s="72"/>
      <c r="K205" s="50" t="s">
        <v>841</v>
      </c>
      <c r="L205" s="75">
        <v>1</v>
      </c>
      <c r="M205" s="76">
        <v>8403.8076171875</v>
      </c>
      <c r="N205" s="76">
        <v>7136.98046875</v>
      </c>
      <c r="O205" s="77"/>
      <c r="P205" s="78"/>
      <c r="Q205" s="78"/>
      <c r="R205" s="86"/>
      <c r="S205" s="48">
        <v>0</v>
      </c>
      <c r="T205" s="48">
        <v>1</v>
      </c>
      <c r="U205" s="49">
        <v>0</v>
      </c>
      <c r="V205" s="49">
        <v>0.015873</v>
      </c>
      <c r="W205" s="49">
        <v>0</v>
      </c>
      <c r="X205" s="49">
        <v>0.452111</v>
      </c>
      <c r="Y205" s="49">
        <v>0</v>
      </c>
      <c r="Z205" s="49">
        <v>0</v>
      </c>
      <c r="AA205" s="73">
        <v>205</v>
      </c>
      <c r="AB205" s="73"/>
      <c r="AC205" s="74"/>
      <c r="AD205" s="80" t="s">
        <v>1495</v>
      </c>
      <c r="AE205" s="85" t="s">
        <v>1269</v>
      </c>
      <c r="AF205" s="80" t="s">
        <v>841</v>
      </c>
      <c r="AG205" s="80" t="s">
        <v>203</v>
      </c>
      <c r="AH205" s="80" t="s">
        <v>203</v>
      </c>
      <c r="AI205" s="80"/>
      <c r="AJ205" s="80"/>
      <c r="AK205" s="80"/>
      <c r="AL205" s="80"/>
      <c r="AM205" s="80">
        <v>0</v>
      </c>
      <c r="AN205" s="80">
        <v>0</v>
      </c>
      <c r="AO205" s="80"/>
      <c r="AP205" s="80"/>
      <c r="AQ205" s="80"/>
      <c r="AR205" s="80"/>
      <c r="AS205" s="80"/>
      <c r="AT205" s="80"/>
      <c r="AU205" s="83">
        <v>43490.19731481482</v>
      </c>
      <c r="AV205" s="85" t="s">
        <v>1269</v>
      </c>
      <c r="AW205" s="80" t="str">
        <f>REPLACE(INDEX(GroupVertices[Group],MATCH(Vertices[[#This Row],[Vertex]],GroupVertices[Vertex],0)),1,1,"")</f>
        <v>4</v>
      </c>
      <c r="AX205" s="48">
        <v>5</v>
      </c>
      <c r="AY205" s="49">
        <v>4.424778761061947</v>
      </c>
      <c r="AZ205" s="48">
        <v>5</v>
      </c>
      <c r="BA205" s="49">
        <v>4.424778761061947</v>
      </c>
      <c r="BB205" s="48">
        <v>0</v>
      </c>
      <c r="BC205" s="49">
        <v>0</v>
      </c>
      <c r="BD205" s="48">
        <v>103</v>
      </c>
      <c r="BE205" s="49">
        <v>91.15044247787611</v>
      </c>
      <c r="BF205" s="48">
        <v>113</v>
      </c>
      <c r="BG205" s="48"/>
      <c r="BH205" s="48"/>
      <c r="BI205" s="48"/>
      <c r="BJ205" s="48"/>
      <c r="BK205" s="48"/>
      <c r="BL205" s="48"/>
      <c r="BM205" s="121" t="s">
        <v>2753</v>
      </c>
      <c r="BN205" s="121" t="s">
        <v>2753</v>
      </c>
      <c r="BO205" s="121" t="s">
        <v>3019</v>
      </c>
      <c r="BP205" s="121" t="s">
        <v>3019</v>
      </c>
      <c r="BQ205" s="2"/>
      <c r="BR205" s="3"/>
      <c r="BS205" s="3"/>
      <c r="BT205" s="3"/>
      <c r="BU205" s="3"/>
    </row>
    <row r="206" spans="1:73" ht="15">
      <c r="A206" s="66" t="s">
        <v>630</v>
      </c>
      <c r="B206" s="67"/>
      <c r="C206" s="67"/>
      <c r="D206" s="68">
        <v>1000</v>
      </c>
      <c r="E206" s="70"/>
      <c r="F206" s="100" t="s">
        <v>1459</v>
      </c>
      <c r="G206" s="67"/>
      <c r="H206" s="71" t="s">
        <v>643</v>
      </c>
      <c r="I206" s="72"/>
      <c r="J206" s="72"/>
      <c r="K206" s="71" t="s">
        <v>643</v>
      </c>
      <c r="L206" s="75">
        <v>2444.4813233724653</v>
      </c>
      <c r="M206" s="76">
        <v>8930.9287109375</v>
      </c>
      <c r="N206" s="76">
        <v>7819.19384765625</v>
      </c>
      <c r="O206" s="77"/>
      <c r="P206" s="78"/>
      <c r="Q206" s="78"/>
      <c r="R206" s="86"/>
      <c r="S206" s="48">
        <v>33</v>
      </c>
      <c r="T206" s="48">
        <v>1</v>
      </c>
      <c r="U206" s="49">
        <v>949</v>
      </c>
      <c r="V206" s="49">
        <v>0.03125</v>
      </c>
      <c r="W206" s="49">
        <v>0</v>
      </c>
      <c r="X206" s="49">
        <v>11.729014</v>
      </c>
      <c r="Y206" s="49">
        <v>0.011088709677419355</v>
      </c>
      <c r="Z206" s="49">
        <v>0</v>
      </c>
      <c r="AA206" s="73">
        <v>206</v>
      </c>
      <c r="AB206" s="73"/>
      <c r="AC206" s="74"/>
      <c r="AD206" s="80" t="s">
        <v>1496</v>
      </c>
      <c r="AE206" s="85" t="s">
        <v>653</v>
      </c>
      <c r="AF206" s="80" t="s">
        <v>643</v>
      </c>
      <c r="AG206" s="80" t="s">
        <v>212</v>
      </c>
      <c r="AH206" s="80"/>
      <c r="AI206" s="80" t="s">
        <v>1453</v>
      </c>
      <c r="AJ206" s="83">
        <v>43487.6087962963</v>
      </c>
      <c r="AK206" s="85" t="s">
        <v>1459</v>
      </c>
      <c r="AL206" s="85" t="s">
        <v>653</v>
      </c>
      <c r="AM206" s="80">
        <v>229</v>
      </c>
      <c r="AN206" s="80">
        <v>33</v>
      </c>
      <c r="AO206" s="80">
        <v>141</v>
      </c>
      <c r="AP206" s="80"/>
      <c r="AQ206" s="80"/>
      <c r="AR206" s="80"/>
      <c r="AS206" s="80"/>
      <c r="AT206" s="80"/>
      <c r="AU206" s="80"/>
      <c r="AV206" s="80"/>
      <c r="AW206" s="80" t="str">
        <f>REPLACE(INDEX(GroupVertices[Group],MATCH(Vertices[[#This Row],[Vertex]],GroupVertices[Vertex],0)),1,1,"")</f>
        <v>4</v>
      </c>
      <c r="AX206" s="48"/>
      <c r="AY206" s="49"/>
      <c r="AZ206" s="48"/>
      <c r="BA206" s="49"/>
      <c r="BB206" s="48"/>
      <c r="BC206" s="49"/>
      <c r="BD206" s="48"/>
      <c r="BE206" s="49"/>
      <c r="BF206" s="48"/>
      <c r="BG206" s="48"/>
      <c r="BH206" s="48"/>
      <c r="BI206" s="48"/>
      <c r="BJ206" s="48"/>
      <c r="BK206" s="48"/>
      <c r="BL206" s="48"/>
      <c r="BM206" s="121" t="s">
        <v>1497</v>
      </c>
      <c r="BN206" s="121" t="s">
        <v>1497</v>
      </c>
      <c r="BO206" s="121" t="s">
        <v>1497</v>
      </c>
      <c r="BP206" s="121" t="s">
        <v>1497</v>
      </c>
      <c r="BQ206" s="2"/>
      <c r="BR206" s="3"/>
      <c r="BS206" s="3"/>
      <c r="BT206" s="3"/>
      <c r="BU206" s="3"/>
    </row>
    <row r="207" spans="1:73" ht="15">
      <c r="A207" s="66" t="s">
        <v>442</v>
      </c>
      <c r="B207" s="67"/>
      <c r="C207" s="67"/>
      <c r="D207" s="68">
        <v>200</v>
      </c>
      <c r="E207" s="70"/>
      <c r="F207" s="67"/>
      <c r="G207" s="67"/>
      <c r="H207" s="71" t="s">
        <v>842</v>
      </c>
      <c r="I207" s="72"/>
      <c r="J207" s="72"/>
      <c r="K207" s="71" t="s">
        <v>842</v>
      </c>
      <c r="L207" s="75">
        <v>1</v>
      </c>
      <c r="M207" s="76">
        <v>9395.3701171875</v>
      </c>
      <c r="N207" s="76">
        <v>9612.0625</v>
      </c>
      <c r="O207" s="77"/>
      <c r="P207" s="78"/>
      <c r="Q207" s="78"/>
      <c r="R207" s="86"/>
      <c r="S207" s="48">
        <v>0</v>
      </c>
      <c r="T207" s="48">
        <v>1</v>
      </c>
      <c r="U207" s="49">
        <v>0</v>
      </c>
      <c r="V207" s="49">
        <v>0.015873</v>
      </c>
      <c r="W207" s="49">
        <v>0</v>
      </c>
      <c r="X207" s="49">
        <v>0.452111</v>
      </c>
      <c r="Y207" s="49">
        <v>0</v>
      </c>
      <c r="Z207" s="49">
        <v>0</v>
      </c>
      <c r="AA207" s="73">
        <v>207</v>
      </c>
      <c r="AB207" s="73"/>
      <c r="AC207" s="74"/>
      <c r="AD207" s="80" t="s">
        <v>1495</v>
      </c>
      <c r="AE207" s="85" t="s">
        <v>1270</v>
      </c>
      <c r="AF207" s="80" t="s">
        <v>842</v>
      </c>
      <c r="AG207" s="80" t="s">
        <v>203</v>
      </c>
      <c r="AH207" s="80" t="s">
        <v>203</v>
      </c>
      <c r="AI207" s="80"/>
      <c r="AJ207" s="80"/>
      <c r="AK207" s="80"/>
      <c r="AL207" s="80"/>
      <c r="AM207" s="80">
        <v>0</v>
      </c>
      <c r="AN207" s="80">
        <v>0</v>
      </c>
      <c r="AO207" s="80"/>
      <c r="AP207" s="80"/>
      <c r="AQ207" s="80"/>
      <c r="AR207" s="80"/>
      <c r="AS207" s="80"/>
      <c r="AT207" s="80"/>
      <c r="AU207" s="83">
        <v>43489.57606481481</v>
      </c>
      <c r="AV207" s="85" t="s">
        <v>1270</v>
      </c>
      <c r="AW207" s="80" t="str">
        <f>REPLACE(INDEX(GroupVertices[Group],MATCH(Vertices[[#This Row],[Vertex]],GroupVertices[Vertex],0)),1,1,"")</f>
        <v>4</v>
      </c>
      <c r="AX207" s="48">
        <v>0</v>
      </c>
      <c r="AY207" s="49">
        <v>0</v>
      </c>
      <c r="AZ207" s="48">
        <v>2</v>
      </c>
      <c r="BA207" s="49">
        <v>18.181818181818183</v>
      </c>
      <c r="BB207" s="48">
        <v>0</v>
      </c>
      <c r="BC207" s="49">
        <v>0</v>
      </c>
      <c r="BD207" s="48">
        <v>9</v>
      </c>
      <c r="BE207" s="49">
        <v>81.81818181818181</v>
      </c>
      <c r="BF207" s="48">
        <v>11</v>
      </c>
      <c r="BG207" s="48"/>
      <c r="BH207" s="48"/>
      <c r="BI207" s="48"/>
      <c r="BJ207" s="48"/>
      <c r="BK207" s="48"/>
      <c r="BL207" s="48"/>
      <c r="BM207" s="121" t="s">
        <v>2754</v>
      </c>
      <c r="BN207" s="121" t="s">
        <v>2754</v>
      </c>
      <c r="BO207" s="121" t="s">
        <v>3020</v>
      </c>
      <c r="BP207" s="121" t="s">
        <v>3020</v>
      </c>
      <c r="BQ207" s="2"/>
      <c r="BR207" s="3"/>
      <c r="BS207" s="3"/>
      <c r="BT207" s="3"/>
      <c r="BU207" s="3"/>
    </row>
    <row r="208" spans="1:73" ht="15">
      <c r="A208" s="66" t="s">
        <v>443</v>
      </c>
      <c r="B208" s="67"/>
      <c r="C208" s="67"/>
      <c r="D208" s="68">
        <v>200</v>
      </c>
      <c r="E208" s="70"/>
      <c r="F208" s="67"/>
      <c r="G208" s="67"/>
      <c r="H208" s="71" t="s">
        <v>843</v>
      </c>
      <c r="I208" s="72"/>
      <c r="J208" s="72"/>
      <c r="K208" s="71" t="s">
        <v>843</v>
      </c>
      <c r="L208" s="75">
        <v>1</v>
      </c>
      <c r="M208" s="76">
        <v>8683.1318359375</v>
      </c>
      <c r="N208" s="76">
        <v>9702.130859375</v>
      </c>
      <c r="O208" s="77"/>
      <c r="P208" s="78"/>
      <c r="Q208" s="78"/>
      <c r="R208" s="86"/>
      <c r="S208" s="48">
        <v>0</v>
      </c>
      <c r="T208" s="48">
        <v>1</v>
      </c>
      <c r="U208" s="49">
        <v>0</v>
      </c>
      <c r="V208" s="49">
        <v>0.015873</v>
      </c>
      <c r="W208" s="49">
        <v>0</v>
      </c>
      <c r="X208" s="49">
        <v>0.452111</v>
      </c>
      <c r="Y208" s="49">
        <v>0</v>
      </c>
      <c r="Z208" s="49">
        <v>0</v>
      </c>
      <c r="AA208" s="73">
        <v>208</v>
      </c>
      <c r="AB208" s="73"/>
      <c r="AC208" s="74"/>
      <c r="AD208" s="80" t="s">
        <v>1495</v>
      </c>
      <c r="AE208" s="85" t="s">
        <v>1271</v>
      </c>
      <c r="AF208" s="80" t="s">
        <v>843</v>
      </c>
      <c r="AG208" s="80" t="s">
        <v>203</v>
      </c>
      <c r="AH208" s="80" t="s">
        <v>203</v>
      </c>
      <c r="AI208" s="80"/>
      <c r="AJ208" s="80"/>
      <c r="AK208" s="80"/>
      <c r="AL208" s="80"/>
      <c r="AM208" s="80">
        <v>0</v>
      </c>
      <c r="AN208" s="80">
        <v>0</v>
      </c>
      <c r="AO208" s="80"/>
      <c r="AP208" s="80"/>
      <c r="AQ208" s="80"/>
      <c r="AR208" s="80"/>
      <c r="AS208" s="80"/>
      <c r="AT208" s="80"/>
      <c r="AU208" s="83">
        <v>43488.9750462963</v>
      </c>
      <c r="AV208" s="85" t="s">
        <v>1271</v>
      </c>
      <c r="AW208" s="80" t="str">
        <f>REPLACE(INDEX(GroupVertices[Group],MATCH(Vertices[[#This Row],[Vertex]],GroupVertices[Vertex],0)),1,1,"")</f>
        <v>4</v>
      </c>
      <c r="AX208" s="48">
        <v>0</v>
      </c>
      <c r="AY208" s="49">
        <v>0</v>
      </c>
      <c r="AZ208" s="48">
        <v>0</v>
      </c>
      <c r="BA208" s="49">
        <v>0</v>
      </c>
      <c r="BB208" s="48">
        <v>0</v>
      </c>
      <c r="BC208" s="49">
        <v>0</v>
      </c>
      <c r="BD208" s="48">
        <v>12</v>
      </c>
      <c r="BE208" s="49">
        <v>100</v>
      </c>
      <c r="BF208" s="48">
        <v>12</v>
      </c>
      <c r="BG208" s="48"/>
      <c r="BH208" s="48"/>
      <c r="BI208" s="48"/>
      <c r="BJ208" s="48"/>
      <c r="BK208" s="48"/>
      <c r="BL208" s="48"/>
      <c r="BM208" s="121" t="s">
        <v>2755</v>
      </c>
      <c r="BN208" s="121" t="s">
        <v>2755</v>
      </c>
      <c r="BO208" s="121" t="s">
        <v>3021</v>
      </c>
      <c r="BP208" s="121" t="s">
        <v>3021</v>
      </c>
      <c r="BQ208" s="2"/>
      <c r="BR208" s="3"/>
      <c r="BS208" s="3"/>
      <c r="BT208" s="3"/>
      <c r="BU208" s="3"/>
    </row>
    <row r="209" spans="1:73" ht="15">
      <c r="A209" s="66" t="s">
        <v>444</v>
      </c>
      <c r="B209" s="67"/>
      <c r="C209" s="67"/>
      <c r="D209" s="68">
        <v>200</v>
      </c>
      <c r="E209" s="70"/>
      <c r="F209" s="67"/>
      <c r="G209" s="67"/>
      <c r="H209" s="71" t="s">
        <v>844</v>
      </c>
      <c r="I209" s="72"/>
      <c r="J209" s="72"/>
      <c r="K209" s="71" t="s">
        <v>844</v>
      </c>
      <c r="L209" s="75">
        <v>1</v>
      </c>
      <c r="M209" s="76">
        <v>8667.828125</v>
      </c>
      <c r="N209" s="76">
        <v>6173.041015625</v>
      </c>
      <c r="O209" s="77"/>
      <c r="P209" s="78"/>
      <c r="Q209" s="78"/>
      <c r="R209" s="86"/>
      <c r="S209" s="48">
        <v>0</v>
      </c>
      <c r="T209" s="48">
        <v>1</v>
      </c>
      <c r="U209" s="49">
        <v>0</v>
      </c>
      <c r="V209" s="49">
        <v>0.015873</v>
      </c>
      <c r="W209" s="49">
        <v>0</v>
      </c>
      <c r="X209" s="49">
        <v>0.452111</v>
      </c>
      <c r="Y209" s="49">
        <v>0</v>
      </c>
      <c r="Z209" s="49">
        <v>0</v>
      </c>
      <c r="AA209" s="73">
        <v>209</v>
      </c>
      <c r="AB209" s="73"/>
      <c r="AC209" s="74"/>
      <c r="AD209" s="80" t="s">
        <v>1495</v>
      </c>
      <c r="AE209" s="85" t="s">
        <v>1272</v>
      </c>
      <c r="AF209" s="80" t="s">
        <v>844</v>
      </c>
      <c r="AG209" s="80" t="s">
        <v>203</v>
      </c>
      <c r="AH209" s="80" t="s">
        <v>203</v>
      </c>
      <c r="AI209" s="80"/>
      <c r="AJ209" s="80"/>
      <c r="AK209" s="80"/>
      <c r="AL209" s="80"/>
      <c r="AM209" s="80">
        <v>0</v>
      </c>
      <c r="AN209" s="80">
        <v>0</v>
      </c>
      <c r="AO209" s="80"/>
      <c r="AP209" s="80"/>
      <c r="AQ209" s="80"/>
      <c r="AR209" s="80"/>
      <c r="AS209" s="80"/>
      <c r="AT209" s="80"/>
      <c r="AU209" s="83">
        <v>43488.973125</v>
      </c>
      <c r="AV209" s="85" t="s">
        <v>1272</v>
      </c>
      <c r="AW209" s="80" t="str">
        <f>REPLACE(INDEX(GroupVertices[Group],MATCH(Vertices[[#This Row],[Vertex]],GroupVertices[Vertex],0)),1,1,"")</f>
        <v>4</v>
      </c>
      <c r="AX209" s="48">
        <v>0</v>
      </c>
      <c r="AY209" s="49">
        <v>0</v>
      </c>
      <c r="AZ209" s="48">
        <v>0</v>
      </c>
      <c r="BA209" s="49">
        <v>0</v>
      </c>
      <c r="BB209" s="48">
        <v>0</v>
      </c>
      <c r="BC209" s="49">
        <v>0</v>
      </c>
      <c r="BD209" s="48">
        <v>7</v>
      </c>
      <c r="BE209" s="49">
        <v>100</v>
      </c>
      <c r="BF209" s="48">
        <v>7</v>
      </c>
      <c r="BG209" s="48"/>
      <c r="BH209" s="48"/>
      <c r="BI209" s="48"/>
      <c r="BJ209" s="48"/>
      <c r="BK209" s="48"/>
      <c r="BL209" s="48"/>
      <c r="BM209" s="121" t="s">
        <v>2756</v>
      </c>
      <c r="BN209" s="121" t="s">
        <v>2756</v>
      </c>
      <c r="BO209" s="121" t="s">
        <v>3022</v>
      </c>
      <c r="BP209" s="121" t="s">
        <v>3022</v>
      </c>
      <c r="BQ209" s="2"/>
      <c r="BR209" s="3"/>
      <c r="BS209" s="3"/>
      <c r="BT209" s="3"/>
      <c r="BU209" s="3"/>
    </row>
    <row r="210" spans="1:73" ht="15">
      <c r="A210" s="66" t="s">
        <v>445</v>
      </c>
      <c r="B210" s="67"/>
      <c r="C210" s="67"/>
      <c r="D210" s="68">
        <v>200</v>
      </c>
      <c r="E210" s="70"/>
      <c r="F210" s="67"/>
      <c r="G210" s="67"/>
      <c r="H210" s="71" t="s">
        <v>845</v>
      </c>
      <c r="I210" s="72"/>
      <c r="J210" s="72"/>
      <c r="K210" s="71" t="s">
        <v>845</v>
      </c>
      <c r="L210" s="75">
        <v>1</v>
      </c>
      <c r="M210" s="76">
        <v>9062.32421875</v>
      </c>
      <c r="N210" s="76">
        <v>8859.2314453125</v>
      </c>
      <c r="O210" s="77"/>
      <c r="P210" s="78"/>
      <c r="Q210" s="78"/>
      <c r="R210" s="86"/>
      <c r="S210" s="48">
        <v>0</v>
      </c>
      <c r="T210" s="48">
        <v>2</v>
      </c>
      <c r="U210" s="49">
        <v>0</v>
      </c>
      <c r="V210" s="49">
        <v>0.016129</v>
      </c>
      <c r="W210" s="49">
        <v>0</v>
      </c>
      <c r="X210" s="49">
        <v>0.73131</v>
      </c>
      <c r="Y210" s="49">
        <v>0.5</v>
      </c>
      <c r="Z210" s="49">
        <v>0</v>
      </c>
      <c r="AA210" s="73">
        <v>210</v>
      </c>
      <c r="AB210" s="73"/>
      <c r="AC210" s="74"/>
      <c r="AD210" s="80" t="s">
        <v>1495</v>
      </c>
      <c r="AE210" s="85" t="s">
        <v>1273</v>
      </c>
      <c r="AF210" s="80" t="s">
        <v>845</v>
      </c>
      <c r="AG210" s="80" t="s">
        <v>203</v>
      </c>
      <c r="AH210" s="80" t="s">
        <v>203</v>
      </c>
      <c r="AI210" s="80"/>
      <c r="AJ210" s="80"/>
      <c r="AK210" s="80"/>
      <c r="AL210" s="80"/>
      <c r="AM210" s="80">
        <v>0</v>
      </c>
      <c r="AN210" s="80">
        <v>0</v>
      </c>
      <c r="AO210" s="80"/>
      <c r="AP210" s="80"/>
      <c r="AQ210" s="80"/>
      <c r="AR210" s="80"/>
      <c r="AS210" s="80"/>
      <c r="AT210" s="80"/>
      <c r="AU210" s="83">
        <v>43488.91680555556</v>
      </c>
      <c r="AV210" s="85" t="s">
        <v>1273</v>
      </c>
      <c r="AW210" s="80" t="str">
        <f>REPLACE(INDEX(GroupVertices[Group],MATCH(Vertices[[#This Row],[Vertex]],GroupVertices[Vertex],0)),1,1,"")</f>
        <v>4</v>
      </c>
      <c r="AX210" s="48">
        <v>0</v>
      </c>
      <c r="AY210" s="49">
        <v>0</v>
      </c>
      <c r="AZ210" s="48">
        <v>0</v>
      </c>
      <c r="BA210" s="49">
        <v>0</v>
      </c>
      <c r="BB210" s="48">
        <v>0</v>
      </c>
      <c r="BC210" s="49">
        <v>0</v>
      </c>
      <c r="BD210" s="48">
        <v>30</v>
      </c>
      <c r="BE210" s="49">
        <v>100</v>
      </c>
      <c r="BF210" s="48">
        <v>30</v>
      </c>
      <c r="BG210" s="48"/>
      <c r="BH210" s="48"/>
      <c r="BI210" s="48"/>
      <c r="BJ210" s="48"/>
      <c r="BK210" s="48"/>
      <c r="BL210" s="48"/>
      <c r="BM210" s="121" t="s">
        <v>2757</v>
      </c>
      <c r="BN210" s="121" t="s">
        <v>2757</v>
      </c>
      <c r="BO210" s="121" t="s">
        <v>3023</v>
      </c>
      <c r="BP210" s="121" t="s">
        <v>3023</v>
      </c>
      <c r="BQ210" s="2"/>
      <c r="BR210" s="3"/>
      <c r="BS210" s="3"/>
      <c r="BT210" s="3"/>
      <c r="BU210" s="3"/>
    </row>
    <row r="211" spans="1:73" ht="120">
      <c r="A211" s="66" t="s">
        <v>462</v>
      </c>
      <c r="B211" s="67"/>
      <c r="C211" s="67"/>
      <c r="D211" s="68">
        <v>200</v>
      </c>
      <c r="E211" s="70"/>
      <c r="F211" s="67"/>
      <c r="G211" s="67"/>
      <c r="H211" s="50" t="s">
        <v>862</v>
      </c>
      <c r="I211" s="72"/>
      <c r="J211" s="72"/>
      <c r="K211" s="50" t="s">
        <v>862</v>
      </c>
      <c r="L211" s="75">
        <v>1</v>
      </c>
      <c r="M211" s="76">
        <v>9266.4345703125</v>
      </c>
      <c r="N211" s="76">
        <v>7941.40380859375</v>
      </c>
      <c r="O211" s="77"/>
      <c r="P211" s="78"/>
      <c r="Q211" s="78"/>
      <c r="R211" s="86"/>
      <c r="S211" s="48">
        <v>7</v>
      </c>
      <c r="T211" s="48">
        <v>1</v>
      </c>
      <c r="U211" s="49">
        <v>21</v>
      </c>
      <c r="V211" s="49">
        <v>0.017857</v>
      </c>
      <c r="W211" s="49">
        <v>0</v>
      </c>
      <c r="X211" s="49">
        <v>2.627758</v>
      </c>
      <c r="Y211" s="49">
        <v>0.125</v>
      </c>
      <c r="Z211" s="49">
        <v>0</v>
      </c>
      <c r="AA211" s="73">
        <v>211</v>
      </c>
      <c r="AB211" s="73"/>
      <c r="AC211" s="74"/>
      <c r="AD211" s="80" t="s">
        <v>1495</v>
      </c>
      <c r="AE211" s="85" t="s">
        <v>1290</v>
      </c>
      <c r="AF211" s="80" t="s">
        <v>862</v>
      </c>
      <c r="AG211" s="80" t="s">
        <v>203</v>
      </c>
      <c r="AH211" s="80" t="s">
        <v>203</v>
      </c>
      <c r="AI211" s="80"/>
      <c r="AJ211" s="80"/>
      <c r="AK211" s="80"/>
      <c r="AL211" s="80"/>
      <c r="AM211" s="80">
        <v>0</v>
      </c>
      <c r="AN211" s="80">
        <v>7</v>
      </c>
      <c r="AO211" s="80"/>
      <c r="AP211" s="80"/>
      <c r="AQ211" s="80"/>
      <c r="AR211" s="80"/>
      <c r="AS211" s="80"/>
      <c r="AT211" s="80"/>
      <c r="AU211" s="83">
        <v>43487.89778935185</v>
      </c>
      <c r="AV211" s="85" t="s">
        <v>1290</v>
      </c>
      <c r="AW211" s="80" t="str">
        <f>REPLACE(INDEX(GroupVertices[Group],MATCH(Vertices[[#This Row],[Vertex]],GroupVertices[Vertex],0)),1,1,"")</f>
        <v>4</v>
      </c>
      <c r="AX211" s="48">
        <v>0</v>
      </c>
      <c r="AY211" s="49">
        <v>0</v>
      </c>
      <c r="AZ211" s="48">
        <v>0</v>
      </c>
      <c r="BA211" s="49">
        <v>0</v>
      </c>
      <c r="BB211" s="48">
        <v>0</v>
      </c>
      <c r="BC211" s="49">
        <v>0</v>
      </c>
      <c r="BD211" s="48">
        <v>10</v>
      </c>
      <c r="BE211" s="49">
        <v>100</v>
      </c>
      <c r="BF211" s="48">
        <v>10</v>
      </c>
      <c r="BG211" s="48"/>
      <c r="BH211" s="48"/>
      <c r="BI211" s="48"/>
      <c r="BJ211" s="48"/>
      <c r="BK211" s="48"/>
      <c r="BL211" s="48"/>
      <c r="BM211" s="121" t="s">
        <v>2758</v>
      </c>
      <c r="BN211" s="121" t="s">
        <v>2758</v>
      </c>
      <c r="BO211" s="121" t="s">
        <v>3024</v>
      </c>
      <c r="BP211" s="121" t="s">
        <v>3024</v>
      </c>
      <c r="BQ211" s="2"/>
      <c r="BR211" s="3"/>
      <c r="BS211" s="3"/>
      <c r="BT211" s="3"/>
      <c r="BU211" s="3"/>
    </row>
    <row r="212" spans="1:73" ht="15">
      <c r="A212" s="66" t="s">
        <v>446</v>
      </c>
      <c r="B212" s="67"/>
      <c r="C212" s="67"/>
      <c r="D212" s="68">
        <v>200</v>
      </c>
      <c r="E212" s="70"/>
      <c r="F212" s="67"/>
      <c r="G212" s="67"/>
      <c r="H212" s="71" t="s">
        <v>846</v>
      </c>
      <c r="I212" s="72"/>
      <c r="J212" s="72"/>
      <c r="K212" s="71" t="s">
        <v>846</v>
      </c>
      <c r="L212" s="75">
        <v>1</v>
      </c>
      <c r="M212" s="76">
        <v>8632.6796875</v>
      </c>
      <c r="N212" s="76">
        <v>8812.3408203125</v>
      </c>
      <c r="O212" s="77"/>
      <c r="P212" s="78"/>
      <c r="Q212" s="78"/>
      <c r="R212" s="86"/>
      <c r="S212" s="48">
        <v>0</v>
      </c>
      <c r="T212" s="48">
        <v>2</v>
      </c>
      <c r="U212" s="49">
        <v>0</v>
      </c>
      <c r="V212" s="49">
        <v>0.016129</v>
      </c>
      <c r="W212" s="49">
        <v>0</v>
      </c>
      <c r="X212" s="49">
        <v>0.78628</v>
      </c>
      <c r="Y212" s="49">
        <v>0.5</v>
      </c>
      <c r="Z212" s="49">
        <v>0</v>
      </c>
      <c r="AA212" s="73">
        <v>212</v>
      </c>
      <c r="AB212" s="73"/>
      <c r="AC212" s="74"/>
      <c r="AD212" s="80" t="s">
        <v>1495</v>
      </c>
      <c r="AE212" s="85" t="s">
        <v>1274</v>
      </c>
      <c r="AF212" s="80" t="s">
        <v>846</v>
      </c>
      <c r="AG212" s="80" t="s">
        <v>203</v>
      </c>
      <c r="AH212" s="80" t="s">
        <v>203</v>
      </c>
      <c r="AI212" s="80"/>
      <c r="AJ212" s="80"/>
      <c r="AK212" s="80"/>
      <c r="AL212" s="80"/>
      <c r="AM212" s="80">
        <v>0</v>
      </c>
      <c r="AN212" s="80">
        <v>0</v>
      </c>
      <c r="AO212" s="80"/>
      <c r="AP212" s="80"/>
      <c r="AQ212" s="80"/>
      <c r="AR212" s="80"/>
      <c r="AS212" s="80"/>
      <c r="AT212" s="80"/>
      <c r="AU212" s="83">
        <v>43488.77216435185</v>
      </c>
      <c r="AV212" s="85" t="s">
        <v>1274</v>
      </c>
      <c r="AW212" s="80" t="str">
        <f>REPLACE(INDEX(GroupVertices[Group],MATCH(Vertices[[#This Row],[Vertex]],GroupVertices[Vertex],0)),1,1,"")</f>
        <v>4</v>
      </c>
      <c r="AX212" s="48">
        <v>1</v>
      </c>
      <c r="AY212" s="49">
        <v>50</v>
      </c>
      <c r="AZ212" s="48">
        <v>0</v>
      </c>
      <c r="BA212" s="49">
        <v>0</v>
      </c>
      <c r="BB212" s="48">
        <v>0</v>
      </c>
      <c r="BC212" s="49">
        <v>0</v>
      </c>
      <c r="BD212" s="48">
        <v>1</v>
      </c>
      <c r="BE212" s="49">
        <v>50</v>
      </c>
      <c r="BF212" s="48">
        <v>2</v>
      </c>
      <c r="BG212" s="48"/>
      <c r="BH212" s="48"/>
      <c r="BI212" s="48"/>
      <c r="BJ212" s="48"/>
      <c r="BK212" s="48"/>
      <c r="BL212" s="48"/>
      <c r="BM212" s="121" t="s">
        <v>1634</v>
      </c>
      <c r="BN212" s="121" t="s">
        <v>1634</v>
      </c>
      <c r="BO212" s="121" t="s">
        <v>1497</v>
      </c>
      <c r="BP212" s="121" t="s">
        <v>1497</v>
      </c>
      <c r="BQ212" s="2"/>
      <c r="BR212" s="3"/>
      <c r="BS212" s="3"/>
      <c r="BT212" s="3"/>
      <c r="BU212" s="3"/>
    </row>
    <row r="213" spans="1:73" ht="15">
      <c r="A213" s="66" t="s">
        <v>451</v>
      </c>
      <c r="B213" s="67"/>
      <c r="C213" s="67"/>
      <c r="D213" s="68">
        <v>210.95890410958904</v>
      </c>
      <c r="E213" s="70"/>
      <c r="F213" s="67"/>
      <c r="G213" s="67"/>
      <c r="H213" s="71" t="s">
        <v>851</v>
      </c>
      <c r="I213" s="72"/>
      <c r="J213" s="72"/>
      <c r="K213" s="71" t="s">
        <v>851</v>
      </c>
      <c r="L213" s="75">
        <v>11.670224119530417</v>
      </c>
      <c r="M213" s="76">
        <v>8498.919921875</v>
      </c>
      <c r="N213" s="76">
        <v>8251.4111328125</v>
      </c>
      <c r="O213" s="77"/>
      <c r="P213" s="78"/>
      <c r="Q213" s="78"/>
      <c r="R213" s="86"/>
      <c r="S213" s="48">
        <v>1</v>
      </c>
      <c r="T213" s="48">
        <v>1</v>
      </c>
      <c r="U213" s="49">
        <v>0</v>
      </c>
      <c r="V213" s="49">
        <v>0.016129</v>
      </c>
      <c r="W213" s="49">
        <v>0</v>
      </c>
      <c r="X213" s="49">
        <v>0.78628</v>
      </c>
      <c r="Y213" s="49">
        <v>0.5</v>
      </c>
      <c r="Z213" s="49">
        <v>0</v>
      </c>
      <c r="AA213" s="73">
        <v>213</v>
      </c>
      <c r="AB213" s="73"/>
      <c r="AC213" s="74"/>
      <c r="AD213" s="80" t="s">
        <v>1495</v>
      </c>
      <c r="AE213" s="85" t="s">
        <v>1279</v>
      </c>
      <c r="AF213" s="80" t="s">
        <v>851</v>
      </c>
      <c r="AG213" s="80" t="s">
        <v>203</v>
      </c>
      <c r="AH213" s="80" t="s">
        <v>203</v>
      </c>
      <c r="AI213" s="80"/>
      <c r="AJ213" s="80"/>
      <c r="AK213" s="80"/>
      <c r="AL213" s="80"/>
      <c r="AM213" s="80">
        <v>1</v>
      </c>
      <c r="AN213" s="80">
        <v>1</v>
      </c>
      <c r="AO213" s="80"/>
      <c r="AP213" s="80"/>
      <c r="AQ213" s="80"/>
      <c r="AR213" s="80"/>
      <c r="AS213" s="80"/>
      <c r="AT213" s="80"/>
      <c r="AU213" s="83">
        <v>43488.385416666664</v>
      </c>
      <c r="AV213" s="85" t="s">
        <v>1279</v>
      </c>
      <c r="AW213" s="80" t="str">
        <f>REPLACE(INDEX(GroupVertices[Group],MATCH(Vertices[[#This Row],[Vertex]],GroupVertices[Vertex],0)),1,1,"")</f>
        <v>4</v>
      </c>
      <c r="AX213" s="48">
        <v>0</v>
      </c>
      <c r="AY213" s="49">
        <v>0</v>
      </c>
      <c r="AZ213" s="48">
        <v>0</v>
      </c>
      <c r="BA213" s="49">
        <v>0</v>
      </c>
      <c r="BB213" s="48">
        <v>0</v>
      </c>
      <c r="BC213" s="49">
        <v>0</v>
      </c>
      <c r="BD213" s="48">
        <v>1</v>
      </c>
      <c r="BE213" s="49">
        <v>100</v>
      </c>
      <c r="BF213" s="48">
        <v>1</v>
      </c>
      <c r="BG213" s="48"/>
      <c r="BH213" s="48"/>
      <c r="BI213" s="48"/>
      <c r="BJ213" s="48"/>
      <c r="BK213" s="48"/>
      <c r="BL213" s="48"/>
      <c r="BM213" s="121" t="s">
        <v>851</v>
      </c>
      <c r="BN213" s="121" t="s">
        <v>851</v>
      </c>
      <c r="BO213" s="121" t="s">
        <v>1497</v>
      </c>
      <c r="BP213" s="121" t="s">
        <v>1497</v>
      </c>
      <c r="BQ213" s="2"/>
      <c r="BR213" s="3"/>
      <c r="BS213" s="3"/>
      <c r="BT213" s="3"/>
      <c r="BU213" s="3"/>
    </row>
    <row r="214" spans="1:73" ht="15">
      <c r="A214" s="66" t="s">
        <v>447</v>
      </c>
      <c r="B214" s="67"/>
      <c r="C214" s="67"/>
      <c r="D214" s="68">
        <v>200</v>
      </c>
      <c r="E214" s="70"/>
      <c r="F214" s="67"/>
      <c r="G214" s="67"/>
      <c r="H214" s="71" t="s">
        <v>847</v>
      </c>
      <c r="I214" s="72"/>
      <c r="J214" s="72"/>
      <c r="K214" s="71" t="s">
        <v>847</v>
      </c>
      <c r="L214" s="75">
        <v>1</v>
      </c>
      <c r="M214" s="76">
        <v>9530.861328125</v>
      </c>
      <c r="N214" s="76">
        <v>9111.5458984375</v>
      </c>
      <c r="O214" s="77"/>
      <c r="P214" s="78"/>
      <c r="Q214" s="78"/>
      <c r="R214" s="86"/>
      <c r="S214" s="48">
        <v>0</v>
      </c>
      <c r="T214" s="48">
        <v>2</v>
      </c>
      <c r="U214" s="49">
        <v>0</v>
      </c>
      <c r="V214" s="49">
        <v>0.016129</v>
      </c>
      <c r="W214" s="49">
        <v>0</v>
      </c>
      <c r="X214" s="49">
        <v>0.73131</v>
      </c>
      <c r="Y214" s="49">
        <v>0.5</v>
      </c>
      <c r="Z214" s="49">
        <v>0</v>
      </c>
      <c r="AA214" s="73">
        <v>214</v>
      </c>
      <c r="AB214" s="73"/>
      <c r="AC214" s="74"/>
      <c r="AD214" s="80" t="s">
        <v>1495</v>
      </c>
      <c r="AE214" s="85" t="s">
        <v>1275</v>
      </c>
      <c r="AF214" s="80" t="s">
        <v>847</v>
      </c>
      <c r="AG214" s="80" t="s">
        <v>203</v>
      </c>
      <c r="AH214" s="80" t="s">
        <v>203</v>
      </c>
      <c r="AI214" s="80"/>
      <c r="AJ214" s="80"/>
      <c r="AK214" s="80"/>
      <c r="AL214" s="80"/>
      <c r="AM214" s="80">
        <v>0</v>
      </c>
      <c r="AN214" s="80">
        <v>0</v>
      </c>
      <c r="AO214" s="80"/>
      <c r="AP214" s="80"/>
      <c r="AQ214" s="80"/>
      <c r="AR214" s="80"/>
      <c r="AS214" s="80"/>
      <c r="AT214" s="80"/>
      <c r="AU214" s="83">
        <v>43488.66237268518</v>
      </c>
      <c r="AV214" s="85" t="s">
        <v>1275</v>
      </c>
      <c r="AW214" s="80" t="str">
        <f>REPLACE(INDEX(GroupVertices[Group],MATCH(Vertices[[#This Row],[Vertex]],GroupVertices[Vertex],0)),1,1,"")</f>
        <v>4</v>
      </c>
      <c r="AX214" s="48">
        <v>4</v>
      </c>
      <c r="AY214" s="49">
        <v>4.49438202247191</v>
      </c>
      <c r="AZ214" s="48">
        <v>0</v>
      </c>
      <c r="BA214" s="49">
        <v>0</v>
      </c>
      <c r="BB214" s="48">
        <v>0</v>
      </c>
      <c r="BC214" s="49">
        <v>0</v>
      </c>
      <c r="BD214" s="48">
        <v>85</v>
      </c>
      <c r="BE214" s="49">
        <v>95.50561797752809</v>
      </c>
      <c r="BF214" s="48">
        <v>89</v>
      </c>
      <c r="BG214" s="48"/>
      <c r="BH214" s="48"/>
      <c r="BI214" s="48"/>
      <c r="BJ214" s="48"/>
      <c r="BK214" s="48"/>
      <c r="BL214" s="48"/>
      <c r="BM214" s="121" t="s">
        <v>2759</v>
      </c>
      <c r="BN214" s="121" t="s">
        <v>2759</v>
      </c>
      <c r="BO214" s="121" t="s">
        <v>3025</v>
      </c>
      <c r="BP214" s="121" t="s">
        <v>3025</v>
      </c>
      <c r="BQ214" s="2"/>
      <c r="BR214" s="3"/>
      <c r="BS214" s="3"/>
      <c r="BT214" s="3"/>
      <c r="BU214" s="3"/>
    </row>
    <row r="215" spans="1:73" ht="15">
      <c r="A215" s="66" t="s">
        <v>448</v>
      </c>
      <c r="B215" s="67"/>
      <c r="C215" s="67"/>
      <c r="D215" s="68">
        <v>200</v>
      </c>
      <c r="E215" s="70"/>
      <c r="F215" s="67"/>
      <c r="G215" s="67"/>
      <c r="H215" s="71" t="s">
        <v>848</v>
      </c>
      <c r="I215" s="72"/>
      <c r="J215" s="72"/>
      <c r="K215" s="71" t="s">
        <v>848</v>
      </c>
      <c r="L215" s="75">
        <v>1</v>
      </c>
      <c r="M215" s="76">
        <v>9151.1904296875</v>
      </c>
      <c r="N215" s="76">
        <v>9748.806640625</v>
      </c>
      <c r="O215" s="77"/>
      <c r="P215" s="78"/>
      <c r="Q215" s="78"/>
      <c r="R215" s="86"/>
      <c r="S215" s="48">
        <v>0</v>
      </c>
      <c r="T215" s="48">
        <v>1</v>
      </c>
      <c r="U215" s="49">
        <v>0</v>
      </c>
      <c r="V215" s="49">
        <v>0.015873</v>
      </c>
      <c r="W215" s="49">
        <v>0</v>
      </c>
      <c r="X215" s="49">
        <v>0.452111</v>
      </c>
      <c r="Y215" s="49">
        <v>0</v>
      </c>
      <c r="Z215" s="49">
        <v>0</v>
      </c>
      <c r="AA215" s="73">
        <v>215</v>
      </c>
      <c r="AB215" s="73"/>
      <c r="AC215" s="74"/>
      <c r="AD215" s="80" t="s">
        <v>1495</v>
      </c>
      <c r="AE215" s="85" t="s">
        <v>1276</v>
      </c>
      <c r="AF215" s="80" t="s">
        <v>848</v>
      </c>
      <c r="AG215" s="80" t="s">
        <v>203</v>
      </c>
      <c r="AH215" s="80" t="s">
        <v>203</v>
      </c>
      <c r="AI215" s="80"/>
      <c r="AJ215" s="80"/>
      <c r="AK215" s="80"/>
      <c r="AL215" s="80"/>
      <c r="AM215" s="80">
        <v>0</v>
      </c>
      <c r="AN215" s="80">
        <v>0</v>
      </c>
      <c r="AO215" s="80"/>
      <c r="AP215" s="80"/>
      <c r="AQ215" s="80"/>
      <c r="AR215" s="80"/>
      <c r="AS215" s="80"/>
      <c r="AT215" s="80"/>
      <c r="AU215" s="83">
        <v>43488.620891203704</v>
      </c>
      <c r="AV215" s="85" t="s">
        <v>1276</v>
      </c>
      <c r="AW215" s="80" t="str">
        <f>REPLACE(INDEX(GroupVertices[Group],MATCH(Vertices[[#This Row],[Vertex]],GroupVertices[Vertex],0)),1,1,"")</f>
        <v>4</v>
      </c>
      <c r="AX215" s="48">
        <v>0</v>
      </c>
      <c r="AY215" s="49">
        <v>0</v>
      </c>
      <c r="AZ215" s="48">
        <v>1</v>
      </c>
      <c r="BA215" s="49">
        <v>14.285714285714286</v>
      </c>
      <c r="BB215" s="48">
        <v>0</v>
      </c>
      <c r="BC215" s="49">
        <v>0</v>
      </c>
      <c r="BD215" s="48">
        <v>6</v>
      </c>
      <c r="BE215" s="49">
        <v>85.71428571428571</v>
      </c>
      <c r="BF215" s="48">
        <v>7</v>
      </c>
      <c r="BG215" s="48"/>
      <c r="BH215" s="48"/>
      <c r="BI215" s="48"/>
      <c r="BJ215" s="48"/>
      <c r="BK215" s="48"/>
      <c r="BL215" s="48"/>
      <c r="BM215" s="121" t="s">
        <v>2760</v>
      </c>
      <c r="BN215" s="121" t="s">
        <v>2760</v>
      </c>
      <c r="BO215" s="121" t="s">
        <v>3026</v>
      </c>
      <c r="BP215" s="121" t="s">
        <v>3026</v>
      </c>
      <c r="BQ215" s="2"/>
      <c r="BR215" s="3"/>
      <c r="BS215" s="3"/>
      <c r="BT215" s="3"/>
      <c r="BU215" s="3"/>
    </row>
    <row r="216" spans="1:73" ht="409.5">
      <c r="A216" s="66" t="s">
        <v>449</v>
      </c>
      <c r="B216" s="67"/>
      <c r="C216" s="67"/>
      <c r="D216" s="68">
        <v>200</v>
      </c>
      <c r="E216" s="70"/>
      <c r="F216" s="67"/>
      <c r="G216" s="67"/>
      <c r="H216" s="50" t="s">
        <v>849</v>
      </c>
      <c r="I216" s="72"/>
      <c r="J216" s="72"/>
      <c r="K216" s="50" t="s">
        <v>849</v>
      </c>
      <c r="L216" s="75">
        <v>1</v>
      </c>
      <c r="M216" s="76">
        <v>9419.482421875</v>
      </c>
      <c r="N216" s="76">
        <v>7113.34326171875</v>
      </c>
      <c r="O216" s="77"/>
      <c r="P216" s="78"/>
      <c r="Q216" s="78"/>
      <c r="R216" s="86"/>
      <c r="S216" s="48">
        <v>0</v>
      </c>
      <c r="T216" s="48">
        <v>2</v>
      </c>
      <c r="U216" s="49">
        <v>0</v>
      </c>
      <c r="V216" s="49">
        <v>0.016129</v>
      </c>
      <c r="W216" s="49">
        <v>0</v>
      </c>
      <c r="X216" s="49">
        <v>0.73131</v>
      </c>
      <c r="Y216" s="49">
        <v>0.5</v>
      </c>
      <c r="Z216" s="49">
        <v>0</v>
      </c>
      <c r="AA216" s="73">
        <v>216</v>
      </c>
      <c r="AB216" s="73"/>
      <c r="AC216" s="74"/>
      <c r="AD216" s="80" t="s">
        <v>1495</v>
      </c>
      <c r="AE216" s="85" t="s">
        <v>1277</v>
      </c>
      <c r="AF216" s="80" t="s">
        <v>849</v>
      </c>
      <c r="AG216" s="80" t="s">
        <v>203</v>
      </c>
      <c r="AH216" s="80" t="s">
        <v>203</v>
      </c>
      <c r="AI216" s="80"/>
      <c r="AJ216" s="80"/>
      <c r="AK216" s="80"/>
      <c r="AL216" s="80"/>
      <c r="AM216" s="80">
        <v>0</v>
      </c>
      <c r="AN216" s="80">
        <v>0</v>
      </c>
      <c r="AO216" s="80"/>
      <c r="AP216" s="80"/>
      <c r="AQ216" s="80"/>
      <c r="AR216" s="80"/>
      <c r="AS216" s="80"/>
      <c r="AT216" s="80"/>
      <c r="AU216" s="83">
        <v>43488.57109953704</v>
      </c>
      <c r="AV216" s="85" t="s">
        <v>1277</v>
      </c>
      <c r="AW216" s="80" t="str">
        <f>REPLACE(INDEX(GroupVertices[Group],MATCH(Vertices[[#This Row],[Vertex]],GroupVertices[Vertex],0)),1,1,"")</f>
        <v>4</v>
      </c>
      <c r="AX216" s="48">
        <v>1</v>
      </c>
      <c r="AY216" s="49">
        <v>1.075268817204301</v>
      </c>
      <c r="AZ216" s="48">
        <v>3</v>
      </c>
      <c r="BA216" s="49">
        <v>3.225806451612903</v>
      </c>
      <c r="BB216" s="48">
        <v>0</v>
      </c>
      <c r="BC216" s="49">
        <v>0</v>
      </c>
      <c r="BD216" s="48">
        <v>89</v>
      </c>
      <c r="BE216" s="49">
        <v>95.6989247311828</v>
      </c>
      <c r="BF216" s="48">
        <v>93</v>
      </c>
      <c r="BG216" s="48"/>
      <c r="BH216" s="48"/>
      <c r="BI216" s="48"/>
      <c r="BJ216" s="48"/>
      <c r="BK216" s="48"/>
      <c r="BL216" s="48"/>
      <c r="BM216" s="121" t="s">
        <v>2761</v>
      </c>
      <c r="BN216" s="121" t="s">
        <v>2761</v>
      </c>
      <c r="BO216" s="121" t="s">
        <v>3027</v>
      </c>
      <c r="BP216" s="121" t="s">
        <v>3027</v>
      </c>
      <c r="BQ216" s="2"/>
      <c r="BR216" s="3"/>
      <c r="BS216" s="3"/>
      <c r="BT216" s="3"/>
      <c r="BU216" s="3"/>
    </row>
    <row r="217" spans="1:73" ht="15">
      <c r="A217" s="66" t="s">
        <v>450</v>
      </c>
      <c r="B217" s="67"/>
      <c r="C217" s="67"/>
      <c r="D217" s="68">
        <v>200</v>
      </c>
      <c r="E217" s="70"/>
      <c r="F217" s="67"/>
      <c r="G217" s="67"/>
      <c r="H217" s="71" t="s">
        <v>850</v>
      </c>
      <c r="I217" s="72"/>
      <c r="J217" s="72"/>
      <c r="K217" s="71" t="s">
        <v>850</v>
      </c>
      <c r="L217" s="75">
        <v>1</v>
      </c>
      <c r="M217" s="76">
        <v>9268.671875</v>
      </c>
      <c r="N217" s="76">
        <v>5936.6455078125</v>
      </c>
      <c r="O217" s="77"/>
      <c r="P217" s="78"/>
      <c r="Q217" s="78"/>
      <c r="R217" s="86"/>
      <c r="S217" s="48">
        <v>0</v>
      </c>
      <c r="T217" s="48">
        <v>2</v>
      </c>
      <c r="U217" s="49">
        <v>0</v>
      </c>
      <c r="V217" s="49">
        <v>0.016129</v>
      </c>
      <c r="W217" s="49">
        <v>0</v>
      </c>
      <c r="X217" s="49">
        <v>0.78628</v>
      </c>
      <c r="Y217" s="49">
        <v>0.5</v>
      </c>
      <c r="Z217" s="49">
        <v>0</v>
      </c>
      <c r="AA217" s="73">
        <v>217</v>
      </c>
      <c r="AB217" s="73"/>
      <c r="AC217" s="74"/>
      <c r="AD217" s="80" t="s">
        <v>1495</v>
      </c>
      <c r="AE217" s="85" t="s">
        <v>1278</v>
      </c>
      <c r="AF217" s="80" t="s">
        <v>850</v>
      </c>
      <c r="AG217" s="80" t="s">
        <v>203</v>
      </c>
      <c r="AH217" s="80" t="s">
        <v>203</v>
      </c>
      <c r="AI217" s="80"/>
      <c r="AJ217" s="80"/>
      <c r="AK217" s="80"/>
      <c r="AL217" s="80"/>
      <c r="AM217" s="80">
        <v>0</v>
      </c>
      <c r="AN217" s="80">
        <v>0</v>
      </c>
      <c r="AO217" s="80"/>
      <c r="AP217" s="80"/>
      <c r="AQ217" s="80"/>
      <c r="AR217" s="80"/>
      <c r="AS217" s="80"/>
      <c r="AT217" s="80"/>
      <c r="AU217" s="83">
        <v>43488.532164351855</v>
      </c>
      <c r="AV217" s="85" t="s">
        <v>1278</v>
      </c>
      <c r="AW217" s="80" t="str">
        <f>REPLACE(INDEX(GroupVertices[Group],MATCH(Vertices[[#This Row],[Vertex]],GroupVertices[Vertex],0)),1,1,"")</f>
        <v>4</v>
      </c>
      <c r="AX217" s="48">
        <v>1</v>
      </c>
      <c r="AY217" s="49">
        <v>10</v>
      </c>
      <c r="AZ217" s="48">
        <v>1</v>
      </c>
      <c r="BA217" s="49">
        <v>10</v>
      </c>
      <c r="BB217" s="48">
        <v>0</v>
      </c>
      <c r="BC217" s="49">
        <v>0</v>
      </c>
      <c r="BD217" s="48">
        <v>8</v>
      </c>
      <c r="BE217" s="49">
        <v>80</v>
      </c>
      <c r="BF217" s="48">
        <v>10</v>
      </c>
      <c r="BG217" s="48"/>
      <c r="BH217" s="48"/>
      <c r="BI217" s="48"/>
      <c r="BJ217" s="48"/>
      <c r="BK217" s="48"/>
      <c r="BL217" s="48"/>
      <c r="BM217" s="121" t="s">
        <v>2762</v>
      </c>
      <c r="BN217" s="121" t="s">
        <v>2762</v>
      </c>
      <c r="BO217" s="121" t="s">
        <v>3028</v>
      </c>
      <c r="BP217" s="121" t="s">
        <v>3028</v>
      </c>
      <c r="BQ217" s="2"/>
      <c r="BR217" s="3"/>
      <c r="BS217" s="3"/>
      <c r="BT217" s="3"/>
      <c r="BU217" s="3"/>
    </row>
    <row r="218" spans="1:73" ht="15">
      <c r="A218" s="66" t="s">
        <v>467</v>
      </c>
      <c r="B218" s="67"/>
      <c r="C218" s="67"/>
      <c r="D218" s="68">
        <v>200</v>
      </c>
      <c r="E218" s="70"/>
      <c r="F218" s="67"/>
      <c r="G218" s="67"/>
      <c r="H218" s="71" t="s">
        <v>866</v>
      </c>
      <c r="I218" s="72"/>
      <c r="J218" s="72"/>
      <c r="K218" s="71" t="s">
        <v>866</v>
      </c>
      <c r="L218" s="75">
        <v>1</v>
      </c>
      <c r="M218" s="76">
        <v>9075.30859375</v>
      </c>
      <c r="N218" s="76">
        <v>5854.373046875</v>
      </c>
      <c r="O218" s="77"/>
      <c r="P218" s="78"/>
      <c r="Q218" s="78"/>
      <c r="R218" s="86"/>
      <c r="S218" s="48">
        <v>1</v>
      </c>
      <c r="T218" s="48">
        <v>1</v>
      </c>
      <c r="U218" s="49">
        <v>0</v>
      </c>
      <c r="V218" s="49">
        <v>0.016129</v>
      </c>
      <c r="W218" s="49">
        <v>0</v>
      </c>
      <c r="X218" s="49">
        <v>0.78628</v>
      </c>
      <c r="Y218" s="49">
        <v>0.5</v>
      </c>
      <c r="Z218" s="49">
        <v>0</v>
      </c>
      <c r="AA218" s="73">
        <v>218</v>
      </c>
      <c r="AB218" s="73"/>
      <c r="AC218" s="74"/>
      <c r="AD218" s="80" t="s">
        <v>1495</v>
      </c>
      <c r="AE218" s="85" t="s">
        <v>1295</v>
      </c>
      <c r="AF218" s="80" t="s">
        <v>866</v>
      </c>
      <c r="AG218" s="80" t="s">
        <v>203</v>
      </c>
      <c r="AH218" s="80" t="s">
        <v>203</v>
      </c>
      <c r="AI218" s="80"/>
      <c r="AJ218" s="80"/>
      <c r="AK218" s="80"/>
      <c r="AL218" s="80"/>
      <c r="AM218" s="80">
        <v>0</v>
      </c>
      <c r="AN218" s="80">
        <v>1</v>
      </c>
      <c r="AO218" s="80"/>
      <c r="AP218" s="80"/>
      <c r="AQ218" s="80"/>
      <c r="AR218" s="80"/>
      <c r="AS218" s="80"/>
      <c r="AT218" s="80"/>
      <c r="AU218" s="83">
        <v>43487.75013888889</v>
      </c>
      <c r="AV218" s="85" t="s">
        <v>1295</v>
      </c>
      <c r="AW218" s="80" t="str">
        <f>REPLACE(INDEX(GroupVertices[Group],MATCH(Vertices[[#This Row],[Vertex]],GroupVertices[Vertex],0)),1,1,"")</f>
        <v>4</v>
      </c>
      <c r="AX218" s="48">
        <v>1</v>
      </c>
      <c r="AY218" s="49">
        <v>5</v>
      </c>
      <c r="AZ218" s="48">
        <v>2</v>
      </c>
      <c r="BA218" s="49">
        <v>10</v>
      </c>
      <c r="BB218" s="48">
        <v>0</v>
      </c>
      <c r="BC218" s="49">
        <v>0</v>
      </c>
      <c r="BD218" s="48">
        <v>17</v>
      </c>
      <c r="BE218" s="49">
        <v>85</v>
      </c>
      <c r="BF218" s="48">
        <v>20</v>
      </c>
      <c r="BG218" s="48"/>
      <c r="BH218" s="48"/>
      <c r="BI218" s="48"/>
      <c r="BJ218" s="48"/>
      <c r="BK218" s="48"/>
      <c r="BL218" s="48"/>
      <c r="BM218" s="121" t="s">
        <v>2763</v>
      </c>
      <c r="BN218" s="121" t="s">
        <v>2763</v>
      </c>
      <c r="BO218" s="121" t="s">
        <v>3029</v>
      </c>
      <c r="BP218" s="121" t="s">
        <v>3029</v>
      </c>
      <c r="BQ218" s="2"/>
      <c r="BR218" s="3"/>
      <c r="BS218" s="3"/>
      <c r="BT218" s="3"/>
      <c r="BU218" s="3"/>
    </row>
    <row r="219" spans="1:73" ht="15">
      <c r="A219" s="66" t="s">
        <v>452</v>
      </c>
      <c r="B219" s="67"/>
      <c r="C219" s="67"/>
      <c r="D219" s="68">
        <v>243.83561643835617</v>
      </c>
      <c r="E219" s="70"/>
      <c r="F219" s="67"/>
      <c r="G219" s="67"/>
      <c r="H219" s="71" t="s">
        <v>852</v>
      </c>
      <c r="I219" s="72"/>
      <c r="J219" s="72"/>
      <c r="K219" s="71" t="s">
        <v>852</v>
      </c>
      <c r="L219" s="75">
        <v>43.68089647812167</v>
      </c>
      <c r="M219" s="76">
        <v>9626.962890625</v>
      </c>
      <c r="N219" s="76">
        <v>7792.3173828125</v>
      </c>
      <c r="O219" s="77"/>
      <c r="P219" s="78"/>
      <c r="Q219" s="78"/>
      <c r="R219" s="86"/>
      <c r="S219" s="48">
        <v>0</v>
      </c>
      <c r="T219" s="48">
        <v>2</v>
      </c>
      <c r="U219" s="49">
        <v>0</v>
      </c>
      <c r="V219" s="49">
        <v>0.016129</v>
      </c>
      <c r="W219" s="49">
        <v>0</v>
      </c>
      <c r="X219" s="49">
        <v>0.73131</v>
      </c>
      <c r="Y219" s="49">
        <v>0.5</v>
      </c>
      <c r="Z219" s="49">
        <v>0</v>
      </c>
      <c r="AA219" s="73">
        <v>219</v>
      </c>
      <c r="AB219" s="73"/>
      <c r="AC219" s="74"/>
      <c r="AD219" s="80" t="s">
        <v>1495</v>
      </c>
      <c r="AE219" s="85" t="s">
        <v>1280</v>
      </c>
      <c r="AF219" s="80" t="s">
        <v>852</v>
      </c>
      <c r="AG219" s="80" t="s">
        <v>203</v>
      </c>
      <c r="AH219" s="80" t="s">
        <v>203</v>
      </c>
      <c r="AI219" s="80"/>
      <c r="AJ219" s="80"/>
      <c r="AK219" s="80"/>
      <c r="AL219" s="80"/>
      <c r="AM219" s="80">
        <v>4</v>
      </c>
      <c r="AN219" s="80">
        <v>0</v>
      </c>
      <c r="AO219" s="80"/>
      <c r="AP219" s="80"/>
      <c r="AQ219" s="80"/>
      <c r="AR219" s="80"/>
      <c r="AS219" s="80"/>
      <c r="AT219" s="80"/>
      <c r="AU219" s="83">
        <v>43488.37868055556</v>
      </c>
      <c r="AV219" s="85" t="s">
        <v>1280</v>
      </c>
      <c r="AW219" s="80" t="str">
        <f>REPLACE(INDEX(GroupVertices[Group],MATCH(Vertices[[#This Row],[Vertex]],GroupVertices[Vertex],0)),1,1,"")</f>
        <v>4</v>
      </c>
      <c r="AX219" s="48">
        <v>1</v>
      </c>
      <c r="AY219" s="49">
        <v>2.272727272727273</v>
      </c>
      <c r="AZ219" s="48">
        <v>0</v>
      </c>
      <c r="BA219" s="49">
        <v>0</v>
      </c>
      <c r="BB219" s="48">
        <v>0</v>
      </c>
      <c r="BC219" s="49">
        <v>0</v>
      </c>
      <c r="BD219" s="48">
        <v>43</v>
      </c>
      <c r="BE219" s="49">
        <v>97.72727272727273</v>
      </c>
      <c r="BF219" s="48">
        <v>44</v>
      </c>
      <c r="BG219" s="48"/>
      <c r="BH219" s="48"/>
      <c r="BI219" s="48"/>
      <c r="BJ219" s="48"/>
      <c r="BK219" s="48"/>
      <c r="BL219" s="48"/>
      <c r="BM219" s="121" t="s">
        <v>2764</v>
      </c>
      <c r="BN219" s="121" t="s">
        <v>2764</v>
      </c>
      <c r="BO219" s="121" t="s">
        <v>3030</v>
      </c>
      <c r="BP219" s="121" t="s">
        <v>3030</v>
      </c>
      <c r="BQ219" s="2"/>
      <c r="BR219" s="3"/>
      <c r="BS219" s="3"/>
      <c r="BT219" s="3"/>
      <c r="BU219" s="3"/>
    </row>
    <row r="220" spans="1:73" ht="165">
      <c r="A220" s="66" t="s">
        <v>453</v>
      </c>
      <c r="B220" s="67"/>
      <c r="C220" s="67"/>
      <c r="D220" s="68">
        <v>243.83561643835617</v>
      </c>
      <c r="E220" s="70"/>
      <c r="F220" s="67"/>
      <c r="G220" s="67"/>
      <c r="H220" s="50" t="s">
        <v>853</v>
      </c>
      <c r="I220" s="72"/>
      <c r="J220" s="72"/>
      <c r="K220" s="50" t="s">
        <v>853</v>
      </c>
      <c r="L220" s="75">
        <v>43.68089647812167</v>
      </c>
      <c r="M220" s="76">
        <v>9450.69921875</v>
      </c>
      <c r="N220" s="76">
        <v>8555.0419921875</v>
      </c>
      <c r="O220" s="77"/>
      <c r="P220" s="78"/>
      <c r="Q220" s="78"/>
      <c r="R220" s="86"/>
      <c r="S220" s="48">
        <v>0</v>
      </c>
      <c r="T220" s="48">
        <v>2</v>
      </c>
      <c r="U220" s="49">
        <v>0</v>
      </c>
      <c r="V220" s="49">
        <v>0.016129</v>
      </c>
      <c r="W220" s="49">
        <v>0</v>
      </c>
      <c r="X220" s="49">
        <v>0.73131</v>
      </c>
      <c r="Y220" s="49">
        <v>0.5</v>
      </c>
      <c r="Z220" s="49">
        <v>0</v>
      </c>
      <c r="AA220" s="73">
        <v>220</v>
      </c>
      <c r="AB220" s="73"/>
      <c r="AC220" s="74"/>
      <c r="AD220" s="80" t="s">
        <v>1495</v>
      </c>
      <c r="AE220" s="85" t="s">
        <v>1281</v>
      </c>
      <c r="AF220" s="80" t="s">
        <v>853</v>
      </c>
      <c r="AG220" s="80" t="s">
        <v>203</v>
      </c>
      <c r="AH220" s="80" t="s">
        <v>203</v>
      </c>
      <c r="AI220" s="80"/>
      <c r="AJ220" s="80"/>
      <c r="AK220" s="80"/>
      <c r="AL220" s="80"/>
      <c r="AM220" s="80">
        <v>4</v>
      </c>
      <c r="AN220" s="80">
        <v>0</v>
      </c>
      <c r="AO220" s="80"/>
      <c r="AP220" s="80"/>
      <c r="AQ220" s="80"/>
      <c r="AR220" s="80"/>
      <c r="AS220" s="80"/>
      <c r="AT220" s="80"/>
      <c r="AU220" s="83">
        <v>43488.358252314814</v>
      </c>
      <c r="AV220" s="85" t="s">
        <v>1281</v>
      </c>
      <c r="AW220" s="80" t="str">
        <f>REPLACE(INDEX(GroupVertices[Group],MATCH(Vertices[[#This Row],[Vertex]],GroupVertices[Vertex],0)),1,1,"")</f>
        <v>4</v>
      </c>
      <c r="AX220" s="48">
        <v>0</v>
      </c>
      <c r="AY220" s="49">
        <v>0</v>
      </c>
      <c r="AZ220" s="48">
        <v>1</v>
      </c>
      <c r="BA220" s="49">
        <v>7.6923076923076925</v>
      </c>
      <c r="BB220" s="48">
        <v>0</v>
      </c>
      <c r="BC220" s="49">
        <v>0</v>
      </c>
      <c r="BD220" s="48">
        <v>12</v>
      </c>
      <c r="BE220" s="49">
        <v>92.3076923076923</v>
      </c>
      <c r="BF220" s="48">
        <v>13</v>
      </c>
      <c r="BG220" s="48"/>
      <c r="BH220" s="48"/>
      <c r="BI220" s="48"/>
      <c r="BJ220" s="48"/>
      <c r="BK220" s="48"/>
      <c r="BL220" s="48"/>
      <c r="BM220" s="121" t="s">
        <v>2765</v>
      </c>
      <c r="BN220" s="121" t="s">
        <v>2765</v>
      </c>
      <c r="BO220" s="121" t="s">
        <v>3031</v>
      </c>
      <c r="BP220" s="121" t="s">
        <v>3031</v>
      </c>
      <c r="BQ220" s="2"/>
      <c r="BR220" s="3"/>
      <c r="BS220" s="3"/>
      <c r="BT220" s="3"/>
      <c r="BU220" s="3"/>
    </row>
    <row r="221" spans="1:73" ht="15">
      <c r="A221" s="66" t="s">
        <v>454</v>
      </c>
      <c r="B221" s="67"/>
      <c r="C221" s="67"/>
      <c r="D221" s="68">
        <v>200</v>
      </c>
      <c r="E221" s="70"/>
      <c r="F221" s="67"/>
      <c r="G221" s="67"/>
      <c r="H221" s="71" t="s">
        <v>854</v>
      </c>
      <c r="I221" s="72"/>
      <c r="J221" s="72"/>
      <c r="K221" s="71" t="s">
        <v>854</v>
      </c>
      <c r="L221" s="75">
        <v>1</v>
      </c>
      <c r="M221" s="76">
        <v>8431.3017578125</v>
      </c>
      <c r="N221" s="76">
        <v>9476.0986328125</v>
      </c>
      <c r="O221" s="77"/>
      <c r="P221" s="78"/>
      <c r="Q221" s="78"/>
      <c r="R221" s="86"/>
      <c r="S221" s="48">
        <v>0</v>
      </c>
      <c r="T221" s="48">
        <v>2</v>
      </c>
      <c r="U221" s="49">
        <v>0</v>
      </c>
      <c r="V221" s="49">
        <v>0.016129</v>
      </c>
      <c r="W221" s="49">
        <v>0</v>
      </c>
      <c r="X221" s="49">
        <v>0.78628</v>
      </c>
      <c r="Y221" s="49">
        <v>0.5</v>
      </c>
      <c r="Z221" s="49">
        <v>0</v>
      </c>
      <c r="AA221" s="73">
        <v>221</v>
      </c>
      <c r="AB221" s="73"/>
      <c r="AC221" s="74"/>
      <c r="AD221" s="80" t="s">
        <v>1495</v>
      </c>
      <c r="AE221" s="85" t="s">
        <v>1282</v>
      </c>
      <c r="AF221" s="80" t="s">
        <v>854</v>
      </c>
      <c r="AG221" s="80" t="s">
        <v>203</v>
      </c>
      <c r="AH221" s="80" t="s">
        <v>203</v>
      </c>
      <c r="AI221" s="80"/>
      <c r="AJ221" s="80"/>
      <c r="AK221" s="80"/>
      <c r="AL221" s="80"/>
      <c r="AM221" s="80">
        <v>0</v>
      </c>
      <c r="AN221" s="80">
        <v>0</v>
      </c>
      <c r="AO221" s="80"/>
      <c r="AP221" s="80"/>
      <c r="AQ221" s="80"/>
      <c r="AR221" s="80"/>
      <c r="AS221" s="80"/>
      <c r="AT221" s="80"/>
      <c r="AU221" s="83">
        <v>43488.354583333334</v>
      </c>
      <c r="AV221" s="85" t="s">
        <v>1282</v>
      </c>
      <c r="AW221" s="80" t="str">
        <f>REPLACE(INDEX(GroupVertices[Group],MATCH(Vertices[[#This Row],[Vertex]],GroupVertices[Vertex],0)),1,1,"")</f>
        <v>4</v>
      </c>
      <c r="AX221" s="48">
        <v>0</v>
      </c>
      <c r="AY221" s="49">
        <v>0</v>
      </c>
      <c r="AZ221" s="48">
        <v>0</v>
      </c>
      <c r="BA221" s="49">
        <v>0</v>
      </c>
      <c r="BB221" s="48">
        <v>0</v>
      </c>
      <c r="BC221" s="49">
        <v>0</v>
      </c>
      <c r="BD221" s="48">
        <v>1</v>
      </c>
      <c r="BE221" s="49">
        <v>100</v>
      </c>
      <c r="BF221" s="48">
        <v>1</v>
      </c>
      <c r="BG221" s="48"/>
      <c r="BH221" s="48"/>
      <c r="BI221" s="48"/>
      <c r="BJ221" s="48"/>
      <c r="BK221" s="48"/>
      <c r="BL221" s="48"/>
      <c r="BM221" s="121" t="s">
        <v>2766</v>
      </c>
      <c r="BN221" s="121" t="s">
        <v>2766</v>
      </c>
      <c r="BO221" s="121" t="s">
        <v>1497</v>
      </c>
      <c r="BP221" s="121" t="s">
        <v>1497</v>
      </c>
      <c r="BQ221" s="2"/>
      <c r="BR221" s="3"/>
      <c r="BS221" s="3"/>
      <c r="BT221" s="3"/>
      <c r="BU221" s="3"/>
    </row>
    <row r="222" spans="1:73" ht="15">
      <c r="A222" s="66" t="s">
        <v>470</v>
      </c>
      <c r="B222" s="67"/>
      <c r="C222" s="67"/>
      <c r="D222" s="68">
        <v>210.95890410958904</v>
      </c>
      <c r="E222" s="70"/>
      <c r="F222" s="67"/>
      <c r="G222" s="67"/>
      <c r="H222" s="71" t="s">
        <v>869</v>
      </c>
      <c r="I222" s="72"/>
      <c r="J222" s="72"/>
      <c r="K222" s="71" t="s">
        <v>869</v>
      </c>
      <c r="L222" s="75">
        <v>11.670224119530417</v>
      </c>
      <c r="M222" s="76">
        <v>8270.69140625</v>
      </c>
      <c r="N222" s="76">
        <v>9141.3203125</v>
      </c>
      <c r="O222" s="77"/>
      <c r="P222" s="78"/>
      <c r="Q222" s="78"/>
      <c r="R222" s="86"/>
      <c r="S222" s="48">
        <v>1</v>
      </c>
      <c r="T222" s="48">
        <v>1</v>
      </c>
      <c r="U222" s="49">
        <v>0</v>
      </c>
      <c r="V222" s="49">
        <v>0.016129</v>
      </c>
      <c r="W222" s="49">
        <v>0</v>
      </c>
      <c r="X222" s="49">
        <v>0.78628</v>
      </c>
      <c r="Y222" s="49">
        <v>0.5</v>
      </c>
      <c r="Z222" s="49">
        <v>0</v>
      </c>
      <c r="AA222" s="73">
        <v>222</v>
      </c>
      <c r="AB222" s="73"/>
      <c r="AC222" s="74"/>
      <c r="AD222" s="80" t="s">
        <v>1495</v>
      </c>
      <c r="AE222" s="85" t="s">
        <v>1298</v>
      </c>
      <c r="AF222" s="80" t="s">
        <v>869</v>
      </c>
      <c r="AG222" s="80" t="s">
        <v>203</v>
      </c>
      <c r="AH222" s="80" t="s">
        <v>203</v>
      </c>
      <c r="AI222" s="80"/>
      <c r="AJ222" s="80"/>
      <c r="AK222" s="80"/>
      <c r="AL222" s="80"/>
      <c r="AM222" s="80">
        <v>1</v>
      </c>
      <c r="AN222" s="80">
        <v>1</v>
      </c>
      <c r="AO222" s="80"/>
      <c r="AP222" s="80"/>
      <c r="AQ222" s="80"/>
      <c r="AR222" s="80"/>
      <c r="AS222" s="80"/>
      <c r="AT222" s="80"/>
      <c r="AU222" s="83">
        <v>43487.65096064815</v>
      </c>
      <c r="AV222" s="85" t="s">
        <v>1298</v>
      </c>
      <c r="AW222" s="80" t="str">
        <f>REPLACE(INDEX(GroupVertices[Group],MATCH(Vertices[[#This Row],[Vertex]],GroupVertices[Vertex],0)),1,1,"")</f>
        <v>4</v>
      </c>
      <c r="AX222" s="48">
        <v>0</v>
      </c>
      <c r="AY222" s="49">
        <v>0</v>
      </c>
      <c r="AZ222" s="48">
        <v>0</v>
      </c>
      <c r="BA222" s="49">
        <v>0</v>
      </c>
      <c r="BB222" s="48">
        <v>0</v>
      </c>
      <c r="BC222" s="49">
        <v>0</v>
      </c>
      <c r="BD222" s="48">
        <v>10</v>
      </c>
      <c r="BE222" s="49">
        <v>100</v>
      </c>
      <c r="BF222" s="48">
        <v>10</v>
      </c>
      <c r="BG222" s="48"/>
      <c r="BH222" s="48"/>
      <c r="BI222" s="48"/>
      <c r="BJ222" s="48"/>
      <c r="BK222" s="48"/>
      <c r="BL222" s="48"/>
      <c r="BM222" s="121" t="s">
        <v>2767</v>
      </c>
      <c r="BN222" s="121" t="s">
        <v>2767</v>
      </c>
      <c r="BO222" s="121" t="s">
        <v>3032</v>
      </c>
      <c r="BP222" s="121" t="s">
        <v>3032</v>
      </c>
      <c r="BQ222" s="2"/>
      <c r="BR222" s="3"/>
      <c r="BS222" s="3"/>
      <c r="BT222" s="3"/>
      <c r="BU222" s="3"/>
    </row>
    <row r="223" spans="1:73" ht="15">
      <c r="A223" s="66" t="s">
        <v>455</v>
      </c>
      <c r="B223" s="67"/>
      <c r="C223" s="67"/>
      <c r="D223" s="68">
        <v>210.95890410958904</v>
      </c>
      <c r="E223" s="70"/>
      <c r="F223" s="67"/>
      <c r="G223" s="67"/>
      <c r="H223" s="71" t="s">
        <v>855</v>
      </c>
      <c r="I223" s="72"/>
      <c r="J223" s="72"/>
      <c r="K223" s="71" t="s">
        <v>855</v>
      </c>
      <c r="L223" s="75">
        <v>11.670224119530417</v>
      </c>
      <c r="M223" s="76">
        <v>8239.591796875</v>
      </c>
      <c r="N223" s="76">
        <v>6498.66455078125</v>
      </c>
      <c r="O223" s="77"/>
      <c r="P223" s="78"/>
      <c r="Q223" s="78"/>
      <c r="R223" s="86"/>
      <c r="S223" s="48">
        <v>0</v>
      </c>
      <c r="T223" s="48">
        <v>1</v>
      </c>
      <c r="U223" s="49">
        <v>0</v>
      </c>
      <c r="V223" s="49">
        <v>0.015873</v>
      </c>
      <c r="W223" s="49">
        <v>0</v>
      </c>
      <c r="X223" s="49">
        <v>0.452111</v>
      </c>
      <c r="Y223" s="49">
        <v>0</v>
      </c>
      <c r="Z223" s="49">
        <v>0</v>
      </c>
      <c r="AA223" s="73">
        <v>223</v>
      </c>
      <c r="AB223" s="73"/>
      <c r="AC223" s="74"/>
      <c r="AD223" s="80" t="s">
        <v>1495</v>
      </c>
      <c r="AE223" s="85" t="s">
        <v>1283</v>
      </c>
      <c r="AF223" s="80" t="s">
        <v>855</v>
      </c>
      <c r="AG223" s="80" t="s">
        <v>203</v>
      </c>
      <c r="AH223" s="80" t="s">
        <v>203</v>
      </c>
      <c r="AI223" s="80"/>
      <c r="AJ223" s="80"/>
      <c r="AK223" s="80"/>
      <c r="AL223" s="80"/>
      <c r="AM223" s="80">
        <v>1</v>
      </c>
      <c r="AN223" s="80">
        <v>0</v>
      </c>
      <c r="AO223" s="80"/>
      <c r="AP223" s="80"/>
      <c r="AQ223" s="80"/>
      <c r="AR223" s="80"/>
      <c r="AS223" s="80"/>
      <c r="AT223" s="80"/>
      <c r="AU223" s="83">
        <v>43488.323379629626</v>
      </c>
      <c r="AV223" s="85" t="s">
        <v>1283</v>
      </c>
      <c r="AW223" s="80" t="str">
        <f>REPLACE(INDEX(GroupVertices[Group],MATCH(Vertices[[#This Row],[Vertex]],GroupVertices[Vertex],0)),1,1,"")</f>
        <v>4</v>
      </c>
      <c r="AX223" s="48">
        <v>0</v>
      </c>
      <c r="AY223" s="49">
        <v>0</v>
      </c>
      <c r="AZ223" s="48">
        <v>0</v>
      </c>
      <c r="BA223" s="49">
        <v>0</v>
      </c>
      <c r="BB223" s="48">
        <v>0</v>
      </c>
      <c r="BC223" s="49">
        <v>0</v>
      </c>
      <c r="BD223" s="48">
        <v>10</v>
      </c>
      <c r="BE223" s="49">
        <v>100</v>
      </c>
      <c r="BF223" s="48">
        <v>10</v>
      </c>
      <c r="BG223" s="48"/>
      <c r="BH223" s="48"/>
      <c r="BI223" s="48"/>
      <c r="BJ223" s="48"/>
      <c r="BK223" s="48"/>
      <c r="BL223" s="48"/>
      <c r="BM223" s="121" t="s">
        <v>2768</v>
      </c>
      <c r="BN223" s="121" t="s">
        <v>2768</v>
      </c>
      <c r="BO223" s="121" t="s">
        <v>3033</v>
      </c>
      <c r="BP223" s="121" t="s">
        <v>3033</v>
      </c>
      <c r="BQ223" s="2"/>
      <c r="BR223" s="3"/>
      <c r="BS223" s="3"/>
      <c r="BT223" s="3"/>
      <c r="BU223" s="3"/>
    </row>
    <row r="224" spans="1:73" ht="15">
      <c r="A224" s="66" t="s">
        <v>456</v>
      </c>
      <c r="B224" s="67"/>
      <c r="C224" s="67"/>
      <c r="D224" s="68">
        <v>200</v>
      </c>
      <c r="E224" s="70"/>
      <c r="F224" s="67"/>
      <c r="G224" s="67"/>
      <c r="H224" s="71" t="s">
        <v>856</v>
      </c>
      <c r="I224" s="72"/>
      <c r="J224" s="72"/>
      <c r="K224" s="71" t="s">
        <v>856</v>
      </c>
      <c r="L224" s="75">
        <v>1</v>
      </c>
      <c r="M224" s="76">
        <v>9104.2529296875</v>
      </c>
      <c r="N224" s="76">
        <v>6833.24072265625</v>
      </c>
      <c r="O224" s="77"/>
      <c r="P224" s="78"/>
      <c r="Q224" s="78"/>
      <c r="R224" s="86"/>
      <c r="S224" s="48">
        <v>0</v>
      </c>
      <c r="T224" s="48">
        <v>2</v>
      </c>
      <c r="U224" s="49">
        <v>0</v>
      </c>
      <c r="V224" s="49">
        <v>0.016129</v>
      </c>
      <c r="W224" s="49">
        <v>0</v>
      </c>
      <c r="X224" s="49">
        <v>0.73131</v>
      </c>
      <c r="Y224" s="49">
        <v>0.5</v>
      </c>
      <c r="Z224" s="49">
        <v>0</v>
      </c>
      <c r="AA224" s="73">
        <v>224</v>
      </c>
      <c r="AB224" s="73"/>
      <c r="AC224" s="74"/>
      <c r="AD224" s="80" t="s">
        <v>1495</v>
      </c>
      <c r="AE224" s="85" t="s">
        <v>1284</v>
      </c>
      <c r="AF224" s="80" t="s">
        <v>856</v>
      </c>
      <c r="AG224" s="80" t="s">
        <v>203</v>
      </c>
      <c r="AH224" s="80" t="s">
        <v>203</v>
      </c>
      <c r="AI224" s="80"/>
      <c r="AJ224" s="80"/>
      <c r="AK224" s="80"/>
      <c r="AL224" s="80"/>
      <c r="AM224" s="80">
        <v>0</v>
      </c>
      <c r="AN224" s="80">
        <v>0</v>
      </c>
      <c r="AO224" s="80"/>
      <c r="AP224" s="80"/>
      <c r="AQ224" s="80"/>
      <c r="AR224" s="80"/>
      <c r="AS224" s="80"/>
      <c r="AT224" s="80"/>
      <c r="AU224" s="83">
        <v>43488.2865625</v>
      </c>
      <c r="AV224" s="85" t="s">
        <v>1284</v>
      </c>
      <c r="AW224" s="80" t="str">
        <f>REPLACE(INDEX(GroupVertices[Group],MATCH(Vertices[[#This Row],[Vertex]],GroupVertices[Vertex],0)),1,1,"")</f>
        <v>4</v>
      </c>
      <c r="AX224" s="48">
        <v>0</v>
      </c>
      <c r="AY224" s="49">
        <v>0</v>
      </c>
      <c r="AZ224" s="48">
        <v>1</v>
      </c>
      <c r="BA224" s="49">
        <v>2.5</v>
      </c>
      <c r="BB224" s="48">
        <v>0</v>
      </c>
      <c r="BC224" s="49">
        <v>0</v>
      </c>
      <c r="BD224" s="48">
        <v>39</v>
      </c>
      <c r="BE224" s="49">
        <v>97.5</v>
      </c>
      <c r="BF224" s="48">
        <v>40</v>
      </c>
      <c r="BG224" s="48"/>
      <c r="BH224" s="48"/>
      <c r="BI224" s="48"/>
      <c r="BJ224" s="48"/>
      <c r="BK224" s="48"/>
      <c r="BL224" s="48"/>
      <c r="BM224" s="121" t="s">
        <v>2769</v>
      </c>
      <c r="BN224" s="121" t="s">
        <v>2769</v>
      </c>
      <c r="BO224" s="121" t="s">
        <v>3034</v>
      </c>
      <c r="BP224" s="121" t="s">
        <v>3034</v>
      </c>
      <c r="BQ224" s="2"/>
      <c r="BR224" s="3"/>
      <c r="BS224" s="3"/>
      <c r="BT224" s="3"/>
      <c r="BU224" s="3"/>
    </row>
    <row r="225" spans="1:73" ht="15">
      <c r="A225" s="66" t="s">
        <v>457</v>
      </c>
      <c r="B225" s="67"/>
      <c r="C225" s="67"/>
      <c r="D225" s="68">
        <v>276.71232876712327</v>
      </c>
      <c r="E225" s="70"/>
      <c r="F225" s="67"/>
      <c r="G225" s="67"/>
      <c r="H225" s="71" t="s">
        <v>857</v>
      </c>
      <c r="I225" s="72"/>
      <c r="J225" s="72"/>
      <c r="K225" s="71" t="s">
        <v>857</v>
      </c>
      <c r="L225" s="75">
        <v>75.69156883671292</v>
      </c>
      <c r="M225" s="76">
        <v>9871.6240234375</v>
      </c>
      <c r="N225" s="76">
        <v>8041.486328125</v>
      </c>
      <c r="O225" s="77"/>
      <c r="P225" s="78"/>
      <c r="Q225" s="78"/>
      <c r="R225" s="86"/>
      <c r="S225" s="48">
        <v>0</v>
      </c>
      <c r="T225" s="48">
        <v>1</v>
      </c>
      <c r="U225" s="49">
        <v>0</v>
      </c>
      <c r="V225" s="49">
        <v>0.015873</v>
      </c>
      <c r="W225" s="49">
        <v>0</v>
      </c>
      <c r="X225" s="49">
        <v>0.452111</v>
      </c>
      <c r="Y225" s="49">
        <v>0</v>
      </c>
      <c r="Z225" s="49">
        <v>0</v>
      </c>
      <c r="AA225" s="73">
        <v>225</v>
      </c>
      <c r="AB225" s="73"/>
      <c r="AC225" s="74"/>
      <c r="AD225" s="80" t="s">
        <v>1495</v>
      </c>
      <c r="AE225" s="85" t="s">
        <v>1285</v>
      </c>
      <c r="AF225" s="80" t="s">
        <v>857</v>
      </c>
      <c r="AG225" s="80" t="s">
        <v>203</v>
      </c>
      <c r="AH225" s="80" t="s">
        <v>203</v>
      </c>
      <c r="AI225" s="80"/>
      <c r="AJ225" s="80"/>
      <c r="AK225" s="80"/>
      <c r="AL225" s="80"/>
      <c r="AM225" s="80">
        <v>7</v>
      </c>
      <c r="AN225" s="80">
        <v>0</v>
      </c>
      <c r="AO225" s="80"/>
      <c r="AP225" s="80"/>
      <c r="AQ225" s="80"/>
      <c r="AR225" s="80"/>
      <c r="AS225" s="80"/>
      <c r="AT225" s="80"/>
      <c r="AU225" s="83">
        <v>43488.02465277778</v>
      </c>
      <c r="AV225" s="85" t="s">
        <v>1285</v>
      </c>
      <c r="AW225" s="80" t="str">
        <f>REPLACE(INDEX(GroupVertices[Group],MATCH(Vertices[[#This Row],[Vertex]],GroupVertices[Vertex],0)),1,1,"")</f>
        <v>4</v>
      </c>
      <c r="AX225" s="48">
        <v>1</v>
      </c>
      <c r="AY225" s="49">
        <v>8.333333333333334</v>
      </c>
      <c r="AZ225" s="48">
        <v>1</v>
      </c>
      <c r="BA225" s="49">
        <v>8.333333333333334</v>
      </c>
      <c r="BB225" s="48">
        <v>0</v>
      </c>
      <c r="BC225" s="49">
        <v>0</v>
      </c>
      <c r="BD225" s="48">
        <v>10</v>
      </c>
      <c r="BE225" s="49">
        <v>83.33333333333333</v>
      </c>
      <c r="BF225" s="48">
        <v>12</v>
      </c>
      <c r="BG225" s="48"/>
      <c r="BH225" s="48"/>
      <c r="BI225" s="48"/>
      <c r="BJ225" s="48"/>
      <c r="BK225" s="48"/>
      <c r="BL225" s="48"/>
      <c r="BM225" s="121" t="s">
        <v>2770</v>
      </c>
      <c r="BN225" s="121" t="s">
        <v>2770</v>
      </c>
      <c r="BO225" s="121" t="s">
        <v>3035</v>
      </c>
      <c r="BP225" s="121" t="s">
        <v>3035</v>
      </c>
      <c r="BQ225" s="2"/>
      <c r="BR225" s="3"/>
      <c r="BS225" s="3"/>
      <c r="BT225" s="3"/>
      <c r="BU225" s="3"/>
    </row>
    <row r="226" spans="1:73" ht="15">
      <c r="A226" s="66" t="s">
        <v>458</v>
      </c>
      <c r="B226" s="67"/>
      <c r="C226" s="67"/>
      <c r="D226" s="68">
        <v>200</v>
      </c>
      <c r="E226" s="70"/>
      <c r="F226" s="67"/>
      <c r="G226" s="67"/>
      <c r="H226" s="71" t="s">
        <v>858</v>
      </c>
      <c r="I226" s="72"/>
      <c r="J226" s="72"/>
      <c r="K226" s="71" t="s">
        <v>858</v>
      </c>
      <c r="L226" s="75">
        <v>1</v>
      </c>
      <c r="M226" s="76">
        <v>9695.6298828125</v>
      </c>
      <c r="N226" s="76">
        <v>6648.1923828125</v>
      </c>
      <c r="O226" s="77"/>
      <c r="P226" s="78"/>
      <c r="Q226" s="78"/>
      <c r="R226" s="86"/>
      <c r="S226" s="48">
        <v>0</v>
      </c>
      <c r="T226" s="48">
        <v>1</v>
      </c>
      <c r="U226" s="49">
        <v>0</v>
      </c>
      <c r="V226" s="49">
        <v>0.015873</v>
      </c>
      <c r="W226" s="49">
        <v>0</v>
      </c>
      <c r="X226" s="49">
        <v>0.452111</v>
      </c>
      <c r="Y226" s="49">
        <v>0</v>
      </c>
      <c r="Z226" s="49">
        <v>0</v>
      </c>
      <c r="AA226" s="73">
        <v>226</v>
      </c>
      <c r="AB226" s="73"/>
      <c r="AC226" s="74"/>
      <c r="AD226" s="80" t="s">
        <v>1495</v>
      </c>
      <c r="AE226" s="85" t="s">
        <v>1286</v>
      </c>
      <c r="AF226" s="80" t="s">
        <v>858</v>
      </c>
      <c r="AG226" s="80" t="s">
        <v>203</v>
      </c>
      <c r="AH226" s="80" t="s">
        <v>203</v>
      </c>
      <c r="AI226" s="80"/>
      <c r="AJ226" s="80"/>
      <c r="AK226" s="80"/>
      <c r="AL226" s="80"/>
      <c r="AM226" s="80">
        <v>0</v>
      </c>
      <c r="AN226" s="80">
        <v>0</v>
      </c>
      <c r="AO226" s="80"/>
      <c r="AP226" s="80"/>
      <c r="AQ226" s="80"/>
      <c r="AR226" s="80"/>
      <c r="AS226" s="80"/>
      <c r="AT226" s="80"/>
      <c r="AU226" s="83">
        <v>43488.01336805556</v>
      </c>
      <c r="AV226" s="85" t="s">
        <v>1286</v>
      </c>
      <c r="AW226" s="80" t="str">
        <f>REPLACE(INDEX(GroupVertices[Group],MATCH(Vertices[[#This Row],[Vertex]],GroupVertices[Vertex],0)),1,1,"")</f>
        <v>4</v>
      </c>
      <c r="AX226" s="48">
        <v>1</v>
      </c>
      <c r="AY226" s="49">
        <v>14.285714285714286</v>
      </c>
      <c r="AZ226" s="48">
        <v>1</v>
      </c>
      <c r="BA226" s="49">
        <v>14.285714285714286</v>
      </c>
      <c r="BB226" s="48">
        <v>0</v>
      </c>
      <c r="BC226" s="49">
        <v>0</v>
      </c>
      <c r="BD226" s="48">
        <v>5</v>
      </c>
      <c r="BE226" s="49">
        <v>71.42857142857143</v>
      </c>
      <c r="BF226" s="48">
        <v>7</v>
      </c>
      <c r="BG226" s="48"/>
      <c r="BH226" s="48"/>
      <c r="BI226" s="48"/>
      <c r="BJ226" s="48"/>
      <c r="BK226" s="48"/>
      <c r="BL226" s="48"/>
      <c r="BM226" s="121" t="s">
        <v>3259</v>
      </c>
      <c r="BN226" s="121" t="s">
        <v>3259</v>
      </c>
      <c r="BO226" s="121" t="s">
        <v>3321</v>
      </c>
      <c r="BP226" s="121" t="s">
        <v>3321</v>
      </c>
      <c r="BQ226" s="2"/>
      <c r="BR226" s="3"/>
      <c r="BS226" s="3"/>
      <c r="BT226" s="3"/>
      <c r="BU226" s="3"/>
    </row>
    <row r="227" spans="1:73" ht="15">
      <c r="A227" s="66" t="s">
        <v>459</v>
      </c>
      <c r="B227" s="67"/>
      <c r="C227" s="67"/>
      <c r="D227" s="68">
        <v>243.83561643835617</v>
      </c>
      <c r="E227" s="70"/>
      <c r="F227" s="67"/>
      <c r="G227" s="67"/>
      <c r="H227" s="71" t="s">
        <v>859</v>
      </c>
      <c r="I227" s="72"/>
      <c r="J227" s="72"/>
      <c r="K227" s="71" t="s">
        <v>859</v>
      </c>
      <c r="L227" s="75">
        <v>43.68089647812167</v>
      </c>
      <c r="M227" s="76">
        <v>8785.7587890625</v>
      </c>
      <c r="N227" s="76">
        <v>7157.65966796875</v>
      </c>
      <c r="O227" s="77"/>
      <c r="P227" s="78"/>
      <c r="Q227" s="78"/>
      <c r="R227" s="86"/>
      <c r="S227" s="48">
        <v>0</v>
      </c>
      <c r="T227" s="48">
        <v>2</v>
      </c>
      <c r="U227" s="49">
        <v>0</v>
      </c>
      <c r="V227" s="49">
        <v>0.016129</v>
      </c>
      <c r="W227" s="49">
        <v>0</v>
      </c>
      <c r="X227" s="49">
        <v>0.73131</v>
      </c>
      <c r="Y227" s="49">
        <v>0.5</v>
      </c>
      <c r="Z227" s="49">
        <v>0</v>
      </c>
      <c r="AA227" s="73">
        <v>227</v>
      </c>
      <c r="AB227" s="73"/>
      <c r="AC227" s="74"/>
      <c r="AD227" s="80" t="s">
        <v>1495</v>
      </c>
      <c r="AE227" s="85" t="s">
        <v>1287</v>
      </c>
      <c r="AF227" s="80" t="s">
        <v>859</v>
      </c>
      <c r="AG227" s="80" t="s">
        <v>203</v>
      </c>
      <c r="AH227" s="80" t="s">
        <v>203</v>
      </c>
      <c r="AI227" s="80"/>
      <c r="AJ227" s="80"/>
      <c r="AK227" s="80"/>
      <c r="AL227" s="80"/>
      <c r="AM227" s="80">
        <v>4</v>
      </c>
      <c r="AN227" s="80">
        <v>0</v>
      </c>
      <c r="AO227" s="80"/>
      <c r="AP227" s="80"/>
      <c r="AQ227" s="80"/>
      <c r="AR227" s="80"/>
      <c r="AS227" s="80"/>
      <c r="AT227" s="80"/>
      <c r="AU227" s="83">
        <v>43487.99376157407</v>
      </c>
      <c r="AV227" s="85" t="s">
        <v>1287</v>
      </c>
      <c r="AW227" s="80" t="str">
        <f>REPLACE(INDEX(GroupVertices[Group],MATCH(Vertices[[#This Row],[Vertex]],GroupVertices[Vertex],0)),1,1,"")</f>
        <v>4</v>
      </c>
      <c r="AX227" s="48">
        <v>0</v>
      </c>
      <c r="AY227" s="49">
        <v>0</v>
      </c>
      <c r="AZ227" s="48">
        <v>2</v>
      </c>
      <c r="BA227" s="49">
        <v>22.22222222222222</v>
      </c>
      <c r="BB227" s="48">
        <v>0</v>
      </c>
      <c r="BC227" s="49">
        <v>0</v>
      </c>
      <c r="BD227" s="48">
        <v>7</v>
      </c>
      <c r="BE227" s="49">
        <v>77.77777777777777</v>
      </c>
      <c r="BF227" s="48">
        <v>9</v>
      </c>
      <c r="BG227" s="48"/>
      <c r="BH227" s="48"/>
      <c r="BI227" s="48"/>
      <c r="BJ227" s="48"/>
      <c r="BK227" s="48"/>
      <c r="BL227" s="48"/>
      <c r="BM227" s="121" t="s">
        <v>2771</v>
      </c>
      <c r="BN227" s="121" t="s">
        <v>2771</v>
      </c>
      <c r="BO227" s="121" t="s">
        <v>3036</v>
      </c>
      <c r="BP227" s="121" t="s">
        <v>3036</v>
      </c>
      <c r="BQ227" s="2"/>
      <c r="BR227" s="3"/>
      <c r="BS227" s="3"/>
      <c r="BT227" s="3"/>
      <c r="BU227" s="3"/>
    </row>
    <row r="228" spans="1:73" ht="15">
      <c r="A228" s="66" t="s">
        <v>460</v>
      </c>
      <c r="B228" s="67"/>
      <c r="C228" s="67"/>
      <c r="D228" s="68">
        <v>200</v>
      </c>
      <c r="E228" s="70"/>
      <c r="F228" s="67"/>
      <c r="G228" s="67"/>
      <c r="H228" s="71" t="s">
        <v>860</v>
      </c>
      <c r="I228" s="72"/>
      <c r="J228" s="72"/>
      <c r="K228" s="71" t="s">
        <v>860</v>
      </c>
      <c r="L228" s="75">
        <v>1</v>
      </c>
      <c r="M228" s="76">
        <v>8099.10498046875</v>
      </c>
      <c r="N228" s="76">
        <v>8572.9931640625</v>
      </c>
      <c r="O228" s="77"/>
      <c r="P228" s="78"/>
      <c r="Q228" s="78"/>
      <c r="R228" s="86"/>
      <c r="S228" s="48">
        <v>0</v>
      </c>
      <c r="T228" s="48">
        <v>2</v>
      </c>
      <c r="U228" s="49">
        <v>0</v>
      </c>
      <c r="V228" s="49">
        <v>0.016129</v>
      </c>
      <c r="W228" s="49">
        <v>0</v>
      </c>
      <c r="X228" s="49">
        <v>0.78628</v>
      </c>
      <c r="Y228" s="49">
        <v>0.5</v>
      </c>
      <c r="Z228" s="49">
        <v>0</v>
      </c>
      <c r="AA228" s="73">
        <v>228</v>
      </c>
      <c r="AB228" s="73"/>
      <c r="AC228" s="74"/>
      <c r="AD228" s="80" t="s">
        <v>1495</v>
      </c>
      <c r="AE228" s="85" t="s">
        <v>1288</v>
      </c>
      <c r="AF228" s="80" t="s">
        <v>860</v>
      </c>
      <c r="AG228" s="80" t="s">
        <v>203</v>
      </c>
      <c r="AH228" s="80" t="s">
        <v>203</v>
      </c>
      <c r="AI228" s="80"/>
      <c r="AJ228" s="80"/>
      <c r="AK228" s="80"/>
      <c r="AL228" s="80"/>
      <c r="AM228" s="80">
        <v>0</v>
      </c>
      <c r="AN228" s="80">
        <v>0</v>
      </c>
      <c r="AO228" s="80"/>
      <c r="AP228" s="80"/>
      <c r="AQ228" s="80"/>
      <c r="AR228" s="80"/>
      <c r="AS228" s="80"/>
      <c r="AT228" s="80"/>
      <c r="AU228" s="83">
        <v>43487.98574074074</v>
      </c>
      <c r="AV228" s="85" t="s">
        <v>1288</v>
      </c>
      <c r="AW228" s="80" t="str">
        <f>REPLACE(INDEX(GroupVertices[Group],MATCH(Vertices[[#This Row],[Vertex]],GroupVertices[Vertex],0)),1,1,"")</f>
        <v>4</v>
      </c>
      <c r="AX228" s="48">
        <v>0</v>
      </c>
      <c r="AY228" s="49">
        <v>0</v>
      </c>
      <c r="AZ228" s="48">
        <v>0</v>
      </c>
      <c r="BA228" s="49">
        <v>0</v>
      </c>
      <c r="BB228" s="48">
        <v>0</v>
      </c>
      <c r="BC228" s="49">
        <v>0</v>
      </c>
      <c r="BD228" s="48">
        <v>3</v>
      </c>
      <c r="BE228" s="49">
        <v>100</v>
      </c>
      <c r="BF228" s="48">
        <v>3</v>
      </c>
      <c r="BG228" s="48"/>
      <c r="BH228" s="48"/>
      <c r="BI228" s="48"/>
      <c r="BJ228" s="48"/>
      <c r="BK228" s="48"/>
      <c r="BL228" s="48"/>
      <c r="BM228" s="121" t="s">
        <v>2772</v>
      </c>
      <c r="BN228" s="121" t="s">
        <v>2772</v>
      </c>
      <c r="BO228" s="121" t="s">
        <v>3037</v>
      </c>
      <c r="BP228" s="121" t="s">
        <v>3037</v>
      </c>
      <c r="BQ228" s="2"/>
      <c r="BR228" s="3"/>
      <c r="BS228" s="3"/>
      <c r="BT228" s="3"/>
      <c r="BU228" s="3"/>
    </row>
    <row r="229" spans="1:73" ht="15">
      <c r="A229" s="66" t="s">
        <v>461</v>
      </c>
      <c r="B229" s="67"/>
      <c r="C229" s="67"/>
      <c r="D229" s="68">
        <v>210.95890410958904</v>
      </c>
      <c r="E229" s="70"/>
      <c r="F229" s="67"/>
      <c r="G229" s="67"/>
      <c r="H229" s="71" t="s">
        <v>861</v>
      </c>
      <c r="I229" s="72"/>
      <c r="J229" s="72"/>
      <c r="K229" s="71" t="s">
        <v>861</v>
      </c>
      <c r="L229" s="75">
        <v>11.670224119530417</v>
      </c>
      <c r="M229" s="76">
        <v>8133.8173828125</v>
      </c>
      <c r="N229" s="76">
        <v>8126.64599609375</v>
      </c>
      <c r="O229" s="77"/>
      <c r="P229" s="78"/>
      <c r="Q229" s="78"/>
      <c r="R229" s="86"/>
      <c r="S229" s="48">
        <v>1</v>
      </c>
      <c r="T229" s="48">
        <v>1</v>
      </c>
      <c r="U229" s="49">
        <v>0</v>
      </c>
      <c r="V229" s="49">
        <v>0.016129</v>
      </c>
      <c r="W229" s="49">
        <v>0</v>
      </c>
      <c r="X229" s="49">
        <v>0.78628</v>
      </c>
      <c r="Y229" s="49">
        <v>0.5</v>
      </c>
      <c r="Z229" s="49">
        <v>0</v>
      </c>
      <c r="AA229" s="73">
        <v>229</v>
      </c>
      <c r="AB229" s="73"/>
      <c r="AC229" s="74"/>
      <c r="AD229" s="80" t="s">
        <v>1495</v>
      </c>
      <c r="AE229" s="85" t="s">
        <v>1289</v>
      </c>
      <c r="AF229" s="80" t="s">
        <v>861</v>
      </c>
      <c r="AG229" s="80" t="s">
        <v>203</v>
      </c>
      <c r="AH229" s="80" t="s">
        <v>203</v>
      </c>
      <c r="AI229" s="80"/>
      <c r="AJ229" s="80"/>
      <c r="AK229" s="80"/>
      <c r="AL229" s="80"/>
      <c r="AM229" s="80">
        <v>1</v>
      </c>
      <c r="AN229" s="80">
        <v>1</v>
      </c>
      <c r="AO229" s="80"/>
      <c r="AP229" s="80"/>
      <c r="AQ229" s="80"/>
      <c r="AR229" s="80"/>
      <c r="AS229" s="80"/>
      <c r="AT229" s="80"/>
      <c r="AU229" s="83">
        <v>43487.97079861111</v>
      </c>
      <c r="AV229" s="85" t="s">
        <v>1289</v>
      </c>
      <c r="AW229" s="80" t="str">
        <f>REPLACE(INDEX(GroupVertices[Group],MATCH(Vertices[[#This Row],[Vertex]],GroupVertices[Vertex],0)),1,1,"")</f>
        <v>4</v>
      </c>
      <c r="AX229" s="48">
        <v>0</v>
      </c>
      <c r="AY229" s="49">
        <v>0</v>
      </c>
      <c r="AZ229" s="48">
        <v>0</v>
      </c>
      <c r="BA229" s="49">
        <v>0</v>
      </c>
      <c r="BB229" s="48">
        <v>0</v>
      </c>
      <c r="BC229" s="49">
        <v>0</v>
      </c>
      <c r="BD229" s="48">
        <v>7</v>
      </c>
      <c r="BE229" s="49">
        <v>100</v>
      </c>
      <c r="BF229" s="48">
        <v>7</v>
      </c>
      <c r="BG229" s="48"/>
      <c r="BH229" s="48"/>
      <c r="BI229" s="48"/>
      <c r="BJ229" s="48"/>
      <c r="BK229" s="48"/>
      <c r="BL229" s="48"/>
      <c r="BM229" s="121" t="s">
        <v>2773</v>
      </c>
      <c r="BN229" s="121" t="s">
        <v>2773</v>
      </c>
      <c r="BO229" s="121" t="s">
        <v>3038</v>
      </c>
      <c r="BP229" s="121" t="s">
        <v>3038</v>
      </c>
      <c r="BQ229" s="2"/>
      <c r="BR229" s="3"/>
      <c r="BS229" s="3"/>
      <c r="BT229" s="3"/>
      <c r="BU229" s="3"/>
    </row>
    <row r="230" spans="1:73" ht="15">
      <c r="A230" s="66" t="s">
        <v>463</v>
      </c>
      <c r="B230" s="67"/>
      <c r="C230" s="67"/>
      <c r="D230" s="68">
        <v>200</v>
      </c>
      <c r="E230" s="70"/>
      <c r="F230" s="67"/>
      <c r="G230" s="67"/>
      <c r="H230" s="71" t="s">
        <v>863</v>
      </c>
      <c r="I230" s="72"/>
      <c r="J230" s="72"/>
      <c r="K230" s="71" t="s">
        <v>863</v>
      </c>
      <c r="L230" s="75">
        <v>1</v>
      </c>
      <c r="M230" s="76">
        <v>8103.04541015625</v>
      </c>
      <c r="N230" s="76">
        <v>7056.69921875</v>
      </c>
      <c r="O230" s="77"/>
      <c r="P230" s="78"/>
      <c r="Q230" s="78"/>
      <c r="R230" s="86"/>
      <c r="S230" s="48">
        <v>0</v>
      </c>
      <c r="T230" s="48">
        <v>1</v>
      </c>
      <c r="U230" s="49">
        <v>0</v>
      </c>
      <c r="V230" s="49">
        <v>0.015873</v>
      </c>
      <c r="W230" s="49">
        <v>0</v>
      </c>
      <c r="X230" s="49">
        <v>0.452111</v>
      </c>
      <c r="Y230" s="49">
        <v>0</v>
      </c>
      <c r="Z230" s="49">
        <v>0</v>
      </c>
      <c r="AA230" s="73">
        <v>230</v>
      </c>
      <c r="AB230" s="73"/>
      <c r="AC230" s="74"/>
      <c r="AD230" s="80" t="s">
        <v>1495</v>
      </c>
      <c r="AE230" s="85" t="s">
        <v>1291</v>
      </c>
      <c r="AF230" s="80" t="s">
        <v>863</v>
      </c>
      <c r="AG230" s="80" t="s">
        <v>203</v>
      </c>
      <c r="AH230" s="80" t="s">
        <v>203</v>
      </c>
      <c r="AI230" s="80"/>
      <c r="AJ230" s="80"/>
      <c r="AK230" s="80"/>
      <c r="AL230" s="80"/>
      <c r="AM230" s="80">
        <v>0</v>
      </c>
      <c r="AN230" s="80">
        <v>0</v>
      </c>
      <c r="AO230" s="80"/>
      <c r="AP230" s="80"/>
      <c r="AQ230" s="80"/>
      <c r="AR230" s="80"/>
      <c r="AS230" s="80"/>
      <c r="AT230" s="80"/>
      <c r="AU230" s="83">
        <v>43487.8669212963</v>
      </c>
      <c r="AV230" s="85" t="s">
        <v>1291</v>
      </c>
      <c r="AW230" s="80" t="str">
        <f>REPLACE(INDEX(GroupVertices[Group],MATCH(Vertices[[#This Row],[Vertex]],GroupVertices[Vertex],0)),1,1,"")</f>
        <v>4</v>
      </c>
      <c r="AX230" s="48">
        <v>0</v>
      </c>
      <c r="AY230" s="49">
        <v>0</v>
      </c>
      <c r="AZ230" s="48">
        <v>0</v>
      </c>
      <c r="BA230" s="49">
        <v>0</v>
      </c>
      <c r="BB230" s="48">
        <v>0</v>
      </c>
      <c r="BC230" s="49">
        <v>0</v>
      </c>
      <c r="BD230" s="48">
        <v>6</v>
      </c>
      <c r="BE230" s="49">
        <v>100</v>
      </c>
      <c r="BF230" s="48">
        <v>6</v>
      </c>
      <c r="BG230" s="48"/>
      <c r="BH230" s="48"/>
      <c r="BI230" s="48"/>
      <c r="BJ230" s="48"/>
      <c r="BK230" s="48"/>
      <c r="BL230" s="48"/>
      <c r="BM230" s="121" t="s">
        <v>863</v>
      </c>
      <c r="BN230" s="121" t="s">
        <v>863</v>
      </c>
      <c r="BO230" s="121" t="s">
        <v>3039</v>
      </c>
      <c r="BP230" s="121" t="s">
        <v>3039</v>
      </c>
      <c r="BQ230" s="2"/>
      <c r="BR230" s="3"/>
      <c r="BS230" s="3"/>
      <c r="BT230" s="3"/>
      <c r="BU230" s="3"/>
    </row>
    <row r="231" spans="1:73" ht="15">
      <c r="A231" s="66" t="s">
        <v>464</v>
      </c>
      <c r="B231" s="67"/>
      <c r="C231" s="67"/>
      <c r="D231" s="68">
        <v>200</v>
      </c>
      <c r="E231" s="70"/>
      <c r="F231" s="67"/>
      <c r="G231" s="67"/>
      <c r="H231" s="71" t="s">
        <v>659</v>
      </c>
      <c r="I231" s="72"/>
      <c r="J231" s="72"/>
      <c r="K231" s="101" t="s">
        <v>659</v>
      </c>
      <c r="L231" s="75">
        <v>1</v>
      </c>
      <c r="M231" s="76">
        <v>9833.26953125</v>
      </c>
      <c r="N231" s="76">
        <v>7229.12841796875</v>
      </c>
      <c r="O231" s="77"/>
      <c r="P231" s="78"/>
      <c r="Q231" s="78"/>
      <c r="R231" s="86"/>
      <c r="S231" s="48">
        <v>0</v>
      </c>
      <c r="T231" s="48">
        <v>1</v>
      </c>
      <c r="U231" s="49">
        <v>0</v>
      </c>
      <c r="V231" s="49">
        <v>0.015873</v>
      </c>
      <c r="W231" s="49">
        <v>0</v>
      </c>
      <c r="X231" s="49">
        <v>0.452111</v>
      </c>
      <c r="Y231" s="49">
        <v>0</v>
      </c>
      <c r="Z231" s="49">
        <v>0</v>
      </c>
      <c r="AA231" s="73">
        <v>231</v>
      </c>
      <c r="AB231" s="73"/>
      <c r="AC231" s="74"/>
      <c r="AD231" s="80" t="s">
        <v>1495</v>
      </c>
      <c r="AE231" s="85" t="s">
        <v>1292</v>
      </c>
      <c r="AF231" s="85" t="s">
        <v>659</v>
      </c>
      <c r="AG231" s="80" t="s">
        <v>203</v>
      </c>
      <c r="AH231" s="80" t="s">
        <v>203</v>
      </c>
      <c r="AI231" s="80"/>
      <c r="AJ231" s="80"/>
      <c r="AK231" s="80"/>
      <c r="AL231" s="80"/>
      <c r="AM231" s="80">
        <v>0</v>
      </c>
      <c r="AN231" s="80">
        <v>0</v>
      </c>
      <c r="AO231" s="80"/>
      <c r="AP231" s="80"/>
      <c r="AQ231" s="80"/>
      <c r="AR231" s="80"/>
      <c r="AS231" s="80"/>
      <c r="AT231" s="80"/>
      <c r="AU231" s="83">
        <v>43487.80976851852</v>
      </c>
      <c r="AV231" s="85" t="s">
        <v>1292</v>
      </c>
      <c r="AW231" s="80" t="str">
        <f>REPLACE(INDEX(GroupVertices[Group],MATCH(Vertices[[#This Row],[Vertex]],GroupVertices[Vertex],0)),1,1,"")</f>
        <v>4</v>
      </c>
      <c r="AX231" s="48">
        <v>0</v>
      </c>
      <c r="AY231" s="49">
        <v>0</v>
      </c>
      <c r="AZ231" s="48">
        <v>0</v>
      </c>
      <c r="BA231" s="49">
        <v>0</v>
      </c>
      <c r="BB231" s="48">
        <v>0</v>
      </c>
      <c r="BC231" s="49">
        <v>0</v>
      </c>
      <c r="BD231" s="48">
        <v>0</v>
      </c>
      <c r="BE231" s="49">
        <v>0</v>
      </c>
      <c r="BF231" s="48">
        <v>0</v>
      </c>
      <c r="BG231" s="48"/>
      <c r="BH231" s="48"/>
      <c r="BI231" s="48"/>
      <c r="BJ231" s="48"/>
      <c r="BK231" s="48"/>
      <c r="BL231" s="48"/>
      <c r="BM231" s="121" t="s">
        <v>1497</v>
      </c>
      <c r="BN231" s="121" t="s">
        <v>1497</v>
      </c>
      <c r="BO231" s="121" t="s">
        <v>1497</v>
      </c>
      <c r="BP231" s="121" t="s">
        <v>1497</v>
      </c>
      <c r="BQ231" s="2"/>
      <c r="BR231" s="3"/>
      <c r="BS231" s="3"/>
      <c r="BT231" s="3"/>
      <c r="BU231" s="3"/>
    </row>
    <row r="232" spans="1:73" ht="15">
      <c r="A232" s="66" t="s">
        <v>465</v>
      </c>
      <c r="B232" s="67"/>
      <c r="C232" s="67"/>
      <c r="D232" s="68">
        <v>200</v>
      </c>
      <c r="E232" s="70"/>
      <c r="F232" s="67"/>
      <c r="G232" s="67"/>
      <c r="H232" s="71" t="s">
        <v>864</v>
      </c>
      <c r="I232" s="72"/>
      <c r="J232" s="72"/>
      <c r="K232" s="71" t="s">
        <v>864</v>
      </c>
      <c r="L232" s="75">
        <v>1</v>
      </c>
      <c r="M232" s="76">
        <v>8817</v>
      </c>
      <c r="N232" s="76">
        <v>5750.8701171875</v>
      </c>
      <c r="O232" s="77"/>
      <c r="P232" s="78"/>
      <c r="Q232" s="78"/>
      <c r="R232" s="86"/>
      <c r="S232" s="48">
        <v>0</v>
      </c>
      <c r="T232" s="48">
        <v>1</v>
      </c>
      <c r="U232" s="49">
        <v>0</v>
      </c>
      <c r="V232" s="49">
        <v>0.015873</v>
      </c>
      <c r="W232" s="49">
        <v>0</v>
      </c>
      <c r="X232" s="49">
        <v>0.452111</v>
      </c>
      <c r="Y232" s="49">
        <v>0</v>
      </c>
      <c r="Z232" s="49">
        <v>0</v>
      </c>
      <c r="AA232" s="73">
        <v>232</v>
      </c>
      <c r="AB232" s="73"/>
      <c r="AC232" s="74"/>
      <c r="AD232" s="80" t="s">
        <v>1495</v>
      </c>
      <c r="AE232" s="85" t="s">
        <v>1293</v>
      </c>
      <c r="AF232" s="80" t="s">
        <v>864</v>
      </c>
      <c r="AG232" s="80" t="s">
        <v>203</v>
      </c>
      <c r="AH232" s="80" t="s">
        <v>203</v>
      </c>
      <c r="AI232" s="80"/>
      <c r="AJ232" s="80"/>
      <c r="AK232" s="80"/>
      <c r="AL232" s="80"/>
      <c r="AM232" s="80">
        <v>0</v>
      </c>
      <c r="AN232" s="80">
        <v>0</v>
      </c>
      <c r="AO232" s="80"/>
      <c r="AP232" s="80"/>
      <c r="AQ232" s="80"/>
      <c r="AR232" s="80"/>
      <c r="AS232" s="80"/>
      <c r="AT232" s="80"/>
      <c r="AU232" s="83">
        <v>43487.77119212963</v>
      </c>
      <c r="AV232" s="85" t="s">
        <v>1293</v>
      </c>
      <c r="AW232" s="80" t="str">
        <f>REPLACE(INDEX(GroupVertices[Group],MATCH(Vertices[[#This Row],[Vertex]],GroupVertices[Vertex],0)),1,1,"")</f>
        <v>4</v>
      </c>
      <c r="AX232" s="48">
        <v>1</v>
      </c>
      <c r="AY232" s="49">
        <v>50</v>
      </c>
      <c r="AZ232" s="48">
        <v>0</v>
      </c>
      <c r="BA232" s="49">
        <v>0</v>
      </c>
      <c r="BB232" s="48">
        <v>0</v>
      </c>
      <c r="BC232" s="49">
        <v>0</v>
      </c>
      <c r="BD232" s="48">
        <v>1</v>
      </c>
      <c r="BE232" s="49">
        <v>50</v>
      </c>
      <c r="BF232" s="48">
        <v>2</v>
      </c>
      <c r="BG232" s="48"/>
      <c r="BH232" s="48"/>
      <c r="BI232" s="48"/>
      <c r="BJ232" s="48"/>
      <c r="BK232" s="48"/>
      <c r="BL232" s="48"/>
      <c r="BM232" s="121" t="s">
        <v>2774</v>
      </c>
      <c r="BN232" s="121" t="s">
        <v>2774</v>
      </c>
      <c r="BO232" s="121" t="s">
        <v>3040</v>
      </c>
      <c r="BP232" s="121" t="s">
        <v>3040</v>
      </c>
      <c r="BQ232" s="2"/>
      <c r="BR232" s="3"/>
      <c r="BS232" s="3"/>
      <c r="BT232" s="3"/>
      <c r="BU232" s="3"/>
    </row>
    <row r="233" spans="1:73" ht="15">
      <c r="A233" s="66" t="s">
        <v>466</v>
      </c>
      <c r="B233" s="67"/>
      <c r="C233" s="67"/>
      <c r="D233" s="68">
        <v>200</v>
      </c>
      <c r="E233" s="70"/>
      <c r="F233" s="67"/>
      <c r="G233" s="67"/>
      <c r="H233" s="71" t="s">
        <v>865</v>
      </c>
      <c r="I233" s="72"/>
      <c r="J233" s="72"/>
      <c r="K233" s="71" t="s">
        <v>865</v>
      </c>
      <c r="L233" s="75">
        <v>1</v>
      </c>
      <c r="M233" s="76">
        <v>8045.904296875</v>
      </c>
      <c r="N233" s="76">
        <v>7609.36865234375</v>
      </c>
      <c r="O233" s="77"/>
      <c r="P233" s="78"/>
      <c r="Q233" s="78"/>
      <c r="R233" s="86"/>
      <c r="S233" s="48">
        <v>0</v>
      </c>
      <c r="T233" s="48">
        <v>1</v>
      </c>
      <c r="U233" s="49">
        <v>0</v>
      </c>
      <c r="V233" s="49">
        <v>0.015873</v>
      </c>
      <c r="W233" s="49">
        <v>0</v>
      </c>
      <c r="X233" s="49">
        <v>0.452111</v>
      </c>
      <c r="Y233" s="49">
        <v>0</v>
      </c>
      <c r="Z233" s="49">
        <v>0</v>
      </c>
      <c r="AA233" s="73">
        <v>233</v>
      </c>
      <c r="AB233" s="73"/>
      <c r="AC233" s="74"/>
      <c r="AD233" s="80" t="s">
        <v>1495</v>
      </c>
      <c r="AE233" s="85" t="s">
        <v>1294</v>
      </c>
      <c r="AF233" s="80" t="s">
        <v>865</v>
      </c>
      <c r="AG233" s="80" t="s">
        <v>203</v>
      </c>
      <c r="AH233" s="80" t="s">
        <v>203</v>
      </c>
      <c r="AI233" s="80"/>
      <c r="AJ233" s="80"/>
      <c r="AK233" s="80"/>
      <c r="AL233" s="80"/>
      <c r="AM233" s="80">
        <v>0</v>
      </c>
      <c r="AN233" s="80">
        <v>0</v>
      </c>
      <c r="AO233" s="80"/>
      <c r="AP233" s="80"/>
      <c r="AQ233" s="80"/>
      <c r="AR233" s="80"/>
      <c r="AS233" s="80"/>
      <c r="AT233" s="80"/>
      <c r="AU233" s="83">
        <v>43487.76138888889</v>
      </c>
      <c r="AV233" s="85" t="s">
        <v>1294</v>
      </c>
      <c r="AW233" s="80" t="str">
        <f>REPLACE(INDEX(GroupVertices[Group],MATCH(Vertices[[#This Row],[Vertex]],GroupVertices[Vertex],0)),1,1,"")</f>
        <v>4</v>
      </c>
      <c r="AX233" s="48">
        <v>1</v>
      </c>
      <c r="AY233" s="49">
        <v>33.333333333333336</v>
      </c>
      <c r="AZ233" s="48">
        <v>0</v>
      </c>
      <c r="BA233" s="49">
        <v>0</v>
      </c>
      <c r="BB233" s="48">
        <v>0</v>
      </c>
      <c r="BC233" s="49">
        <v>0</v>
      </c>
      <c r="BD233" s="48">
        <v>2</v>
      </c>
      <c r="BE233" s="49">
        <v>66.66666666666667</v>
      </c>
      <c r="BF233" s="48">
        <v>3</v>
      </c>
      <c r="BG233" s="48"/>
      <c r="BH233" s="48"/>
      <c r="BI233" s="48"/>
      <c r="BJ233" s="48"/>
      <c r="BK233" s="48"/>
      <c r="BL233" s="48"/>
      <c r="BM233" s="121" t="s">
        <v>2775</v>
      </c>
      <c r="BN233" s="121" t="s">
        <v>2775</v>
      </c>
      <c r="BO233" s="121" t="s">
        <v>3041</v>
      </c>
      <c r="BP233" s="121" t="s">
        <v>3041</v>
      </c>
      <c r="BQ233" s="2"/>
      <c r="BR233" s="3"/>
      <c r="BS233" s="3"/>
      <c r="BT233" s="3"/>
      <c r="BU233" s="3"/>
    </row>
    <row r="234" spans="1:73" ht="15">
      <c r="A234" s="66" t="s">
        <v>468</v>
      </c>
      <c r="B234" s="67"/>
      <c r="C234" s="67"/>
      <c r="D234" s="68">
        <v>232.87671232876713</v>
      </c>
      <c r="E234" s="70"/>
      <c r="F234" s="67"/>
      <c r="G234" s="67"/>
      <c r="H234" s="71" t="s">
        <v>867</v>
      </c>
      <c r="I234" s="72"/>
      <c r="J234" s="72"/>
      <c r="K234" s="71" t="s">
        <v>867</v>
      </c>
      <c r="L234" s="75">
        <v>33.01067235859125</v>
      </c>
      <c r="M234" s="76">
        <v>9510.06640625</v>
      </c>
      <c r="N234" s="76">
        <v>6216.97119140625</v>
      </c>
      <c r="O234" s="77"/>
      <c r="P234" s="78"/>
      <c r="Q234" s="78"/>
      <c r="R234" s="86"/>
      <c r="S234" s="48">
        <v>0</v>
      </c>
      <c r="T234" s="48">
        <v>1</v>
      </c>
      <c r="U234" s="49">
        <v>0</v>
      </c>
      <c r="V234" s="49">
        <v>0.015873</v>
      </c>
      <c r="W234" s="49">
        <v>0</v>
      </c>
      <c r="X234" s="49">
        <v>0.452111</v>
      </c>
      <c r="Y234" s="49">
        <v>0</v>
      </c>
      <c r="Z234" s="49">
        <v>0</v>
      </c>
      <c r="AA234" s="73">
        <v>234</v>
      </c>
      <c r="AB234" s="73"/>
      <c r="AC234" s="74"/>
      <c r="AD234" s="80" t="s">
        <v>1495</v>
      </c>
      <c r="AE234" s="85" t="s">
        <v>1296</v>
      </c>
      <c r="AF234" s="80" t="s">
        <v>867</v>
      </c>
      <c r="AG234" s="80" t="s">
        <v>203</v>
      </c>
      <c r="AH234" s="80" t="s">
        <v>203</v>
      </c>
      <c r="AI234" s="80"/>
      <c r="AJ234" s="80"/>
      <c r="AK234" s="80"/>
      <c r="AL234" s="80"/>
      <c r="AM234" s="80">
        <v>3</v>
      </c>
      <c r="AN234" s="80">
        <v>0</v>
      </c>
      <c r="AO234" s="80"/>
      <c r="AP234" s="80"/>
      <c r="AQ234" s="80"/>
      <c r="AR234" s="80"/>
      <c r="AS234" s="80"/>
      <c r="AT234" s="80"/>
      <c r="AU234" s="83">
        <v>43487.67071759259</v>
      </c>
      <c r="AV234" s="85" t="s">
        <v>1296</v>
      </c>
      <c r="AW234" s="80" t="str">
        <f>REPLACE(INDEX(GroupVertices[Group],MATCH(Vertices[[#This Row],[Vertex]],GroupVertices[Vertex],0)),1,1,"")</f>
        <v>4</v>
      </c>
      <c r="AX234" s="48">
        <v>0</v>
      </c>
      <c r="AY234" s="49">
        <v>0</v>
      </c>
      <c r="AZ234" s="48">
        <v>1</v>
      </c>
      <c r="BA234" s="49">
        <v>33.333333333333336</v>
      </c>
      <c r="BB234" s="48">
        <v>0</v>
      </c>
      <c r="BC234" s="49">
        <v>0</v>
      </c>
      <c r="BD234" s="48">
        <v>2</v>
      </c>
      <c r="BE234" s="49">
        <v>66.66666666666667</v>
      </c>
      <c r="BF234" s="48">
        <v>3</v>
      </c>
      <c r="BG234" s="48"/>
      <c r="BH234" s="48"/>
      <c r="BI234" s="48"/>
      <c r="BJ234" s="48"/>
      <c r="BK234" s="48"/>
      <c r="BL234" s="48"/>
      <c r="BM234" s="121" t="s">
        <v>2070</v>
      </c>
      <c r="BN234" s="121" t="s">
        <v>2070</v>
      </c>
      <c r="BO234" s="121" t="s">
        <v>1497</v>
      </c>
      <c r="BP234" s="121" t="s">
        <v>1497</v>
      </c>
      <c r="BQ234" s="2"/>
      <c r="BR234" s="3"/>
      <c r="BS234" s="3"/>
      <c r="BT234" s="3"/>
      <c r="BU234" s="3"/>
    </row>
    <row r="235" spans="1:73" ht="15">
      <c r="A235" s="66" t="s">
        <v>469</v>
      </c>
      <c r="B235" s="67"/>
      <c r="C235" s="67"/>
      <c r="D235" s="68">
        <v>200</v>
      </c>
      <c r="E235" s="70"/>
      <c r="F235" s="67"/>
      <c r="G235" s="67"/>
      <c r="H235" s="71" t="s">
        <v>868</v>
      </c>
      <c r="I235" s="72"/>
      <c r="J235" s="72"/>
      <c r="K235" s="71" t="s">
        <v>868</v>
      </c>
      <c r="L235" s="75">
        <v>1</v>
      </c>
      <c r="M235" s="76">
        <v>8431.927734375</v>
      </c>
      <c r="N235" s="76">
        <v>6123.4619140625</v>
      </c>
      <c r="O235" s="77"/>
      <c r="P235" s="78"/>
      <c r="Q235" s="78"/>
      <c r="R235" s="86"/>
      <c r="S235" s="48">
        <v>0</v>
      </c>
      <c r="T235" s="48">
        <v>1</v>
      </c>
      <c r="U235" s="49">
        <v>0</v>
      </c>
      <c r="V235" s="49">
        <v>0.015873</v>
      </c>
      <c r="W235" s="49">
        <v>0</v>
      </c>
      <c r="X235" s="49">
        <v>0.452111</v>
      </c>
      <c r="Y235" s="49">
        <v>0</v>
      </c>
      <c r="Z235" s="49">
        <v>0</v>
      </c>
      <c r="AA235" s="73">
        <v>235</v>
      </c>
      <c r="AB235" s="73"/>
      <c r="AC235" s="74"/>
      <c r="AD235" s="80" t="s">
        <v>1495</v>
      </c>
      <c r="AE235" s="85" t="s">
        <v>1297</v>
      </c>
      <c r="AF235" s="80" t="s">
        <v>868</v>
      </c>
      <c r="AG235" s="80" t="s">
        <v>203</v>
      </c>
      <c r="AH235" s="80" t="s">
        <v>203</v>
      </c>
      <c r="AI235" s="80"/>
      <c r="AJ235" s="80"/>
      <c r="AK235" s="80"/>
      <c r="AL235" s="80"/>
      <c r="AM235" s="80">
        <v>0</v>
      </c>
      <c r="AN235" s="80">
        <v>0</v>
      </c>
      <c r="AO235" s="80"/>
      <c r="AP235" s="80"/>
      <c r="AQ235" s="80"/>
      <c r="AR235" s="80"/>
      <c r="AS235" s="80"/>
      <c r="AT235" s="80"/>
      <c r="AU235" s="83">
        <v>43487.6684837963</v>
      </c>
      <c r="AV235" s="85" t="s">
        <v>1297</v>
      </c>
      <c r="AW235" s="80" t="str">
        <f>REPLACE(INDEX(GroupVertices[Group],MATCH(Vertices[[#This Row],[Vertex]],GroupVertices[Vertex],0)),1,1,"")</f>
        <v>4</v>
      </c>
      <c r="AX235" s="48">
        <v>0</v>
      </c>
      <c r="AY235" s="49">
        <v>0</v>
      </c>
      <c r="AZ235" s="48">
        <v>1</v>
      </c>
      <c r="BA235" s="49">
        <v>12.5</v>
      </c>
      <c r="BB235" s="48">
        <v>0</v>
      </c>
      <c r="BC235" s="49">
        <v>0</v>
      </c>
      <c r="BD235" s="48">
        <v>7</v>
      </c>
      <c r="BE235" s="49">
        <v>87.5</v>
      </c>
      <c r="BF235" s="48">
        <v>8</v>
      </c>
      <c r="BG235" s="48"/>
      <c r="BH235" s="48"/>
      <c r="BI235" s="48"/>
      <c r="BJ235" s="48"/>
      <c r="BK235" s="48"/>
      <c r="BL235" s="48"/>
      <c r="BM235" s="121" t="s">
        <v>2776</v>
      </c>
      <c r="BN235" s="121" t="s">
        <v>2776</v>
      </c>
      <c r="BO235" s="121" t="s">
        <v>3042</v>
      </c>
      <c r="BP235" s="121" t="s">
        <v>3042</v>
      </c>
      <c r="BQ235" s="2"/>
      <c r="BR235" s="3"/>
      <c r="BS235" s="3"/>
      <c r="BT235" s="3"/>
      <c r="BU235" s="3"/>
    </row>
    <row r="236" spans="1:73" ht="15">
      <c r="A236" s="66" t="s">
        <v>471</v>
      </c>
      <c r="B236" s="67"/>
      <c r="C236" s="67"/>
      <c r="D236" s="68">
        <v>210.95890410958904</v>
      </c>
      <c r="E236" s="70"/>
      <c r="F236" s="67"/>
      <c r="G236" s="67"/>
      <c r="H236" s="71" t="s">
        <v>870</v>
      </c>
      <c r="I236" s="72"/>
      <c r="J236" s="72"/>
      <c r="K236" s="71" t="s">
        <v>870</v>
      </c>
      <c r="L236" s="75">
        <v>11.670224119530417</v>
      </c>
      <c r="M236" s="76">
        <v>9781.4873046875</v>
      </c>
      <c r="N236" s="76">
        <v>8765.98046875</v>
      </c>
      <c r="O236" s="77"/>
      <c r="P236" s="78"/>
      <c r="Q236" s="78"/>
      <c r="R236" s="86"/>
      <c r="S236" s="48">
        <v>0</v>
      </c>
      <c r="T236" s="48">
        <v>1</v>
      </c>
      <c r="U236" s="49">
        <v>0</v>
      </c>
      <c r="V236" s="49">
        <v>0.015873</v>
      </c>
      <c r="W236" s="49">
        <v>0</v>
      </c>
      <c r="X236" s="49">
        <v>0.452111</v>
      </c>
      <c r="Y236" s="49">
        <v>0</v>
      </c>
      <c r="Z236" s="49">
        <v>0</v>
      </c>
      <c r="AA236" s="73">
        <v>236</v>
      </c>
      <c r="AB236" s="73"/>
      <c r="AC236" s="74"/>
      <c r="AD236" s="80" t="s">
        <v>1495</v>
      </c>
      <c r="AE236" s="85" t="s">
        <v>1299</v>
      </c>
      <c r="AF236" s="80" t="s">
        <v>870</v>
      </c>
      <c r="AG236" s="80" t="s">
        <v>203</v>
      </c>
      <c r="AH236" s="80" t="s">
        <v>203</v>
      </c>
      <c r="AI236" s="80"/>
      <c r="AJ236" s="80"/>
      <c r="AK236" s="80"/>
      <c r="AL236" s="80"/>
      <c r="AM236" s="80">
        <v>1</v>
      </c>
      <c r="AN236" s="80">
        <v>0</v>
      </c>
      <c r="AO236" s="80"/>
      <c r="AP236" s="80"/>
      <c r="AQ236" s="80"/>
      <c r="AR236" s="80"/>
      <c r="AS236" s="80"/>
      <c r="AT236" s="80"/>
      <c r="AU236" s="83">
        <v>43487.63625</v>
      </c>
      <c r="AV236" s="85" t="s">
        <v>1299</v>
      </c>
      <c r="AW236" s="80" t="str">
        <f>REPLACE(INDEX(GroupVertices[Group],MATCH(Vertices[[#This Row],[Vertex]],GroupVertices[Vertex],0)),1,1,"")</f>
        <v>4</v>
      </c>
      <c r="AX236" s="48">
        <v>1</v>
      </c>
      <c r="AY236" s="49">
        <v>25</v>
      </c>
      <c r="AZ236" s="48">
        <v>1</v>
      </c>
      <c r="BA236" s="49">
        <v>25</v>
      </c>
      <c r="BB236" s="48">
        <v>0</v>
      </c>
      <c r="BC236" s="49">
        <v>0</v>
      </c>
      <c r="BD236" s="48">
        <v>2</v>
      </c>
      <c r="BE236" s="49">
        <v>50</v>
      </c>
      <c r="BF236" s="48">
        <v>4</v>
      </c>
      <c r="BG236" s="48"/>
      <c r="BH236" s="48"/>
      <c r="BI236" s="48"/>
      <c r="BJ236" s="48"/>
      <c r="BK236" s="48"/>
      <c r="BL236" s="48"/>
      <c r="BM236" s="121" t="s">
        <v>2777</v>
      </c>
      <c r="BN236" s="121" t="s">
        <v>2777</v>
      </c>
      <c r="BO236" s="121" t="s">
        <v>3043</v>
      </c>
      <c r="BP236" s="121" t="s">
        <v>3043</v>
      </c>
      <c r="BQ236" s="2"/>
      <c r="BR236" s="3"/>
      <c r="BS236" s="3"/>
      <c r="BT236" s="3"/>
      <c r="BU236" s="3"/>
    </row>
    <row r="237" spans="1:73" ht="15">
      <c r="A237" s="66" t="s">
        <v>472</v>
      </c>
      <c r="B237" s="67"/>
      <c r="C237" s="67"/>
      <c r="D237" s="68">
        <v>221.91780821917808</v>
      </c>
      <c r="E237" s="70"/>
      <c r="F237" s="67"/>
      <c r="G237" s="67"/>
      <c r="H237" s="71" t="s">
        <v>871</v>
      </c>
      <c r="I237" s="72"/>
      <c r="J237" s="72"/>
      <c r="K237" s="71" t="s">
        <v>871</v>
      </c>
      <c r="L237" s="75">
        <v>22.340448239060834</v>
      </c>
      <c r="M237" s="76">
        <v>8907.234375</v>
      </c>
      <c r="N237" s="76">
        <v>9825.607421875</v>
      </c>
      <c r="O237" s="77"/>
      <c r="P237" s="78"/>
      <c r="Q237" s="78"/>
      <c r="R237" s="86"/>
      <c r="S237" s="48">
        <v>0</v>
      </c>
      <c r="T237" s="48">
        <v>1</v>
      </c>
      <c r="U237" s="49">
        <v>0</v>
      </c>
      <c r="V237" s="49">
        <v>0.015873</v>
      </c>
      <c r="W237" s="49">
        <v>0</v>
      </c>
      <c r="X237" s="49">
        <v>0.452111</v>
      </c>
      <c r="Y237" s="49">
        <v>0</v>
      </c>
      <c r="Z237" s="49">
        <v>0</v>
      </c>
      <c r="AA237" s="73">
        <v>237</v>
      </c>
      <c r="AB237" s="73"/>
      <c r="AC237" s="74"/>
      <c r="AD237" s="80" t="s">
        <v>1495</v>
      </c>
      <c r="AE237" s="85" t="s">
        <v>1300</v>
      </c>
      <c r="AF237" s="80" t="s">
        <v>871</v>
      </c>
      <c r="AG237" s="80" t="s">
        <v>203</v>
      </c>
      <c r="AH237" s="80" t="s">
        <v>203</v>
      </c>
      <c r="AI237" s="80"/>
      <c r="AJ237" s="80"/>
      <c r="AK237" s="80"/>
      <c r="AL237" s="80"/>
      <c r="AM237" s="80">
        <v>2</v>
      </c>
      <c r="AN237" s="80">
        <v>0</v>
      </c>
      <c r="AO237" s="80"/>
      <c r="AP237" s="80"/>
      <c r="AQ237" s="80"/>
      <c r="AR237" s="80"/>
      <c r="AS237" s="80"/>
      <c r="AT237" s="80"/>
      <c r="AU237" s="83">
        <v>43487.632731481484</v>
      </c>
      <c r="AV237" s="85" t="s">
        <v>1300</v>
      </c>
      <c r="AW237" s="80" t="str">
        <f>REPLACE(INDEX(GroupVertices[Group],MATCH(Vertices[[#This Row],[Vertex]],GroupVertices[Vertex],0)),1,1,"")</f>
        <v>4</v>
      </c>
      <c r="AX237" s="48">
        <v>0</v>
      </c>
      <c r="AY237" s="49">
        <v>0</v>
      </c>
      <c r="AZ237" s="48">
        <v>1</v>
      </c>
      <c r="BA237" s="49">
        <v>25</v>
      </c>
      <c r="BB237" s="48">
        <v>0</v>
      </c>
      <c r="BC237" s="49">
        <v>0</v>
      </c>
      <c r="BD237" s="48">
        <v>3</v>
      </c>
      <c r="BE237" s="49">
        <v>75</v>
      </c>
      <c r="BF237" s="48">
        <v>4</v>
      </c>
      <c r="BG237" s="48"/>
      <c r="BH237" s="48"/>
      <c r="BI237" s="48"/>
      <c r="BJ237" s="48"/>
      <c r="BK237" s="48"/>
      <c r="BL237" s="48"/>
      <c r="BM237" s="121" t="s">
        <v>2778</v>
      </c>
      <c r="BN237" s="121" t="s">
        <v>2778</v>
      </c>
      <c r="BO237" s="121" t="s">
        <v>3044</v>
      </c>
      <c r="BP237" s="121" t="s">
        <v>3044</v>
      </c>
      <c r="BQ237" s="2"/>
      <c r="BR237" s="3"/>
      <c r="BS237" s="3"/>
      <c r="BT237" s="3"/>
      <c r="BU237" s="3"/>
    </row>
    <row r="238" spans="1:73" ht="15">
      <c r="A238" s="66" t="s">
        <v>473</v>
      </c>
      <c r="B238" s="67"/>
      <c r="C238" s="67"/>
      <c r="D238" s="68">
        <v>200</v>
      </c>
      <c r="E238" s="70"/>
      <c r="F238" s="67"/>
      <c r="G238" s="67"/>
      <c r="H238" s="71" t="s">
        <v>872</v>
      </c>
      <c r="I238" s="72"/>
      <c r="J238" s="72"/>
      <c r="K238" s="71" t="s">
        <v>872</v>
      </c>
      <c r="L238" s="75">
        <v>1</v>
      </c>
      <c r="M238" s="76">
        <v>5475.26708984375</v>
      </c>
      <c r="N238" s="76">
        <v>5000.46728515625</v>
      </c>
      <c r="O238" s="77"/>
      <c r="P238" s="78"/>
      <c r="Q238" s="78"/>
      <c r="R238" s="86"/>
      <c r="S238" s="48">
        <v>0</v>
      </c>
      <c r="T238" s="48">
        <v>1</v>
      </c>
      <c r="U238" s="49">
        <v>0</v>
      </c>
      <c r="V238" s="49">
        <v>0.022222</v>
      </c>
      <c r="W238" s="49">
        <v>0</v>
      </c>
      <c r="X238" s="49">
        <v>0.435695</v>
      </c>
      <c r="Y238" s="49">
        <v>0</v>
      </c>
      <c r="Z238" s="49">
        <v>0</v>
      </c>
      <c r="AA238" s="73">
        <v>238</v>
      </c>
      <c r="AB238" s="73"/>
      <c r="AC238" s="74"/>
      <c r="AD238" s="80" t="s">
        <v>1495</v>
      </c>
      <c r="AE238" s="85" t="s">
        <v>1301</v>
      </c>
      <c r="AF238" s="80" t="s">
        <v>872</v>
      </c>
      <c r="AG238" s="80" t="s">
        <v>203</v>
      </c>
      <c r="AH238" s="80" t="s">
        <v>203</v>
      </c>
      <c r="AI238" s="80"/>
      <c r="AJ238" s="80"/>
      <c r="AK238" s="80"/>
      <c r="AL238" s="80"/>
      <c r="AM238" s="80">
        <v>0</v>
      </c>
      <c r="AN238" s="80">
        <v>0</v>
      </c>
      <c r="AO238" s="80"/>
      <c r="AP238" s="80"/>
      <c r="AQ238" s="80"/>
      <c r="AR238" s="80"/>
      <c r="AS238" s="80"/>
      <c r="AT238" s="80"/>
      <c r="AU238" s="83">
        <v>43489.694247685184</v>
      </c>
      <c r="AV238" s="85" t="s">
        <v>1301</v>
      </c>
      <c r="AW238" s="80" t="str">
        <f>REPLACE(INDEX(GroupVertices[Group],MATCH(Vertices[[#This Row],[Vertex]],GroupVertices[Vertex],0)),1,1,"")</f>
        <v>6</v>
      </c>
      <c r="AX238" s="48">
        <v>0</v>
      </c>
      <c r="AY238" s="49">
        <v>0</v>
      </c>
      <c r="AZ238" s="48">
        <v>0</v>
      </c>
      <c r="BA238" s="49">
        <v>0</v>
      </c>
      <c r="BB238" s="48">
        <v>0</v>
      </c>
      <c r="BC238" s="49">
        <v>0</v>
      </c>
      <c r="BD238" s="48">
        <v>2</v>
      </c>
      <c r="BE238" s="49">
        <v>100</v>
      </c>
      <c r="BF238" s="48">
        <v>2</v>
      </c>
      <c r="BG238" s="48"/>
      <c r="BH238" s="48"/>
      <c r="BI238" s="48"/>
      <c r="BJ238" s="48"/>
      <c r="BK238" s="48"/>
      <c r="BL238" s="48"/>
      <c r="BM238" s="121" t="s">
        <v>2779</v>
      </c>
      <c r="BN238" s="121" t="s">
        <v>2779</v>
      </c>
      <c r="BO238" s="121" t="s">
        <v>3045</v>
      </c>
      <c r="BP238" s="121" t="s">
        <v>3045</v>
      </c>
      <c r="BQ238" s="2"/>
      <c r="BR238" s="3"/>
      <c r="BS238" s="3"/>
      <c r="BT238" s="3"/>
      <c r="BU238" s="3"/>
    </row>
    <row r="239" spans="1:73" ht="15">
      <c r="A239" s="66" t="s">
        <v>631</v>
      </c>
      <c r="B239" s="67"/>
      <c r="C239" s="67"/>
      <c r="D239" s="68">
        <v>1000</v>
      </c>
      <c r="E239" s="70"/>
      <c r="F239" s="100" t="s">
        <v>1460</v>
      </c>
      <c r="G239" s="67"/>
      <c r="H239" s="71" t="s">
        <v>644</v>
      </c>
      <c r="I239" s="72"/>
      <c r="J239" s="72"/>
      <c r="K239" s="71" t="s">
        <v>644</v>
      </c>
      <c r="L239" s="75">
        <v>3746.248665955176</v>
      </c>
      <c r="M239" s="76">
        <v>6356.4580078125</v>
      </c>
      <c r="N239" s="76">
        <v>4320.546875</v>
      </c>
      <c r="O239" s="77"/>
      <c r="P239" s="78"/>
      <c r="Q239" s="78"/>
      <c r="R239" s="86"/>
      <c r="S239" s="48">
        <v>24</v>
      </c>
      <c r="T239" s="48">
        <v>1</v>
      </c>
      <c r="U239" s="49">
        <v>465</v>
      </c>
      <c r="V239" s="49">
        <v>0.043478</v>
      </c>
      <c r="W239" s="49">
        <v>0</v>
      </c>
      <c r="X239" s="49">
        <v>8.066686</v>
      </c>
      <c r="Y239" s="49">
        <v>0.019762845849802372</v>
      </c>
      <c r="Z239" s="49">
        <v>0</v>
      </c>
      <c r="AA239" s="73">
        <v>239</v>
      </c>
      <c r="AB239" s="73"/>
      <c r="AC239" s="74"/>
      <c r="AD239" s="80" t="s">
        <v>1496</v>
      </c>
      <c r="AE239" s="85" t="s">
        <v>654</v>
      </c>
      <c r="AF239" s="80" t="s">
        <v>644</v>
      </c>
      <c r="AG239" s="80" t="s">
        <v>212</v>
      </c>
      <c r="AH239" s="80"/>
      <c r="AI239" s="80" t="s">
        <v>1453</v>
      </c>
      <c r="AJ239" s="83">
        <v>43488.755324074074</v>
      </c>
      <c r="AK239" s="85" t="s">
        <v>1460</v>
      </c>
      <c r="AL239" s="85" t="s">
        <v>654</v>
      </c>
      <c r="AM239" s="80">
        <v>351</v>
      </c>
      <c r="AN239" s="80">
        <v>23</v>
      </c>
      <c r="AO239" s="80">
        <v>78</v>
      </c>
      <c r="AP239" s="80"/>
      <c r="AQ239" s="80"/>
      <c r="AR239" s="80"/>
      <c r="AS239" s="80"/>
      <c r="AT239" s="80"/>
      <c r="AU239" s="80"/>
      <c r="AV239" s="80"/>
      <c r="AW239" s="80" t="str">
        <f>REPLACE(INDEX(GroupVertices[Group],MATCH(Vertices[[#This Row],[Vertex]],GroupVertices[Vertex],0)),1,1,"")</f>
        <v>6</v>
      </c>
      <c r="AX239" s="48"/>
      <c r="AY239" s="49"/>
      <c r="AZ239" s="48"/>
      <c r="BA239" s="49"/>
      <c r="BB239" s="48"/>
      <c r="BC239" s="49"/>
      <c r="BD239" s="48"/>
      <c r="BE239" s="49"/>
      <c r="BF239" s="48"/>
      <c r="BG239" s="48"/>
      <c r="BH239" s="48"/>
      <c r="BI239" s="48"/>
      <c r="BJ239" s="48"/>
      <c r="BK239" s="48"/>
      <c r="BL239" s="48"/>
      <c r="BM239" s="121" t="s">
        <v>1497</v>
      </c>
      <c r="BN239" s="121" t="s">
        <v>1497</v>
      </c>
      <c r="BO239" s="121" t="s">
        <v>1497</v>
      </c>
      <c r="BP239" s="121" t="s">
        <v>1497</v>
      </c>
      <c r="BQ239" s="2"/>
      <c r="BR239" s="3"/>
      <c r="BS239" s="3"/>
      <c r="BT239" s="3"/>
      <c r="BU239" s="3"/>
    </row>
    <row r="240" spans="1:73" ht="15">
      <c r="A240" s="66" t="s">
        <v>474</v>
      </c>
      <c r="B240" s="67"/>
      <c r="C240" s="67"/>
      <c r="D240" s="68">
        <v>200</v>
      </c>
      <c r="E240" s="70"/>
      <c r="F240" s="67"/>
      <c r="G240" s="67"/>
      <c r="H240" s="71" t="s">
        <v>873</v>
      </c>
      <c r="I240" s="72"/>
      <c r="J240" s="72"/>
      <c r="K240" s="71" t="s">
        <v>873</v>
      </c>
      <c r="L240" s="75">
        <v>1</v>
      </c>
      <c r="M240" s="76">
        <v>6195.35107421875</v>
      </c>
      <c r="N240" s="76">
        <v>3436.75390625</v>
      </c>
      <c r="O240" s="77"/>
      <c r="P240" s="78"/>
      <c r="Q240" s="78"/>
      <c r="R240" s="86"/>
      <c r="S240" s="48">
        <v>0</v>
      </c>
      <c r="T240" s="48">
        <v>2</v>
      </c>
      <c r="U240" s="49">
        <v>0</v>
      </c>
      <c r="V240" s="49">
        <v>0.022727</v>
      </c>
      <c r="W240" s="49">
        <v>0</v>
      </c>
      <c r="X240" s="49">
        <v>0.704757</v>
      </c>
      <c r="Y240" s="49">
        <v>0.5</v>
      </c>
      <c r="Z240" s="49">
        <v>0</v>
      </c>
      <c r="AA240" s="73">
        <v>240</v>
      </c>
      <c r="AB240" s="73"/>
      <c r="AC240" s="74"/>
      <c r="AD240" s="80" t="s">
        <v>1495</v>
      </c>
      <c r="AE240" s="85" t="s">
        <v>1302</v>
      </c>
      <c r="AF240" s="80" t="s">
        <v>873</v>
      </c>
      <c r="AG240" s="80" t="s">
        <v>203</v>
      </c>
      <c r="AH240" s="80" t="s">
        <v>203</v>
      </c>
      <c r="AI240" s="80"/>
      <c r="AJ240" s="80"/>
      <c r="AK240" s="80"/>
      <c r="AL240" s="80"/>
      <c r="AM240" s="80">
        <v>0</v>
      </c>
      <c r="AN240" s="80">
        <v>0</v>
      </c>
      <c r="AO240" s="80"/>
      <c r="AP240" s="80"/>
      <c r="AQ240" s="80"/>
      <c r="AR240" s="80"/>
      <c r="AS240" s="80"/>
      <c r="AT240" s="80"/>
      <c r="AU240" s="83">
        <v>43489.61002314815</v>
      </c>
      <c r="AV240" s="85" t="s">
        <v>1302</v>
      </c>
      <c r="AW240" s="80" t="str">
        <f>REPLACE(INDEX(GroupVertices[Group],MATCH(Vertices[[#This Row],[Vertex]],GroupVertices[Vertex],0)),1,1,"")</f>
        <v>6</v>
      </c>
      <c r="AX240" s="48">
        <v>1</v>
      </c>
      <c r="AY240" s="49">
        <v>20</v>
      </c>
      <c r="AZ240" s="48">
        <v>0</v>
      </c>
      <c r="BA240" s="49">
        <v>0</v>
      </c>
      <c r="BB240" s="48">
        <v>0</v>
      </c>
      <c r="BC240" s="49">
        <v>0</v>
      </c>
      <c r="BD240" s="48">
        <v>4</v>
      </c>
      <c r="BE240" s="49">
        <v>80</v>
      </c>
      <c r="BF240" s="48">
        <v>5</v>
      </c>
      <c r="BG240" s="48"/>
      <c r="BH240" s="48"/>
      <c r="BI240" s="48"/>
      <c r="BJ240" s="48"/>
      <c r="BK240" s="48"/>
      <c r="BL240" s="48"/>
      <c r="BM240" s="121" t="s">
        <v>2780</v>
      </c>
      <c r="BN240" s="121" t="s">
        <v>2780</v>
      </c>
      <c r="BO240" s="121" t="s">
        <v>3046</v>
      </c>
      <c r="BP240" s="121" t="s">
        <v>3046</v>
      </c>
      <c r="BQ240" s="2"/>
      <c r="BR240" s="3"/>
      <c r="BS240" s="3"/>
      <c r="BT240" s="3"/>
      <c r="BU240" s="3"/>
    </row>
    <row r="241" spans="1:73" ht="15">
      <c r="A241" s="66" t="s">
        <v>485</v>
      </c>
      <c r="B241" s="67"/>
      <c r="C241" s="67"/>
      <c r="D241" s="68">
        <v>200</v>
      </c>
      <c r="E241" s="70"/>
      <c r="F241" s="67"/>
      <c r="G241" s="67"/>
      <c r="H241" s="71" t="s">
        <v>883</v>
      </c>
      <c r="I241" s="72"/>
      <c r="J241" s="72"/>
      <c r="K241" s="71" t="s">
        <v>883</v>
      </c>
      <c r="L241" s="75">
        <v>1</v>
      </c>
      <c r="M241" s="76">
        <v>5941.22314453125</v>
      </c>
      <c r="N241" s="76">
        <v>3973.452392578125</v>
      </c>
      <c r="O241" s="77"/>
      <c r="P241" s="78"/>
      <c r="Q241" s="78"/>
      <c r="R241" s="86"/>
      <c r="S241" s="48">
        <v>7</v>
      </c>
      <c r="T241" s="48">
        <v>1</v>
      </c>
      <c r="U241" s="49">
        <v>21</v>
      </c>
      <c r="V241" s="49">
        <v>0.026316</v>
      </c>
      <c r="W241" s="49">
        <v>0</v>
      </c>
      <c r="X241" s="49">
        <v>2.532346</v>
      </c>
      <c r="Y241" s="49">
        <v>0.125</v>
      </c>
      <c r="Z241" s="49">
        <v>0</v>
      </c>
      <c r="AA241" s="73">
        <v>241</v>
      </c>
      <c r="AB241" s="73"/>
      <c r="AC241" s="74"/>
      <c r="AD241" s="80" t="s">
        <v>1495</v>
      </c>
      <c r="AE241" s="85" t="s">
        <v>1313</v>
      </c>
      <c r="AF241" s="80" t="s">
        <v>883</v>
      </c>
      <c r="AG241" s="80" t="s">
        <v>203</v>
      </c>
      <c r="AH241" s="80" t="s">
        <v>203</v>
      </c>
      <c r="AI241" s="80"/>
      <c r="AJ241" s="80"/>
      <c r="AK241" s="80"/>
      <c r="AL241" s="80"/>
      <c r="AM241" s="80">
        <v>0</v>
      </c>
      <c r="AN241" s="80">
        <v>7</v>
      </c>
      <c r="AO241" s="80"/>
      <c r="AP241" s="80"/>
      <c r="AQ241" s="80"/>
      <c r="AR241" s="80"/>
      <c r="AS241" s="80"/>
      <c r="AT241" s="80"/>
      <c r="AU241" s="83">
        <v>43489.352858796294</v>
      </c>
      <c r="AV241" s="85" t="s">
        <v>1313</v>
      </c>
      <c r="AW241" s="80" t="str">
        <f>REPLACE(INDEX(GroupVertices[Group],MATCH(Vertices[[#This Row],[Vertex]],GroupVertices[Vertex],0)),1,1,"")</f>
        <v>6</v>
      </c>
      <c r="AX241" s="48">
        <v>1</v>
      </c>
      <c r="AY241" s="49">
        <v>9.090909090909092</v>
      </c>
      <c r="AZ241" s="48">
        <v>0</v>
      </c>
      <c r="BA241" s="49">
        <v>0</v>
      </c>
      <c r="BB241" s="48">
        <v>0</v>
      </c>
      <c r="BC241" s="49">
        <v>0</v>
      </c>
      <c r="BD241" s="48">
        <v>10</v>
      </c>
      <c r="BE241" s="49">
        <v>90.9090909090909</v>
      </c>
      <c r="BF241" s="48">
        <v>11</v>
      </c>
      <c r="BG241" s="48"/>
      <c r="BH241" s="48"/>
      <c r="BI241" s="48"/>
      <c r="BJ241" s="48"/>
      <c r="BK241" s="48"/>
      <c r="BL241" s="48"/>
      <c r="BM241" s="121" t="s">
        <v>2781</v>
      </c>
      <c r="BN241" s="121" t="s">
        <v>2781</v>
      </c>
      <c r="BO241" s="121" t="s">
        <v>3047</v>
      </c>
      <c r="BP241" s="121" t="s">
        <v>3047</v>
      </c>
      <c r="BQ241" s="2"/>
      <c r="BR241" s="3"/>
      <c r="BS241" s="3"/>
      <c r="BT241" s="3"/>
      <c r="BU241" s="3"/>
    </row>
    <row r="242" spans="1:73" ht="15">
      <c r="A242" s="66" t="s">
        <v>475</v>
      </c>
      <c r="B242" s="67"/>
      <c r="C242" s="67"/>
      <c r="D242" s="68">
        <v>210.95890410958904</v>
      </c>
      <c r="E242" s="70"/>
      <c r="F242" s="67"/>
      <c r="G242" s="67"/>
      <c r="H242" s="71" t="s">
        <v>874</v>
      </c>
      <c r="I242" s="72"/>
      <c r="J242" s="72"/>
      <c r="K242" s="71" t="s">
        <v>874</v>
      </c>
      <c r="L242" s="75">
        <v>11.670224119530417</v>
      </c>
      <c r="M242" s="76">
        <v>5542.98193359375</v>
      </c>
      <c r="N242" s="76">
        <v>3646.75390625</v>
      </c>
      <c r="O242" s="77"/>
      <c r="P242" s="78"/>
      <c r="Q242" s="78"/>
      <c r="R242" s="86"/>
      <c r="S242" s="48">
        <v>0</v>
      </c>
      <c r="T242" s="48">
        <v>2</v>
      </c>
      <c r="U242" s="49">
        <v>0</v>
      </c>
      <c r="V242" s="49">
        <v>0.022727</v>
      </c>
      <c r="W242" s="49">
        <v>0</v>
      </c>
      <c r="X242" s="49">
        <v>0.704757</v>
      </c>
      <c r="Y242" s="49">
        <v>0.5</v>
      </c>
      <c r="Z242" s="49">
        <v>0</v>
      </c>
      <c r="AA242" s="73">
        <v>242</v>
      </c>
      <c r="AB242" s="73"/>
      <c r="AC242" s="74"/>
      <c r="AD242" s="80" t="s">
        <v>1495</v>
      </c>
      <c r="AE242" s="85" t="s">
        <v>1303</v>
      </c>
      <c r="AF242" s="80" t="s">
        <v>874</v>
      </c>
      <c r="AG242" s="80" t="s">
        <v>203</v>
      </c>
      <c r="AH242" s="80" t="s">
        <v>203</v>
      </c>
      <c r="AI242" s="80"/>
      <c r="AJ242" s="80"/>
      <c r="AK242" s="80"/>
      <c r="AL242" s="80"/>
      <c r="AM242" s="80">
        <v>1</v>
      </c>
      <c r="AN242" s="80">
        <v>0</v>
      </c>
      <c r="AO242" s="80"/>
      <c r="AP242" s="80"/>
      <c r="AQ242" s="80"/>
      <c r="AR242" s="80"/>
      <c r="AS242" s="80"/>
      <c r="AT242" s="80"/>
      <c r="AU242" s="83">
        <v>43489.60907407408</v>
      </c>
      <c r="AV242" s="85" t="s">
        <v>1303</v>
      </c>
      <c r="AW242" s="80" t="str">
        <f>REPLACE(INDEX(GroupVertices[Group],MATCH(Vertices[[#This Row],[Vertex]],GroupVertices[Vertex],0)),1,1,"")</f>
        <v>6</v>
      </c>
      <c r="AX242" s="48">
        <v>2</v>
      </c>
      <c r="AY242" s="49">
        <v>15.384615384615385</v>
      </c>
      <c r="AZ242" s="48">
        <v>0</v>
      </c>
      <c r="BA242" s="49">
        <v>0</v>
      </c>
      <c r="BB242" s="48">
        <v>0</v>
      </c>
      <c r="BC242" s="49">
        <v>0</v>
      </c>
      <c r="BD242" s="48">
        <v>11</v>
      </c>
      <c r="BE242" s="49">
        <v>84.61538461538461</v>
      </c>
      <c r="BF242" s="48">
        <v>13</v>
      </c>
      <c r="BG242" s="48"/>
      <c r="BH242" s="48"/>
      <c r="BI242" s="48"/>
      <c r="BJ242" s="48"/>
      <c r="BK242" s="48"/>
      <c r="BL242" s="48"/>
      <c r="BM242" s="121" t="s">
        <v>2782</v>
      </c>
      <c r="BN242" s="121" t="s">
        <v>2782</v>
      </c>
      <c r="BO242" s="121" t="s">
        <v>3048</v>
      </c>
      <c r="BP242" s="121" t="s">
        <v>3048</v>
      </c>
      <c r="BQ242" s="2"/>
      <c r="BR242" s="3"/>
      <c r="BS242" s="3"/>
      <c r="BT242" s="3"/>
      <c r="BU242" s="3"/>
    </row>
    <row r="243" spans="1:73" ht="15">
      <c r="A243" s="66" t="s">
        <v>476</v>
      </c>
      <c r="B243" s="67"/>
      <c r="C243" s="67"/>
      <c r="D243" s="68">
        <v>200</v>
      </c>
      <c r="E243" s="70"/>
      <c r="F243" s="67"/>
      <c r="G243" s="67"/>
      <c r="H243" s="71" t="s">
        <v>875</v>
      </c>
      <c r="I243" s="72"/>
      <c r="J243" s="72"/>
      <c r="K243" s="71" t="s">
        <v>875</v>
      </c>
      <c r="L243" s="75">
        <v>1</v>
      </c>
      <c r="M243" s="76">
        <v>6875.4501953125</v>
      </c>
      <c r="N243" s="76">
        <v>3241.8427734375</v>
      </c>
      <c r="O243" s="77"/>
      <c r="P243" s="78"/>
      <c r="Q243" s="78"/>
      <c r="R243" s="86"/>
      <c r="S243" s="48">
        <v>0</v>
      </c>
      <c r="T243" s="48">
        <v>2</v>
      </c>
      <c r="U243" s="49">
        <v>0</v>
      </c>
      <c r="V243" s="49">
        <v>0.022727</v>
      </c>
      <c r="W243" s="49">
        <v>0</v>
      </c>
      <c r="X243" s="49">
        <v>0.75773</v>
      </c>
      <c r="Y243" s="49">
        <v>0.5</v>
      </c>
      <c r="Z243" s="49">
        <v>0</v>
      </c>
      <c r="AA243" s="73">
        <v>243</v>
      </c>
      <c r="AB243" s="73"/>
      <c r="AC243" s="74"/>
      <c r="AD243" s="80" t="s">
        <v>1495</v>
      </c>
      <c r="AE243" s="85" t="s">
        <v>1304</v>
      </c>
      <c r="AF243" s="80" t="s">
        <v>875</v>
      </c>
      <c r="AG243" s="80" t="s">
        <v>203</v>
      </c>
      <c r="AH243" s="80" t="s">
        <v>203</v>
      </c>
      <c r="AI243" s="80"/>
      <c r="AJ243" s="80"/>
      <c r="AK243" s="80"/>
      <c r="AL243" s="80"/>
      <c r="AM243" s="80">
        <v>0</v>
      </c>
      <c r="AN243" s="80">
        <v>0</v>
      </c>
      <c r="AO243" s="80"/>
      <c r="AP243" s="80"/>
      <c r="AQ243" s="80"/>
      <c r="AR243" s="80"/>
      <c r="AS243" s="80"/>
      <c r="AT243" s="80"/>
      <c r="AU243" s="83">
        <v>43489.53532407407</v>
      </c>
      <c r="AV243" s="85" t="s">
        <v>1304</v>
      </c>
      <c r="AW243" s="80" t="str">
        <f>REPLACE(INDEX(GroupVertices[Group],MATCH(Vertices[[#This Row],[Vertex]],GroupVertices[Vertex],0)),1,1,"")</f>
        <v>6</v>
      </c>
      <c r="AX243" s="48">
        <v>1</v>
      </c>
      <c r="AY243" s="49">
        <v>33.333333333333336</v>
      </c>
      <c r="AZ243" s="48">
        <v>0</v>
      </c>
      <c r="BA243" s="49">
        <v>0</v>
      </c>
      <c r="BB243" s="48">
        <v>0</v>
      </c>
      <c r="BC243" s="49">
        <v>0</v>
      </c>
      <c r="BD243" s="48">
        <v>2</v>
      </c>
      <c r="BE243" s="49">
        <v>66.66666666666667</v>
      </c>
      <c r="BF243" s="48">
        <v>3</v>
      </c>
      <c r="BG243" s="48"/>
      <c r="BH243" s="48"/>
      <c r="BI243" s="48"/>
      <c r="BJ243" s="48"/>
      <c r="BK243" s="48"/>
      <c r="BL243" s="48"/>
      <c r="BM243" s="121" t="s">
        <v>2783</v>
      </c>
      <c r="BN243" s="121" t="s">
        <v>2783</v>
      </c>
      <c r="BO243" s="121" t="s">
        <v>3049</v>
      </c>
      <c r="BP243" s="121" t="s">
        <v>3049</v>
      </c>
      <c r="BQ243" s="2"/>
      <c r="BR243" s="3"/>
      <c r="BS243" s="3"/>
      <c r="BT243" s="3"/>
      <c r="BU243" s="3"/>
    </row>
    <row r="244" spans="1:73" ht="15">
      <c r="A244" s="66" t="s">
        <v>478</v>
      </c>
      <c r="B244" s="67"/>
      <c r="C244" s="67"/>
      <c r="D244" s="68">
        <v>200</v>
      </c>
      <c r="E244" s="70"/>
      <c r="F244" s="67"/>
      <c r="G244" s="67"/>
      <c r="H244" s="71" t="s">
        <v>876</v>
      </c>
      <c r="I244" s="72"/>
      <c r="J244" s="72"/>
      <c r="K244" s="71" t="s">
        <v>876</v>
      </c>
      <c r="L244" s="75">
        <v>1</v>
      </c>
      <c r="M244" s="76">
        <v>6609.5400390625</v>
      </c>
      <c r="N244" s="76">
        <v>3064.42333984375</v>
      </c>
      <c r="O244" s="77"/>
      <c r="P244" s="78"/>
      <c r="Q244" s="78"/>
      <c r="R244" s="86"/>
      <c r="S244" s="48">
        <v>1</v>
      </c>
      <c r="T244" s="48">
        <v>1</v>
      </c>
      <c r="U244" s="49">
        <v>0</v>
      </c>
      <c r="V244" s="49">
        <v>0.022727</v>
      </c>
      <c r="W244" s="49">
        <v>0</v>
      </c>
      <c r="X244" s="49">
        <v>0.75773</v>
      </c>
      <c r="Y244" s="49">
        <v>0.5</v>
      </c>
      <c r="Z244" s="49">
        <v>0</v>
      </c>
      <c r="AA244" s="73">
        <v>244</v>
      </c>
      <c r="AB244" s="73"/>
      <c r="AC244" s="74"/>
      <c r="AD244" s="80" t="s">
        <v>1495</v>
      </c>
      <c r="AE244" s="85" t="s">
        <v>1306</v>
      </c>
      <c r="AF244" s="80" t="s">
        <v>876</v>
      </c>
      <c r="AG244" s="80" t="s">
        <v>203</v>
      </c>
      <c r="AH244" s="80" t="s">
        <v>203</v>
      </c>
      <c r="AI244" s="80"/>
      <c r="AJ244" s="80"/>
      <c r="AK244" s="80"/>
      <c r="AL244" s="80"/>
      <c r="AM244" s="80">
        <v>0</v>
      </c>
      <c r="AN244" s="80">
        <v>1</v>
      </c>
      <c r="AO244" s="80"/>
      <c r="AP244" s="80"/>
      <c r="AQ244" s="80"/>
      <c r="AR244" s="80"/>
      <c r="AS244" s="80"/>
      <c r="AT244" s="80"/>
      <c r="AU244" s="83">
        <v>43489.51263888889</v>
      </c>
      <c r="AV244" s="85" t="s">
        <v>1306</v>
      </c>
      <c r="AW244" s="80" t="str">
        <f>REPLACE(INDEX(GroupVertices[Group],MATCH(Vertices[[#This Row],[Vertex]],GroupVertices[Vertex],0)),1,1,"")</f>
        <v>6</v>
      </c>
      <c r="AX244" s="48">
        <v>0</v>
      </c>
      <c r="AY244" s="49">
        <v>0</v>
      </c>
      <c r="AZ244" s="48">
        <v>0</v>
      </c>
      <c r="BA244" s="49">
        <v>0</v>
      </c>
      <c r="BB244" s="48">
        <v>0</v>
      </c>
      <c r="BC244" s="49">
        <v>0</v>
      </c>
      <c r="BD244" s="48">
        <v>2</v>
      </c>
      <c r="BE244" s="49">
        <v>100</v>
      </c>
      <c r="BF244" s="48">
        <v>2</v>
      </c>
      <c r="BG244" s="48"/>
      <c r="BH244" s="48"/>
      <c r="BI244" s="48"/>
      <c r="BJ244" s="48"/>
      <c r="BK244" s="48"/>
      <c r="BL244" s="48"/>
      <c r="BM244" s="121" t="s">
        <v>2784</v>
      </c>
      <c r="BN244" s="121" t="s">
        <v>2784</v>
      </c>
      <c r="BO244" s="121" t="s">
        <v>2595</v>
      </c>
      <c r="BP244" s="121" t="s">
        <v>2595</v>
      </c>
      <c r="BQ244" s="2"/>
      <c r="BR244" s="3"/>
      <c r="BS244" s="3"/>
      <c r="BT244" s="3"/>
      <c r="BU244" s="3"/>
    </row>
    <row r="245" spans="1:73" ht="15">
      <c r="A245" s="66" t="s">
        <v>477</v>
      </c>
      <c r="B245" s="67"/>
      <c r="C245" s="67"/>
      <c r="D245" s="68">
        <v>200</v>
      </c>
      <c r="E245" s="70"/>
      <c r="F245" s="67"/>
      <c r="G245" s="67"/>
      <c r="H245" s="71" t="s">
        <v>876</v>
      </c>
      <c r="I245" s="72"/>
      <c r="J245" s="72"/>
      <c r="K245" s="71" t="s">
        <v>876</v>
      </c>
      <c r="L245" s="75">
        <v>1</v>
      </c>
      <c r="M245" s="76">
        <v>6714.12158203125</v>
      </c>
      <c r="N245" s="76">
        <v>5504.7822265625</v>
      </c>
      <c r="O245" s="77"/>
      <c r="P245" s="78"/>
      <c r="Q245" s="78"/>
      <c r="R245" s="86"/>
      <c r="S245" s="48">
        <v>0</v>
      </c>
      <c r="T245" s="48">
        <v>1</v>
      </c>
      <c r="U245" s="49">
        <v>0</v>
      </c>
      <c r="V245" s="49">
        <v>0.022222</v>
      </c>
      <c r="W245" s="49">
        <v>0</v>
      </c>
      <c r="X245" s="49">
        <v>0.435695</v>
      </c>
      <c r="Y245" s="49">
        <v>0</v>
      </c>
      <c r="Z245" s="49">
        <v>0</v>
      </c>
      <c r="AA245" s="73">
        <v>245</v>
      </c>
      <c r="AB245" s="73"/>
      <c r="AC245" s="74"/>
      <c r="AD245" s="80" t="s">
        <v>1495</v>
      </c>
      <c r="AE245" s="85" t="s">
        <v>1305</v>
      </c>
      <c r="AF245" s="80" t="s">
        <v>876</v>
      </c>
      <c r="AG245" s="80" t="s">
        <v>203</v>
      </c>
      <c r="AH245" s="80" t="s">
        <v>203</v>
      </c>
      <c r="AI245" s="80"/>
      <c r="AJ245" s="80"/>
      <c r="AK245" s="80"/>
      <c r="AL245" s="80"/>
      <c r="AM245" s="80">
        <v>0</v>
      </c>
      <c r="AN245" s="80">
        <v>0</v>
      </c>
      <c r="AO245" s="80"/>
      <c r="AP245" s="80"/>
      <c r="AQ245" s="80"/>
      <c r="AR245" s="80"/>
      <c r="AS245" s="80"/>
      <c r="AT245" s="80"/>
      <c r="AU245" s="83">
        <v>43489.51267361111</v>
      </c>
      <c r="AV245" s="85" t="s">
        <v>1305</v>
      </c>
      <c r="AW245" s="80" t="str">
        <f>REPLACE(INDEX(GroupVertices[Group],MATCH(Vertices[[#This Row],[Vertex]],GroupVertices[Vertex],0)),1,1,"")</f>
        <v>6</v>
      </c>
      <c r="AX245" s="48">
        <v>0</v>
      </c>
      <c r="AY245" s="49">
        <v>0</v>
      </c>
      <c r="AZ245" s="48">
        <v>0</v>
      </c>
      <c r="BA245" s="49">
        <v>0</v>
      </c>
      <c r="BB245" s="48">
        <v>0</v>
      </c>
      <c r="BC245" s="49">
        <v>0</v>
      </c>
      <c r="BD245" s="48">
        <v>2</v>
      </c>
      <c r="BE245" s="49">
        <v>100</v>
      </c>
      <c r="BF245" s="48">
        <v>2</v>
      </c>
      <c r="BG245" s="48"/>
      <c r="BH245" s="48"/>
      <c r="BI245" s="48"/>
      <c r="BJ245" s="48"/>
      <c r="BK245" s="48"/>
      <c r="BL245" s="48"/>
      <c r="BM245" s="121" t="s">
        <v>2784</v>
      </c>
      <c r="BN245" s="121" t="s">
        <v>2784</v>
      </c>
      <c r="BO245" s="121" t="s">
        <v>2595</v>
      </c>
      <c r="BP245" s="121" t="s">
        <v>2595</v>
      </c>
      <c r="BQ245" s="2"/>
      <c r="BR245" s="3"/>
      <c r="BS245" s="3"/>
      <c r="BT245" s="3"/>
      <c r="BU245" s="3"/>
    </row>
    <row r="246" spans="1:73" ht="15">
      <c r="A246" s="66" t="s">
        <v>479</v>
      </c>
      <c r="B246" s="67"/>
      <c r="C246" s="67"/>
      <c r="D246" s="68">
        <v>210.95890410958904</v>
      </c>
      <c r="E246" s="70"/>
      <c r="F246" s="67"/>
      <c r="G246" s="67"/>
      <c r="H246" s="71" t="s">
        <v>877</v>
      </c>
      <c r="I246" s="72"/>
      <c r="J246" s="72"/>
      <c r="K246" s="71" t="s">
        <v>877</v>
      </c>
      <c r="L246" s="75">
        <v>11.670224119530417</v>
      </c>
      <c r="M246" s="76">
        <v>6369.8798828125</v>
      </c>
      <c r="N246" s="76">
        <v>5577.47705078125</v>
      </c>
      <c r="O246" s="77"/>
      <c r="P246" s="78"/>
      <c r="Q246" s="78"/>
      <c r="R246" s="86"/>
      <c r="S246" s="48">
        <v>0</v>
      </c>
      <c r="T246" s="48">
        <v>1</v>
      </c>
      <c r="U246" s="49">
        <v>0</v>
      </c>
      <c r="V246" s="49">
        <v>0.022222</v>
      </c>
      <c r="W246" s="49">
        <v>0</v>
      </c>
      <c r="X246" s="49">
        <v>0.435695</v>
      </c>
      <c r="Y246" s="49">
        <v>0</v>
      </c>
      <c r="Z246" s="49">
        <v>0</v>
      </c>
      <c r="AA246" s="73">
        <v>246</v>
      </c>
      <c r="AB246" s="73"/>
      <c r="AC246" s="74"/>
      <c r="AD246" s="80" t="s">
        <v>1495</v>
      </c>
      <c r="AE246" s="85" t="s">
        <v>1307</v>
      </c>
      <c r="AF246" s="80" t="s">
        <v>877</v>
      </c>
      <c r="AG246" s="80" t="s">
        <v>203</v>
      </c>
      <c r="AH246" s="80" t="s">
        <v>203</v>
      </c>
      <c r="AI246" s="80"/>
      <c r="AJ246" s="80"/>
      <c r="AK246" s="80"/>
      <c r="AL246" s="80"/>
      <c r="AM246" s="80">
        <v>1</v>
      </c>
      <c r="AN246" s="80">
        <v>0</v>
      </c>
      <c r="AO246" s="80"/>
      <c r="AP246" s="80"/>
      <c r="AQ246" s="80"/>
      <c r="AR246" s="80"/>
      <c r="AS246" s="80"/>
      <c r="AT246" s="80"/>
      <c r="AU246" s="83">
        <v>43489.46983796296</v>
      </c>
      <c r="AV246" s="85" t="s">
        <v>1307</v>
      </c>
      <c r="AW246" s="80" t="str">
        <f>REPLACE(INDEX(GroupVertices[Group],MATCH(Vertices[[#This Row],[Vertex]],GroupVertices[Vertex],0)),1,1,"")</f>
        <v>6</v>
      </c>
      <c r="AX246" s="48">
        <v>1</v>
      </c>
      <c r="AY246" s="49">
        <v>8.333333333333334</v>
      </c>
      <c r="AZ246" s="48">
        <v>0</v>
      </c>
      <c r="BA246" s="49">
        <v>0</v>
      </c>
      <c r="BB246" s="48">
        <v>0</v>
      </c>
      <c r="BC246" s="49">
        <v>0</v>
      </c>
      <c r="BD246" s="48">
        <v>11</v>
      </c>
      <c r="BE246" s="49">
        <v>91.66666666666667</v>
      </c>
      <c r="BF246" s="48">
        <v>12</v>
      </c>
      <c r="BG246" s="48"/>
      <c r="BH246" s="48"/>
      <c r="BI246" s="48"/>
      <c r="BJ246" s="48"/>
      <c r="BK246" s="48"/>
      <c r="BL246" s="48"/>
      <c r="BM246" s="121" t="s">
        <v>2785</v>
      </c>
      <c r="BN246" s="121" t="s">
        <v>2785</v>
      </c>
      <c r="BO246" s="121" t="s">
        <v>3050</v>
      </c>
      <c r="BP246" s="121" t="s">
        <v>3050</v>
      </c>
      <c r="BQ246" s="2"/>
      <c r="BR246" s="3"/>
      <c r="BS246" s="3"/>
      <c r="BT246" s="3"/>
      <c r="BU246" s="3"/>
    </row>
    <row r="247" spans="1:73" ht="270">
      <c r="A247" s="66" t="s">
        <v>480</v>
      </c>
      <c r="B247" s="67"/>
      <c r="C247" s="67"/>
      <c r="D247" s="68">
        <v>200</v>
      </c>
      <c r="E247" s="70"/>
      <c r="F247" s="67"/>
      <c r="G247" s="67"/>
      <c r="H247" s="50" t="s">
        <v>878</v>
      </c>
      <c r="I247" s="72"/>
      <c r="J247" s="72"/>
      <c r="K247" s="50" t="s">
        <v>878</v>
      </c>
      <c r="L247" s="75">
        <v>1</v>
      </c>
      <c r="M247" s="76">
        <v>5406.28271484375</v>
      </c>
      <c r="N247" s="76">
        <v>4010.1650390625</v>
      </c>
      <c r="O247" s="77"/>
      <c r="P247" s="78"/>
      <c r="Q247" s="78"/>
      <c r="R247" s="86"/>
      <c r="S247" s="48">
        <v>0</v>
      </c>
      <c r="T247" s="48">
        <v>2</v>
      </c>
      <c r="U247" s="49">
        <v>0</v>
      </c>
      <c r="V247" s="49">
        <v>0.022727</v>
      </c>
      <c r="W247" s="49">
        <v>0</v>
      </c>
      <c r="X247" s="49">
        <v>0.704757</v>
      </c>
      <c r="Y247" s="49">
        <v>0.5</v>
      </c>
      <c r="Z247" s="49">
        <v>0</v>
      </c>
      <c r="AA247" s="73">
        <v>247</v>
      </c>
      <c r="AB247" s="73"/>
      <c r="AC247" s="74"/>
      <c r="AD247" s="80" t="s">
        <v>1495</v>
      </c>
      <c r="AE247" s="85" t="s">
        <v>1308</v>
      </c>
      <c r="AF247" s="80" t="s">
        <v>878</v>
      </c>
      <c r="AG247" s="80" t="s">
        <v>203</v>
      </c>
      <c r="AH247" s="80" t="s">
        <v>203</v>
      </c>
      <c r="AI247" s="80"/>
      <c r="AJ247" s="80"/>
      <c r="AK247" s="80"/>
      <c r="AL247" s="80"/>
      <c r="AM247" s="80">
        <v>0</v>
      </c>
      <c r="AN247" s="80">
        <v>0</v>
      </c>
      <c r="AO247" s="80"/>
      <c r="AP247" s="80"/>
      <c r="AQ247" s="80"/>
      <c r="AR247" s="80"/>
      <c r="AS247" s="80"/>
      <c r="AT247" s="80"/>
      <c r="AU247" s="83">
        <v>43489.44967592593</v>
      </c>
      <c r="AV247" s="85" t="s">
        <v>1308</v>
      </c>
      <c r="AW247" s="80" t="str">
        <f>REPLACE(INDEX(GroupVertices[Group],MATCH(Vertices[[#This Row],[Vertex]],GroupVertices[Vertex],0)),1,1,"")</f>
        <v>6</v>
      </c>
      <c r="AX247" s="48">
        <v>2</v>
      </c>
      <c r="AY247" s="49">
        <v>9.523809523809524</v>
      </c>
      <c r="AZ247" s="48">
        <v>0</v>
      </c>
      <c r="BA247" s="49">
        <v>0</v>
      </c>
      <c r="BB247" s="48">
        <v>0</v>
      </c>
      <c r="BC247" s="49">
        <v>0</v>
      </c>
      <c r="BD247" s="48">
        <v>19</v>
      </c>
      <c r="BE247" s="49">
        <v>90.47619047619048</v>
      </c>
      <c r="BF247" s="48">
        <v>21</v>
      </c>
      <c r="BG247" s="48"/>
      <c r="BH247" s="48"/>
      <c r="BI247" s="48"/>
      <c r="BJ247" s="48"/>
      <c r="BK247" s="48"/>
      <c r="BL247" s="48"/>
      <c r="BM247" s="121" t="s">
        <v>2786</v>
      </c>
      <c r="BN247" s="121" t="s">
        <v>2786</v>
      </c>
      <c r="BO247" s="121" t="s">
        <v>3051</v>
      </c>
      <c r="BP247" s="121" t="s">
        <v>3051</v>
      </c>
      <c r="BQ247" s="2"/>
      <c r="BR247" s="3"/>
      <c r="BS247" s="3"/>
      <c r="BT247" s="3"/>
      <c r="BU247" s="3"/>
    </row>
    <row r="248" spans="1:73" ht="15">
      <c r="A248" s="66" t="s">
        <v>481</v>
      </c>
      <c r="B248" s="67"/>
      <c r="C248" s="67"/>
      <c r="D248" s="68">
        <v>210.95890410958904</v>
      </c>
      <c r="E248" s="70"/>
      <c r="F248" s="67"/>
      <c r="G248" s="67"/>
      <c r="H248" s="71" t="s">
        <v>879</v>
      </c>
      <c r="I248" s="72"/>
      <c r="J248" s="72"/>
      <c r="K248" s="71" t="s">
        <v>879</v>
      </c>
      <c r="L248" s="75">
        <v>11.670224119530417</v>
      </c>
      <c r="M248" s="76">
        <v>5758.732421875</v>
      </c>
      <c r="N248" s="76">
        <v>3318.858642578125</v>
      </c>
      <c r="O248" s="77"/>
      <c r="P248" s="78"/>
      <c r="Q248" s="78"/>
      <c r="R248" s="86"/>
      <c r="S248" s="48">
        <v>0</v>
      </c>
      <c r="T248" s="48">
        <v>2</v>
      </c>
      <c r="U248" s="49">
        <v>0</v>
      </c>
      <c r="V248" s="49">
        <v>0.022727</v>
      </c>
      <c r="W248" s="49">
        <v>0</v>
      </c>
      <c r="X248" s="49">
        <v>0.704757</v>
      </c>
      <c r="Y248" s="49">
        <v>0.5</v>
      </c>
      <c r="Z248" s="49">
        <v>0</v>
      </c>
      <c r="AA248" s="73">
        <v>248</v>
      </c>
      <c r="AB248" s="73"/>
      <c r="AC248" s="74"/>
      <c r="AD248" s="80" t="s">
        <v>1495</v>
      </c>
      <c r="AE248" s="85" t="s">
        <v>1309</v>
      </c>
      <c r="AF248" s="80" t="s">
        <v>879</v>
      </c>
      <c r="AG248" s="80" t="s">
        <v>203</v>
      </c>
      <c r="AH248" s="80" t="s">
        <v>203</v>
      </c>
      <c r="AI248" s="80"/>
      <c r="AJ248" s="80"/>
      <c r="AK248" s="80"/>
      <c r="AL248" s="80"/>
      <c r="AM248" s="80">
        <v>1</v>
      </c>
      <c r="AN248" s="80">
        <v>0</v>
      </c>
      <c r="AO248" s="80"/>
      <c r="AP248" s="80"/>
      <c r="AQ248" s="80"/>
      <c r="AR248" s="80"/>
      <c r="AS248" s="80"/>
      <c r="AT248" s="80"/>
      <c r="AU248" s="83">
        <v>43489.42996527778</v>
      </c>
      <c r="AV248" s="85" t="s">
        <v>1309</v>
      </c>
      <c r="AW248" s="80" t="str">
        <f>REPLACE(INDEX(GroupVertices[Group],MATCH(Vertices[[#This Row],[Vertex]],GroupVertices[Vertex],0)),1,1,"")</f>
        <v>6</v>
      </c>
      <c r="AX248" s="48">
        <v>3</v>
      </c>
      <c r="AY248" s="49">
        <v>13.043478260869565</v>
      </c>
      <c r="AZ248" s="48">
        <v>0</v>
      </c>
      <c r="BA248" s="49">
        <v>0</v>
      </c>
      <c r="BB248" s="48">
        <v>0</v>
      </c>
      <c r="BC248" s="49">
        <v>0</v>
      </c>
      <c r="BD248" s="48">
        <v>20</v>
      </c>
      <c r="BE248" s="49">
        <v>86.95652173913044</v>
      </c>
      <c r="BF248" s="48">
        <v>23</v>
      </c>
      <c r="BG248" s="48"/>
      <c r="BH248" s="48"/>
      <c r="BI248" s="48"/>
      <c r="BJ248" s="48"/>
      <c r="BK248" s="48"/>
      <c r="BL248" s="48"/>
      <c r="BM248" s="121" t="s">
        <v>2787</v>
      </c>
      <c r="BN248" s="121" t="s">
        <v>2787</v>
      </c>
      <c r="BO248" s="121" t="s">
        <v>3052</v>
      </c>
      <c r="BP248" s="121" t="s">
        <v>3052</v>
      </c>
      <c r="BQ248" s="2"/>
      <c r="BR248" s="3"/>
      <c r="BS248" s="3"/>
      <c r="BT248" s="3"/>
      <c r="BU248" s="3"/>
    </row>
    <row r="249" spans="1:73" ht="15">
      <c r="A249" s="66" t="s">
        <v>482</v>
      </c>
      <c r="B249" s="67"/>
      <c r="C249" s="67"/>
      <c r="D249" s="68">
        <v>210.95890410958904</v>
      </c>
      <c r="E249" s="70"/>
      <c r="F249" s="67"/>
      <c r="G249" s="67"/>
      <c r="H249" s="71" t="s">
        <v>880</v>
      </c>
      <c r="I249" s="72"/>
      <c r="J249" s="72"/>
      <c r="K249" s="71" t="s">
        <v>880</v>
      </c>
      <c r="L249" s="75">
        <v>11.670224119530417</v>
      </c>
      <c r="M249" s="76">
        <v>5800.96533203125</v>
      </c>
      <c r="N249" s="76">
        <v>4573.650390625</v>
      </c>
      <c r="O249" s="77"/>
      <c r="P249" s="78"/>
      <c r="Q249" s="78"/>
      <c r="R249" s="86"/>
      <c r="S249" s="48">
        <v>0</v>
      </c>
      <c r="T249" s="48">
        <v>2</v>
      </c>
      <c r="U249" s="49">
        <v>0</v>
      </c>
      <c r="V249" s="49">
        <v>0.022727</v>
      </c>
      <c r="W249" s="49">
        <v>0</v>
      </c>
      <c r="X249" s="49">
        <v>0.704757</v>
      </c>
      <c r="Y249" s="49">
        <v>0.5</v>
      </c>
      <c r="Z249" s="49">
        <v>0</v>
      </c>
      <c r="AA249" s="73">
        <v>249</v>
      </c>
      <c r="AB249" s="73"/>
      <c r="AC249" s="74"/>
      <c r="AD249" s="80" t="s">
        <v>1495</v>
      </c>
      <c r="AE249" s="85" t="s">
        <v>1310</v>
      </c>
      <c r="AF249" s="80" t="s">
        <v>880</v>
      </c>
      <c r="AG249" s="80" t="s">
        <v>203</v>
      </c>
      <c r="AH249" s="80" t="s">
        <v>203</v>
      </c>
      <c r="AI249" s="80"/>
      <c r="AJ249" s="80"/>
      <c r="AK249" s="80"/>
      <c r="AL249" s="80"/>
      <c r="AM249" s="80">
        <v>1</v>
      </c>
      <c r="AN249" s="80">
        <v>0</v>
      </c>
      <c r="AO249" s="80"/>
      <c r="AP249" s="80"/>
      <c r="AQ249" s="80"/>
      <c r="AR249" s="80"/>
      <c r="AS249" s="80"/>
      <c r="AT249" s="80"/>
      <c r="AU249" s="83">
        <v>43489.42643518518</v>
      </c>
      <c r="AV249" s="85" t="s">
        <v>1310</v>
      </c>
      <c r="AW249" s="80" t="str">
        <f>REPLACE(INDEX(GroupVertices[Group],MATCH(Vertices[[#This Row],[Vertex]],GroupVertices[Vertex],0)),1,1,"")</f>
        <v>6</v>
      </c>
      <c r="AX249" s="48">
        <v>0</v>
      </c>
      <c r="AY249" s="49">
        <v>0</v>
      </c>
      <c r="AZ249" s="48">
        <v>0</v>
      </c>
      <c r="BA249" s="49">
        <v>0</v>
      </c>
      <c r="BB249" s="48">
        <v>0</v>
      </c>
      <c r="BC249" s="49">
        <v>0</v>
      </c>
      <c r="BD249" s="48">
        <v>3</v>
      </c>
      <c r="BE249" s="49">
        <v>100</v>
      </c>
      <c r="BF249" s="48">
        <v>3</v>
      </c>
      <c r="BG249" s="48"/>
      <c r="BH249" s="48"/>
      <c r="BI249" s="48"/>
      <c r="BJ249" s="48"/>
      <c r="BK249" s="48"/>
      <c r="BL249" s="48"/>
      <c r="BM249" s="121" t="s">
        <v>2788</v>
      </c>
      <c r="BN249" s="121" t="s">
        <v>2788</v>
      </c>
      <c r="BO249" s="121" t="s">
        <v>3053</v>
      </c>
      <c r="BP249" s="121" t="s">
        <v>3053</v>
      </c>
      <c r="BQ249" s="2"/>
      <c r="BR249" s="3"/>
      <c r="BS249" s="3"/>
      <c r="BT249" s="3"/>
      <c r="BU249" s="3"/>
    </row>
    <row r="250" spans="1:73" ht="15">
      <c r="A250" s="66" t="s">
        <v>483</v>
      </c>
      <c r="B250" s="67"/>
      <c r="C250" s="67"/>
      <c r="D250" s="68">
        <v>221.91780821917808</v>
      </c>
      <c r="E250" s="70"/>
      <c r="F250" s="67"/>
      <c r="G250" s="67"/>
      <c r="H250" s="71" t="s">
        <v>881</v>
      </c>
      <c r="I250" s="72"/>
      <c r="J250" s="72"/>
      <c r="K250" s="71" t="s">
        <v>881</v>
      </c>
      <c r="L250" s="75">
        <v>22.340448239060834</v>
      </c>
      <c r="M250" s="76">
        <v>6627.365234375</v>
      </c>
      <c r="N250" s="76">
        <v>3838.616943359375</v>
      </c>
      <c r="O250" s="77"/>
      <c r="P250" s="78"/>
      <c r="Q250" s="78"/>
      <c r="R250" s="86"/>
      <c r="S250" s="48">
        <v>0</v>
      </c>
      <c r="T250" s="48">
        <v>2</v>
      </c>
      <c r="U250" s="49">
        <v>0</v>
      </c>
      <c r="V250" s="49">
        <v>0.022727</v>
      </c>
      <c r="W250" s="49">
        <v>0</v>
      </c>
      <c r="X250" s="49">
        <v>0.704757</v>
      </c>
      <c r="Y250" s="49">
        <v>0.5</v>
      </c>
      <c r="Z250" s="49">
        <v>0</v>
      </c>
      <c r="AA250" s="73">
        <v>250</v>
      </c>
      <c r="AB250" s="73"/>
      <c r="AC250" s="74"/>
      <c r="AD250" s="80" t="s">
        <v>1495</v>
      </c>
      <c r="AE250" s="85" t="s">
        <v>1311</v>
      </c>
      <c r="AF250" s="80" t="s">
        <v>881</v>
      </c>
      <c r="AG250" s="80" t="s">
        <v>203</v>
      </c>
      <c r="AH250" s="80" t="s">
        <v>203</v>
      </c>
      <c r="AI250" s="80"/>
      <c r="AJ250" s="80"/>
      <c r="AK250" s="80"/>
      <c r="AL250" s="80"/>
      <c r="AM250" s="80">
        <v>2</v>
      </c>
      <c r="AN250" s="80">
        <v>0</v>
      </c>
      <c r="AO250" s="80"/>
      <c r="AP250" s="80"/>
      <c r="AQ250" s="80"/>
      <c r="AR250" s="80"/>
      <c r="AS250" s="80"/>
      <c r="AT250" s="80"/>
      <c r="AU250" s="83">
        <v>43489.42631944444</v>
      </c>
      <c r="AV250" s="85" t="s">
        <v>1311</v>
      </c>
      <c r="AW250" s="80" t="str">
        <f>REPLACE(INDEX(GroupVertices[Group],MATCH(Vertices[[#This Row],[Vertex]],GroupVertices[Vertex],0)),1,1,"")</f>
        <v>6</v>
      </c>
      <c r="AX250" s="48">
        <v>1</v>
      </c>
      <c r="AY250" s="49">
        <v>20</v>
      </c>
      <c r="AZ250" s="48">
        <v>0</v>
      </c>
      <c r="BA250" s="49">
        <v>0</v>
      </c>
      <c r="BB250" s="48">
        <v>0</v>
      </c>
      <c r="BC250" s="49">
        <v>0</v>
      </c>
      <c r="BD250" s="48">
        <v>4</v>
      </c>
      <c r="BE250" s="49">
        <v>80</v>
      </c>
      <c r="BF250" s="48">
        <v>5</v>
      </c>
      <c r="BG250" s="48"/>
      <c r="BH250" s="48"/>
      <c r="BI250" s="48"/>
      <c r="BJ250" s="48"/>
      <c r="BK250" s="48"/>
      <c r="BL250" s="48"/>
      <c r="BM250" s="121" t="s">
        <v>2789</v>
      </c>
      <c r="BN250" s="121" t="s">
        <v>2789</v>
      </c>
      <c r="BO250" s="121" t="s">
        <v>3054</v>
      </c>
      <c r="BP250" s="121" t="s">
        <v>3054</v>
      </c>
      <c r="BQ250" s="2"/>
      <c r="BR250" s="3"/>
      <c r="BS250" s="3"/>
      <c r="BT250" s="3"/>
      <c r="BU250" s="3"/>
    </row>
    <row r="251" spans="1:73" ht="360">
      <c r="A251" s="66" t="s">
        <v>484</v>
      </c>
      <c r="B251" s="67"/>
      <c r="C251" s="67"/>
      <c r="D251" s="68">
        <v>221.91780821917808</v>
      </c>
      <c r="E251" s="70"/>
      <c r="F251" s="67"/>
      <c r="G251" s="67"/>
      <c r="H251" s="50" t="s">
        <v>882</v>
      </c>
      <c r="I251" s="72"/>
      <c r="J251" s="72"/>
      <c r="K251" s="50" t="s">
        <v>882</v>
      </c>
      <c r="L251" s="75">
        <v>22.340448239060834</v>
      </c>
      <c r="M251" s="76">
        <v>6286.55908203125</v>
      </c>
      <c r="N251" s="76">
        <v>4850.6796875</v>
      </c>
      <c r="O251" s="77"/>
      <c r="P251" s="78"/>
      <c r="Q251" s="78"/>
      <c r="R251" s="86"/>
      <c r="S251" s="48">
        <v>0</v>
      </c>
      <c r="T251" s="48">
        <v>2</v>
      </c>
      <c r="U251" s="49">
        <v>0</v>
      </c>
      <c r="V251" s="49">
        <v>0.022727</v>
      </c>
      <c r="W251" s="49">
        <v>0</v>
      </c>
      <c r="X251" s="49">
        <v>0.704757</v>
      </c>
      <c r="Y251" s="49">
        <v>0.5</v>
      </c>
      <c r="Z251" s="49">
        <v>0</v>
      </c>
      <c r="AA251" s="73">
        <v>251</v>
      </c>
      <c r="AB251" s="73"/>
      <c r="AC251" s="74"/>
      <c r="AD251" s="80" t="s">
        <v>1495</v>
      </c>
      <c r="AE251" s="85" t="s">
        <v>1312</v>
      </c>
      <c r="AF251" s="80" t="s">
        <v>882</v>
      </c>
      <c r="AG251" s="80" t="s">
        <v>203</v>
      </c>
      <c r="AH251" s="80" t="s">
        <v>203</v>
      </c>
      <c r="AI251" s="80"/>
      <c r="AJ251" s="80"/>
      <c r="AK251" s="80"/>
      <c r="AL251" s="80"/>
      <c r="AM251" s="80">
        <v>2</v>
      </c>
      <c r="AN251" s="80">
        <v>0</v>
      </c>
      <c r="AO251" s="80"/>
      <c r="AP251" s="80"/>
      <c r="AQ251" s="80"/>
      <c r="AR251" s="80"/>
      <c r="AS251" s="80"/>
      <c r="AT251" s="80"/>
      <c r="AU251" s="83">
        <v>43489.363541666666</v>
      </c>
      <c r="AV251" s="85" t="s">
        <v>1312</v>
      </c>
      <c r="AW251" s="80" t="str">
        <f>REPLACE(INDEX(GroupVertices[Group],MATCH(Vertices[[#This Row],[Vertex]],GroupVertices[Vertex],0)),1,1,"")</f>
        <v>6</v>
      </c>
      <c r="AX251" s="48">
        <v>4</v>
      </c>
      <c r="AY251" s="49">
        <v>17.391304347826086</v>
      </c>
      <c r="AZ251" s="48">
        <v>0</v>
      </c>
      <c r="BA251" s="49">
        <v>0</v>
      </c>
      <c r="BB251" s="48">
        <v>0</v>
      </c>
      <c r="BC251" s="49">
        <v>0</v>
      </c>
      <c r="BD251" s="48">
        <v>19</v>
      </c>
      <c r="BE251" s="49">
        <v>82.6086956521739</v>
      </c>
      <c r="BF251" s="48">
        <v>23</v>
      </c>
      <c r="BG251" s="48"/>
      <c r="BH251" s="48"/>
      <c r="BI251" s="48"/>
      <c r="BJ251" s="48"/>
      <c r="BK251" s="48"/>
      <c r="BL251" s="48"/>
      <c r="BM251" s="121" t="s">
        <v>2790</v>
      </c>
      <c r="BN251" s="121" t="s">
        <v>2790</v>
      </c>
      <c r="BO251" s="121" t="s">
        <v>3055</v>
      </c>
      <c r="BP251" s="121" t="s">
        <v>3055</v>
      </c>
      <c r="BQ251" s="2"/>
      <c r="BR251" s="3"/>
      <c r="BS251" s="3"/>
      <c r="BT251" s="3"/>
      <c r="BU251" s="3"/>
    </row>
    <row r="252" spans="1:73" ht="210">
      <c r="A252" s="66" t="s">
        <v>486</v>
      </c>
      <c r="B252" s="67"/>
      <c r="C252" s="67"/>
      <c r="D252" s="68">
        <v>200</v>
      </c>
      <c r="E252" s="70"/>
      <c r="F252" s="67"/>
      <c r="G252" s="67"/>
      <c r="H252" s="50" t="s">
        <v>884</v>
      </c>
      <c r="I252" s="72"/>
      <c r="J252" s="72"/>
      <c r="K252" s="50" t="s">
        <v>884</v>
      </c>
      <c r="L252" s="75">
        <v>1</v>
      </c>
      <c r="M252" s="76">
        <v>5317.939453125</v>
      </c>
      <c r="N252" s="76">
        <v>4511.5185546875</v>
      </c>
      <c r="O252" s="77"/>
      <c r="P252" s="78"/>
      <c r="Q252" s="78"/>
      <c r="R252" s="86"/>
      <c r="S252" s="48">
        <v>0</v>
      </c>
      <c r="T252" s="48">
        <v>1</v>
      </c>
      <c r="U252" s="49">
        <v>0</v>
      </c>
      <c r="V252" s="49">
        <v>0.022222</v>
      </c>
      <c r="W252" s="49">
        <v>0</v>
      </c>
      <c r="X252" s="49">
        <v>0.435695</v>
      </c>
      <c r="Y252" s="49">
        <v>0</v>
      </c>
      <c r="Z252" s="49">
        <v>0</v>
      </c>
      <c r="AA252" s="73">
        <v>252</v>
      </c>
      <c r="AB252" s="73"/>
      <c r="AC252" s="74"/>
      <c r="AD252" s="80" t="s">
        <v>1495</v>
      </c>
      <c r="AE252" s="85" t="s">
        <v>1314</v>
      </c>
      <c r="AF252" s="80" t="s">
        <v>884</v>
      </c>
      <c r="AG252" s="80" t="s">
        <v>203</v>
      </c>
      <c r="AH252" s="80" t="s">
        <v>203</v>
      </c>
      <c r="AI252" s="80"/>
      <c r="AJ252" s="80"/>
      <c r="AK252" s="80"/>
      <c r="AL252" s="80"/>
      <c r="AM252" s="80">
        <v>0</v>
      </c>
      <c r="AN252" s="80">
        <v>0</v>
      </c>
      <c r="AO252" s="80"/>
      <c r="AP252" s="80"/>
      <c r="AQ252" s="80" t="s">
        <v>1035</v>
      </c>
      <c r="AR252" s="80" t="s">
        <v>1045</v>
      </c>
      <c r="AS252" s="85" t="s">
        <v>1055</v>
      </c>
      <c r="AT252" s="80"/>
      <c r="AU252" s="83">
        <v>43489.04765046296</v>
      </c>
      <c r="AV252" s="85" t="s">
        <v>1314</v>
      </c>
      <c r="AW252" s="80" t="str">
        <f>REPLACE(INDEX(GroupVertices[Group],MATCH(Vertices[[#This Row],[Vertex]],GroupVertices[Vertex],0)),1,1,"")</f>
        <v>6</v>
      </c>
      <c r="AX252" s="48">
        <v>1</v>
      </c>
      <c r="AY252" s="49">
        <v>8.333333333333334</v>
      </c>
      <c r="AZ252" s="48">
        <v>0</v>
      </c>
      <c r="BA252" s="49">
        <v>0</v>
      </c>
      <c r="BB252" s="48">
        <v>0</v>
      </c>
      <c r="BC252" s="49">
        <v>0</v>
      </c>
      <c r="BD252" s="48">
        <v>11</v>
      </c>
      <c r="BE252" s="49">
        <v>91.66666666666667</v>
      </c>
      <c r="BF252" s="48">
        <v>12</v>
      </c>
      <c r="BG252" s="48"/>
      <c r="BH252" s="48"/>
      <c r="BI252" s="48"/>
      <c r="BJ252" s="48"/>
      <c r="BK252" s="48"/>
      <c r="BL252" s="48"/>
      <c r="BM252" s="121" t="s">
        <v>2791</v>
      </c>
      <c r="BN252" s="121" t="s">
        <v>2791</v>
      </c>
      <c r="BO252" s="121" t="s">
        <v>3056</v>
      </c>
      <c r="BP252" s="121" t="s">
        <v>3056</v>
      </c>
      <c r="BQ252" s="2"/>
      <c r="BR252" s="3"/>
      <c r="BS252" s="3"/>
      <c r="BT252" s="3"/>
      <c r="BU252" s="3"/>
    </row>
    <row r="253" spans="1:73" ht="15">
      <c r="A253" s="66" t="s">
        <v>487</v>
      </c>
      <c r="B253" s="67"/>
      <c r="C253" s="67"/>
      <c r="D253" s="68">
        <v>210.95890410958904</v>
      </c>
      <c r="E253" s="70"/>
      <c r="F253" s="67"/>
      <c r="G253" s="67"/>
      <c r="H253" s="71" t="s">
        <v>885</v>
      </c>
      <c r="I253" s="72"/>
      <c r="J253" s="72"/>
      <c r="K253" s="71" t="s">
        <v>885</v>
      </c>
      <c r="L253" s="75">
        <v>11.670224119530417</v>
      </c>
      <c r="M253" s="76">
        <v>6951.61376953125</v>
      </c>
      <c r="N253" s="76">
        <v>4668.4248046875</v>
      </c>
      <c r="O253" s="77"/>
      <c r="P253" s="78"/>
      <c r="Q253" s="78"/>
      <c r="R253" s="86"/>
      <c r="S253" s="48">
        <v>0</v>
      </c>
      <c r="T253" s="48">
        <v>2</v>
      </c>
      <c r="U253" s="49">
        <v>0</v>
      </c>
      <c r="V253" s="49">
        <v>0.022727</v>
      </c>
      <c r="W253" s="49">
        <v>0</v>
      </c>
      <c r="X253" s="49">
        <v>0.75773</v>
      </c>
      <c r="Y253" s="49">
        <v>0.5</v>
      </c>
      <c r="Z253" s="49">
        <v>0</v>
      </c>
      <c r="AA253" s="73">
        <v>253</v>
      </c>
      <c r="AB253" s="73"/>
      <c r="AC253" s="74"/>
      <c r="AD253" s="80" t="s">
        <v>1495</v>
      </c>
      <c r="AE253" s="85" t="s">
        <v>1315</v>
      </c>
      <c r="AF253" s="80" t="s">
        <v>885</v>
      </c>
      <c r="AG253" s="80" t="s">
        <v>203</v>
      </c>
      <c r="AH253" s="80" t="s">
        <v>203</v>
      </c>
      <c r="AI253" s="80"/>
      <c r="AJ253" s="80"/>
      <c r="AK253" s="80"/>
      <c r="AL253" s="80"/>
      <c r="AM253" s="80">
        <v>1</v>
      </c>
      <c r="AN253" s="80">
        <v>0</v>
      </c>
      <c r="AO253" s="80"/>
      <c r="AP253" s="80"/>
      <c r="AQ253" s="80"/>
      <c r="AR253" s="80"/>
      <c r="AS253" s="80"/>
      <c r="AT253" s="80"/>
      <c r="AU253" s="83">
        <v>43489.030694444446</v>
      </c>
      <c r="AV253" s="85" t="s">
        <v>1315</v>
      </c>
      <c r="AW253" s="80" t="str">
        <f>REPLACE(INDEX(GroupVertices[Group],MATCH(Vertices[[#This Row],[Vertex]],GroupVertices[Vertex],0)),1,1,"")</f>
        <v>6</v>
      </c>
      <c r="AX253" s="48">
        <v>0</v>
      </c>
      <c r="AY253" s="49">
        <v>0</v>
      </c>
      <c r="AZ253" s="48">
        <v>2</v>
      </c>
      <c r="BA253" s="49">
        <v>7.407407407407407</v>
      </c>
      <c r="BB253" s="48">
        <v>0</v>
      </c>
      <c r="BC253" s="49">
        <v>0</v>
      </c>
      <c r="BD253" s="48">
        <v>25</v>
      </c>
      <c r="BE253" s="49">
        <v>92.5925925925926</v>
      </c>
      <c r="BF253" s="48">
        <v>27</v>
      </c>
      <c r="BG253" s="48"/>
      <c r="BH253" s="48"/>
      <c r="BI253" s="48"/>
      <c r="BJ253" s="48"/>
      <c r="BK253" s="48"/>
      <c r="BL253" s="48"/>
      <c r="BM253" s="121" t="s">
        <v>2792</v>
      </c>
      <c r="BN253" s="121" t="s">
        <v>2792</v>
      </c>
      <c r="BO253" s="121" t="s">
        <v>3057</v>
      </c>
      <c r="BP253" s="121" t="s">
        <v>3057</v>
      </c>
      <c r="BQ253" s="2"/>
      <c r="BR253" s="3"/>
      <c r="BS253" s="3"/>
      <c r="BT253" s="3"/>
      <c r="BU253" s="3"/>
    </row>
    <row r="254" spans="1:73" ht="15">
      <c r="A254" s="66" t="s">
        <v>490</v>
      </c>
      <c r="B254" s="67"/>
      <c r="C254" s="67"/>
      <c r="D254" s="68">
        <v>221.91780821917808</v>
      </c>
      <c r="E254" s="70"/>
      <c r="F254" s="67"/>
      <c r="G254" s="67"/>
      <c r="H254" s="71" t="s">
        <v>888</v>
      </c>
      <c r="I254" s="72"/>
      <c r="J254" s="72"/>
      <c r="K254" s="71" t="s">
        <v>888</v>
      </c>
      <c r="L254" s="75">
        <v>22.340448239060834</v>
      </c>
      <c r="M254" s="76">
        <v>7204.20361328125</v>
      </c>
      <c r="N254" s="76">
        <v>4888.15869140625</v>
      </c>
      <c r="O254" s="77"/>
      <c r="P254" s="78"/>
      <c r="Q254" s="78"/>
      <c r="R254" s="86"/>
      <c r="S254" s="48">
        <v>1</v>
      </c>
      <c r="T254" s="48">
        <v>1</v>
      </c>
      <c r="U254" s="49">
        <v>0</v>
      </c>
      <c r="V254" s="49">
        <v>0.022727</v>
      </c>
      <c r="W254" s="49">
        <v>0</v>
      </c>
      <c r="X254" s="49">
        <v>0.75773</v>
      </c>
      <c r="Y254" s="49">
        <v>0.5</v>
      </c>
      <c r="Z254" s="49">
        <v>0</v>
      </c>
      <c r="AA254" s="73">
        <v>254</v>
      </c>
      <c r="AB254" s="73"/>
      <c r="AC254" s="74"/>
      <c r="AD254" s="80" t="s">
        <v>1495</v>
      </c>
      <c r="AE254" s="85" t="s">
        <v>1318</v>
      </c>
      <c r="AF254" s="80" t="s">
        <v>888</v>
      </c>
      <c r="AG254" s="80" t="s">
        <v>203</v>
      </c>
      <c r="AH254" s="80" t="s">
        <v>203</v>
      </c>
      <c r="AI254" s="80"/>
      <c r="AJ254" s="80"/>
      <c r="AK254" s="80"/>
      <c r="AL254" s="80"/>
      <c r="AM254" s="80">
        <v>2</v>
      </c>
      <c r="AN254" s="80">
        <v>1</v>
      </c>
      <c r="AO254" s="80"/>
      <c r="AP254" s="80"/>
      <c r="AQ254" s="80"/>
      <c r="AR254" s="80"/>
      <c r="AS254" s="80"/>
      <c r="AT254" s="80"/>
      <c r="AU254" s="83">
        <v>43488.95113425926</v>
      </c>
      <c r="AV254" s="85" t="s">
        <v>1318</v>
      </c>
      <c r="AW254" s="80" t="str">
        <f>REPLACE(INDEX(GroupVertices[Group],MATCH(Vertices[[#This Row],[Vertex]],GroupVertices[Vertex],0)),1,1,"")</f>
        <v>6</v>
      </c>
      <c r="AX254" s="48">
        <v>0</v>
      </c>
      <c r="AY254" s="49">
        <v>0</v>
      </c>
      <c r="AZ254" s="48">
        <v>0</v>
      </c>
      <c r="BA254" s="49">
        <v>0</v>
      </c>
      <c r="BB254" s="48">
        <v>0</v>
      </c>
      <c r="BC254" s="49">
        <v>0</v>
      </c>
      <c r="BD254" s="48">
        <v>3</v>
      </c>
      <c r="BE254" s="49">
        <v>100</v>
      </c>
      <c r="BF254" s="48">
        <v>3</v>
      </c>
      <c r="BG254" s="48"/>
      <c r="BH254" s="48"/>
      <c r="BI254" s="48"/>
      <c r="BJ254" s="48"/>
      <c r="BK254" s="48"/>
      <c r="BL254" s="48"/>
      <c r="BM254" s="121" t="s">
        <v>2793</v>
      </c>
      <c r="BN254" s="121" t="s">
        <v>2793</v>
      </c>
      <c r="BO254" s="121" t="s">
        <v>3058</v>
      </c>
      <c r="BP254" s="121" t="s">
        <v>3058</v>
      </c>
      <c r="BQ254" s="2"/>
      <c r="BR254" s="3"/>
      <c r="BS254" s="3"/>
      <c r="BT254" s="3"/>
      <c r="BU254" s="3"/>
    </row>
    <row r="255" spans="1:73" ht="15">
      <c r="A255" s="66" t="s">
        <v>488</v>
      </c>
      <c r="B255" s="67"/>
      <c r="C255" s="67"/>
      <c r="D255" s="68">
        <v>200</v>
      </c>
      <c r="E255" s="70"/>
      <c r="F255" s="67"/>
      <c r="G255" s="67"/>
      <c r="H255" s="71" t="s">
        <v>886</v>
      </c>
      <c r="I255" s="72"/>
      <c r="J255" s="72"/>
      <c r="K255" s="71" t="s">
        <v>886</v>
      </c>
      <c r="L255" s="75">
        <v>1</v>
      </c>
      <c r="M255" s="76">
        <v>7266.3720703125</v>
      </c>
      <c r="N255" s="76">
        <v>4013.8515625</v>
      </c>
      <c r="O255" s="77"/>
      <c r="P255" s="78"/>
      <c r="Q255" s="78"/>
      <c r="R255" s="86"/>
      <c r="S255" s="48">
        <v>0</v>
      </c>
      <c r="T255" s="48">
        <v>2</v>
      </c>
      <c r="U255" s="49">
        <v>0</v>
      </c>
      <c r="V255" s="49">
        <v>0.022727</v>
      </c>
      <c r="W255" s="49">
        <v>0</v>
      </c>
      <c r="X255" s="49">
        <v>0.75773</v>
      </c>
      <c r="Y255" s="49">
        <v>0.5</v>
      </c>
      <c r="Z255" s="49">
        <v>0</v>
      </c>
      <c r="AA255" s="73">
        <v>255</v>
      </c>
      <c r="AB255" s="73"/>
      <c r="AC255" s="74"/>
      <c r="AD255" s="80" t="s">
        <v>1495</v>
      </c>
      <c r="AE255" s="85" t="s">
        <v>1316</v>
      </c>
      <c r="AF255" s="80" t="s">
        <v>886</v>
      </c>
      <c r="AG255" s="80" t="s">
        <v>203</v>
      </c>
      <c r="AH255" s="80" t="s">
        <v>203</v>
      </c>
      <c r="AI255" s="80"/>
      <c r="AJ255" s="80"/>
      <c r="AK255" s="80"/>
      <c r="AL255" s="80"/>
      <c r="AM255" s="80">
        <v>0</v>
      </c>
      <c r="AN255" s="80">
        <v>0</v>
      </c>
      <c r="AO255" s="80"/>
      <c r="AP255" s="80"/>
      <c r="AQ255" s="80"/>
      <c r="AR255" s="80"/>
      <c r="AS255" s="80"/>
      <c r="AT255" s="80"/>
      <c r="AU255" s="83">
        <v>43488.96791666667</v>
      </c>
      <c r="AV255" s="85" t="s">
        <v>1316</v>
      </c>
      <c r="AW255" s="80" t="str">
        <f>REPLACE(INDEX(GroupVertices[Group],MATCH(Vertices[[#This Row],[Vertex]],GroupVertices[Vertex],0)),1,1,"")</f>
        <v>6</v>
      </c>
      <c r="AX255" s="48">
        <v>0</v>
      </c>
      <c r="AY255" s="49">
        <v>0</v>
      </c>
      <c r="AZ255" s="48">
        <v>0</v>
      </c>
      <c r="BA255" s="49">
        <v>0</v>
      </c>
      <c r="BB255" s="48">
        <v>0</v>
      </c>
      <c r="BC255" s="49">
        <v>0</v>
      </c>
      <c r="BD255" s="48">
        <v>5</v>
      </c>
      <c r="BE255" s="49">
        <v>100</v>
      </c>
      <c r="BF255" s="48">
        <v>5</v>
      </c>
      <c r="BG255" s="48"/>
      <c r="BH255" s="48"/>
      <c r="BI255" s="48"/>
      <c r="BJ255" s="48"/>
      <c r="BK255" s="48"/>
      <c r="BL255" s="48"/>
      <c r="BM255" s="121" t="s">
        <v>2794</v>
      </c>
      <c r="BN255" s="121" t="s">
        <v>2794</v>
      </c>
      <c r="BO255" s="121" t="s">
        <v>3059</v>
      </c>
      <c r="BP255" s="121" t="s">
        <v>3059</v>
      </c>
      <c r="BQ255" s="2"/>
      <c r="BR255" s="3"/>
      <c r="BS255" s="3"/>
      <c r="BT255" s="3"/>
      <c r="BU255" s="3"/>
    </row>
    <row r="256" spans="1:73" ht="15">
      <c r="A256" s="66" t="s">
        <v>495</v>
      </c>
      <c r="B256" s="67"/>
      <c r="C256" s="67"/>
      <c r="D256" s="68">
        <v>221.91780821917808</v>
      </c>
      <c r="E256" s="70"/>
      <c r="F256" s="67"/>
      <c r="G256" s="67"/>
      <c r="H256" s="71" t="s">
        <v>893</v>
      </c>
      <c r="I256" s="72"/>
      <c r="J256" s="72"/>
      <c r="K256" s="71" t="s">
        <v>893</v>
      </c>
      <c r="L256" s="75">
        <v>22.340448239060834</v>
      </c>
      <c r="M256" s="76">
        <v>7355.9521484375</v>
      </c>
      <c r="N256" s="76">
        <v>4348.7080078125</v>
      </c>
      <c r="O256" s="77"/>
      <c r="P256" s="78"/>
      <c r="Q256" s="78"/>
      <c r="R256" s="86"/>
      <c r="S256" s="48">
        <v>1</v>
      </c>
      <c r="T256" s="48">
        <v>1</v>
      </c>
      <c r="U256" s="49">
        <v>0</v>
      </c>
      <c r="V256" s="49">
        <v>0.022727</v>
      </c>
      <c r="W256" s="49">
        <v>0</v>
      </c>
      <c r="X256" s="49">
        <v>0.75773</v>
      </c>
      <c r="Y256" s="49">
        <v>0.5</v>
      </c>
      <c r="Z256" s="49">
        <v>0</v>
      </c>
      <c r="AA256" s="73">
        <v>256</v>
      </c>
      <c r="AB256" s="73"/>
      <c r="AC256" s="74"/>
      <c r="AD256" s="80" t="s">
        <v>1495</v>
      </c>
      <c r="AE256" s="85" t="s">
        <v>1323</v>
      </c>
      <c r="AF256" s="80" t="s">
        <v>893</v>
      </c>
      <c r="AG256" s="80" t="s">
        <v>203</v>
      </c>
      <c r="AH256" s="80" t="s">
        <v>203</v>
      </c>
      <c r="AI256" s="80"/>
      <c r="AJ256" s="80"/>
      <c r="AK256" s="80"/>
      <c r="AL256" s="80"/>
      <c r="AM256" s="80">
        <v>2</v>
      </c>
      <c r="AN256" s="80">
        <v>1</v>
      </c>
      <c r="AO256" s="80"/>
      <c r="AP256" s="80"/>
      <c r="AQ256" s="80"/>
      <c r="AR256" s="80"/>
      <c r="AS256" s="80"/>
      <c r="AT256" s="80"/>
      <c r="AU256" s="83">
        <v>43488.79893518519</v>
      </c>
      <c r="AV256" s="85" t="s">
        <v>1323</v>
      </c>
      <c r="AW256" s="80" t="str">
        <f>REPLACE(INDEX(GroupVertices[Group],MATCH(Vertices[[#This Row],[Vertex]],GroupVertices[Vertex],0)),1,1,"")</f>
        <v>6</v>
      </c>
      <c r="AX256" s="48">
        <v>3</v>
      </c>
      <c r="AY256" s="49">
        <v>25</v>
      </c>
      <c r="AZ256" s="48">
        <v>0</v>
      </c>
      <c r="BA256" s="49">
        <v>0</v>
      </c>
      <c r="BB256" s="48">
        <v>0</v>
      </c>
      <c r="BC256" s="49">
        <v>0</v>
      </c>
      <c r="BD256" s="48">
        <v>9</v>
      </c>
      <c r="BE256" s="49">
        <v>75</v>
      </c>
      <c r="BF256" s="48">
        <v>12</v>
      </c>
      <c r="BG256" s="48"/>
      <c r="BH256" s="48"/>
      <c r="BI256" s="48"/>
      <c r="BJ256" s="48"/>
      <c r="BK256" s="48"/>
      <c r="BL256" s="48"/>
      <c r="BM256" s="121" t="s">
        <v>2795</v>
      </c>
      <c r="BN256" s="121" t="s">
        <v>2795</v>
      </c>
      <c r="BO256" s="121" t="s">
        <v>3060</v>
      </c>
      <c r="BP256" s="121" t="s">
        <v>3060</v>
      </c>
      <c r="BQ256" s="2"/>
      <c r="BR256" s="3"/>
      <c r="BS256" s="3"/>
      <c r="BT256" s="3"/>
      <c r="BU256" s="3"/>
    </row>
    <row r="257" spans="1:73" ht="15">
      <c r="A257" s="66" t="s">
        <v>489</v>
      </c>
      <c r="B257" s="67"/>
      <c r="C257" s="67"/>
      <c r="D257" s="68">
        <v>200</v>
      </c>
      <c r="E257" s="70"/>
      <c r="F257" s="100" t="s">
        <v>1074</v>
      </c>
      <c r="G257" s="67"/>
      <c r="H257" s="71" t="s">
        <v>887</v>
      </c>
      <c r="I257" s="72"/>
      <c r="J257" s="72"/>
      <c r="K257" s="71" t="s">
        <v>887</v>
      </c>
      <c r="L257" s="75">
        <v>1</v>
      </c>
      <c r="M257" s="76">
        <v>6143.2646484375</v>
      </c>
      <c r="N257" s="76">
        <v>2962.131591796875</v>
      </c>
      <c r="O257" s="77"/>
      <c r="P257" s="78"/>
      <c r="Q257" s="78"/>
      <c r="R257" s="86"/>
      <c r="S257" s="48">
        <v>0</v>
      </c>
      <c r="T257" s="48">
        <v>1</v>
      </c>
      <c r="U257" s="49">
        <v>0</v>
      </c>
      <c r="V257" s="49">
        <v>0.022222</v>
      </c>
      <c r="W257" s="49">
        <v>0</v>
      </c>
      <c r="X257" s="49">
        <v>0.435695</v>
      </c>
      <c r="Y257" s="49">
        <v>0</v>
      </c>
      <c r="Z257" s="49">
        <v>0</v>
      </c>
      <c r="AA257" s="73">
        <v>257</v>
      </c>
      <c r="AB257" s="73"/>
      <c r="AC257" s="74"/>
      <c r="AD257" s="80" t="s">
        <v>1495</v>
      </c>
      <c r="AE257" s="85" t="s">
        <v>1317</v>
      </c>
      <c r="AF257" s="80" t="s">
        <v>887</v>
      </c>
      <c r="AG257" s="80" t="s">
        <v>203</v>
      </c>
      <c r="AH257" s="80" t="s">
        <v>203</v>
      </c>
      <c r="AI257" s="80"/>
      <c r="AJ257" s="80"/>
      <c r="AK257" s="85" t="s">
        <v>1074</v>
      </c>
      <c r="AL257" s="80"/>
      <c r="AM257" s="80">
        <v>0</v>
      </c>
      <c r="AN257" s="80">
        <v>0</v>
      </c>
      <c r="AO257" s="80"/>
      <c r="AP257" s="80" t="s">
        <v>1023</v>
      </c>
      <c r="AQ257" s="80" t="s">
        <v>1036</v>
      </c>
      <c r="AR257" s="80" t="s">
        <v>1045</v>
      </c>
      <c r="AS257" s="85" t="s">
        <v>1056</v>
      </c>
      <c r="AT257" s="80"/>
      <c r="AU257" s="83">
        <v>43488.967453703706</v>
      </c>
      <c r="AV257" s="85" t="s">
        <v>1317</v>
      </c>
      <c r="AW257" s="80" t="str">
        <f>REPLACE(INDEX(GroupVertices[Group],MATCH(Vertices[[#This Row],[Vertex]],GroupVertices[Vertex],0)),1,1,"")</f>
        <v>6</v>
      </c>
      <c r="AX257" s="48">
        <v>2</v>
      </c>
      <c r="AY257" s="49">
        <v>3.1746031746031744</v>
      </c>
      <c r="AZ257" s="48">
        <v>1</v>
      </c>
      <c r="BA257" s="49">
        <v>1.5873015873015872</v>
      </c>
      <c r="BB257" s="48">
        <v>0</v>
      </c>
      <c r="BC257" s="49">
        <v>0</v>
      </c>
      <c r="BD257" s="48">
        <v>60</v>
      </c>
      <c r="BE257" s="49">
        <v>95.23809523809524</v>
      </c>
      <c r="BF257" s="48">
        <v>63</v>
      </c>
      <c r="BG257" s="48"/>
      <c r="BH257" s="48"/>
      <c r="BI257" s="48"/>
      <c r="BJ257" s="48"/>
      <c r="BK257" s="48"/>
      <c r="BL257" s="48"/>
      <c r="BM257" s="121" t="s">
        <v>2796</v>
      </c>
      <c r="BN257" s="121" t="s">
        <v>2796</v>
      </c>
      <c r="BO257" s="121" t="s">
        <v>3061</v>
      </c>
      <c r="BP257" s="121" t="s">
        <v>3061</v>
      </c>
      <c r="BQ257" s="2"/>
      <c r="BR257" s="3"/>
      <c r="BS257" s="3"/>
      <c r="BT257" s="3"/>
      <c r="BU257" s="3"/>
    </row>
    <row r="258" spans="1:73" ht="15">
      <c r="A258" s="66" t="s">
        <v>491</v>
      </c>
      <c r="B258" s="67"/>
      <c r="C258" s="67"/>
      <c r="D258" s="68">
        <v>200</v>
      </c>
      <c r="E258" s="70"/>
      <c r="F258" s="67"/>
      <c r="G258" s="67"/>
      <c r="H258" s="71" t="s">
        <v>889</v>
      </c>
      <c r="I258" s="72"/>
      <c r="J258" s="72"/>
      <c r="K258" s="71" t="s">
        <v>889</v>
      </c>
      <c r="L258" s="75">
        <v>1</v>
      </c>
      <c r="M258" s="76">
        <v>5722.9521484375</v>
      </c>
      <c r="N258" s="76">
        <v>5325.51171875</v>
      </c>
      <c r="O258" s="77"/>
      <c r="P258" s="78"/>
      <c r="Q258" s="78"/>
      <c r="R258" s="86"/>
      <c r="S258" s="48">
        <v>0</v>
      </c>
      <c r="T258" s="48">
        <v>1</v>
      </c>
      <c r="U258" s="49">
        <v>0</v>
      </c>
      <c r="V258" s="49">
        <v>0.022222</v>
      </c>
      <c r="W258" s="49">
        <v>0</v>
      </c>
      <c r="X258" s="49">
        <v>0.435695</v>
      </c>
      <c r="Y258" s="49">
        <v>0</v>
      </c>
      <c r="Z258" s="49">
        <v>0</v>
      </c>
      <c r="AA258" s="73">
        <v>258</v>
      </c>
      <c r="AB258" s="73"/>
      <c r="AC258" s="74"/>
      <c r="AD258" s="80" t="s">
        <v>1495</v>
      </c>
      <c r="AE258" s="85" t="s">
        <v>1319</v>
      </c>
      <c r="AF258" s="80" t="s">
        <v>889</v>
      </c>
      <c r="AG258" s="80" t="s">
        <v>203</v>
      </c>
      <c r="AH258" s="80" t="s">
        <v>203</v>
      </c>
      <c r="AI258" s="80"/>
      <c r="AJ258" s="80"/>
      <c r="AK258" s="80"/>
      <c r="AL258" s="80"/>
      <c r="AM258" s="80">
        <v>0</v>
      </c>
      <c r="AN258" s="80">
        <v>0</v>
      </c>
      <c r="AO258" s="80"/>
      <c r="AP258" s="80"/>
      <c r="AQ258" s="80"/>
      <c r="AR258" s="80"/>
      <c r="AS258" s="80"/>
      <c r="AT258" s="80"/>
      <c r="AU258" s="83">
        <v>43488.882789351854</v>
      </c>
      <c r="AV258" s="85" t="s">
        <v>1319</v>
      </c>
      <c r="AW258" s="80" t="str">
        <f>REPLACE(INDEX(GroupVertices[Group],MATCH(Vertices[[#This Row],[Vertex]],GroupVertices[Vertex],0)),1,1,"")</f>
        <v>6</v>
      </c>
      <c r="AX258" s="48">
        <v>0</v>
      </c>
      <c r="AY258" s="49">
        <v>0</v>
      </c>
      <c r="AZ258" s="48">
        <v>3</v>
      </c>
      <c r="BA258" s="49">
        <v>21.428571428571427</v>
      </c>
      <c r="BB258" s="48">
        <v>0</v>
      </c>
      <c r="BC258" s="49">
        <v>0</v>
      </c>
      <c r="BD258" s="48">
        <v>11</v>
      </c>
      <c r="BE258" s="49">
        <v>78.57142857142857</v>
      </c>
      <c r="BF258" s="48">
        <v>14</v>
      </c>
      <c r="BG258" s="48"/>
      <c r="BH258" s="48"/>
      <c r="BI258" s="48"/>
      <c r="BJ258" s="48"/>
      <c r="BK258" s="48"/>
      <c r="BL258" s="48"/>
      <c r="BM258" s="121" t="s">
        <v>2797</v>
      </c>
      <c r="BN258" s="121" t="s">
        <v>2797</v>
      </c>
      <c r="BO258" s="121" t="s">
        <v>3062</v>
      </c>
      <c r="BP258" s="121" t="s">
        <v>3062</v>
      </c>
      <c r="BQ258" s="2"/>
      <c r="BR258" s="3"/>
      <c r="BS258" s="3"/>
      <c r="BT258" s="3"/>
      <c r="BU258" s="3"/>
    </row>
    <row r="259" spans="1:73" ht="15">
      <c r="A259" s="66" t="s">
        <v>492</v>
      </c>
      <c r="B259" s="67"/>
      <c r="C259" s="67"/>
      <c r="D259" s="68">
        <v>200</v>
      </c>
      <c r="E259" s="70"/>
      <c r="F259" s="67"/>
      <c r="G259" s="67"/>
      <c r="H259" s="71" t="s">
        <v>890</v>
      </c>
      <c r="I259" s="72"/>
      <c r="J259" s="72"/>
      <c r="K259" s="71" t="s">
        <v>890</v>
      </c>
      <c r="L259" s="75">
        <v>1</v>
      </c>
      <c r="M259" s="76">
        <v>7154.8935546875</v>
      </c>
      <c r="N259" s="76">
        <v>3562.830322265625</v>
      </c>
      <c r="O259" s="77"/>
      <c r="P259" s="78"/>
      <c r="Q259" s="78"/>
      <c r="R259" s="86"/>
      <c r="S259" s="48">
        <v>0</v>
      </c>
      <c r="T259" s="48">
        <v>1</v>
      </c>
      <c r="U259" s="49">
        <v>0</v>
      </c>
      <c r="V259" s="49">
        <v>0.022222</v>
      </c>
      <c r="W259" s="49">
        <v>0</v>
      </c>
      <c r="X259" s="49">
        <v>0.435695</v>
      </c>
      <c r="Y259" s="49">
        <v>0</v>
      </c>
      <c r="Z259" s="49">
        <v>0</v>
      </c>
      <c r="AA259" s="73">
        <v>259</v>
      </c>
      <c r="AB259" s="73"/>
      <c r="AC259" s="74"/>
      <c r="AD259" s="80" t="s">
        <v>1495</v>
      </c>
      <c r="AE259" s="85" t="s">
        <v>1320</v>
      </c>
      <c r="AF259" s="80" t="s">
        <v>890</v>
      </c>
      <c r="AG259" s="80" t="s">
        <v>203</v>
      </c>
      <c r="AH259" s="80" t="s">
        <v>203</v>
      </c>
      <c r="AI259" s="80"/>
      <c r="AJ259" s="80"/>
      <c r="AK259" s="80"/>
      <c r="AL259" s="80"/>
      <c r="AM259" s="80">
        <v>0</v>
      </c>
      <c r="AN259" s="80">
        <v>0</v>
      </c>
      <c r="AO259" s="80"/>
      <c r="AP259" s="80"/>
      <c r="AQ259" s="80"/>
      <c r="AR259" s="80"/>
      <c r="AS259" s="80"/>
      <c r="AT259" s="80"/>
      <c r="AU259" s="83">
        <v>43488.88149305555</v>
      </c>
      <c r="AV259" s="85" t="s">
        <v>1320</v>
      </c>
      <c r="AW259" s="80" t="str">
        <f>REPLACE(INDEX(GroupVertices[Group],MATCH(Vertices[[#This Row],[Vertex]],GroupVertices[Vertex],0)),1,1,"")</f>
        <v>6</v>
      </c>
      <c r="AX259" s="48">
        <v>0</v>
      </c>
      <c r="AY259" s="49">
        <v>0</v>
      </c>
      <c r="AZ259" s="48">
        <v>1</v>
      </c>
      <c r="BA259" s="49">
        <v>4</v>
      </c>
      <c r="BB259" s="48">
        <v>0</v>
      </c>
      <c r="BC259" s="49">
        <v>0</v>
      </c>
      <c r="BD259" s="48">
        <v>24</v>
      </c>
      <c r="BE259" s="49">
        <v>96</v>
      </c>
      <c r="BF259" s="48">
        <v>25</v>
      </c>
      <c r="BG259" s="48"/>
      <c r="BH259" s="48"/>
      <c r="BI259" s="48"/>
      <c r="BJ259" s="48"/>
      <c r="BK259" s="48"/>
      <c r="BL259" s="48"/>
      <c r="BM259" s="121" t="s">
        <v>2798</v>
      </c>
      <c r="BN259" s="121" t="s">
        <v>2798</v>
      </c>
      <c r="BO259" s="121" t="s">
        <v>3063</v>
      </c>
      <c r="BP259" s="121" t="s">
        <v>3063</v>
      </c>
      <c r="BQ259" s="2"/>
      <c r="BR259" s="3"/>
      <c r="BS259" s="3"/>
      <c r="BT259" s="3"/>
      <c r="BU259" s="3"/>
    </row>
    <row r="260" spans="1:73" ht="15">
      <c r="A260" s="66" t="s">
        <v>493</v>
      </c>
      <c r="B260" s="67"/>
      <c r="C260" s="67"/>
      <c r="D260" s="68">
        <v>221.91780821917808</v>
      </c>
      <c r="E260" s="70"/>
      <c r="F260" s="67"/>
      <c r="G260" s="67"/>
      <c r="H260" s="71" t="s">
        <v>891</v>
      </c>
      <c r="I260" s="72"/>
      <c r="J260" s="72"/>
      <c r="K260" s="71" t="s">
        <v>891</v>
      </c>
      <c r="L260" s="75">
        <v>22.340448239060834</v>
      </c>
      <c r="M260" s="76">
        <v>6027.41357421875</v>
      </c>
      <c r="N260" s="76">
        <v>5533.6630859375</v>
      </c>
      <c r="O260" s="77"/>
      <c r="P260" s="78"/>
      <c r="Q260" s="78"/>
      <c r="R260" s="86"/>
      <c r="S260" s="48">
        <v>0</v>
      </c>
      <c r="T260" s="48">
        <v>1</v>
      </c>
      <c r="U260" s="49">
        <v>0</v>
      </c>
      <c r="V260" s="49">
        <v>0.022222</v>
      </c>
      <c r="W260" s="49">
        <v>0</v>
      </c>
      <c r="X260" s="49">
        <v>0.435695</v>
      </c>
      <c r="Y260" s="49">
        <v>0</v>
      </c>
      <c r="Z260" s="49">
        <v>0</v>
      </c>
      <c r="AA260" s="73">
        <v>260</v>
      </c>
      <c r="AB260" s="73"/>
      <c r="AC260" s="74"/>
      <c r="AD260" s="80" t="s">
        <v>1495</v>
      </c>
      <c r="AE260" s="85" t="s">
        <v>1321</v>
      </c>
      <c r="AF260" s="80" t="s">
        <v>891</v>
      </c>
      <c r="AG260" s="80" t="s">
        <v>203</v>
      </c>
      <c r="AH260" s="80" t="s">
        <v>203</v>
      </c>
      <c r="AI260" s="80"/>
      <c r="AJ260" s="80"/>
      <c r="AK260" s="80"/>
      <c r="AL260" s="80"/>
      <c r="AM260" s="80">
        <v>2</v>
      </c>
      <c r="AN260" s="80">
        <v>0</v>
      </c>
      <c r="AO260" s="80"/>
      <c r="AP260" s="80"/>
      <c r="AQ260" s="80"/>
      <c r="AR260" s="80"/>
      <c r="AS260" s="80"/>
      <c r="AT260" s="80"/>
      <c r="AU260" s="83">
        <v>43488.87459490741</v>
      </c>
      <c r="AV260" s="85" t="s">
        <v>1321</v>
      </c>
      <c r="AW260" s="80" t="str">
        <f>REPLACE(INDEX(GroupVertices[Group],MATCH(Vertices[[#This Row],[Vertex]],GroupVertices[Vertex],0)),1,1,"")</f>
        <v>6</v>
      </c>
      <c r="AX260" s="48">
        <v>0</v>
      </c>
      <c r="AY260" s="49">
        <v>0</v>
      </c>
      <c r="AZ260" s="48">
        <v>0</v>
      </c>
      <c r="BA260" s="49">
        <v>0</v>
      </c>
      <c r="BB260" s="48">
        <v>0</v>
      </c>
      <c r="BC260" s="49">
        <v>0</v>
      </c>
      <c r="BD260" s="48">
        <v>3</v>
      </c>
      <c r="BE260" s="49">
        <v>100</v>
      </c>
      <c r="BF260" s="48">
        <v>3</v>
      </c>
      <c r="BG260" s="48"/>
      <c r="BH260" s="48"/>
      <c r="BI260" s="48"/>
      <c r="BJ260" s="48"/>
      <c r="BK260" s="48"/>
      <c r="BL260" s="48"/>
      <c r="BM260" s="121" t="s">
        <v>2799</v>
      </c>
      <c r="BN260" s="121" t="s">
        <v>2799</v>
      </c>
      <c r="BO260" s="121" t="s">
        <v>3064</v>
      </c>
      <c r="BP260" s="121" t="s">
        <v>3064</v>
      </c>
      <c r="BQ260" s="2"/>
      <c r="BR260" s="3"/>
      <c r="BS260" s="3"/>
      <c r="BT260" s="3"/>
      <c r="BU260" s="3"/>
    </row>
    <row r="261" spans="1:73" ht="15">
      <c r="A261" s="66" t="s">
        <v>494</v>
      </c>
      <c r="B261" s="67"/>
      <c r="C261" s="67"/>
      <c r="D261" s="68">
        <v>200</v>
      </c>
      <c r="E261" s="70"/>
      <c r="F261" s="67"/>
      <c r="G261" s="67"/>
      <c r="H261" s="71" t="s">
        <v>892</v>
      </c>
      <c r="I261" s="72"/>
      <c r="J261" s="72"/>
      <c r="K261" s="71" t="s">
        <v>892</v>
      </c>
      <c r="L261" s="75">
        <v>1</v>
      </c>
      <c r="M261" s="76">
        <v>6989.24267578125</v>
      </c>
      <c r="N261" s="76">
        <v>5279.15869140625</v>
      </c>
      <c r="O261" s="77"/>
      <c r="P261" s="78"/>
      <c r="Q261" s="78"/>
      <c r="R261" s="86"/>
      <c r="S261" s="48">
        <v>0</v>
      </c>
      <c r="T261" s="48">
        <v>1</v>
      </c>
      <c r="U261" s="49">
        <v>0</v>
      </c>
      <c r="V261" s="49">
        <v>0.022222</v>
      </c>
      <c r="W261" s="49">
        <v>0</v>
      </c>
      <c r="X261" s="49">
        <v>0.435695</v>
      </c>
      <c r="Y261" s="49">
        <v>0</v>
      </c>
      <c r="Z261" s="49">
        <v>0</v>
      </c>
      <c r="AA261" s="73">
        <v>261</v>
      </c>
      <c r="AB261" s="73"/>
      <c r="AC261" s="74"/>
      <c r="AD261" s="80" t="s">
        <v>1495</v>
      </c>
      <c r="AE261" s="85" t="s">
        <v>1322</v>
      </c>
      <c r="AF261" s="80" t="s">
        <v>892</v>
      </c>
      <c r="AG261" s="80" t="s">
        <v>203</v>
      </c>
      <c r="AH261" s="80" t="s">
        <v>203</v>
      </c>
      <c r="AI261" s="80"/>
      <c r="AJ261" s="80"/>
      <c r="AK261" s="80"/>
      <c r="AL261" s="80"/>
      <c r="AM261" s="80">
        <v>0</v>
      </c>
      <c r="AN261" s="80">
        <v>0</v>
      </c>
      <c r="AO261" s="80"/>
      <c r="AP261" s="80"/>
      <c r="AQ261" s="80"/>
      <c r="AR261" s="80"/>
      <c r="AS261" s="80"/>
      <c r="AT261" s="80"/>
      <c r="AU261" s="83">
        <v>43488.83130787037</v>
      </c>
      <c r="AV261" s="85" t="s">
        <v>1322</v>
      </c>
      <c r="AW261" s="80" t="str">
        <f>REPLACE(INDEX(GroupVertices[Group],MATCH(Vertices[[#This Row],[Vertex]],GroupVertices[Vertex],0)),1,1,"")</f>
        <v>6</v>
      </c>
      <c r="AX261" s="48">
        <v>0</v>
      </c>
      <c r="AY261" s="49">
        <v>0</v>
      </c>
      <c r="AZ261" s="48">
        <v>0</v>
      </c>
      <c r="BA261" s="49">
        <v>0</v>
      </c>
      <c r="BB261" s="48">
        <v>0</v>
      </c>
      <c r="BC261" s="49">
        <v>0</v>
      </c>
      <c r="BD261" s="48">
        <v>2</v>
      </c>
      <c r="BE261" s="49">
        <v>100</v>
      </c>
      <c r="BF261" s="48">
        <v>2</v>
      </c>
      <c r="BG261" s="48"/>
      <c r="BH261" s="48"/>
      <c r="BI261" s="48"/>
      <c r="BJ261" s="48"/>
      <c r="BK261" s="48"/>
      <c r="BL261" s="48"/>
      <c r="BM261" s="121" t="s">
        <v>2800</v>
      </c>
      <c r="BN261" s="121" t="s">
        <v>2800</v>
      </c>
      <c r="BO261" s="121" t="s">
        <v>3065</v>
      </c>
      <c r="BP261" s="121" t="s">
        <v>3065</v>
      </c>
      <c r="BQ261" s="2"/>
      <c r="BR261" s="3"/>
      <c r="BS261" s="3"/>
      <c r="BT261" s="3"/>
      <c r="BU261" s="3"/>
    </row>
    <row r="262" spans="1:73" ht="15">
      <c r="A262" s="66" t="s">
        <v>496</v>
      </c>
      <c r="B262" s="67"/>
      <c r="C262" s="67"/>
      <c r="D262" s="68">
        <v>200</v>
      </c>
      <c r="E262" s="70"/>
      <c r="F262" s="67"/>
      <c r="G262" s="67"/>
      <c r="H262" s="71" t="s">
        <v>894</v>
      </c>
      <c r="I262" s="72"/>
      <c r="J262" s="72"/>
      <c r="K262" s="71" t="s">
        <v>894</v>
      </c>
      <c r="L262" s="75">
        <v>1</v>
      </c>
      <c r="M262" s="76">
        <v>2471.00244140625</v>
      </c>
      <c r="N262" s="76">
        <v>8754.638671875</v>
      </c>
      <c r="O262" s="77"/>
      <c r="P262" s="78"/>
      <c r="Q262" s="78"/>
      <c r="R262" s="86"/>
      <c r="S262" s="48">
        <v>0</v>
      </c>
      <c r="T262" s="48">
        <v>2</v>
      </c>
      <c r="U262" s="49">
        <v>0</v>
      </c>
      <c r="V262" s="49">
        <v>0.004651</v>
      </c>
      <c r="W262" s="49">
        <v>0.000112</v>
      </c>
      <c r="X262" s="49">
        <v>0.745526</v>
      </c>
      <c r="Y262" s="49">
        <v>0.5</v>
      </c>
      <c r="Z262" s="49">
        <v>0</v>
      </c>
      <c r="AA262" s="73">
        <v>262</v>
      </c>
      <c r="AB262" s="73"/>
      <c r="AC262" s="74"/>
      <c r="AD262" s="80" t="s">
        <v>1495</v>
      </c>
      <c r="AE262" s="85" t="s">
        <v>1324</v>
      </c>
      <c r="AF262" s="80" t="s">
        <v>894</v>
      </c>
      <c r="AG262" s="80" t="s">
        <v>203</v>
      </c>
      <c r="AH262" s="80" t="s">
        <v>203</v>
      </c>
      <c r="AI262" s="80"/>
      <c r="AJ262" s="80"/>
      <c r="AK262" s="80"/>
      <c r="AL262" s="80"/>
      <c r="AM262" s="80">
        <v>0</v>
      </c>
      <c r="AN262" s="80">
        <v>0</v>
      </c>
      <c r="AO262" s="80"/>
      <c r="AP262" s="80"/>
      <c r="AQ262" s="80"/>
      <c r="AR262" s="80"/>
      <c r="AS262" s="80"/>
      <c r="AT262" s="80"/>
      <c r="AU262" s="83">
        <v>43489.75641203704</v>
      </c>
      <c r="AV262" s="85" t="s">
        <v>1324</v>
      </c>
      <c r="AW262" s="80" t="str">
        <f>REPLACE(INDEX(GroupVertices[Group],MATCH(Vertices[[#This Row],[Vertex]],GroupVertices[Vertex],0)),1,1,"")</f>
        <v>1</v>
      </c>
      <c r="AX262" s="48">
        <v>0</v>
      </c>
      <c r="AY262" s="49">
        <v>0</v>
      </c>
      <c r="AZ262" s="48">
        <v>0</v>
      </c>
      <c r="BA262" s="49">
        <v>0</v>
      </c>
      <c r="BB262" s="48">
        <v>0</v>
      </c>
      <c r="BC262" s="49">
        <v>0</v>
      </c>
      <c r="BD262" s="48">
        <v>1</v>
      </c>
      <c r="BE262" s="49">
        <v>100</v>
      </c>
      <c r="BF262" s="48">
        <v>1</v>
      </c>
      <c r="BG262" s="48"/>
      <c r="BH262" s="48"/>
      <c r="BI262" s="48"/>
      <c r="BJ262" s="48"/>
      <c r="BK262" s="48"/>
      <c r="BL262" s="48"/>
      <c r="BM262" s="121" t="s">
        <v>1497</v>
      </c>
      <c r="BN262" s="121" t="s">
        <v>1497</v>
      </c>
      <c r="BO262" s="121" t="s">
        <v>1497</v>
      </c>
      <c r="BP262" s="121" t="s">
        <v>1497</v>
      </c>
      <c r="BQ262" s="2"/>
      <c r="BR262" s="3"/>
      <c r="BS262" s="3"/>
      <c r="BT262" s="3"/>
      <c r="BU262" s="3"/>
    </row>
    <row r="263" spans="1:73" ht="15">
      <c r="A263" s="66" t="s">
        <v>632</v>
      </c>
      <c r="B263" s="67"/>
      <c r="C263" s="67"/>
      <c r="D263" s="68">
        <v>1000</v>
      </c>
      <c r="E263" s="70"/>
      <c r="F263" s="100" t="s">
        <v>1461</v>
      </c>
      <c r="G263" s="67"/>
      <c r="H263" s="71" t="s">
        <v>645</v>
      </c>
      <c r="I263" s="72"/>
      <c r="J263" s="72"/>
      <c r="K263" s="71" t="s">
        <v>645</v>
      </c>
      <c r="L263" s="75">
        <v>4631.877267876201</v>
      </c>
      <c r="M263" s="76">
        <v>2918.097900390625</v>
      </c>
      <c r="N263" s="76">
        <v>7414.5498046875</v>
      </c>
      <c r="O263" s="77"/>
      <c r="P263" s="78"/>
      <c r="Q263" s="78"/>
      <c r="R263" s="86"/>
      <c r="S263" s="48">
        <v>101</v>
      </c>
      <c r="T263" s="48">
        <v>1</v>
      </c>
      <c r="U263" s="49">
        <v>10802</v>
      </c>
      <c r="V263" s="49">
        <v>0.008929</v>
      </c>
      <c r="W263" s="49">
        <v>0.001133</v>
      </c>
      <c r="X263" s="49">
        <v>32.336542</v>
      </c>
      <c r="Y263" s="49">
        <v>0.004949494949494949</v>
      </c>
      <c r="Z263" s="49">
        <v>0</v>
      </c>
      <c r="AA263" s="73">
        <v>263</v>
      </c>
      <c r="AB263" s="73"/>
      <c r="AC263" s="74"/>
      <c r="AD263" s="80" t="s">
        <v>1496</v>
      </c>
      <c r="AE263" s="85" t="s">
        <v>655</v>
      </c>
      <c r="AF263" s="80" t="s">
        <v>645</v>
      </c>
      <c r="AG263" s="80" t="s">
        <v>212</v>
      </c>
      <c r="AH263" s="80"/>
      <c r="AI263" s="80" t="s">
        <v>1453</v>
      </c>
      <c r="AJ263" s="83">
        <v>43489.5084375</v>
      </c>
      <c r="AK263" s="85" t="s">
        <v>1461</v>
      </c>
      <c r="AL263" s="85" t="s">
        <v>655</v>
      </c>
      <c r="AM263" s="80">
        <v>434</v>
      </c>
      <c r="AN263" s="80">
        <v>128</v>
      </c>
      <c r="AO263" s="80">
        <v>224</v>
      </c>
      <c r="AP263" s="80"/>
      <c r="AQ263" s="80"/>
      <c r="AR263" s="80"/>
      <c r="AS263" s="80"/>
      <c r="AT263" s="80"/>
      <c r="AU263" s="80"/>
      <c r="AV263" s="80"/>
      <c r="AW263" s="80" t="str">
        <f>REPLACE(INDEX(GroupVertices[Group],MATCH(Vertices[[#This Row],[Vertex]],GroupVertices[Vertex],0)),1,1,"")</f>
        <v>1</v>
      </c>
      <c r="AX263" s="48"/>
      <c r="AY263" s="49"/>
      <c r="AZ263" s="48"/>
      <c r="BA263" s="49"/>
      <c r="BB263" s="48"/>
      <c r="BC263" s="49"/>
      <c r="BD263" s="48"/>
      <c r="BE263" s="49"/>
      <c r="BF263" s="48"/>
      <c r="BG263" s="48"/>
      <c r="BH263" s="48"/>
      <c r="BI263" s="48"/>
      <c r="BJ263" s="48"/>
      <c r="BK263" s="48"/>
      <c r="BL263" s="48"/>
      <c r="BM263" s="121" t="s">
        <v>1497</v>
      </c>
      <c r="BN263" s="121" t="s">
        <v>1497</v>
      </c>
      <c r="BO263" s="121" t="s">
        <v>1497</v>
      </c>
      <c r="BP263" s="121" t="s">
        <v>1497</v>
      </c>
      <c r="BQ263" s="2"/>
      <c r="BR263" s="3"/>
      <c r="BS263" s="3"/>
      <c r="BT263" s="3"/>
      <c r="BU263" s="3"/>
    </row>
    <row r="264" spans="1:73" ht="15">
      <c r="A264" s="66" t="s">
        <v>497</v>
      </c>
      <c r="B264" s="67"/>
      <c r="C264" s="67"/>
      <c r="D264" s="68">
        <v>200</v>
      </c>
      <c r="E264" s="70"/>
      <c r="F264" s="67"/>
      <c r="G264" s="67"/>
      <c r="H264" s="71" t="s">
        <v>895</v>
      </c>
      <c r="I264" s="72"/>
      <c r="J264" s="72"/>
      <c r="K264" s="71" t="s">
        <v>895</v>
      </c>
      <c r="L264" s="75">
        <v>1</v>
      </c>
      <c r="M264" s="76">
        <v>1989.67529296875</v>
      </c>
      <c r="N264" s="76">
        <v>8549.7890625</v>
      </c>
      <c r="O264" s="77"/>
      <c r="P264" s="78"/>
      <c r="Q264" s="78"/>
      <c r="R264" s="86"/>
      <c r="S264" s="48">
        <v>0</v>
      </c>
      <c r="T264" s="48">
        <v>1</v>
      </c>
      <c r="U264" s="49">
        <v>0</v>
      </c>
      <c r="V264" s="49">
        <v>0.004608</v>
      </c>
      <c r="W264" s="49">
        <v>0.000102</v>
      </c>
      <c r="X264" s="49">
        <v>0.422139</v>
      </c>
      <c r="Y264" s="49">
        <v>0</v>
      </c>
      <c r="Z264" s="49">
        <v>0</v>
      </c>
      <c r="AA264" s="73">
        <v>264</v>
      </c>
      <c r="AB264" s="73"/>
      <c r="AC264" s="74"/>
      <c r="AD264" s="80" t="s">
        <v>1495</v>
      </c>
      <c r="AE264" s="85" t="s">
        <v>1325</v>
      </c>
      <c r="AF264" s="80" t="s">
        <v>895</v>
      </c>
      <c r="AG264" s="80" t="s">
        <v>203</v>
      </c>
      <c r="AH264" s="80" t="s">
        <v>203</v>
      </c>
      <c r="AI264" s="80"/>
      <c r="AJ264" s="80"/>
      <c r="AK264" s="80"/>
      <c r="AL264" s="80"/>
      <c r="AM264" s="80">
        <v>0</v>
      </c>
      <c r="AN264" s="80">
        <v>0</v>
      </c>
      <c r="AO264" s="80"/>
      <c r="AP264" s="80"/>
      <c r="AQ264" s="80"/>
      <c r="AR264" s="80"/>
      <c r="AS264" s="80"/>
      <c r="AT264" s="80"/>
      <c r="AU264" s="83">
        <v>43489.72387731481</v>
      </c>
      <c r="AV264" s="85" t="s">
        <v>1325</v>
      </c>
      <c r="AW264" s="80" t="str">
        <f>REPLACE(INDEX(GroupVertices[Group],MATCH(Vertices[[#This Row],[Vertex]],GroupVertices[Vertex],0)),1,1,"")</f>
        <v>1</v>
      </c>
      <c r="AX264" s="48">
        <v>0</v>
      </c>
      <c r="AY264" s="49">
        <v>0</v>
      </c>
      <c r="AZ264" s="48">
        <v>0</v>
      </c>
      <c r="BA264" s="49">
        <v>0</v>
      </c>
      <c r="BB264" s="48">
        <v>0</v>
      </c>
      <c r="BC264" s="49">
        <v>0</v>
      </c>
      <c r="BD264" s="48">
        <v>17</v>
      </c>
      <c r="BE264" s="49">
        <v>100</v>
      </c>
      <c r="BF264" s="48">
        <v>17</v>
      </c>
      <c r="BG264" s="48"/>
      <c r="BH264" s="48"/>
      <c r="BI264" s="48"/>
      <c r="BJ264" s="48"/>
      <c r="BK264" s="48"/>
      <c r="BL264" s="48"/>
      <c r="BM264" s="121" t="s">
        <v>2801</v>
      </c>
      <c r="BN264" s="121" t="s">
        <v>2801</v>
      </c>
      <c r="BO264" s="121" t="s">
        <v>3066</v>
      </c>
      <c r="BP264" s="121" t="s">
        <v>3066</v>
      </c>
      <c r="BQ264" s="2"/>
      <c r="BR264" s="3"/>
      <c r="BS264" s="3"/>
      <c r="BT264" s="3"/>
      <c r="BU264" s="3"/>
    </row>
    <row r="265" spans="1:73" ht="15">
      <c r="A265" s="66" t="s">
        <v>498</v>
      </c>
      <c r="B265" s="67"/>
      <c r="C265" s="67"/>
      <c r="D265" s="68">
        <v>200</v>
      </c>
      <c r="E265" s="70"/>
      <c r="F265" s="67"/>
      <c r="G265" s="67"/>
      <c r="H265" s="71" t="s">
        <v>896</v>
      </c>
      <c r="I265" s="72"/>
      <c r="J265" s="72"/>
      <c r="K265" s="71" t="s">
        <v>896</v>
      </c>
      <c r="L265" s="75">
        <v>1</v>
      </c>
      <c r="M265" s="76">
        <v>1395.667724609375</v>
      </c>
      <c r="N265" s="76">
        <v>7846.82080078125</v>
      </c>
      <c r="O265" s="77"/>
      <c r="P265" s="78"/>
      <c r="Q265" s="78"/>
      <c r="R265" s="86"/>
      <c r="S265" s="48">
        <v>0</v>
      </c>
      <c r="T265" s="48">
        <v>2</v>
      </c>
      <c r="U265" s="49">
        <v>0</v>
      </c>
      <c r="V265" s="49">
        <v>0.004651</v>
      </c>
      <c r="W265" s="49">
        <v>0.000116</v>
      </c>
      <c r="X265" s="49">
        <v>0.697159</v>
      </c>
      <c r="Y265" s="49">
        <v>0.5</v>
      </c>
      <c r="Z265" s="49">
        <v>0</v>
      </c>
      <c r="AA265" s="73">
        <v>265</v>
      </c>
      <c r="AB265" s="73"/>
      <c r="AC265" s="74"/>
      <c r="AD265" s="80" t="s">
        <v>1495</v>
      </c>
      <c r="AE265" s="85" t="s">
        <v>1326</v>
      </c>
      <c r="AF265" s="80" t="s">
        <v>896</v>
      </c>
      <c r="AG265" s="80" t="s">
        <v>203</v>
      </c>
      <c r="AH265" s="80" t="s">
        <v>203</v>
      </c>
      <c r="AI265" s="80"/>
      <c r="AJ265" s="80"/>
      <c r="AK265" s="80"/>
      <c r="AL265" s="80"/>
      <c r="AM265" s="80">
        <v>0</v>
      </c>
      <c r="AN265" s="80">
        <v>0</v>
      </c>
      <c r="AO265" s="80"/>
      <c r="AP265" s="80"/>
      <c r="AQ265" s="80"/>
      <c r="AR265" s="80"/>
      <c r="AS265" s="80"/>
      <c r="AT265" s="80"/>
      <c r="AU265" s="83">
        <v>43489.723020833335</v>
      </c>
      <c r="AV265" s="85" t="s">
        <v>1326</v>
      </c>
      <c r="AW265" s="80" t="str">
        <f>REPLACE(INDEX(GroupVertices[Group],MATCH(Vertices[[#This Row],[Vertex]],GroupVertices[Vertex],0)),1,1,"")</f>
        <v>1</v>
      </c>
      <c r="AX265" s="48">
        <v>0</v>
      </c>
      <c r="AY265" s="49">
        <v>0</v>
      </c>
      <c r="AZ265" s="48">
        <v>0</v>
      </c>
      <c r="BA265" s="49">
        <v>0</v>
      </c>
      <c r="BB265" s="48">
        <v>0</v>
      </c>
      <c r="BC265" s="49">
        <v>0</v>
      </c>
      <c r="BD265" s="48">
        <v>11</v>
      </c>
      <c r="BE265" s="49">
        <v>100</v>
      </c>
      <c r="BF265" s="48">
        <v>11</v>
      </c>
      <c r="BG265" s="48"/>
      <c r="BH265" s="48"/>
      <c r="BI265" s="48"/>
      <c r="BJ265" s="48"/>
      <c r="BK265" s="48"/>
      <c r="BL265" s="48"/>
      <c r="BM265" s="121" t="s">
        <v>3260</v>
      </c>
      <c r="BN265" s="121" t="s">
        <v>3260</v>
      </c>
      <c r="BO265" s="121" t="s">
        <v>3322</v>
      </c>
      <c r="BP265" s="121" t="s">
        <v>3322</v>
      </c>
      <c r="BQ265" s="2"/>
      <c r="BR265" s="3"/>
      <c r="BS265" s="3"/>
      <c r="BT265" s="3"/>
      <c r="BU265" s="3"/>
    </row>
    <row r="266" spans="1:73" ht="15">
      <c r="A266" s="66" t="s">
        <v>499</v>
      </c>
      <c r="B266" s="67"/>
      <c r="C266" s="67"/>
      <c r="D266" s="68">
        <v>200</v>
      </c>
      <c r="E266" s="70"/>
      <c r="F266" s="67"/>
      <c r="G266" s="67"/>
      <c r="H266" s="71" t="s">
        <v>897</v>
      </c>
      <c r="I266" s="72"/>
      <c r="J266" s="72"/>
      <c r="K266" s="71" t="s">
        <v>897</v>
      </c>
      <c r="L266" s="75">
        <v>1</v>
      </c>
      <c r="M266" s="76">
        <v>3177.537109375</v>
      </c>
      <c r="N266" s="76">
        <v>8282.3037109375</v>
      </c>
      <c r="O266" s="77"/>
      <c r="P266" s="78"/>
      <c r="Q266" s="78"/>
      <c r="R266" s="86"/>
      <c r="S266" s="48">
        <v>0</v>
      </c>
      <c r="T266" s="48">
        <v>1</v>
      </c>
      <c r="U266" s="49">
        <v>0</v>
      </c>
      <c r="V266" s="49">
        <v>0.004608</v>
      </c>
      <c r="W266" s="49">
        <v>0.000102</v>
      </c>
      <c r="X266" s="49">
        <v>0.422139</v>
      </c>
      <c r="Y266" s="49">
        <v>0</v>
      </c>
      <c r="Z266" s="49">
        <v>0</v>
      </c>
      <c r="AA266" s="73">
        <v>266</v>
      </c>
      <c r="AB266" s="73"/>
      <c r="AC266" s="74"/>
      <c r="AD266" s="80" t="s">
        <v>1495</v>
      </c>
      <c r="AE266" s="85" t="s">
        <v>1327</v>
      </c>
      <c r="AF266" s="80" t="s">
        <v>897</v>
      </c>
      <c r="AG266" s="80" t="s">
        <v>203</v>
      </c>
      <c r="AH266" s="80" t="s">
        <v>203</v>
      </c>
      <c r="AI266" s="80"/>
      <c r="AJ266" s="80"/>
      <c r="AK266" s="80"/>
      <c r="AL266" s="80"/>
      <c r="AM266" s="80">
        <v>0</v>
      </c>
      <c r="AN266" s="80">
        <v>0</v>
      </c>
      <c r="AO266" s="80"/>
      <c r="AP266" s="80"/>
      <c r="AQ266" s="80"/>
      <c r="AR266" s="80"/>
      <c r="AS266" s="80"/>
      <c r="AT266" s="80"/>
      <c r="AU266" s="83">
        <v>43489.720821759256</v>
      </c>
      <c r="AV266" s="85" t="s">
        <v>1327</v>
      </c>
      <c r="AW266" s="80" t="str">
        <f>REPLACE(INDEX(GroupVertices[Group],MATCH(Vertices[[#This Row],[Vertex]],GroupVertices[Vertex],0)),1,1,"")</f>
        <v>1</v>
      </c>
      <c r="AX266" s="48">
        <v>2</v>
      </c>
      <c r="AY266" s="49">
        <v>6.0606060606060606</v>
      </c>
      <c r="AZ266" s="48">
        <v>3</v>
      </c>
      <c r="BA266" s="49">
        <v>9.090909090909092</v>
      </c>
      <c r="BB266" s="48">
        <v>0</v>
      </c>
      <c r="BC266" s="49">
        <v>0</v>
      </c>
      <c r="BD266" s="48">
        <v>28</v>
      </c>
      <c r="BE266" s="49">
        <v>84.84848484848484</v>
      </c>
      <c r="BF266" s="48">
        <v>33</v>
      </c>
      <c r="BG266" s="48"/>
      <c r="BH266" s="48"/>
      <c r="BI266" s="48"/>
      <c r="BJ266" s="48"/>
      <c r="BK266" s="48"/>
      <c r="BL266" s="48"/>
      <c r="BM266" s="121" t="s">
        <v>2802</v>
      </c>
      <c r="BN266" s="121" t="s">
        <v>2802</v>
      </c>
      <c r="BO266" s="121" t="s">
        <v>3067</v>
      </c>
      <c r="BP266" s="121" t="s">
        <v>3067</v>
      </c>
      <c r="BQ266" s="2"/>
      <c r="BR266" s="3"/>
      <c r="BS266" s="3"/>
      <c r="BT266" s="3"/>
      <c r="BU266" s="3"/>
    </row>
    <row r="267" spans="1:73" ht="15">
      <c r="A267" s="66" t="s">
        <v>500</v>
      </c>
      <c r="B267" s="67"/>
      <c r="C267" s="67"/>
      <c r="D267" s="68">
        <v>210.95890410958904</v>
      </c>
      <c r="E267" s="70"/>
      <c r="F267" s="100" t="s">
        <v>1075</v>
      </c>
      <c r="G267" s="67"/>
      <c r="H267" s="71" t="s">
        <v>898</v>
      </c>
      <c r="I267" s="72"/>
      <c r="J267" s="72"/>
      <c r="K267" s="101" t="s">
        <v>898</v>
      </c>
      <c r="L267" s="75">
        <v>11.670224119530417</v>
      </c>
      <c r="M267" s="76">
        <v>4255.15087890625</v>
      </c>
      <c r="N267" s="76">
        <v>6720.76806640625</v>
      </c>
      <c r="O267" s="77"/>
      <c r="P267" s="78"/>
      <c r="Q267" s="78"/>
      <c r="R267" s="86"/>
      <c r="S267" s="48">
        <v>0</v>
      </c>
      <c r="T267" s="48">
        <v>2</v>
      </c>
      <c r="U267" s="49">
        <v>0</v>
      </c>
      <c r="V267" s="49">
        <v>0.004651</v>
      </c>
      <c r="W267" s="49">
        <v>0.000119</v>
      </c>
      <c r="X267" s="49">
        <v>0.686276</v>
      </c>
      <c r="Y267" s="49">
        <v>0.5</v>
      </c>
      <c r="Z267" s="49">
        <v>0</v>
      </c>
      <c r="AA267" s="73">
        <v>267</v>
      </c>
      <c r="AB267" s="73"/>
      <c r="AC267" s="74"/>
      <c r="AD267" s="80" t="s">
        <v>1495</v>
      </c>
      <c r="AE267" s="85" t="s">
        <v>1328</v>
      </c>
      <c r="AF267" s="85" t="s">
        <v>898</v>
      </c>
      <c r="AG267" s="80" t="s">
        <v>203</v>
      </c>
      <c r="AH267" s="80" t="s">
        <v>203</v>
      </c>
      <c r="AI267" s="80"/>
      <c r="AJ267" s="80"/>
      <c r="AK267" s="85" t="s">
        <v>1075</v>
      </c>
      <c r="AL267" s="80"/>
      <c r="AM267" s="80">
        <v>1</v>
      </c>
      <c r="AN267" s="80">
        <v>0</v>
      </c>
      <c r="AO267" s="80"/>
      <c r="AP267" s="80" t="s">
        <v>1024</v>
      </c>
      <c r="AQ267" s="80" t="s">
        <v>1037</v>
      </c>
      <c r="AR267" s="80" t="s">
        <v>1045</v>
      </c>
      <c r="AS267" s="85" t="s">
        <v>1057</v>
      </c>
      <c r="AT267" s="80"/>
      <c r="AU267" s="83">
        <v>43489.70761574074</v>
      </c>
      <c r="AV267" s="85" t="s">
        <v>1328</v>
      </c>
      <c r="AW267" s="80" t="str">
        <f>REPLACE(INDEX(GroupVertices[Group],MATCH(Vertices[[#This Row],[Vertex]],GroupVertices[Vertex],0)),1,1,"")</f>
        <v>1</v>
      </c>
      <c r="AX267" s="48">
        <v>0</v>
      </c>
      <c r="AY267" s="49">
        <v>0</v>
      </c>
      <c r="AZ267" s="48">
        <v>0</v>
      </c>
      <c r="BA267" s="49">
        <v>0</v>
      </c>
      <c r="BB267" s="48">
        <v>0</v>
      </c>
      <c r="BC267" s="49">
        <v>0</v>
      </c>
      <c r="BD267" s="48">
        <v>0</v>
      </c>
      <c r="BE267" s="49">
        <v>0</v>
      </c>
      <c r="BF267" s="48">
        <v>0</v>
      </c>
      <c r="BG267" s="48"/>
      <c r="BH267" s="48"/>
      <c r="BI267" s="48"/>
      <c r="BJ267" s="48"/>
      <c r="BK267" s="48"/>
      <c r="BL267" s="48"/>
      <c r="BM267" s="121" t="s">
        <v>1497</v>
      </c>
      <c r="BN267" s="121" t="s">
        <v>1497</v>
      </c>
      <c r="BO267" s="121" t="s">
        <v>1497</v>
      </c>
      <c r="BP267" s="121" t="s">
        <v>1497</v>
      </c>
      <c r="BQ267" s="2"/>
      <c r="BR267" s="3"/>
      <c r="BS267" s="3"/>
      <c r="BT267" s="3"/>
      <c r="BU267" s="3"/>
    </row>
    <row r="268" spans="1:73" ht="15">
      <c r="A268" s="66" t="s">
        <v>501</v>
      </c>
      <c r="B268" s="67"/>
      <c r="C268" s="67"/>
      <c r="D268" s="68">
        <v>221.91780821917808</v>
      </c>
      <c r="E268" s="70"/>
      <c r="F268" s="67"/>
      <c r="G268" s="67"/>
      <c r="H268" s="71" t="s">
        <v>899</v>
      </c>
      <c r="I268" s="72"/>
      <c r="J268" s="72"/>
      <c r="K268" s="71" t="s">
        <v>899</v>
      </c>
      <c r="L268" s="75">
        <v>22.340448239060834</v>
      </c>
      <c r="M268" s="76">
        <v>3549.666748046875</v>
      </c>
      <c r="N268" s="76">
        <v>6334.28466796875</v>
      </c>
      <c r="O268" s="77"/>
      <c r="P268" s="78"/>
      <c r="Q268" s="78"/>
      <c r="R268" s="86"/>
      <c r="S268" s="48">
        <v>0</v>
      </c>
      <c r="T268" s="48">
        <v>1</v>
      </c>
      <c r="U268" s="49">
        <v>0</v>
      </c>
      <c r="V268" s="49">
        <v>0.004608</v>
      </c>
      <c r="W268" s="49">
        <v>0.000102</v>
      </c>
      <c r="X268" s="49">
        <v>0.422139</v>
      </c>
      <c r="Y268" s="49">
        <v>0</v>
      </c>
      <c r="Z268" s="49">
        <v>0</v>
      </c>
      <c r="AA268" s="73">
        <v>268</v>
      </c>
      <c r="AB268" s="73"/>
      <c r="AC268" s="74"/>
      <c r="AD268" s="80" t="s">
        <v>1495</v>
      </c>
      <c r="AE268" s="85" t="s">
        <v>1329</v>
      </c>
      <c r="AF268" s="80" t="s">
        <v>899</v>
      </c>
      <c r="AG268" s="80" t="s">
        <v>203</v>
      </c>
      <c r="AH268" s="80" t="s">
        <v>203</v>
      </c>
      <c r="AI268" s="80"/>
      <c r="AJ268" s="80"/>
      <c r="AK268" s="80"/>
      <c r="AL268" s="80"/>
      <c r="AM268" s="80">
        <v>2</v>
      </c>
      <c r="AN268" s="80">
        <v>0</v>
      </c>
      <c r="AO268" s="80"/>
      <c r="AP268" s="80"/>
      <c r="AQ268" s="80"/>
      <c r="AR268" s="80"/>
      <c r="AS268" s="80"/>
      <c r="AT268" s="80"/>
      <c r="AU268" s="83">
        <v>43489.70670138889</v>
      </c>
      <c r="AV268" s="85" t="s">
        <v>1329</v>
      </c>
      <c r="AW268" s="80" t="str">
        <f>REPLACE(INDEX(GroupVertices[Group],MATCH(Vertices[[#This Row],[Vertex]],GroupVertices[Vertex],0)),1,1,"")</f>
        <v>1</v>
      </c>
      <c r="AX268" s="48">
        <v>1</v>
      </c>
      <c r="AY268" s="49">
        <v>16.666666666666668</v>
      </c>
      <c r="AZ268" s="48">
        <v>0</v>
      </c>
      <c r="BA268" s="49">
        <v>0</v>
      </c>
      <c r="BB268" s="48">
        <v>0</v>
      </c>
      <c r="BC268" s="49">
        <v>0</v>
      </c>
      <c r="BD268" s="48">
        <v>5</v>
      </c>
      <c r="BE268" s="49">
        <v>83.33333333333333</v>
      </c>
      <c r="BF268" s="48">
        <v>6</v>
      </c>
      <c r="BG268" s="48"/>
      <c r="BH268" s="48"/>
      <c r="BI268" s="48"/>
      <c r="BJ268" s="48"/>
      <c r="BK268" s="48"/>
      <c r="BL268" s="48"/>
      <c r="BM268" s="121" t="s">
        <v>2803</v>
      </c>
      <c r="BN268" s="121" t="s">
        <v>2803</v>
      </c>
      <c r="BO268" s="121" t="s">
        <v>3068</v>
      </c>
      <c r="BP268" s="121" t="s">
        <v>3068</v>
      </c>
      <c r="BQ268" s="2"/>
      <c r="BR268" s="3"/>
      <c r="BS268" s="3"/>
      <c r="BT268" s="3"/>
      <c r="BU268" s="3"/>
    </row>
    <row r="269" spans="1:73" ht="15">
      <c r="A269" s="66" t="s">
        <v>502</v>
      </c>
      <c r="B269" s="67"/>
      <c r="C269" s="67"/>
      <c r="D269" s="68">
        <v>200</v>
      </c>
      <c r="E269" s="70"/>
      <c r="F269" s="67"/>
      <c r="G269" s="67"/>
      <c r="H269" s="71" t="s">
        <v>900</v>
      </c>
      <c r="I269" s="72"/>
      <c r="J269" s="72"/>
      <c r="K269" s="71" t="s">
        <v>900</v>
      </c>
      <c r="L269" s="75">
        <v>1</v>
      </c>
      <c r="M269" s="76">
        <v>1835.58544921875</v>
      </c>
      <c r="N269" s="76">
        <v>6833.92431640625</v>
      </c>
      <c r="O269" s="77"/>
      <c r="P269" s="78"/>
      <c r="Q269" s="78"/>
      <c r="R269" s="86"/>
      <c r="S269" s="48">
        <v>0</v>
      </c>
      <c r="T269" s="48">
        <v>1</v>
      </c>
      <c r="U269" s="49">
        <v>0</v>
      </c>
      <c r="V269" s="49">
        <v>0.004608</v>
      </c>
      <c r="W269" s="49">
        <v>0.000102</v>
      </c>
      <c r="X269" s="49">
        <v>0.422139</v>
      </c>
      <c r="Y269" s="49">
        <v>0</v>
      </c>
      <c r="Z269" s="49">
        <v>0</v>
      </c>
      <c r="AA269" s="73">
        <v>269</v>
      </c>
      <c r="AB269" s="73"/>
      <c r="AC269" s="74"/>
      <c r="AD269" s="80" t="s">
        <v>1495</v>
      </c>
      <c r="AE269" s="85" t="s">
        <v>1330</v>
      </c>
      <c r="AF269" s="80" t="s">
        <v>900</v>
      </c>
      <c r="AG269" s="80" t="s">
        <v>203</v>
      </c>
      <c r="AH269" s="80" t="s">
        <v>203</v>
      </c>
      <c r="AI269" s="80"/>
      <c r="AJ269" s="80"/>
      <c r="AK269" s="80"/>
      <c r="AL269" s="80"/>
      <c r="AM269" s="80">
        <v>0</v>
      </c>
      <c r="AN269" s="80">
        <v>0</v>
      </c>
      <c r="AO269" s="80"/>
      <c r="AP269" s="80"/>
      <c r="AQ269" s="80"/>
      <c r="AR269" s="80"/>
      <c r="AS269" s="80"/>
      <c r="AT269" s="80"/>
      <c r="AU269" s="83">
        <v>43489.703576388885</v>
      </c>
      <c r="AV269" s="85" t="s">
        <v>1330</v>
      </c>
      <c r="AW269" s="80" t="str">
        <f>REPLACE(INDEX(GroupVertices[Group],MATCH(Vertices[[#This Row],[Vertex]],GroupVertices[Vertex],0)),1,1,"")</f>
        <v>1</v>
      </c>
      <c r="AX269" s="48">
        <v>0</v>
      </c>
      <c r="AY269" s="49">
        <v>0</v>
      </c>
      <c r="AZ269" s="48">
        <v>2</v>
      </c>
      <c r="BA269" s="49">
        <v>13.333333333333334</v>
      </c>
      <c r="BB269" s="48">
        <v>0</v>
      </c>
      <c r="BC269" s="49">
        <v>0</v>
      </c>
      <c r="BD269" s="48">
        <v>13</v>
      </c>
      <c r="BE269" s="49">
        <v>86.66666666666667</v>
      </c>
      <c r="BF269" s="48">
        <v>15</v>
      </c>
      <c r="BG269" s="48"/>
      <c r="BH269" s="48"/>
      <c r="BI269" s="48"/>
      <c r="BJ269" s="48"/>
      <c r="BK269" s="48"/>
      <c r="BL269" s="48"/>
      <c r="BM269" s="121" t="s">
        <v>2804</v>
      </c>
      <c r="BN269" s="121" t="s">
        <v>2804</v>
      </c>
      <c r="BO269" s="121" t="s">
        <v>3069</v>
      </c>
      <c r="BP269" s="121" t="s">
        <v>3069</v>
      </c>
      <c r="BQ269" s="2"/>
      <c r="BR269" s="3"/>
      <c r="BS269" s="3"/>
      <c r="BT269" s="3"/>
      <c r="BU269" s="3"/>
    </row>
    <row r="270" spans="1:73" ht="15">
      <c r="A270" s="66" t="s">
        <v>504</v>
      </c>
      <c r="B270" s="67"/>
      <c r="C270" s="67"/>
      <c r="D270" s="68">
        <v>254.7945205479452</v>
      </c>
      <c r="E270" s="70"/>
      <c r="F270" s="67"/>
      <c r="G270" s="67"/>
      <c r="H270" s="71" t="s">
        <v>902</v>
      </c>
      <c r="I270" s="72"/>
      <c r="J270" s="72"/>
      <c r="K270" s="71" t="s">
        <v>902</v>
      </c>
      <c r="L270" s="75">
        <v>54.351120597652084</v>
      </c>
      <c r="M270" s="76">
        <v>4476.43017578125</v>
      </c>
      <c r="N270" s="76">
        <v>7057.51611328125</v>
      </c>
      <c r="O270" s="77"/>
      <c r="P270" s="78"/>
      <c r="Q270" s="78"/>
      <c r="R270" s="86"/>
      <c r="S270" s="48">
        <v>0</v>
      </c>
      <c r="T270" s="48">
        <v>1</v>
      </c>
      <c r="U270" s="49">
        <v>0</v>
      </c>
      <c r="V270" s="49">
        <v>0.004608</v>
      </c>
      <c r="W270" s="49">
        <v>0.000102</v>
      </c>
      <c r="X270" s="49">
        <v>0.422139</v>
      </c>
      <c r="Y270" s="49">
        <v>0</v>
      </c>
      <c r="Z270" s="49">
        <v>0</v>
      </c>
      <c r="AA270" s="73">
        <v>270</v>
      </c>
      <c r="AB270" s="73"/>
      <c r="AC270" s="74"/>
      <c r="AD270" s="80" t="s">
        <v>1495</v>
      </c>
      <c r="AE270" s="85" t="s">
        <v>1332</v>
      </c>
      <c r="AF270" s="80" t="s">
        <v>902</v>
      </c>
      <c r="AG270" s="80" t="s">
        <v>203</v>
      </c>
      <c r="AH270" s="80" t="s">
        <v>203</v>
      </c>
      <c r="AI270" s="80"/>
      <c r="AJ270" s="80"/>
      <c r="AK270" s="80"/>
      <c r="AL270" s="80"/>
      <c r="AM270" s="80">
        <v>5</v>
      </c>
      <c r="AN270" s="80">
        <v>0</v>
      </c>
      <c r="AO270" s="80"/>
      <c r="AP270" s="80"/>
      <c r="AQ270" s="80"/>
      <c r="AR270" s="80"/>
      <c r="AS270" s="80"/>
      <c r="AT270" s="80"/>
      <c r="AU270" s="83">
        <v>43489.69650462963</v>
      </c>
      <c r="AV270" s="85" t="s">
        <v>1332</v>
      </c>
      <c r="AW270" s="80" t="str">
        <f>REPLACE(INDEX(GroupVertices[Group],MATCH(Vertices[[#This Row],[Vertex]],GroupVertices[Vertex],0)),1,1,"")</f>
        <v>1</v>
      </c>
      <c r="AX270" s="48">
        <v>1</v>
      </c>
      <c r="AY270" s="49">
        <v>4.166666666666667</v>
      </c>
      <c r="AZ270" s="48">
        <v>0</v>
      </c>
      <c r="BA270" s="49">
        <v>0</v>
      </c>
      <c r="BB270" s="48">
        <v>0</v>
      </c>
      <c r="BC270" s="49">
        <v>0</v>
      </c>
      <c r="BD270" s="48">
        <v>23</v>
      </c>
      <c r="BE270" s="49">
        <v>95.83333333333333</v>
      </c>
      <c r="BF270" s="48">
        <v>24</v>
      </c>
      <c r="BG270" s="48"/>
      <c r="BH270" s="48"/>
      <c r="BI270" s="48"/>
      <c r="BJ270" s="48"/>
      <c r="BK270" s="48"/>
      <c r="BL270" s="48"/>
      <c r="BM270" s="121" t="s">
        <v>3261</v>
      </c>
      <c r="BN270" s="121" t="s">
        <v>3261</v>
      </c>
      <c r="BO270" s="121" t="s">
        <v>3323</v>
      </c>
      <c r="BP270" s="121" t="s">
        <v>3323</v>
      </c>
      <c r="BQ270" s="2"/>
      <c r="BR270" s="3"/>
      <c r="BS270" s="3"/>
      <c r="BT270" s="3"/>
      <c r="BU270" s="3"/>
    </row>
    <row r="271" spans="1:73" ht="15">
      <c r="A271" s="66" t="s">
        <v>505</v>
      </c>
      <c r="B271" s="67"/>
      <c r="C271" s="67"/>
      <c r="D271" s="68">
        <v>210.95890410958904</v>
      </c>
      <c r="E271" s="70"/>
      <c r="F271" s="67"/>
      <c r="G271" s="67"/>
      <c r="H271" s="71" t="s">
        <v>903</v>
      </c>
      <c r="I271" s="72"/>
      <c r="J271" s="72"/>
      <c r="K271" s="71" t="s">
        <v>903</v>
      </c>
      <c r="L271" s="75">
        <v>11.670224119530417</v>
      </c>
      <c r="M271" s="76">
        <v>2905.666748046875</v>
      </c>
      <c r="N271" s="76">
        <v>8812.8671875</v>
      </c>
      <c r="O271" s="77"/>
      <c r="P271" s="78"/>
      <c r="Q271" s="78"/>
      <c r="R271" s="86"/>
      <c r="S271" s="48">
        <v>0</v>
      </c>
      <c r="T271" s="48">
        <v>2</v>
      </c>
      <c r="U271" s="49">
        <v>0</v>
      </c>
      <c r="V271" s="49">
        <v>0.00463</v>
      </c>
      <c r="W271" s="49">
        <v>0.000112</v>
      </c>
      <c r="X271" s="49">
        <v>0.734155</v>
      </c>
      <c r="Y271" s="49">
        <v>0.5</v>
      </c>
      <c r="Z271" s="49">
        <v>0</v>
      </c>
      <c r="AA271" s="73">
        <v>271</v>
      </c>
      <c r="AB271" s="73"/>
      <c r="AC271" s="74"/>
      <c r="AD271" s="80" t="s">
        <v>1495</v>
      </c>
      <c r="AE271" s="85" t="s">
        <v>1333</v>
      </c>
      <c r="AF271" s="80" t="s">
        <v>903</v>
      </c>
      <c r="AG271" s="80" t="s">
        <v>203</v>
      </c>
      <c r="AH271" s="80" t="s">
        <v>203</v>
      </c>
      <c r="AI271" s="80"/>
      <c r="AJ271" s="80"/>
      <c r="AK271" s="80"/>
      <c r="AL271" s="80"/>
      <c r="AM271" s="80">
        <v>1</v>
      </c>
      <c r="AN271" s="80">
        <v>0</v>
      </c>
      <c r="AO271" s="80"/>
      <c r="AP271" s="80"/>
      <c r="AQ271" s="80"/>
      <c r="AR271" s="80"/>
      <c r="AS271" s="80"/>
      <c r="AT271" s="80"/>
      <c r="AU271" s="83">
        <v>43489.69553240741</v>
      </c>
      <c r="AV271" s="85" t="s">
        <v>1333</v>
      </c>
      <c r="AW271" s="80" t="str">
        <f>REPLACE(INDEX(GroupVertices[Group],MATCH(Vertices[[#This Row],[Vertex]],GroupVertices[Vertex],0)),1,1,"")</f>
        <v>1</v>
      </c>
      <c r="AX271" s="48">
        <v>1</v>
      </c>
      <c r="AY271" s="49">
        <v>2.7777777777777777</v>
      </c>
      <c r="AZ271" s="48">
        <v>2</v>
      </c>
      <c r="BA271" s="49">
        <v>5.555555555555555</v>
      </c>
      <c r="BB271" s="48">
        <v>0</v>
      </c>
      <c r="BC271" s="49">
        <v>0</v>
      </c>
      <c r="BD271" s="48">
        <v>33</v>
      </c>
      <c r="BE271" s="49">
        <v>91.66666666666667</v>
      </c>
      <c r="BF271" s="48">
        <v>36</v>
      </c>
      <c r="BG271" s="48"/>
      <c r="BH271" s="48"/>
      <c r="BI271" s="48"/>
      <c r="BJ271" s="48"/>
      <c r="BK271" s="48"/>
      <c r="BL271" s="48"/>
      <c r="BM271" s="121" t="s">
        <v>2805</v>
      </c>
      <c r="BN271" s="121" t="s">
        <v>2805</v>
      </c>
      <c r="BO271" s="121" t="s">
        <v>3070</v>
      </c>
      <c r="BP271" s="121" t="s">
        <v>3070</v>
      </c>
      <c r="BQ271" s="2"/>
      <c r="BR271" s="3"/>
      <c r="BS271" s="3"/>
      <c r="BT271" s="3"/>
      <c r="BU271" s="3"/>
    </row>
    <row r="272" spans="1:73" ht="15">
      <c r="A272" s="66" t="s">
        <v>507</v>
      </c>
      <c r="B272" s="67"/>
      <c r="C272" s="67"/>
      <c r="D272" s="68">
        <v>200</v>
      </c>
      <c r="E272" s="70"/>
      <c r="F272" s="100" t="s">
        <v>1075</v>
      </c>
      <c r="G272" s="67"/>
      <c r="H272" s="71" t="s">
        <v>898</v>
      </c>
      <c r="I272" s="72"/>
      <c r="J272" s="72"/>
      <c r="K272" s="101" t="s">
        <v>898</v>
      </c>
      <c r="L272" s="75">
        <v>1</v>
      </c>
      <c r="M272" s="76">
        <v>3021.88232421875</v>
      </c>
      <c r="N272" s="76">
        <v>7835.54052734375</v>
      </c>
      <c r="O272" s="77"/>
      <c r="P272" s="78"/>
      <c r="Q272" s="78"/>
      <c r="R272" s="86"/>
      <c r="S272" s="48">
        <v>1</v>
      </c>
      <c r="T272" s="48">
        <v>1</v>
      </c>
      <c r="U272" s="49">
        <v>0</v>
      </c>
      <c r="V272" s="49">
        <v>0.00463</v>
      </c>
      <c r="W272" s="49">
        <v>0.000112</v>
      </c>
      <c r="X272" s="49">
        <v>0.734155</v>
      </c>
      <c r="Y272" s="49">
        <v>0.5</v>
      </c>
      <c r="Z272" s="49">
        <v>0</v>
      </c>
      <c r="AA272" s="73">
        <v>272</v>
      </c>
      <c r="AB272" s="73"/>
      <c r="AC272" s="74"/>
      <c r="AD272" s="80" t="s">
        <v>1495</v>
      </c>
      <c r="AE272" s="85" t="s">
        <v>1335</v>
      </c>
      <c r="AF272" s="85" t="s">
        <v>898</v>
      </c>
      <c r="AG272" s="80" t="s">
        <v>203</v>
      </c>
      <c r="AH272" s="80" t="s">
        <v>203</v>
      </c>
      <c r="AI272" s="80"/>
      <c r="AJ272" s="80"/>
      <c r="AK272" s="85" t="s">
        <v>1075</v>
      </c>
      <c r="AL272" s="80"/>
      <c r="AM272" s="80">
        <v>0</v>
      </c>
      <c r="AN272" s="80">
        <v>1</v>
      </c>
      <c r="AO272" s="80"/>
      <c r="AP272" s="80" t="s">
        <v>1024</v>
      </c>
      <c r="AQ272" s="80" t="s">
        <v>1037</v>
      </c>
      <c r="AR272" s="80" t="s">
        <v>1045</v>
      </c>
      <c r="AS272" s="85" t="s">
        <v>1058</v>
      </c>
      <c r="AT272" s="80"/>
      <c r="AU272" s="83">
        <v>43489.69380787037</v>
      </c>
      <c r="AV272" s="85" t="s">
        <v>1335</v>
      </c>
      <c r="AW272" s="80" t="str">
        <f>REPLACE(INDEX(GroupVertices[Group],MATCH(Vertices[[#This Row],[Vertex]],GroupVertices[Vertex],0)),1,1,"")</f>
        <v>1</v>
      </c>
      <c r="AX272" s="48">
        <v>0</v>
      </c>
      <c r="AY272" s="49">
        <v>0</v>
      </c>
      <c r="AZ272" s="48">
        <v>0</v>
      </c>
      <c r="BA272" s="49">
        <v>0</v>
      </c>
      <c r="BB272" s="48">
        <v>0</v>
      </c>
      <c r="BC272" s="49">
        <v>0</v>
      </c>
      <c r="BD272" s="48">
        <v>0</v>
      </c>
      <c r="BE272" s="49">
        <v>0</v>
      </c>
      <c r="BF272" s="48">
        <v>0</v>
      </c>
      <c r="BG272" s="48"/>
      <c r="BH272" s="48"/>
      <c r="BI272" s="48"/>
      <c r="BJ272" s="48"/>
      <c r="BK272" s="48"/>
      <c r="BL272" s="48"/>
      <c r="BM272" s="121" t="s">
        <v>1497</v>
      </c>
      <c r="BN272" s="121" t="s">
        <v>1497</v>
      </c>
      <c r="BO272" s="121" t="s">
        <v>1497</v>
      </c>
      <c r="BP272" s="121" t="s">
        <v>1497</v>
      </c>
      <c r="BQ272" s="2"/>
      <c r="BR272" s="3"/>
      <c r="BS272" s="3"/>
      <c r="BT272" s="3"/>
      <c r="BU272" s="3"/>
    </row>
    <row r="273" spans="1:73" ht="15">
      <c r="A273" s="66" t="s">
        <v>508</v>
      </c>
      <c r="B273" s="67"/>
      <c r="C273" s="67"/>
      <c r="D273" s="68">
        <v>210.95890410958904</v>
      </c>
      <c r="E273" s="70"/>
      <c r="F273" s="67"/>
      <c r="G273" s="67"/>
      <c r="H273" s="71" t="s">
        <v>905</v>
      </c>
      <c r="I273" s="72"/>
      <c r="J273" s="72"/>
      <c r="K273" s="71" t="s">
        <v>905</v>
      </c>
      <c r="L273" s="75">
        <v>11.670224119530417</v>
      </c>
      <c r="M273" s="76">
        <v>2379.850830078125</v>
      </c>
      <c r="N273" s="76">
        <v>8481.7265625</v>
      </c>
      <c r="O273" s="77"/>
      <c r="P273" s="78"/>
      <c r="Q273" s="78"/>
      <c r="R273" s="86"/>
      <c r="S273" s="48">
        <v>0</v>
      </c>
      <c r="T273" s="48">
        <v>1</v>
      </c>
      <c r="U273" s="49">
        <v>0</v>
      </c>
      <c r="V273" s="49">
        <v>0.004608</v>
      </c>
      <c r="W273" s="49">
        <v>0.000102</v>
      </c>
      <c r="X273" s="49">
        <v>0.422139</v>
      </c>
      <c r="Y273" s="49">
        <v>0</v>
      </c>
      <c r="Z273" s="49">
        <v>0</v>
      </c>
      <c r="AA273" s="73">
        <v>273</v>
      </c>
      <c r="AB273" s="73"/>
      <c r="AC273" s="74"/>
      <c r="AD273" s="80" t="s">
        <v>1495</v>
      </c>
      <c r="AE273" s="85" t="s">
        <v>1336</v>
      </c>
      <c r="AF273" s="80" t="s">
        <v>905</v>
      </c>
      <c r="AG273" s="80" t="s">
        <v>203</v>
      </c>
      <c r="AH273" s="80" t="s">
        <v>203</v>
      </c>
      <c r="AI273" s="80"/>
      <c r="AJ273" s="80"/>
      <c r="AK273" s="80"/>
      <c r="AL273" s="80"/>
      <c r="AM273" s="80">
        <v>1</v>
      </c>
      <c r="AN273" s="80">
        <v>0</v>
      </c>
      <c r="AO273" s="80"/>
      <c r="AP273" s="80"/>
      <c r="AQ273" s="80"/>
      <c r="AR273" s="80"/>
      <c r="AS273" s="80"/>
      <c r="AT273" s="80"/>
      <c r="AU273" s="83">
        <v>43489.6921875</v>
      </c>
      <c r="AV273" s="85" t="s">
        <v>1336</v>
      </c>
      <c r="AW273" s="80" t="str">
        <f>REPLACE(INDEX(GroupVertices[Group],MATCH(Vertices[[#This Row],[Vertex]],GroupVertices[Vertex],0)),1,1,"")</f>
        <v>1</v>
      </c>
      <c r="AX273" s="48">
        <v>2</v>
      </c>
      <c r="AY273" s="49">
        <v>13.333333333333334</v>
      </c>
      <c r="AZ273" s="48">
        <v>0</v>
      </c>
      <c r="BA273" s="49">
        <v>0</v>
      </c>
      <c r="BB273" s="48">
        <v>0</v>
      </c>
      <c r="BC273" s="49">
        <v>0</v>
      </c>
      <c r="BD273" s="48">
        <v>13</v>
      </c>
      <c r="BE273" s="49">
        <v>86.66666666666667</v>
      </c>
      <c r="BF273" s="48">
        <v>15</v>
      </c>
      <c r="BG273" s="48"/>
      <c r="BH273" s="48"/>
      <c r="BI273" s="48"/>
      <c r="BJ273" s="48"/>
      <c r="BK273" s="48"/>
      <c r="BL273" s="48"/>
      <c r="BM273" s="121" t="s">
        <v>3262</v>
      </c>
      <c r="BN273" s="121" t="s">
        <v>3262</v>
      </c>
      <c r="BO273" s="121" t="s">
        <v>3324</v>
      </c>
      <c r="BP273" s="121" t="s">
        <v>3324</v>
      </c>
      <c r="BQ273" s="2"/>
      <c r="BR273" s="3"/>
      <c r="BS273" s="3"/>
      <c r="BT273" s="3"/>
      <c r="BU273" s="3"/>
    </row>
    <row r="274" spans="1:73" ht="409.5">
      <c r="A274" s="66" t="s">
        <v>509</v>
      </c>
      <c r="B274" s="67"/>
      <c r="C274" s="67"/>
      <c r="D274" s="68">
        <v>221.91780821917808</v>
      </c>
      <c r="E274" s="70"/>
      <c r="F274" s="67"/>
      <c r="G274" s="67"/>
      <c r="H274" s="50" t="s">
        <v>906</v>
      </c>
      <c r="I274" s="72"/>
      <c r="J274" s="72"/>
      <c r="K274" s="50" t="s">
        <v>906</v>
      </c>
      <c r="L274" s="75">
        <v>22.340448239060834</v>
      </c>
      <c r="M274" s="76">
        <v>1302.8555908203125</v>
      </c>
      <c r="N274" s="76">
        <v>7335.64306640625</v>
      </c>
      <c r="O274" s="77"/>
      <c r="P274" s="78"/>
      <c r="Q274" s="78"/>
      <c r="R274" s="86"/>
      <c r="S274" s="48">
        <v>0</v>
      </c>
      <c r="T274" s="48">
        <v>2</v>
      </c>
      <c r="U274" s="49">
        <v>0</v>
      </c>
      <c r="V274" s="49">
        <v>0.004651</v>
      </c>
      <c r="W274" s="49">
        <v>0.000116</v>
      </c>
      <c r="X274" s="49">
        <v>0.697159</v>
      </c>
      <c r="Y274" s="49">
        <v>0.5</v>
      </c>
      <c r="Z274" s="49">
        <v>0</v>
      </c>
      <c r="AA274" s="73">
        <v>274</v>
      </c>
      <c r="AB274" s="73"/>
      <c r="AC274" s="74"/>
      <c r="AD274" s="80" t="s">
        <v>1495</v>
      </c>
      <c r="AE274" s="85" t="s">
        <v>1337</v>
      </c>
      <c r="AF274" s="80" t="s">
        <v>906</v>
      </c>
      <c r="AG274" s="80" t="s">
        <v>203</v>
      </c>
      <c r="AH274" s="80" t="s">
        <v>203</v>
      </c>
      <c r="AI274" s="80"/>
      <c r="AJ274" s="80"/>
      <c r="AK274" s="80"/>
      <c r="AL274" s="80"/>
      <c r="AM274" s="80">
        <v>2</v>
      </c>
      <c r="AN274" s="80">
        <v>0</v>
      </c>
      <c r="AO274" s="80"/>
      <c r="AP274" s="80"/>
      <c r="AQ274" s="80"/>
      <c r="AR274" s="80"/>
      <c r="AS274" s="80"/>
      <c r="AT274" s="80"/>
      <c r="AU274" s="83">
        <v>43489.68997685185</v>
      </c>
      <c r="AV274" s="85" t="s">
        <v>1337</v>
      </c>
      <c r="AW274" s="80" t="str">
        <f>REPLACE(INDEX(GroupVertices[Group],MATCH(Vertices[[#This Row],[Vertex]],GroupVertices[Vertex],0)),1,1,"")</f>
        <v>1</v>
      </c>
      <c r="AX274" s="48">
        <v>9</v>
      </c>
      <c r="AY274" s="49">
        <v>8.653846153846153</v>
      </c>
      <c r="AZ274" s="48">
        <v>4</v>
      </c>
      <c r="BA274" s="49">
        <v>3.8461538461538463</v>
      </c>
      <c r="BB274" s="48">
        <v>0</v>
      </c>
      <c r="BC274" s="49">
        <v>0</v>
      </c>
      <c r="BD274" s="48">
        <v>91</v>
      </c>
      <c r="BE274" s="49">
        <v>87.5</v>
      </c>
      <c r="BF274" s="48">
        <v>104</v>
      </c>
      <c r="BG274" s="48"/>
      <c r="BH274" s="48"/>
      <c r="BI274" s="48"/>
      <c r="BJ274" s="48"/>
      <c r="BK274" s="48"/>
      <c r="BL274" s="48"/>
      <c r="BM274" s="121" t="s">
        <v>2806</v>
      </c>
      <c r="BN274" s="121" t="s">
        <v>2806</v>
      </c>
      <c r="BO274" s="121" t="s">
        <v>3071</v>
      </c>
      <c r="BP274" s="121" t="s">
        <v>3071</v>
      </c>
      <c r="BQ274" s="2"/>
      <c r="BR274" s="3"/>
      <c r="BS274" s="3"/>
      <c r="BT274" s="3"/>
      <c r="BU274" s="3"/>
    </row>
    <row r="275" spans="1:73" ht="15">
      <c r="A275" s="66" t="s">
        <v>510</v>
      </c>
      <c r="B275" s="67"/>
      <c r="C275" s="67"/>
      <c r="D275" s="68">
        <v>200</v>
      </c>
      <c r="E275" s="70"/>
      <c r="F275" s="67"/>
      <c r="G275" s="67"/>
      <c r="H275" s="71" t="s">
        <v>907</v>
      </c>
      <c r="I275" s="72"/>
      <c r="J275" s="72"/>
      <c r="K275" s="71" t="s">
        <v>907</v>
      </c>
      <c r="L275" s="75">
        <v>1</v>
      </c>
      <c r="M275" s="76">
        <v>1923.9405517578125</v>
      </c>
      <c r="N275" s="76">
        <v>8204.00390625</v>
      </c>
      <c r="O275" s="77"/>
      <c r="P275" s="78"/>
      <c r="Q275" s="78"/>
      <c r="R275" s="86"/>
      <c r="S275" s="48">
        <v>0</v>
      </c>
      <c r="T275" s="48">
        <v>2</v>
      </c>
      <c r="U275" s="49">
        <v>0</v>
      </c>
      <c r="V275" s="49">
        <v>0.004651</v>
      </c>
      <c r="W275" s="49">
        <v>0.000116</v>
      </c>
      <c r="X275" s="49">
        <v>0.697159</v>
      </c>
      <c r="Y275" s="49">
        <v>0.5</v>
      </c>
      <c r="Z275" s="49">
        <v>0</v>
      </c>
      <c r="AA275" s="73">
        <v>275</v>
      </c>
      <c r="AB275" s="73"/>
      <c r="AC275" s="74"/>
      <c r="AD275" s="80" t="s">
        <v>1495</v>
      </c>
      <c r="AE275" s="85" t="s">
        <v>1338</v>
      </c>
      <c r="AF275" s="80" t="s">
        <v>907</v>
      </c>
      <c r="AG275" s="80" t="s">
        <v>203</v>
      </c>
      <c r="AH275" s="80" t="s">
        <v>203</v>
      </c>
      <c r="AI275" s="80"/>
      <c r="AJ275" s="80"/>
      <c r="AK275" s="80"/>
      <c r="AL275" s="80"/>
      <c r="AM275" s="80">
        <v>0</v>
      </c>
      <c r="AN275" s="80">
        <v>0</v>
      </c>
      <c r="AO275" s="80"/>
      <c r="AP275" s="80"/>
      <c r="AQ275" s="80"/>
      <c r="AR275" s="80"/>
      <c r="AS275" s="80"/>
      <c r="AT275" s="80"/>
      <c r="AU275" s="83">
        <v>43489.68806712963</v>
      </c>
      <c r="AV275" s="85" t="s">
        <v>1338</v>
      </c>
      <c r="AW275" s="80" t="str">
        <f>REPLACE(INDEX(GroupVertices[Group],MATCH(Vertices[[#This Row],[Vertex]],GroupVertices[Vertex],0)),1,1,"")</f>
        <v>1</v>
      </c>
      <c r="AX275" s="48">
        <v>0</v>
      </c>
      <c r="AY275" s="49">
        <v>0</v>
      </c>
      <c r="AZ275" s="48">
        <v>2</v>
      </c>
      <c r="BA275" s="49">
        <v>5.128205128205129</v>
      </c>
      <c r="BB275" s="48">
        <v>0</v>
      </c>
      <c r="BC275" s="49">
        <v>0</v>
      </c>
      <c r="BD275" s="48">
        <v>37</v>
      </c>
      <c r="BE275" s="49">
        <v>94.87179487179488</v>
      </c>
      <c r="BF275" s="48">
        <v>39</v>
      </c>
      <c r="BG275" s="48"/>
      <c r="BH275" s="48"/>
      <c r="BI275" s="48"/>
      <c r="BJ275" s="48"/>
      <c r="BK275" s="48"/>
      <c r="BL275" s="48"/>
      <c r="BM275" s="121" t="s">
        <v>2807</v>
      </c>
      <c r="BN275" s="121" t="s">
        <v>2807</v>
      </c>
      <c r="BO275" s="121" t="s">
        <v>3072</v>
      </c>
      <c r="BP275" s="121" t="s">
        <v>3072</v>
      </c>
      <c r="BQ275" s="2"/>
      <c r="BR275" s="3"/>
      <c r="BS275" s="3"/>
      <c r="BT275" s="3"/>
      <c r="BU275" s="3"/>
    </row>
    <row r="276" spans="1:73" ht="15">
      <c r="A276" s="66" t="s">
        <v>511</v>
      </c>
      <c r="B276" s="67"/>
      <c r="C276" s="67"/>
      <c r="D276" s="68">
        <v>200</v>
      </c>
      <c r="E276" s="70"/>
      <c r="F276" s="67"/>
      <c r="G276" s="67"/>
      <c r="H276" s="71" t="s">
        <v>908</v>
      </c>
      <c r="I276" s="72"/>
      <c r="J276" s="72"/>
      <c r="K276" s="71" t="s">
        <v>908</v>
      </c>
      <c r="L276" s="75">
        <v>1</v>
      </c>
      <c r="M276" s="76">
        <v>4249.62939453125</v>
      </c>
      <c r="N276" s="76">
        <v>8184.80615234375</v>
      </c>
      <c r="O276" s="77"/>
      <c r="P276" s="78"/>
      <c r="Q276" s="78"/>
      <c r="R276" s="86"/>
      <c r="S276" s="48">
        <v>0</v>
      </c>
      <c r="T276" s="48">
        <v>2</v>
      </c>
      <c r="U276" s="49">
        <v>0</v>
      </c>
      <c r="V276" s="49">
        <v>0.004651</v>
      </c>
      <c r="W276" s="49">
        <v>0.000119</v>
      </c>
      <c r="X276" s="49">
        <v>0.686276</v>
      </c>
      <c r="Y276" s="49">
        <v>0.5</v>
      </c>
      <c r="Z276" s="49">
        <v>0</v>
      </c>
      <c r="AA276" s="73">
        <v>276</v>
      </c>
      <c r="AB276" s="73"/>
      <c r="AC276" s="74"/>
      <c r="AD276" s="80" t="s">
        <v>1495</v>
      </c>
      <c r="AE276" s="85" t="s">
        <v>1339</v>
      </c>
      <c r="AF276" s="80" t="s">
        <v>908</v>
      </c>
      <c r="AG276" s="80" t="s">
        <v>203</v>
      </c>
      <c r="AH276" s="80" t="s">
        <v>203</v>
      </c>
      <c r="AI276" s="80"/>
      <c r="AJ276" s="80"/>
      <c r="AK276" s="80"/>
      <c r="AL276" s="80"/>
      <c r="AM276" s="80">
        <v>0</v>
      </c>
      <c r="AN276" s="80">
        <v>0</v>
      </c>
      <c r="AO276" s="80"/>
      <c r="AP276" s="80"/>
      <c r="AQ276" s="80"/>
      <c r="AR276" s="80"/>
      <c r="AS276" s="80"/>
      <c r="AT276" s="80"/>
      <c r="AU276" s="83">
        <v>43489.6862962963</v>
      </c>
      <c r="AV276" s="85" t="s">
        <v>1339</v>
      </c>
      <c r="AW276" s="80" t="str">
        <f>REPLACE(INDEX(GroupVertices[Group],MATCH(Vertices[[#This Row],[Vertex]],GroupVertices[Vertex],0)),1,1,"")</f>
        <v>1</v>
      </c>
      <c r="AX276" s="48">
        <v>4</v>
      </c>
      <c r="AY276" s="49">
        <v>8.16326530612245</v>
      </c>
      <c r="AZ276" s="48">
        <v>3</v>
      </c>
      <c r="BA276" s="49">
        <v>6.122448979591836</v>
      </c>
      <c r="BB276" s="48">
        <v>0</v>
      </c>
      <c r="BC276" s="49">
        <v>0</v>
      </c>
      <c r="BD276" s="48">
        <v>42</v>
      </c>
      <c r="BE276" s="49">
        <v>85.71428571428571</v>
      </c>
      <c r="BF276" s="48">
        <v>49</v>
      </c>
      <c r="BG276" s="48"/>
      <c r="BH276" s="48"/>
      <c r="BI276" s="48"/>
      <c r="BJ276" s="48"/>
      <c r="BK276" s="48"/>
      <c r="BL276" s="48"/>
      <c r="BM276" s="121" t="s">
        <v>2808</v>
      </c>
      <c r="BN276" s="121" t="s">
        <v>2808</v>
      </c>
      <c r="BO276" s="121" t="s">
        <v>3073</v>
      </c>
      <c r="BP276" s="121" t="s">
        <v>3073</v>
      </c>
      <c r="BQ276" s="2"/>
      <c r="BR276" s="3"/>
      <c r="BS276" s="3"/>
      <c r="BT276" s="3"/>
      <c r="BU276" s="3"/>
    </row>
    <row r="277" spans="1:73" ht="15">
      <c r="A277" s="66" t="s">
        <v>512</v>
      </c>
      <c r="B277" s="67"/>
      <c r="C277" s="67"/>
      <c r="D277" s="68">
        <v>200</v>
      </c>
      <c r="E277" s="70"/>
      <c r="F277" s="67"/>
      <c r="G277" s="67"/>
      <c r="H277" s="71" t="s">
        <v>909</v>
      </c>
      <c r="I277" s="72"/>
      <c r="J277" s="72"/>
      <c r="K277" s="71" t="s">
        <v>909</v>
      </c>
      <c r="L277" s="75">
        <v>1</v>
      </c>
      <c r="M277" s="76">
        <v>4214.82666015625</v>
      </c>
      <c r="N277" s="76">
        <v>7774.1494140625</v>
      </c>
      <c r="O277" s="77"/>
      <c r="P277" s="78"/>
      <c r="Q277" s="78"/>
      <c r="R277" s="86"/>
      <c r="S277" s="48">
        <v>0</v>
      </c>
      <c r="T277" s="48">
        <v>2</v>
      </c>
      <c r="U277" s="49">
        <v>0</v>
      </c>
      <c r="V277" s="49">
        <v>0.004651</v>
      </c>
      <c r="W277" s="49">
        <v>0.000119</v>
      </c>
      <c r="X277" s="49">
        <v>0.686276</v>
      </c>
      <c r="Y277" s="49">
        <v>0.5</v>
      </c>
      <c r="Z277" s="49">
        <v>0</v>
      </c>
      <c r="AA277" s="73">
        <v>277</v>
      </c>
      <c r="AB277" s="73"/>
      <c r="AC277" s="74"/>
      <c r="AD277" s="80" t="s">
        <v>1495</v>
      </c>
      <c r="AE277" s="85" t="s">
        <v>1340</v>
      </c>
      <c r="AF277" s="80" t="s">
        <v>909</v>
      </c>
      <c r="AG277" s="80" t="s">
        <v>203</v>
      </c>
      <c r="AH277" s="80" t="s">
        <v>203</v>
      </c>
      <c r="AI277" s="80"/>
      <c r="AJ277" s="80"/>
      <c r="AK277" s="80"/>
      <c r="AL277" s="80"/>
      <c r="AM277" s="80">
        <v>0</v>
      </c>
      <c r="AN277" s="80">
        <v>0</v>
      </c>
      <c r="AO277" s="80"/>
      <c r="AP277" s="80"/>
      <c r="AQ277" s="80"/>
      <c r="AR277" s="80"/>
      <c r="AS277" s="80"/>
      <c r="AT277" s="80"/>
      <c r="AU277" s="83">
        <v>43489.68451388889</v>
      </c>
      <c r="AV277" s="85" t="s">
        <v>1340</v>
      </c>
      <c r="AW277" s="80" t="str">
        <f>REPLACE(INDEX(GroupVertices[Group],MATCH(Vertices[[#This Row],[Vertex]],GroupVertices[Vertex],0)),1,1,"")</f>
        <v>1</v>
      </c>
      <c r="AX277" s="48">
        <v>3</v>
      </c>
      <c r="AY277" s="49">
        <v>6.382978723404255</v>
      </c>
      <c r="AZ277" s="48">
        <v>3</v>
      </c>
      <c r="BA277" s="49">
        <v>6.382978723404255</v>
      </c>
      <c r="BB277" s="48">
        <v>0</v>
      </c>
      <c r="BC277" s="49">
        <v>0</v>
      </c>
      <c r="BD277" s="48">
        <v>41</v>
      </c>
      <c r="BE277" s="49">
        <v>87.23404255319149</v>
      </c>
      <c r="BF277" s="48">
        <v>47</v>
      </c>
      <c r="BG277" s="48"/>
      <c r="BH277" s="48"/>
      <c r="BI277" s="48"/>
      <c r="BJ277" s="48"/>
      <c r="BK277" s="48"/>
      <c r="BL277" s="48"/>
      <c r="BM277" s="121" t="s">
        <v>2809</v>
      </c>
      <c r="BN277" s="121" t="s">
        <v>2809</v>
      </c>
      <c r="BO277" s="121" t="s">
        <v>3074</v>
      </c>
      <c r="BP277" s="121" t="s">
        <v>3074</v>
      </c>
      <c r="BQ277" s="2"/>
      <c r="BR277" s="3"/>
      <c r="BS277" s="3"/>
      <c r="BT277" s="3"/>
      <c r="BU277" s="3"/>
    </row>
    <row r="278" spans="1:73" ht="15">
      <c r="A278" s="66" t="s">
        <v>513</v>
      </c>
      <c r="B278" s="67"/>
      <c r="C278" s="67"/>
      <c r="D278" s="68">
        <v>210.95890410958904</v>
      </c>
      <c r="E278" s="70"/>
      <c r="F278" s="67"/>
      <c r="G278" s="67"/>
      <c r="H278" s="71" t="s">
        <v>910</v>
      </c>
      <c r="I278" s="72"/>
      <c r="J278" s="72"/>
      <c r="K278" s="71" t="s">
        <v>910</v>
      </c>
      <c r="L278" s="75">
        <v>11.670224119530417</v>
      </c>
      <c r="M278" s="76">
        <v>2801.77099609375</v>
      </c>
      <c r="N278" s="76">
        <v>7744.46728515625</v>
      </c>
      <c r="O278" s="77"/>
      <c r="P278" s="78"/>
      <c r="Q278" s="78"/>
      <c r="R278" s="86"/>
      <c r="S278" s="48">
        <v>0</v>
      </c>
      <c r="T278" s="48">
        <v>1</v>
      </c>
      <c r="U278" s="49">
        <v>0</v>
      </c>
      <c r="V278" s="49">
        <v>0.004608</v>
      </c>
      <c r="W278" s="49">
        <v>0.000102</v>
      </c>
      <c r="X278" s="49">
        <v>0.422139</v>
      </c>
      <c r="Y278" s="49">
        <v>0</v>
      </c>
      <c r="Z278" s="49">
        <v>0</v>
      </c>
      <c r="AA278" s="73">
        <v>278</v>
      </c>
      <c r="AB278" s="73"/>
      <c r="AC278" s="74"/>
      <c r="AD278" s="80" t="s">
        <v>1495</v>
      </c>
      <c r="AE278" s="85" t="s">
        <v>1341</v>
      </c>
      <c r="AF278" s="80" t="s">
        <v>910</v>
      </c>
      <c r="AG278" s="80" t="s">
        <v>203</v>
      </c>
      <c r="AH278" s="80" t="s">
        <v>203</v>
      </c>
      <c r="AI278" s="80"/>
      <c r="AJ278" s="80"/>
      <c r="AK278" s="80"/>
      <c r="AL278" s="80"/>
      <c r="AM278" s="80">
        <v>1</v>
      </c>
      <c r="AN278" s="80">
        <v>0</v>
      </c>
      <c r="AO278" s="80"/>
      <c r="AP278" s="80"/>
      <c r="AQ278" s="80"/>
      <c r="AR278" s="80"/>
      <c r="AS278" s="80"/>
      <c r="AT278" s="80"/>
      <c r="AU278" s="83">
        <v>43489.6821875</v>
      </c>
      <c r="AV278" s="85" t="s">
        <v>1341</v>
      </c>
      <c r="AW278" s="80" t="str">
        <f>REPLACE(INDEX(GroupVertices[Group],MATCH(Vertices[[#This Row],[Vertex]],GroupVertices[Vertex],0)),1,1,"")</f>
        <v>1</v>
      </c>
      <c r="AX278" s="48">
        <v>0</v>
      </c>
      <c r="AY278" s="49">
        <v>0</v>
      </c>
      <c r="AZ278" s="48">
        <v>0</v>
      </c>
      <c r="BA278" s="49">
        <v>0</v>
      </c>
      <c r="BB278" s="48">
        <v>0</v>
      </c>
      <c r="BC278" s="49">
        <v>0</v>
      </c>
      <c r="BD278" s="48">
        <v>3</v>
      </c>
      <c r="BE278" s="49">
        <v>100</v>
      </c>
      <c r="BF278" s="48">
        <v>3</v>
      </c>
      <c r="BG278" s="48"/>
      <c r="BH278" s="48"/>
      <c r="BI278" s="48"/>
      <c r="BJ278" s="48"/>
      <c r="BK278" s="48"/>
      <c r="BL278" s="48"/>
      <c r="BM278" s="121" t="s">
        <v>2810</v>
      </c>
      <c r="BN278" s="121" t="s">
        <v>2810</v>
      </c>
      <c r="BO278" s="121" t="s">
        <v>3075</v>
      </c>
      <c r="BP278" s="121" t="s">
        <v>3075</v>
      </c>
      <c r="BQ278" s="2"/>
      <c r="BR278" s="3"/>
      <c r="BS278" s="3"/>
      <c r="BT278" s="3"/>
      <c r="BU278" s="3"/>
    </row>
    <row r="279" spans="1:73" ht="15">
      <c r="A279" s="66" t="s">
        <v>514</v>
      </c>
      <c r="B279" s="67"/>
      <c r="C279" s="67"/>
      <c r="D279" s="68">
        <v>200</v>
      </c>
      <c r="E279" s="70"/>
      <c r="F279" s="67"/>
      <c r="G279" s="67"/>
      <c r="H279" s="71" t="s">
        <v>911</v>
      </c>
      <c r="I279" s="72"/>
      <c r="J279" s="72"/>
      <c r="K279" s="101" t="s">
        <v>911</v>
      </c>
      <c r="L279" s="75">
        <v>1</v>
      </c>
      <c r="M279" s="76">
        <v>2610.1416015625</v>
      </c>
      <c r="N279" s="76">
        <v>8417.0517578125</v>
      </c>
      <c r="O279" s="77"/>
      <c r="P279" s="78"/>
      <c r="Q279" s="78"/>
      <c r="R279" s="86"/>
      <c r="S279" s="48">
        <v>0</v>
      </c>
      <c r="T279" s="48">
        <v>2</v>
      </c>
      <c r="U279" s="49">
        <v>0</v>
      </c>
      <c r="V279" s="49">
        <v>0.00463</v>
      </c>
      <c r="W279" s="49">
        <v>0.000118</v>
      </c>
      <c r="X279" s="49">
        <v>0.680535</v>
      </c>
      <c r="Y279" s="49">
        <v>0.5</v>
      </c>
      <c r="Z279" s="49">
        <v>0</v>
      </c>
      <c r="AA279" s="73">
        <v>279</v>
      </c>
      <c r="AB279" s="73"/>
      <c r="AC279" s="74"/>
      <c r="AD279" s="80" t="s">
        <v>1495</v>
      </c>
      <c r="AE279" s="85" t="s">
        <v>1342</v>
      </c>
      <c r="AF279" s="85" t="s">
        <v>911</v>
      </c>
      <c r="AG279" s="80" t="s">
        <v>203</v>
      </c>
      <c r="AH279" s="80" t="s">
        <v>203</v>
      </c>
      <c r="AI279" s="80"/>
      <c r="AJ279" s="80"/>
      <c r="AK279" s="80"/>
      <c r="AL279" s="80"/>
      <c r="AM279" s="80">
        <v>0</v>
      </c>
      <c r="AN279" s="80">
        <v>0</v>
      </c>
      <c r="AO279" s="80"/>
      <c r="AP279" s="80"/>
      <c r="AQ279" s="80"/>
      <c r="AR279" s="80"/>
      <c r="AS279" s="80"/>
      <c r="AT279" s="80"/>
      <c r="AU279" s="83">
        <v>43489.67811342593</v>
      </c>
      <c r="AV279" s="85" t="s">
        <v>1342</v>
      </c>
      <c r="AW279" s="80" t="str">
        <f>REPLACE(INDEX(GroupVertices[Group],MATCH(Vertices[[#This Row],[Vertex]],GroupVertices[Vertex],0)),1,1,"")</f>
        <v>1</v>
      </c>
      <c r="AX279" s="48">
        <v>0</v>
      </c>
      <c r="AY279" s="49">
        <v>0</v>
      </c>
      <c r="AZ279" s="48">
        <v>0</v>
      </c>
      <c r="BA279" s="49">
        <v>0</v>
      </c>
      <c r="BB279" s="48">
        <v>0</v>
      </c>
      <c r="BC279" s="49">
        <v>0</v>
      </c>
      <c r="BD279" s="48">
        <v>0</v>
      </c>
      <c r="BE279" s="49">
        <v>0</v>
      </c>
      <c r="BF279" s="48">
        <v>0</v>
      </c>
      <c r="BG279" s="48"/>
      <c r="BH279" s="48"/>
      <c r="BI279" s="48"/>
      <c r="BJ279" s="48"/>
      <c r="BK279" s="48"/>
      <c r="BL279" s="48"/>
      <c r="BM279" s="121" t="s">
        <v>1497</v>
      </c>
      <c r="BN279" s="121" t="s">
        <v>1497</v>
      </c>
      <c r="BO279" s="121" t="s">
        <v>1497</v>
      </c>
      <c r="BP279" s="121" t="s">
        <v>1497</v>
      </c>
      <c r="BQ279" s="2"/>
      <c r="BR279" s="3"/>
      <c r="BS279" s="3"/>
      <c r="BT279" s="3"/>
      <c r="BU279" s="3"/>
    </row>
    <row r="280" spans="1:73" ht="15">
      <c r="A280" s="66" t="s">
        <v>574</v>
      </c>
      <c r="B280" s="67"/>
      <c r="C280" s="67"/>
      <c r="D280" s="68">
        <v>221.91780821917808</v>
      </c>
      <c r="E280" s="70"/>
      <c r="F280" s="67"/>
      <c r="G280" s="67"/>
      <c r="H280" s="71" t="s">
        <v>968</v>
      </c>
      <c r="I280" s="72"/>
      <c r="J280" s="72"/>
      <c r="K280" s="71" t="s">
        <v>968</v>
      </c>
      <c r="L280" s="75">
        <v>22.340448239060834</v>
      </c>
      <c r="M280" s="76">
        <v>3036.525390625</v>
      </c>
      <c r="N280" s="76">
        <v>7274.1337890625</v>
      </c>
      <c r="O280" s="77"/>
      <c r="P280" s="78"/>
      <c r="Q280" s="78"/>
      <c r="R280" s="86"/>
      <c r="S280" s="48">
        <v>8</v>
      </c>
      <c r="T280" s="48">
        <v>1</v>
      </c>
      <c r="U280" s="49">
        <v>28</v>
      </c>
      <c r="V280" s="49">
        <v>0.004785</v>
      </c>
      <c r="W280" s="49">
        <v>0.000187</v>
      </c>
      <c r="X280" s="49">
        <v>2.735958</v>
      </c>
      <c r="Y280" s="49">
        <v>0.1111111111111111</v>
      </c>
      <c r="Z280" s="49">
        <v>0</v>
      </c>
      <c r="AA280" s="73">
        <v>280</v>
      </c>
      <c r="AB280" s="73"/>
      <c r="AC280" s="74"/>
      <c r="AD280" s="80" t="s">
        <v>1495</v>
      </c>
      <c r="AE280" s="85" t="s">
        <v>1402</v>
      </c>
      <c r="AF280" s="80" t="s">
        <v>968</v>
      </c>
      <c r="AG280" s="80" t="s">
        <v>203</v>
      </c>
      <c r="AH280" s="80" t="s">
        <v>203</v>
      </c>
      <c r="AI280" s="80"/>
      <c r="AJ280" s="80"/>
      <c r="AK280" s="80"/>
      <c r="AL280" s="80"/>
      <c r="AM280" s="80">
        <v>2</v>
      </c>
      <c r="AN280" s="80">
        <v>8</v>
      </c>
      <c r="AO280" s="80"/>
      <c r="AP280" s="80"/>
      <c r="AQ280" s="80"/>
      <c r="AR280" s="80"/>
      <c r="AS280" s="80"/>
      <c r="AT280" s="80"/>
      <c r="AU280" s="83">
        <v>43489.53141203704</v>
      </c>
      <c r="AV280" s="85" t="s">
        <v>1402</v>
      </c>
      <c r="AW280" s="80" t="str">
        <f>REPLACE(INDEX(GroupVertices[Group],MATCH(Vertices[[#This Row],[Vertex]],GroupVertices[Vertex],0)),1,1,"")</f>
        <v>1</v>
      </c>
      <c r="AX280" s="48">
        <v>1</v>
      </c>
      <c r="AY280" s="49">
        <v>2.5641025641025643</v>
      </c>
      <c r="AZ280" s="48">
        <v>2</v>
      </c>
      <c r="BA280" s="49">
        <v>5.128205128205129</v>
      </c>
      <c r="BB280" s="48">
        <v>0</v>
      </c>
      <c r="BC280" s="49">
        <v>0</v>
      </c>
      <c r="BD280" s="48">
        <v>36</v>
      </c>
      <c r="BE280" s="49">
        <v>92.3076923076923</v>
      </c>
      <c r="BF280" s="48">
        <v>39</v>
      </c>
      <c r="BG280" s="48"/>
      <c r="BH280" s="48"/>
      <c r="BI280" s="48"/>
      <c r="BJ280" s="48"/>
      <c r="BK280" s="48"/>
      <c r="BL280" s="48"/>
      <c r="BM280" s="121" t="s">
        <v>2811</v>
      </c>
      <c r="BN280" s="121" t="s">
        <v>2811</v>
      </c>
      <c r="BO280" s="121" t="s">
        <v>3076</v>
      </c>
      <c r="BP280" s="121" t="s">
        <v>3076</v>
      </c>
      <c r="BQ280" s="2"/>
      <c r="BR280" s="3"/>
      <c r="BS280" s="3"/>
      <c r="BT280" s="3"/>
      <c r="BU280" s="3"/>
    </row>
    <row r="281" spans="1:73" ht="15">
      <c r="A281" s="66" t="s">
        <v>515</v>
      </c>
      <c r="B281" s="67"/>
      <c r="C281" s="67"/>
      <c r="D281" s="68">
        <v>200</v>
      </c>
      <c r="E281" s="70"/>
      <c r="F281" s="67"/>
      <c r="G281" s="67"/>
      <c r="H281" s="71" t="s">
        <v>912</v>
      </c>
      <c r="I281" s="72"/>
      <c r="J281" s="72"/>
      <c r="K281" s="71" t="s">
        <v>912</v>
      </c>
      <c r="L281" s="75">
        <v>1</v>
      </c>
      <c r="M281" s="76">
        <v>1673.2647705078125</v>
      </c>
      <c r="N281" s="76">
        <v>7067.7529296875</v>
      </c>
      <c r="O281" s="77"/>
      <c r="P281" s="78"/>
      <c r="Q281" s="78"/>
      <c r="R281" s="86"/>
      <c r="S281" s="48">
        <v>0</v>
      </c>
      <c r="T281" s="48">
        <v>1</v>
      </c>
      <c r="U281" s="49">
        <v>0</v>
      </c>
      <c r="V281" s="49">
        <v>0.004608</v>
      </c>
      <c r="W281" s="49">
        <v>0.000102</v>
      </c>
      <c r="X281" s="49">
        <v>0.422139</v>
      </c>
      <c r="Y281" s="49">
        <v>0</v>
      </c>
      <c r="Z281" s="49">
        <v>0</v>
      </c>
      <c r="AA281" s="73">
        <v>281</v>
      </c>
      <c r="AB281" s="73"/>
      <c r="AC281" s="74"/>
      <c r="AD281" s="80" t="s">
        <v>1495</v>
      </c>
      <c r="AE281" s="85" t="s">
        <v>1343</v>
      </c>
      <c r="AF281" s="80" t="s">
        <v>912</v>
      </c>
      <c r="AG281" s="80" t="s">
        <v>203</v>
      </c>
      <c r="AH281" s="80" t="s">
        <v>203</v>
      </c>
      <c r="AI281" s="80"/>
      <c r="AJ281" s="80"/>
      <c r="AK281" s="80"/>
      <c r="AL281" s="80"/>
      <c r="AM281" s="80">
        <v>0</v>
      </c>
      <c r="AN281" s="80">
        <v>0</v>
      </c>
      <c r="AO281" s="80"/>
      <c r="AP281" s="80"/>
      <c r="AQ281" s="80"/>
      <c r="AR281" s="80"/>
      <c r="AS281" s="80"/>
      <c r="AT281" s="80"/>
      <c r="AU281" s="83">
        <v>43489.665671296294</v>
      </c>
      <c r="AV281" s="85" t="s">
        <v>1343</v>
      </c>
      <c r="AW281" s="80" t="str">
        <f>REPLACE(INDEX(GroupVertices[Group],MATCH(Vertices[[#This Row],[Vertex]],GroupVertices[Vertex],0)),1,1,"")</f>
        <v>1</v>
      </c>
      <c r="AX281" s="48">
        <v>0</v>
      </c>
      <c r="AY281" s="49">
        <v>0</v>
      </c>
      <c r="AZ281" s="48">
        <v>0</v>
      </c>
      <c r="BA281" s="49">
        <v>0</v>
      </c>
      <c r="BB281" s="48">
        <v>0</v>
      </c>
      <c r="BC281" s="49">
        <v>0</v>
      </c>
      <c r="BD281" s="48">
        <v>20</v>
      </c>
      <c r="BE281" s="49">
        <v>100</v>
      </c>
      <c r="BF281" s="48">
        <v>20</v>
      </c>
      <c r="BG281" s="48"/>
      <c r="BH281" s="48"/>
      <c r="BI281" s="48"/>
      <c r="BJ281" s="48"/>
      <c r="BK281" s="48"/>
      <c r="BL281" s="48"/>
      <c r="BM281" s="121" t="s">
        <v>2812</v>
      </c>
      <c r="BN281" s="121" t="s">
        <v>2812</v>
      </c>
      <c r="BO281" s="121" t="s">
        <v>3077</v>
      </c>
      <c r="BP281" s="121" t="s">
        <v>3077</v>
      </c>
      <c r="BQ281" s="2"/>
      <c r="BR281" s="3"/>
      <c r="BS281" s="3"/>
      <c r="BT281" s="3"/>
      <c r="BU281" s="3"/>
    </row>
    <row r="282" spans="1:73" ht="15">
      <c r="A282" s="66" t="s">
        <v>516</v>
      </c>
      <c r="B282" s="67"/>
      <c r="C282" s="67"/>
      <c r="D282" s="68">
        <v>200</v>
      </c>
      <c r="E282" s="70"/>
      <c r="F282" s="67"/>
      <c r="G282" s="67"/>
      <c r="H282" s="71" t="s">
        <v>913</v>
      </c>
      <c r="I282" s="72"/>
      <c r="J282" s="72"/>
      <c r="K282" s="71" t="s">
        <v>913</v>
      </c>
      <c r="L282" s="75">
        <v>1</v>
      </c>
      <c r="M282" s="76">
        <v>3912.434326171875</v>
      </c>
      <c r="N282" s="76">
        <v>7011.6103515625</v>
      </c>
      <c r="O282" s="77"/>
      <c r="P282" s="78"/>
      <c r="Q282" s="78"/>
      <c r="R282" s="86"/>
      <c r="S282" s="48">
        <v>0</v>
      </c>
      <c r="T282" s="48">
        <v>1</v>
      </c>
      <c r="U282" s="49">
        <v>0</v>
      </c>
      <c r="V282" s="49">
        <v>0.004608</v>
      </c>
      <c r="W282" s="49">
        <v>0.000102</v>
      </c>
      <c r="X282" s="49">
        <v>0.422139</v>
      </c>
      <c r="Y282" s="49">
        <v>0</v>
      </c>
      <c r="Z282" s="49">
        <v>0</v>
      </c>
      <c r="AA282" s="73">
        <v>282</v>
      </c>
      <c r="AB282" s="73"/>
      <c r="AC282" s="74"/>
      <c r="AD282" s="80" t="s">
        <v>1495</v>
      </c>
      <c r="AE282" s="85" t="s">
        <v>1344</v>
      </c>
      <c r="AF282" s="80" t="s">
        <v>913</v>
      </c>
      <c r="AG282" s="80" t="s">
        <v>203</v>
      </c>
      <c r="AH282" s="80" t="s">
        <v>203</v>
      </c>
      <c r="AI282" s="80"/>
      <c r="AJ282" s="80"/>
      <c r="AK282" s="80"/>
      <c r="AL282" s="80"/>
      <c r="AM282" s="80">
        <v>0</v>
      </c>
      <c r="AN282" s="80">
        <v>0</v>
      </c>
      <c r="AO282" s="80"/>
      <c r="AP282" s="80"/>
      <c r="AQ282" s="80"/>
      <c r="AR282" s="80"/>
      <c r="AS282" s="80"/>
      <c r="AT282" s="80"/>
      <c r="AU282" s="83">
        <v>43489.662094907406</v>
      </c>
      <c r="AV282" s="85" t="s">
        <v>1344</v>
      </c>
      <c r="AW282" s="80" t="str">
        <f>REPLACE(INDEX(GroupVertices[Group],MATCH(Vertices[[#This Row],[Vertex]],GroupVertices[Vertex],0)),1,1,"")</f>
        <v>1</v>
      </c>
      <c r="AX282" s="48">
        <v>0</v>
      </c>
      <c r="AY282" s="49">
        <v>0</v>
      </c>
      <c r="AZ282" s="48">
        <v>1</v>
      </c>
      <c r="BA282" s="49">
        <v>11.11111111111111</v>
      </c>
      <c r="BB282" s="48">
        <v>0</v>
      </c>
      <c r="BC282" s="49">
        <v>0</v>
      </c>
      <c r="BD282" s="48">
        <v>8</v>
      </c>
      <c r="BE282" s="49">
        <v>88.88888888888889</v>
      </c>
      <c r="BF282" s="48">
        <v>9</v>
      </c>
      <c r="BG282" s="48"/>
      <c r="BH282" s="48"/>
      <c r="BI282" s="48"/>
      <c r="BJ282" s="48"/>
      <c r="BK282" s="48"/>
      <c r="BL282" s="48"/>
      <c r="BM282" s="121" t="s">
        <v>2813</v>
      </c>
      <c r="BN282" s="121" t="s">
        <v>2813</v>
      </c>
      <c r="BO282" s="121" t="s">
        <v>3078</v>
      </c>
      <c r="BP282" s="121" t="s">
        <v>3078</v>
      </c>
      <c r="BQ282" s="2"/>
      <c r="BR282" s="3"/>
      <c r="BS282" s="3"/>
      <c r="BT282" s="3"/>
      <c r="BU282" s="3"/>
    </row>
    <row r="283" spans="1:73" ht="270">
      <c r="A283" s="66" t="s">
        <v>517</v>
      </c>
      <c r="B283" s="67"/>
      <c r="C283" s="67"/>
      <c r="D283" s="68">
        <v>210.95890410958904</v>
      </c>
      <c r="E283" s="70"/>
      <c r="F283" s="67"/>
      <c r="G283" s="67"/>
      <c r="H283" s="50" t="s">
        <v>914</v>
      </c>
      <c r="I283" s="72"/>
      <c r="J283" s="72"/>
      <c r="K283" s="50" t="s">
        <v>914</v>
      </c>
      <c r="L283" s="75">
        <v>11.670224119530417</v>
      </c>
      <c r="M283" s="76">
        <v>3557.651123046875</v>
      </c>
      <c r="N283" s="76">
        <v>8538.4833984375</v>
      </c>
      <c r="O283" s="77"/>
      <c r="P283" s="78"/>
      <c r="Q283" s="78"/>
      <c r="R283" s="86"/>
      <c r="S283" s="48">
        <v>0</v>
      </c>
      <c r="T283" s="48">
        <v>2</v>
      </c>
      <c r="U283" s="49">
        <v>0</v>
      </c>
      <c r="V283" s="49">
        <v>0.004651</v>
      </c>
      <c r="W283" s="49">
        <v>0.000119</v>
      </c>
      <c r="X283" s="49">
        <v>0.686276</v>
      </c>
      <c r="Y283" s="49">
        <v>0.5</v>
      </c>
      <c r="Z283" s="49">
        <v>0</v>
      </c>
      <c r="AA283" s="73">
        <v>283</v>
      </c>
      <c r="AB283" s="73"/>
      <c r="AC283" s="74"/>
      <c r="AD283" s="80" t="s">
        <v>1495</v>
      </c>
      <c r="AE283" s="85" t="s">
        <v>1345</v>
      </c>
      <c r="AF283" s="80" t="s">
        <v>914</v>
      </c>
      <c r="AG283" s="80" t="s">
        <v>203</v>
      </c>
      <c r="AH283" s="80" t="s">
        <v>203</v>
      </c>
      <c r="AI283" s="80"/>
      <c r="AJ283" s="80"/>
      <c r="AK283" s="80"/>
      <c r="AL283" s="80"/>
      <c r="AM283" s="80">
        <v>1</v>
      </c>
      <c r="AN283" s="80">
        <v>0</v>
      </c>
      <c r="AO283" s="80"/>
      <c r="AP283" s="80"/>
      <c r="AQ283" s="80"/>
      <c r="AR283" s="80"/>
      <c r="AS283" s="80"/>
      <c r="AT283" s="80"/>
      <c r="AU283" s="83">
        <v>43489.646099537036</v>
      </c>
      <c r="AV283" s="85" t="s">
        <v>1345</v>
      </c>
      <c r="AW283" s="80" t="str">
        <f>REPLACE(INDEX(GroupVertices[Group],MATCH(Vertices[[#This Row],[Vertex]],GroupVertices[Vertex],0)),1,1,"")</f>
        <v>1</v>
      </c>
      <c r="AX283" s="48">
        <v>0</v>
      </c>
      <c r="AY283" s="49">
        <v>0</v>
      </c>
      <c r="AZ283" s="48">
        <v>5</v>
      </c>
      <c r="BA283" s="49">
        <v>25</v>
      </c>
      <c r="BB283" s="48">
        <v>0</v>
      </c>
      <c r="BC283" s="49">
        <v>0</v>
      </c>
      <c r="BD283" s="48">
        <v>15</v>
      </c>
      <c r="BE283" s="49">
        <v>75</v>
      </c>
      <c r="BF283" s="48">
        <v>20</v>
      </c>
      <c r="BG283" s="48"/>
      <c r="BH283" s="48"/>
      <c r="BI283" s="48"/>
      <c r="BJ283" s="48"/>
      <c r="BK283" s="48"/>
      <c r="BL283" s="48"/>
      <c r="BM283" s="121" t="s">
        <v>2814</v>
      </c>
      <c r="BN283" s="121" t="s">
        <v>2814</v>
      </c>
      <c r="BO283" s="121" t="s">
        <v>3079</v>
      </c>
      <c r="BP283" s="121" t="s">
        <v>3079</v>
      </c>
      <c r="BQ283" s="2"/>
      <c r="BR283" s="3"/>
      <c r="BS283" s="3"/>
      <c r="BT283" s="3"/>
      <c r="BU283" s="3"/>
    </row>
    <row r="284" spans="1:73" ht="15">
      <c r="A284" s="66" t="s">
        <v>518</v>
      </c>
      <c r="B284" s="67"/>
      <c r="C284" s="67"/>
      <c r="D284" s="68">
        <v>320.54794520547944</v>
      </c>
      <c r="E284" s="70"/>
      <c r="F284" s="67"/>
      <c r="G284" s="67"/>
      <c r="H284" s="71" t="s">
        <v>915</v>
      </c>
      <c r="I284" s="72"/>
      <c r="J284" s="72"/>
      <c r="K284" s="71" t="s">
        <v>915</v>
      </c>
      <c r="L284" s="75">
        <v>118.37246531483459</v>
      </c>
      <c r="M284" s="76">
        <v>4188.58447265625</v>
      </c>
      <c r="N284" s="76">
        <v>8368.283203125</v>
      </c>
      <c r="O284" s="77"/>
      <c r="P284" s="78"/>
      <c r="Q284" s="78"/>
      <c r="R284" s="86"/>
      <c r="S284" s="48">
        <v>0</v>
      </c>
      <c r="T284" s="48">
        <v>1</v>
      </c>
      <c r="U284" s="49">
        <v>0</v>
      </c>
      <c r="V284" s="49">
        <v>0.004608</v>
      </c>
      <c r="W284" s="49">
        <v>0.000102</v>
      </c>
      <c r="X284" s="49">
        <v>0.422139</v>
      </c>
      <c r="Y284" s="49">
        <v>0</v>
      </c>
      <c r="Z284" s="49">
        <v>0</v>
      </c>
      <c r="AA284" s="73">
        <v>284</v>
      </c>
      <c r="AB284" s="73"/>
      <c r="AC284" s="74"/>
      <c r="AD284" s="80" t="s">
        <v>1495</v>
      </c>
      <c r="AE284" s="85" t="s">
        <v>1346</v>
      </c>
      <c r="AF284" s="80" t="s">
        <v>915</v>
      </c>
      <c r="AG284" s="80" t="s">
        <v>203</v>
      </c>
      <c r="AH284" s="80" t="s">
        <v>203</v>
      </c>
      <c r="AI284" s="80"/>
      <c r="AJ284" s="80"/>
      <c r="AK284" s="80"/>
      <c r="AL284" s="80"/>
      <c r="AM284" s="80">
        <v>11</v>
      </c>
      <c r="AN284" s="80">
        <v>0</v>
      </c>
      <c r="AO284" s="80"/>
      <c r="AP284" s="80"/>
      <c r="AQ284" s="80"/>
      <c r="AR284" s="80"/>
      <c r="AS284" s="80"/>
      <c r="AT284" s="80"/>
      <c r="AU284" s="83">
        <v>43489.64399305556</v>
      </c>
      <c r="AV284" s="85" t="s">
        <v>1346</v>
      </c>
      <c r="AW284" s="80" t="str">
        <f>REPLACE(INDEX(GroupVertices[Group],MATCH(Vertices[[#This Row],[Vertex]],GroupVertices[Vertex],0)),1,1,"")</f>
        <v>1</v>
      </c>
      <c r="AX284" s="48">
        <v>2</v>
      </c>
      <c r="AY284" s="49">
        <v>6.25</v>
      </c>
      <c r="AZ284" s="48">
        <v>1</v>
      </c>
      <c r="BA284" s="49">
        <v>3.125</v>
      </c>
      <c r="BB284" s="48">
        <v>0</v>
      </c>
      <c r="BC284" s="49">
        <v>0</v>
      </c>
      <c r="BD284" s="48">
        <v>29</v>
      </c>
      <c r="BE284" s="49">
        <v>90.625</v>
      </c>
      <c r="BF284" s="48">
        <v>32</v>
      </c>
      <c r="BG284" s="48"/>
      <c r="BH284" s="48"/>
      <c r="BI284" s="48"/>
      <c r="BJ284" s="48"/>
      <c r="BK284" s="48"/>
      <c r="BL284" s="48"/>
      <c r="BM284" s="121" t="s">
        <v>3263</v>
      </c>
      <c r="BN284" s="121" t="s">
        <v>3263</v>
      </c>
      <c r="BO284" s="121" t="s">
        <v>3325</v>
      </c>
      <c r="BP284" s="121" t="s">
        <v>3325</v>
      </c>
      <c r="BQ284" s="2"/>
      <c r="BR284" s="3"/>
      <c r="BS284" s="3"/>
      <c r="BT284" s="3"/>
      <c r="BU284" s="3"/>
    </row>
    <row r="285" spans="1:73" ht="15">
      <c r="A285" s="66" t="s">
        <v>519</v>
      </c>
      <c r="B285" s="67"/>
      <c r="C285" s="67"/>
      <c r="D285" s="68">
        <v>210.95890410958904</v>
      </c>
      <c r="E285" s="70"/>
      <c r="F285" s="67"/>
      <c r="G285" s="67"/>
      <c r="H285" s="71" t="s">
        <v>916</v>
      </c>
      <c r="I285" s="72"/>
      <c r="J285" s="72"/>
      <c r="K285" s="71" t="s">
        <v>916</v>
      </c>
      <c r="L285" s="75">
        <v>11.670224119530417</v>
      </c>
      <c r="M285" s="76">
        <v>3185.357666015625</v>
      </c>
      <c r="N285" s="76">
        <v>6704.48779296875</v>
      </c>
      <c r="O285" s="77"/>
      <c r="P285" s="78"/>
      <c r="Q285" s="78"/>
      <c r="R285" s="86"/>
      <c r="S285" s="48">
        <v>0</v>
      </c>
      <c r="T285" s="48">
        <v>1</v>
      </c>
      <c r="U285" s="49">
        <v>0</v>
      </c>
      <c r="V285" s="49">
        <v>0.004608</v>
      </c>
      <c r="W285" s="49">
        <v>0.000102</v>
      </c>
      <c r="X285" s="49">
        <v>0.422139</v>
      </c>
      <c r="Y285" s="49">
        <v>0</v>
      </c>
      <c r="Z285" s="49">
        <v>0</v>
      </c>
      <c r="AA285" s="73">
        <v>285</v>
      </c>
      <c r="AB285" s="73"/>
      <c r="AC285" s="74"/>
      <c r="AD285" s="80" t="s">
        <v>1495</v>
      </c>
      <c r="AE285" s="85" t="s">
        <v>1347</v>
      </c>
      <c r="AF285" s="80" t="s">
        <v>916</v>
      </c>
      <c r="AG285" s="80" t="s">
        <v>203</v>
      </c>
      <c r="AH285" s="80" t="s">
        <v>203</v>
      </c>
      <c r="AI285" s="80"/>
      <c r="AJ285" s="80"/>
      <c r="AK285" s="80"/>
      <c r="AL285" s="80"/>
      <c r="AM285" s="80">
        <v>1</v>
      </c>
      <c r="AN285" s="80">
        <v>0</v>
      </c>
      <c r="AO285" s="80"/>
      <c r="AP285" s="80"/>
      <c r="AQ285" s="80"/>
      <c r="AR285" s="80"/>
      <c r="AS285" s="80"/>
      <c r="AT285" s="80"/>
      <c r="AU285" s="83">
        <v>43489.636469907404</v>
      </c>
      <c r="AV285" s="85" t="s">
        <v>1347</v>
      </c>
      <c r="AW285" s="80" t="str">
        <f>REPLACE(INDEX(GroupVertices[Group],MATCH(Vertices[[#This Row],[Vertex]],GroupVertices[Vertex],0)),1,1,"")</f>
        <v>1</v>
      </c>
      <c r="AX285" s="48">
        <v>0</v>
      </c>
      <c r="AY285" s="49">
        <v>0</v>
      </c>
      <c r="AZ285" s="48">
        <v>0</v>
      </c>
      <c r="BA285" s="49">
        <v>0</v>
      </c>
      <c r="BB285" s="48">
        <v>0</v>
      </c>
      <c r="BC285" s="49">
        <v>0</v>
      </c>
      <c r="BD285" s="48">
        <v>7</v>
      </c>
      <c r="BE285" s="49">
        <v>100</v>
      </c>
      <c r="BF285" s="48">
        <v>7</v>
      </c>
      <c r="BG285" s="48"/>
      <c r="BH285" s="48"/>
      <c r="BI285" s="48"/>
      <c r="BJ285" s="48"/>
      <c r="BK285" s="48"/>
      <c r="BL285" s="48"/>
      <c r="BM285" s="121" t="s">
        <v>2815</v>
      </c>
      <c r="BN285" s="121" t="s">
        <v>2815</v>
      </c>
      <c r="BO285" s="121" t="s">
        <v>3080</v>
      </c>
      <c r="BP285" s="121" t="s">
        <v>3080</v>
      </c>
      <c r="BQ285" s="2"/>
      <c r="BR285" s="3"/>
      <c r="BS285" s="3"/>
      <c r="BT285" s="3"/>
      <c r="BU285" s="3"/>
    </row>
    <row r="286" spans="1:73" ht="15">
      <c r="A286" s="66" t="s">
        <v>520</v>
      </c>
      <c r="B286" s="67"/>
      <c r="C286" s="67"/>
      <c r="D286" s="68">
        <v>200</v>
      </c>
      <c r="E286" s="70"/>
      <c r="F286" s="67"/>
      <c r="G286" s="67"/>
      <c r="H286" s="71" t="s">
        <v>917</v>
      </c>
      <c r="I286" s="72"/>
      <c r="J286" s="72"/>
      <c r="K286" s="71" t="s">
        <v>917</v>
      </c>
      <c r="L286" s="75">
        <v>1</v>
      </c>
      <c r="M286" s="76">
        <v>4438.8984375</v>
      </c>
      <c r="N286" s="76">
        <v>7280.1787109375</v>
      </c>
      <c r="O286" s="77"/>
      <c r="P286" s="78"/>
      <c r="Q286" s="78"/>
      <c r="R286" s="86"/>
      <c r="S286" s="48">
        <v>0</v>
      </c>
      <c r="T286" s="48">
        <v>1</v>
      </c>
      <c r="U286" s="49">
        <v>0</v>
      </c>
      <c r="V286" s="49">
        <v>0.004608</v>
      </c>
      <c r="W286" s="49">
        <v>0.000102</v>
      </c>
      <c r="X286" s="49">
        <v>0.422139</v>
      </c>
      <c r="Y286" s="49">
        <v>0</v>
      </c>
      <c r="Z286" s="49">
        <v>0</v>
      </c>
      <c r="AA286" s="73">
        <v>286</v>
      </c>
      <c r="AB286" s="73"/>
      <c r="AC286" s="74"/>
      <c r="AD286" s="80" t="s">
        <v>1495</v>
      </c>
      <c r="AE286" s="85" t="s">
        <v>1348</v>
      </c>
      <c r="AF286" s="80" t="s">
        <v>917</v>
      </c>
      <c r="AG286" s="80" t="s">
        <v>203</v>
      </c>
      <c r="AH286" s="80" t="s">
        <v>203</v>
      </c>
      <c r="AI286" s="80"/>
      <c r="AJ286" s="80"/>
      <c r="AK286" s="80"/>
      <c r="AL286" s="80"/>
      <c r="AM286" s="80">
        <v>0</v>
      </c>
      <c r="AN286" s="80">
        <v>0</v>
      </c>
      <c r="AO286" s="80"/>
      <c r="AP286" s="80"/>
      <c r="AQ286" s="80"/>
      <c r="AR286" s="80"/>
      <c r="AS286" s="80"/>
      <c r="AT286" s="80"/>
      <c r="AU286" s="83">
        <v>43489.62976851852</v>
      </c>
      <c r="AV286" s="85" t="s">
        <v>1348</v>
      </c>
      <c r="AW286" s="80" t="str">
        <f>REPLACE(INDEX(GroupVertices[Group],MATCH(Vertices[[#This Row],[Vertex]],GroupVertices[Vertex],0)),1,1,"")</f>
        <v>1</v>
      </c>
      <c r="AX286" s="48">
        <v>0</v>
      </c>
      <c r="AY286" s="49">
        <v>0</v>
      </c>
      <c r="AZ286" s="48">
        <v>3</v>
      </c>
      <c r="BA286" s="49">
        <v>9.67741935483871</v>
      </c>
      <c r="BB286" s="48">
        <v>0</v>
      </c>
      <c r="BC286" s="49">
        <v>0</v>
      </c>
      <c r="BD286" s="48">
        <v>28</v>
      </c>
      <c r="BE286" s="49">
        <v>90.3225806451613</v>
      </c>
      <c r="BF286" s="48">
        <v>31</v>
      </c>
      <c r="BG286" s="48"/>
      <c r="BH286" s="48"/>
      <c r="BI286" s="48"/>
      <c r="BJ286" s="48"/>
      <c r="BK286" s="48"/>
      <c r="BL286" s="48"/>
      <c r="BM286" s="121" t="s">
        <v>3264</v>
      </c>
      <c r="BN286" s="121" t="s">
        <v>3264</v>
      </c>
      <c r="BO286" s="121" t="s">
        <v>3326</v>
      </c>
      <c r="BP286" s="121" t="s">
        <v>3326</v>
      </c>
      <c r="BQ286" s="2"/>
      <c r="BR286" s="3"/>
      <c r="BS286" s="3"/>
      <c r="BT286" s="3"/>
      <c r="BU286" s="3"/>
    </row>
    <row r="287" spans="1:73" ht="15">
      <c r="A287" s="66" t="s">
        <v>521</v>
      </c>
      <c r="B287" s="67"/>
      <c r="C287" s="67"/>
      <c r="D287" s="68">
        <v>200</v>
      </c>
      <c r="E287" s="70"/>
      <c r="F287" s="67"/>
      <c r="G287" s="67"/>
      <c r="H287" s="71" t="s">
        <v>917</v>
      </c>
      <c r="I287" s="72"/>
      <c r="J287" s="72"/>
      <c r="K287" s="71" t="s">
        <v>917</v>
      </c>
      <c r="L287" s="75">
        <v>1</v>
      </c>
      <c r="M287" s="76">
        <v>3804.133544921875</v>
      </c>
      <c r="N287" s="76">
        <v>7490.59765625</v>
      </c>
      <c r="O287" s="77"/>
      <c r="P287" s="78"/>
      <c r="Q287" s="78"/>
      <c r="R287" s="86"/>
      <c r="S287" s="48">
        <v>0</v>
      </c>
      <c r="T287" s="48">
        <v>1</v>
      </c>
      <c r="U287" s="49">
        <v>0</v>
      </c>
      <c r="V287" s="49">
        <v>0.004608</v>
      </c>
      <c r="W287" s="49">
        <v>0.000102</v>
      </c>
      <c r="X287" s="49">
        <v>0.422139</v>
      </c>
      <c r="Y287" s="49">
        <v>0</v>
      </c>
      <c r="Z287" s="49">
        <v>0</v>
      </c>
      <c r="AA287" s="73">
        <v>287</v>
      </c>
      <c r="AB287" s="73"/>
      <c r="AC287" s="74"/>
      <c r="AD287" s="80" t="s">
        <v>1495</v>
      </c>
      <c r="AE287" s="85" t="s">
        <v>1349</v>
      </c>
      <c r="AF287" s="80" t="s">
        <v>917</v>
      </c>
      <c r="AG287" s="80" t="s">
        <v>203</v>
      </c>
      <c r="AH287" s="80" t="s">
        <v>203</v>
      </c>
      <c r="AI287" s="80"/>
      <c r="AJ287" s="80"/>
      <c r="AK287" s="80"/>
      <c r="AL287" s="80"/>
      <c r="AM287" s="80">
        <v>0</v>
      </c>
      <c r="AN287" s="80">
        <v>0</v>
      </c>
      <c r="AO287" s="80"/>
      <c r="AP287" s="80"/>
      <c r="AQ287" s="80"/>
      <c r="AR287" s="80"/>
      <c r="AS287" s="80"/>
      <c r="AT287" s="80"/>
      <c r="AU287" s="83">
        <v>43489.629745370374</v>
      </c>
      <c r="AV287" s="85" t="s">
        <v>1349</v>
      </c>
      <c r="AW287" s="80" t="str">
        <f>REPLACE(INDEX(GroupVertices[Group],MATCH(Vertices[[#This Row],[Vertex]],GroupVertices[Vertex],0)),1,1,"")</f>
        <v>1</v>
      </c>
      <c r="AX287" s="48">
        <v>0</v>
      </c>
      <c r="AY287" s="49">
        <v>0</v>
      </c>
      <c r="AZ287" s="48">
        <v>3</v>
      </c>
      <c r="BA287" s="49">
        <v>9.67741935483871</v>
      </c>
      <c r="BB287" s="48">
        <v>0</v>
      </c>
      <c r="BC287" s="49">
        <v>0</v>
      </c>
      <c r="BD287" s="48">
        <v>28</v>
      </c>
      <c r="BE287" s="49">
        <v>90.3225806451613</v>
      </c>
      <c r="BF287" s="48">
        <v>31</v>
      </c>
      <c r="BG287" s="48"/>
      <c r="BH287" s="48"/>
      <c r="BI287" s="48"/>
      <c r="BJ287" s="48"/>
      <c r="BK287" s="48"/>
      <c r="BL287" s="48"/>
      <c r="BM287" s="121" t="s">
        <v>3264</v>
      </c>
      <c r="BN287" s="121" t="s">
        <v>3264</v>
      </c>
      <c r="BO287" s="121" t="s">
        <v>3326</v>
      </c>
      <c r="BP287" s="121" t="s">
        <v>3326</v>
      </c>
      <c r="BQ287" s="2"/>
      <c r="BR287" s="3"/>
      <c r="BS287" s="3"/>
      <c r="BT287" s="3"/>
      <c r="BU287" s="3"/>
    </row>
    <row r="288" spans="1:73" ht="15">
      <c r="A288" s="66" t="s">
        <v>522</v>
      </c>
      <c r="B288" s="67"/>
      <c r="C288" s="67"/>
      <c r="D288" s="68">
        <v>200</v>
      </c>
      <c r="E288" s="70"/>
      <c r="F288" s="67"/>
      <c r="G288" s="67"/>
      <c r="H288" s="71" t="s">
        <v>918</v>
      </c>
      <c r="I288" s="72"/>
      <c r="J288" s="72"/>
      <c r="K288" s="71" t="s">
        <v>918</v>
      </c>
      <c r="L288" s="75">
        <v>1</v>
      </c>
      <c r="M288" s="76">
        <v>3306.593994140625</v>
      </c>
      <c r="N288" s="76">
        <v>8840.5537109375</v>
      </c>
      <c r="O288" s="77"/>
      <c r="P288" s="78"/>
      <c r="Q288" s="78"/>
      <c r="R288" s="86"/>
      <c r="S288" s="48">
        <v>0</v>
      </c>
      <c r="T288" s="48">
        <v>1</v>
      </c>
      <c r="U288" s="49">
        <v>0</v>
      </c>
      <c r="V288" s="49">
        <v>0.004608</v>
      </c>
      <c r="W288" s="49">
        <v>0.000102</v>
      </c>
      <c r="X288" s="49">
        <v>0.422139</v>
      </c>
      <c r="Y288" s="49">
        <v>0</v>
      </c>
      <c r="Z288" s="49">
        <v>0</v>
      </c>
      <c r="AA288" s="73">
        <v>288</v>
      </c>
      <c r="AB288" s="73"/>
      <c r="AC288" s="74"/>
      <c r="AD288" s="80" t="s">
        <v>1495</v>
      </c>
      <c r="AE288" s="85" t="s">
        <v>1350</v>
      </c>
      <c r="AF288" s="80" t="s">
        <v>918</v>
      </c>
      <c r="AG288" s="80" t="s">
        <v>203</v>
      </c>
      <c r="AH288" s="80" t="s">
        <v>203</v>
      </c>
      <c r="AI288" s="80"/>
      <c r="AJ288" s="80"/>
      <c r="AK288" s="80"/>
      <c r="AL288" s="80"/>
      <c r="AM288" s="80">
        <v>0</v>
      </c>
      <c r="AN288" s="80">
        <v>0</v>
      </c>
      <c r="AO288" s="80"/>
      <c r="AP288" s="80"/>
      <c r="AQ288" s="80"/>
      <c r="AR288" s="80"/>
      <c r="AS288" s="80"/>
      <c r="AT288" s="80"/>
      <c r="AU288" s="83">
        <v>43489.62809027778</v>
      </c>
      <c r="AV288" s="85" t="s">
        <v>1350</v>
      </c>
      <c r="AW288" s="80" t="str">
        <f>REPLACE(INDEX(GroupVertices[Group],MATCH(Vertices[[#This Row],[Vertex]],GroupVertices[Vertex],0)),1,1,"")</f>
        <v>1</v>
      </c>
      <c r="AX288" s="48">
        <v>1</v>
      </c>
      <c r="AY288" s="49">
        <v>4.761904761904762</v>
      </c>
      <c r="AZ288" s="48">
        <v>3</v>
      </c>
      <c r="BA288" s="49">
        <v>14.285714285714286</v>
      </c>
      <c r="BB288" s="48">
        <v>0</v>
      </c>
      <c r="BC288" s="49">
        <v>0</v>
      </c>
      <c r="BD288" s="48">
        <v>17</v>
      </c>
      <c r="BE288" s="49">
        <v>80.95238095238095</v>
      </c>
      <c r="BF288" s="48">
        <v>21</v>
      </c>
      <c r="BG288" s="48"/>
      <c r="BH288" s="48"/>
      <c r="BI288" s="48"/>
      <c r="BJ288" s="48"/>
      <c r="BK288" s="48"/>
      <c r="BL288" s="48"/>
      <c r="BM288" s="121" t="s">
        <v>2816</v>
      </c>
      <c r="BN288" s="121" t="s">
        <v>2816</v>
      </c>
      <c r="BO288" s="121" t="s">
        <v>3081</v>
      </c>
      <c r="BP288" s="121" t="s">
        <v>3081</v>
      </c>
      <c r="BQ288" s="2"/>
      <c r="BR288" s="3"/>
      <c r="BS288" s="3"/>
      <c r="BT288" s="3"/>
      <c r="BU288" s="3"/>
    </row>
    <row r="289" spans="1:73" ht="15">
      <c r="A289" s="66" t="s">
        <v>523</v>
      </c>
      <c r="B289" s="67"/>
      <c r="C289" s="67"/>
      <c r="D289" s="68">
        <v>200</v>
      </c>
      <c r="E289" s="70"/>
      <c r="F289" s="67"/>
      <c r="G289" s="67"/>
      <c r="H289" s="71" t="s">
        <v>919</v>
      </c>
      <c r="I289" s="72"/>
      <c r="J289" s="72"/>
      <c r="K289" s="71" t="s">
        <v>919</v>
      </c>
      <c r="L289" s="75">
        <v>1</v>
      </c>
      <c r="M289" s="76">
        <v>3052.109619140625</v>
      </c>
      <c r="N289" s="76">
        <v>8888.65234375</v>
      </c>
      <c r="O289" s="77"/>
      <c r="P289" s="78"/>
      <c r="Q289" s="78"/>
      <c r="R289" s="86"/>
      <c r="S289" s="48">
        <v>0</v>
      </c>
      <c r="T289" s="48">
        <v>1</v>
      </c>
      <c r="U289" s="49">
        <v>0</v>
      </c>
      <c r="V289" s="49">
        <v>0.004608</v>
      </c>
      <c r="W289" s="49">
        <v>0.000102</v>
      </c>
      <c r="X289" s="49">
        <v>0.422139</v>
      </c>
      <c r="Y289" s="49">
        <v>0</v>
      </c>
      <c r="Z289" s="49">
        <v>0</v>
      </c>
      <c r="AA289" s="73">
        <v>289</v>
      </c>
      <c r="AB289" s="73"/>
      <c r="AC289" s="74"/>
      <c r="AD289" s="80" t="s">
        <v>1495</v>
      </c>
      <c r="AE289" s="85" t="s">
        <v>1351</v>
      </c>
      <c r="AF289" s="80" t="s">
        <v>919</v>
      </c>
      <c r="AG289" s="80" t="s">
        <v>203</v>
      </c>
      <c r="AH289" s="80" t="s">
        <v>203</v>
      </c>
      <c r="AI289" s="80"/>
      <c r="AJ289" s="80"/>
      <c r="AK289" s="80"/>
      <c r="AL289" s="80"/>
      <c r="AM289" s="80">
        <v>0</v>
      </c>
      <c r="AN289" s="80">
        <v>0</v>
      </c>
      <c r="AO289" s="80"/>
      <c r="AP289" s="80"/>
      <c r="AQ289" s="80"/>
      <c r="AR289" s="80"/>
      <c r="AS289" s="80"/>
      <c r="AT289" s="80"/>
      <c r="AU289" s="83">
        <v>43489.626608796294</v>
      </c>
      <c r="AV289" s="85" t="s">
        <v>1351</v>
      </c>
      <c r="AW289" s="80" t="str">
        <f>REPLACE(INDEX(GroupVertices[Group],MATCH(Vertices[[#This Row],[Vertex]],GroupVertices[Vertex],0)),1,1,"")</f>
        <v>1</v>
      </c>
      <c r="AX289" s="48">
        <v>0</v>
      </c>
      <c r="AY289" s="49">
        <v>0</v>
      </c>
      <c r="AZ289" s="48">
        <v>2</v>
      </c>
      <c r="BA289" s="49">
        <v>7.407407407407407</v>
      </c>
      <c r="BB289" s="48">
        <v>0</v>
      </c>
      <c r="BC289" s="49">
        <v>0</v>
      </c>
      <c r="BD289" s="48">
        <v>25</v>
      </c>
      <c r="BE289" s="49">
        <v>92.5925925925926</v>
      </c>
      <c r="BF289" s="48">
        <v>27</v>
      </c>
      <c r="BG289" s="48"/>
      <c r="BH289" s="48"/>
      <c r="BI289" s="48"/>
      <c r="BJ289" s="48"/>
      <c r="BK289" s="48"/>
      <c r="BL289" s="48"/>
      <c r="BM289" s="121" t="s">
        <v>2817</v>
      </c>
      <c r="BN289" s="121" t="s">
        <v>2817</v>
      </c>
      <c r="BO289" s="121" t="s">
        <v>3082</v>
      </c>
      <c r="BP289" s="121" t="s">
        <v>3082</v>
      </c>
      <c r="BQ289" s="2"/>
      <c r="BR289" s="3"/>
      <c r="BS289" s="3"/>
      <c r="BT289" s="3"/>
      <c r="BU289" s="3"/>
    </row>
    <row r="290" spans="1:73" ht="15">
      <c r="A290" s="66" t="s">
        <v>524</v>
      </c>
      <c r="B290" s="67"/>
      <c r="C290" s="67"/>
      <c r="D290" s="68">
        <v>221.91780821917808</v>
      </c>
      <c r="E290" s="70"/>
      <c r="F290" s="67"/>
      <c r="G290" s="67"/>
      <c r="H290" s="71" t="s">
        <v>920</v>
      </c>
      <c r="I290" s="72"/>
      <c r="J290" s="72"/>
      <c r="K290" s="71" t="s">
        <v>920</v>
      </c>
      <c r="L290" s="75">
        <v>22.340448239060834</v>
      </c>
      <c r="M290" s="76">
        <v>3883.151611328125</v>
      </c>
      <c r="N290" s="76">
        <v>7274.8896484375</v>
      </c>
      <c r="O290" s="77"/>
      <c r="P290" s="78"/>
      <c r="Q290" s="78"/>
      <c r="R290" s="86"/>
      <c r="S290" s="48">
        <v>0</v>
      </c>
      <c r="T290" s="48">
        <v>2</v>
      </c>
      <c r="U290" s="49">
        <v>0</v>
      </c>
      <c r="V290" s="49">
        <v>0.00463</v>
      </c>
      <c r="W290" s="49">
        <v>0.000121</v>
      </c>
      <c r="X290" s="49">
        <v>0.677137</v>
      </c>
      <c r="Y290" s="49">
        <v>0.5</v>
      </c>
      <c r="Z290" s="49">
        <v>0</v>
      </c>
      <c r="AA290" s="73">
        <v>290</v>
      </c>
      <c r="AB290" s="73"/>
      <c r="AC290" s="74"/>
      <c r="AD290" s="80" t="s">
        <v>1495</v>
      </c>
      <c r="AE290" s="85" t="s">
        <v>1352</v>
      </c>
      <c r="AF290" s="80" t="s">
        <v>920</v>
      </c>
      <c r="AG290" s="80" t="s">
        <v>203</v>
      </c>
      <c r="AH290" s="80" t="s">
        <v>203</v>
      </c>
      <c r="AI290" s="80"/>
      <c r="AJ290" s="80"/>
      <c r="AK290" s="80"/>
      <c r="AL290" s="80"/>
      <c r="AM290" s="80">
        <v>2</v>
      </c>
      <c r="AN290" s="80">
        <v>0</v>
      </c>
      <c r="AO290" s="80"/>
      <c r="AP290" s="80"/>
      <c r="AQ290" s="80"/>
      <c r="AR290" s="80"/>
      <c r="AS290" s="80"/>
      <c r="AT290" s="80"/>
      <c r="AU290" s="83">
        <v>43489.62604166667</v>
      </c>
      <c r="AV290" s="85" t="s">
        <v>1352</v>
      </c>
      <c r="AW290" s="80" t="str">
        <f>REPLACE(INDEX(GroupVertices[Group],MATCH(Vertices[[#This Row],[Vertex]],GroupVertices[Vertex],0)),1,1,"")</f>
        <v>1</v>
      </c>
      <c r="AX290" s="48">
        <v>1</v>
      </c>
      <c r="AY290" s="49">
        <v>2.6315789473684212</v>
      </c>
      <c r="AZ290" s="48">
        <v>3</v>
      </c>
      <c r="BA290" s="49">
        <v>7.894736842105263</v>
      </c>
      <c r="BB290" s="48">
        <v>0</v>
      </c>
      <c r="BC290" s="49">
        <v>0</v>
      </c>
      <c r="BD290" s="48">
        <v>34</v>
      </c>
      <c r="BE290" s="49">
        <v>89.47368421052632</v>
      </c>
      <c r="BF290" s="48">
        <v>38</v>
      </c>
      <c r="BG290" s="48"/>
      <c r="BH290" s="48"/>
      <c r="BI290" s="48"/>
      <c r="BJ290" s="48"/>
      <c r="BK290" s="48"/>
      <c r="BL290" s="48"/>
      <c r="BM290" s="121" t="s">
        <v>2818</v>
      </c>
      <c r="BN290" s="121" t="s">
        <v>2818</v>
      </c>
      <c r="BO290" s="121" t="s">
        <v>3083</v>
      </c>
      <c r="BP290" s="121" t="s">
        <v>3083</v>
      </c>
      <c r="BQ290" s="2"/>
      <c r="BR290" s="3"/>
      <c r="BS290" s="3"/>
      <c r="BT290" s="3"/>
      <c r="BU290" s="3"/>
    </row>
    <row r="291" spans="1:73" ht="15">
      <c r="A291" s="66" t="s">
        <v>590</v>
      </c>
      <c r="B291" s="67"/>
      <c r="C291" s="67"/>
      <c r="D291" s="68">
        <v>254.7945205479452</v>
      </c>
      <c r="E291" s="70"/>
      <c r="F291" s="67"/>
      <c r="G291" s="67"/>
      <c r="H291" s="71" t="s">
        <v>984</v>
      </c>
      <c r="I291" s="72"/>
      <c r="J291" s="72"/>
      <c r="K291" s="71" t="s">
        <v>984</v>
      </c>
      <c r="L291" s="75">
        <v>54.351120597652084</v>
      </c>
      <c r="M291" s="76">
        <v>2641.591552734375</v>
      </c>
      <c r="N291" s="76">
        <v>7266.072265625</v>
      </c>
      <c r="O291" s="77"/>
      <c r="P291" s="78"/>
      <c r="Q291" s="78"/>
      <c r="R291" s="86"/>
      <c r="S291" s="48">
        <v>10</v>
      </c>
      <c r="T291" s="48">
        <v>1</v>
      </c>
      <c r="U291" s="49">
        <v>45</v>
      </c>
      <c r="V291" s="49">
        <v>0.004831</v>
      </c>
      <c r="W291" s="49">
        <v>0.00021</v>
      </c>
      <c r="X291" s="49">
        <v>3.299969</v>
      </c>
      <c r="Y291" s="49">
        <v>0.09090909090909091</v>
      </c>
      <c r="Z291" s="49">
        <v>0</v>
      </c>
      <c r="AA291" s="73">
        <v>291</v>
      </c>
      <c r="AB291" s="73"/>
      <c r="AC291" s="74"/>
      <c r="AD291" s="80" t="s">
        <v>1495</v>
      </c>
      <c r="AE291" s="85" t="s">
        <v>1418</v>
      </c>
      <c r="AF291" s="80" t="s">
        <v>984</v>
      </c>
      <c r="AG291" s="80" t="s">
        <v>203</v>
      </c>
      <c r="AH291" s="80" t="s">
        <v>203</v>
      </c>
      <c r="AI291" s="80"/>
      <c r="AJ291" s="80"/>
      <c r="AK291" s="80"/>
      <c r="AL291" s="80"/>
      <c r="AM291" s="80">
        <v>5</v>
      </c>
      <c r="AN291" s="80">
        <v>11</v>
      </c>
      <c r="AO291" s="80"/>
      <c r="AP291" s="80"/>
      <c r="AQ291" s="80"/>
      <c r="AR291" s="80"/>
      <c r="AS291" s="80"/>
      <c r="AT291" s="80"/>
      <c r="AU291" s="83">
        <v>43489.52408564815</v>
      </c>
      <c r="AV291" s="85" t="s">
        <v>1418</v>
      </c>
      <c r="AW291" s="80" t="str">
        <f>REPLACE(INDEX(GroupVertices[Group],MATCH(Vertices[[#This Row],[Vertex]],GroupVertices[Vertex],0)),1,1,"")</f>
        <v>1</v>
      </c>
      <c r="AX291" s="48">
        <v>2</v>
      </c>
      <c r="AY291" s="49">
        <v>11.764705882352942</v>
      </c>
      <c r="AZ291" s="48">
        <v>1</v>
      </c>
      <c r="BA291" s="49">
        <v>5.882352941176471</v>
      </c>
      <c r="BB291" s="48">
        <v>0</v>
      </c>
      <c r="BC291" s="49">
        <v>0</v>
      </c>
      <c r="BD291" s="48">
        <v>14</v>
      </c>
      <c r="BE291" s="49">
        <v>82.3529411764706</v>
      </c>
      <c r="BF291" s="48">
        <v>17</v>
      </c>
      <c r="BG291" s="48"/>
      <c r="BH291" s="48"/>
      <c r="BI291" s="48"/>
      <c r="BJ291" s="48"/>
      <c r="BK291" s="48"/>
      <c r="BL291" s="48"/>
      <c r="BM291" s="121" t="s">
        <v>3265</v>
      </c>
      <c r="BN291" s="121" t="s">
        <v>3265</v>
      </c>
      <c r="BO291" s="121" t="s">
        <v>3327</v>
      </c>
      <c r="BP291" s="121" t="s">
        <v>3327</v>
      </c>
      <c r="BQ291" s="2"/>
      <c r="BR291" s="3"/>
      <c r="BS291" s="3"/>
      <c r="BT291" s="3"/>
      <c r="BU291" s="3"/>
    </row>
    <row r="292" spans="1:73" ht="15">
      <c r="A292" s="66" t="s">
        <v>525</v>
      </c>
      <c r="B292" s="67"/>
      <c r="C292" s="67"/>
      <c r="D292" s="68">
        <v>298.63013698630135</v>
      </c>
      <c r="E292" s="70"/>
      <c r="F292" s="67"/>
      <c r="G292" s="67"/>
      <c r="H292" s="71" t="s">
        <v>921</v>
      </c>
      <c r="I292" s="72"/>
      <c r="J292" s="72"/>
      <c r="K292" s="71" t="s">
        <v>921</v>
      </c>
      <c r="L292" s="75">
        <v>97.03201707577375</v>
      </c>
      <c r="M292" s="76">
        <v>1727.0545654296875</v>
      </c>
      <c r="N292" s="76">
        <v>7904.70654296875</v>
      </c>
      <c r="O292" s="77"/>
      <c r="P292" s="78"/>
      <c r="Q292" s="78"/>
      <c r="R292" s="86"/>
      <c r="S292" s="48">
        <v>0</v>
      </c>
      <c r="T292" s="48">
        <v>1</v>
      </c>
      <c r="U292" s="49">
        <v>0</v>
      </c>
      <c r="V292" s="49">
        <v>0.004608</v>
      </c>
      <c r="W292" s="49">
        <v>0.000102</v>
      </c>
      <c r="X292" s="49">
        <v>0.422139</v>
      </c>
      <c r="Y292" s="49">
        <v>0</v>
      </c>
      <c r="Z292" s="49">
        <v>0</v>
      </c>
      <c r="AA292" s="73">
        <v>292</v>
      </c>
      <c r="AB292" s="73"/>
      <c r="AC292" s="74"/>
      <c r="AD292" s="80" t="s">
        <v>1495</v>
      </c>
      <c r="AE292" s="85" t="s">
        <v>1353</v>
      </c>
      <c r="AF292" s="80" t="s">
        <v>921</v>
      </c>
      <c r="AG292" s="80" t="s">
        <v>203</v>
      </c>
      <c r="AH292" s="80" t="s">
        <v>203</v>
      </c>
      <c r="AI292" s="80"/>
      <c r="AJ292" s="80"/>
      <c r="AK292" s="80"/>
      <c r="AL292" s="80"/>
      <c r="AM292" s="80">
        <v>9</v>
      </c>
      <c r="AN292" s="80">
        <v>0</v>
      </c>
      <c r="AO292" s="80"/>
      <c r="AP292" s="80"/>
      <c r="AQ292" s="80"/>
      <c r="AR292" s="80"/>
      <c r="AS292" s="80"/>
      <c r="AT292" s="80"/>
      <c r="AU292" s="83">
        <v>43489.62210648148</v>
      </c>
      <c r="AV292" s="85" t="s">
        <v>1353</v>
      </c>
      <c r="AW292" s="80" t="str">
        <f>REPLACE(INDEX(GroupVertices[Group],MATCH(Vertices[[#This Row],[Vertex]],GroupVertices[Vertex],0)),1,1,"")</f>
        <v>1</v>
      </c>
      <c r="AX292" s="48">
        <v>0</v>
      </c>
      <c r="AY292" s="49">
        <v>0</v>
      </c>
      <c r="AZ292" s="48">
        <v>1</v>
      </c>
      <c r="BA292" s="49">
        <v>16.666666666666668</v>
      </c>
      <c r="BB292" s="48">
        <v>0</v>
      </c>
      <c r="BC292" s="49">
        <v>0</v>
      </c>
      <c r="BD292" s="48">
        <v>5</v>
      </c>
      <c r="BE292" s="49">
        <v>83.33333333333333</v>
      </c>
      <c r="BF292" s="48">
        <v>6</v>
      </c>
      <c r="BG292" s="48"/>
      <c r="BH292" s="48"/>
      <c r="BI292" s="48"/>
      <c r="BJ292" s="48"/>
      <c r="BK292" s="48"/>
      <c r="BL292" s="48"/>
      <c r="BM292" s="121" t="s">
        <v>2819</v>
      </c>
      <c r="BN292" s="121" t="s">
        <v>2819</v>
      </c>
      <c r="BO292" s="121" t="s">
        <v>3084</v>
      </c>
      <c r="BP292" s="121" t="s">
        <v>3084</v>
      </c>
      <c r="BQ292" s="2"/>
      <c r="BR292" s="3"/>
      <c r="BS292" s="3"/>
      <c r="BT292" s="3"/>
      <c r="BU292" s="3"/>
    </row>
    <row r="293" spans="1:73" ht="15">
      <c r="A293" s="66" t="s">
        <v>526</v>
      </c>
      <c r="B293" s="67"/>
      <c r="C293" s="67"/>
      <c r="D293" s="68">
        <v>210.95890410958904</v>
      </c>
      <c r="E293" s="70"/>
      <c r="F293" s="67"/>
      <c r="G293" s="67"/>
      <c r="H293" s="71" t="s">
        <v>922</v>
      </c>
      <c r="I293" s="72"/>
      <c r="J293" s="72"/>
      <c r="K293" s="71" t="s">
        <v>922</v>
      </c>
      <c r="L293" s="75">
        <v>11.670224119530417</v>
      </c>
      <c r="M293" s="76">
        <v>4384.21923828125</v>
      </c>
      <c r="N293" s="76">
        <v>6924.7841796875</v>
      </c>
      <c r="O293" s="77"/>
      <c r="P293" s="78"/>
      <c r="Q293" s="78"/>
      <c r="R293" s="86"/>
      <c r="S293" s="48">
        <v>0</v>
      </c>
      <c r="T293" s="48">
        <v>1</v>
      </c>
      <c r="U293" s="49">
        <v>0</v>
      </c>
      <c r="V293" s="49">
        <v>0.004608</v>
      </c>
      <c r="W293" s="49">
        <v>0.000102</v>
      </c>
      <c r="X293" s="49">
        <v>0.422139</v>
      </c>
      <c r="Y293" s="49">
        <v>0</v>
      </c>
      <c r="Z293" s="49">
        <v>0</v>
      </c>
      <c r="AA293" s="73">
        <v>293</v>
      </c>
      <c r="AB293" s="73"/>
      <c r="AC293" s="74"/>
      <c r="AD293" s="80" t="s">
        <v>1495</v>
      </c>
      <c r="AE293" s="85" t="s">
        <v>1354</v>
      </c>
      <c r="AF293" s="80" t="s">
        <v>922</v>
      </c>
      <c r="AG293" s="80" t="s">
        <v>203</v>
      </c>
      <c r="AH293" s="80" t="s">
        <v>203</v>
      </c>
      <c r="AI293" s="80"/>
      <c r="AJ293" s="80"/>
      <c r="AK293" s="80"/>
      <c r="AL293" s="80"/>
      <c r="AM293" s="80">
        <v>1</v>
      </c>
      <c r="AN293" s="80">
        <v>0</v>
      </c>
      <c r="AO293" s="80"/>
      <c r="AP293" s="80"/>
      <c r="AQ293" s="80"/>
      <c r="AR293" s="80"/>
      <c r="AS293" s="80"/>
      <c r="AT293" s="80"/>
      <c r="AU293" s="83">
        <v>43489.61944444444</v>
      </c>
      <c r="AV293" s="85" t="s">
        <v>1354</v>
      </c>
      <c r="AW293" s="80" t="str">
        <f>REPLACE(INDEX(GroupVertices[Group],MATCH(Vertices[[#This Row],[Vertex]],GroupVertices[Vertex],0)),1,1,"")</f>
        <v>1</v>
      </c>
      <c r="AX293" s="48">
        <v>1</v>
      </c>
      <c r="AY293" s="49">
        <v>11.11111111111111</v>
      </c>
      <c r="AZ293" s="48">
        <v>0</v>
      </c>
      <c r="BA293" s="49">
        <v>0</v>
      </c>
      <c r="BB293" s="48">
        <v>0</v>
      </c>
      <c r="BC293" s="49">
        <v>0</v>
      </c>
      <c r="BD293" s="48">
        <v>8</v>
      </c>
      <c r="BE293" s="49">
        <v>88.88888888888889</v>
      </c>
      <c r="BF293" s="48">
        <v>9</v>
      </c>
      <c r="BG293" s="48"/>
      <c r="BH293" s="48"/>
      <c r="BI293" s="48"/>
      <c r="BJ293" s="48"/>
      <c r="BK293" s="48"/>
      <c r="BL293" s="48"/>
      <c r="BM293" s="121" t="s">
        <v>3266</v>
      </c>
      <c r="BN293" s="121" t="s">
        <v>3266</v>
      </c>
      <c r="BO293" s="121" t="s">
        <v>3328</v>
      </c>
      <c r="BP293" s="121" t="s">
        <v>3328</v>
      </c>
      <c r="BQ293" s="2"/>
      <c r="BR293" s="3"/>
      <c r="BS293" s="3"/>
      <c r="BT293" s="3"/>
      <c r="BU293" s="3"/>
    </row>
    <row r="294" spans="1:73" ht="15">
      <c r="A294" s="66" t="s">
        <v>527</v>
      </c>
      <c r="B294" s="67"/>
      <c r="C294" s="67"/>
      <c r="D294" s="68">
        <v>287.67123287671234</v>
      </c>
      <c r="E294" s="70"/>
      <c r="F294" s="67"/>
      <c r="G294" s="67"/>
      <c r="H294" s="71" t="s">
        <v>923</v>
      </c>
      <c r="I294" s="72"/>
      <c r="J294" s="72"/>
      <c r="K294" s="71" t="s">
        <v>923</v>
      </c>
      <c r="L294" s="75">
        <v>86.36179295624333</v>
      </c>
      <c r="M294" s="76">
        <v>1707.8427734375</v>
      </c>
      <c r="N294" s="76">
        <v>8332.267578125</v>
      </c>
      <c r="O294" s="77"/>
      <c r="P294" s="78"/>
      <c r="Q294" s="78"/>
      <c r="R294" s="86"/>
      <c r="S294" s="48">
        <v>0</v>
      </c>
      <c r="T294" s="48">
        <v>2</v>
      </c>
      <c r="U294" s="49">
        <v>0</v>
      </c>
      <c r="V294" s="49">
        <v>0.004651</v>
      </c>
      <c r="W294" s="49">
        <v>0.000116</v>
      </c>
      <c r="X294" s="49">
        <v>0.697159</v>
      </c>
      <c r="Y294" s="49">
        <v>0.5</v>
      </c>
      <c r="Z294" s="49">
        <v>0</v>
      </c>
      <c r="AA294" s="73">
        <v>294</v>
      </c>
      <c r="AB294" s="73"/>
      <c r="AC294" s="74"/>
      <c r="AD294" s="80" t="s">
        <v>1495</v>
      </c>
      <c r="AE294" s="85" t="s">
        <v>1355</v>
      </c>
      <c r="AF294" s="80" t="s">
        <v>923</v>
      </c>
      <c r="AG294" s="80" t="s">
        <v>203</v>
      </c>
      <c r="AH294" s="80" t="s">
        <v>203</v>
      </c>
      <c r="AI294" s="80"/>
      <c r="AJ294" s="80"/>
      <c r="AK294" s="80"/>
      <c r="AL294" s="80"/>
      <c r="AM294" s="80">
        <v>8</v>
      </c>
      <c r="AN294" s="80">
        <v>0</v>
      </c>
      <c r="AO294" s="80"/>
      <c r="AP294" s="80"/>
      <c r="AQ294" s="80"/>
      <c r="AR294" s="80"/>
      <c r="AS294" s="80"/>
      <c r="AT294" s="80"/>
      <c r="AU294" s="83">
        <v>43489.617418981485</v>
      </c>
      <c r="AV294" s="85" t="s">
        <v>1355</v>
      </c>
      <c r="AW294" s="80" t="str">
        <f>REPLACE(INDEX(GroupVertices[Group],MATCH(Vertices[[#This Row],[Vertex]],GroupVertices[Vertex],0)),1,1,"")</f>
        <v>1</v>
      </c>
      <c r="AX294" s="48">
        <v>1</v>
      </c>
      <c r="AY294" s="49">
        <v>3.7037037037037037</v>
      </c>
      <c r="AZ294" s="48">
        <v>2</v>
      </c>
      <c r="BA294" s="49">
        <v>7.407407407407407</v>
      </c>
      <c r="BB294" s="48">
        <v>0</v>
      </c>
      <c r="BC294" s="49">
        <v>0</v>
      </c>
      <c r="BD294" s="48">
        <v>24</v>
      </c>
      <c r="BE294" s="49">
        <v>88.88888888888889</v>
      </c>
      <c r="BF294" s="48">
        <v>27</v>
      </c>
      <c r="BG294" s="48"/>
      <c r="BH294" s="48"/>
      <c r="BI294" s="48"/>
      <c r="BJ294" s="48"/>
      <c r="BK294" s="48"/>
      <c r="BL294" s="48"/>
      <c r="BM294" s="121" t="s">
        <v>2820</v>
      </c>
      <c r="BN294" s="121" t="s">
        <v>2820</v>
      </c>
      <c r="BO294" s="121" t="s">
        <v>3085</v>
      </c>
      <c r="BP294" s="121" t="s">
        <v>3085</v>
      </c>
      <c r="BQ294" s="2"/>
      <c r="BR294" s="3"/>
      <c r="BS294" s="3"/>
      <c r="BT294" s="3"/>
      <c r="BU294" s="3"/>
    </row>
    <row r="295" spans="1:73" ht="15">
      <c r="A295" s="66" t="s">
        <v>528</v>
      </c>
      <c r="B295" s="67"/>
      <c r="C295" s="67"/>
      <c r="D295" s="68">
        <v>221.91780821917808</v>
      </c>
      <c r="E295" s="70"/>
      <c r="F295" s="67"/>
      <c r="G295" s="67"/>
      <c r="H295" s="71" t="s">
        <v>924</v>
      </c>
      <c r="I295" s="72"/>
      <c r="J295" s="72"/>
      <c r="K295" s="71" t="s">
        <v>924</v>
      </c>
      <c r="L295" s="75">
        <v>22.340448239060834</v>
      </c>
      <c r="M295" s="76">
        <v>1541.5494384765625</v>
      </c>
      <c r="N295" s="76">
        <v>8173.64306640625</v>
      </c>
      <c r="O295" s="77"/>
      <c r="P295" s="78"/>
      <c r="Q295" s="78"/>
      <c r="R295" s="86"/>
      <c r="S295" s="48">
        <v>0</v>
      </c>
      <c r="T295" s="48">
        <v>2</v>
      </c>
      <c r="U295" s="49">
        <v>0</v>
      </c>
      <c r="V295" s="49">
        <v>0.004651</v>
      </c>
      <c r="W295" s="49">
        <v>0.000116</v>
      </c>
      <c r="X295" s="49">
        <v>0.697159</v>
      </c>
      <c r="Y295" s="49">
        <v>0.5</v>
      </c>
      <c r="Z295" s="49">
        <v>0</v>
      </c>
      <c r="AA295" s="73">
        <v>295</v>
      </c>
      <c r="AB295" s="73"/>
      <c r="AC295" s="74"/>
      <c r="AD295" s="80" t="s">
        <v>1495</v>
      </c>
      <c r="AE295" s="85" t="s">
        <v>1356</v>
      </c>
      <c r="AF295" s="80" t="s">
        <v>924</v>
      </c>
      <c r="AG295" s="80" t="s">
        <v>203</v>
      </c>
      <c r="AH295" s="80" t="s">
        <v>203</v>
      </c>
      <c r="AI295" s="80"/>
      <c r="AJ295" s="80"/>
      <c r="AK295" s="80"/>
      <c r="AL295" s="80"/>
      <c r="AM295" s="80">
        <v>2</v>
      </c>
      <c r="AN295" s="80">
        <v>0</v>
      </c>
      <c r="AO295" s="80"/>
      <c r="AP295" s="80"/>
      <c r="AQ295" s="80"/>
      <c r="AR295" s="80"/>
      <c r="AS295" s="80"/>
      <c r="AT295" s="80"/>
      <c r="AU295" s="83">
        <v>43489.61616898148</v>
      </c>
      <c r="AV295" s="85" t="s">
        <v>1356</v>
      </c>
      <c r="AW295" s="80" t="str">
        <f>REPLACE(INDEX(GroupVertices[Group],MATCH(Vertices[[#This Row],[Vertex]],GroupVertices[Vertex],0)),1,1,"")</f>
        <v>1</v>
      </c>
      <c r="AX295" s="48">
        <v>1</v>
      </c>
      <c r="AY295" s="49">
        <v>3.5714285714285716</v>
      </c>
      <c r="AZ295" s="48">
        <v>1</v>
      </c>
      <c r="BA295" s="49">
        <v>3.5714285714285716</v>
      </c>
      <c r="BB295" s="48">
        <v>0</v>
      </c>
      <c r="BC295" s="49">
        <v>0</v>
      </c>
      <c r="BD295" s="48">
        <v>26</v>
      </c>
      <c r="BE295" s="49">
        <v>92.85714285714286</v>
      </c>
      <c r="BF295" s="48">
        <v>28</v>
      </c>
      <c r="BG295" s="48"/>
      <c r="BH295" s="48"/>
      <c r="BI295" s="48"/>
      <c r="BJ295" s="48"/>
      <c r="BK295" s="48"/>
      <c r="BL295" s="48"/>
      <c r="BM295" s="121" t="s">
        <v>2821</v>
      </c>
      <c r="BN295" s="121" t="s">
        <v>2821</v>
      </c>
      <c r="BO295" s="121" t="s">
        <v>3086</v>
      </c>
      <c r="BP295" s="121" t="s">
        <v>3086</v>
      </c>
      <c r="BQ295" s="2"/>
      <c r="BR295" s="3"/>
      <c r="BS295" s="3"/>
      <c r="BT295" s="3"/>
      <c r="BU295" s="3"/>
    </row>
    <row r="296" spans="1:73" ht="15">
      <c r="A296" s="66" t="s">
        <v>529</v>
      </c>
      <c r="B296" s="67"/>
      <c r="C296" s="67"/>
      <c r="D296" s="68">
        <v>254.7945205479452</v>
      </c>
      <c r="E296" s="70"/>
      <c r="F296" s="67"/>
      <c r="G296" s="67"/>
      <c r="H296" s="71" t="s">
        <v>924</v>
      </c>
      <c r="I296" s="72"/>
      <c r="J296" s="72"/>
      <c r="K296" s="71" t="s">
        <v>924</v>
      </c>
      <c r="L296" s="75">
        <v>54.351120597652084</v>
      </c>
      <c r="M296" s="76">
        <v>3391.48486328125</v>
      </c>
      <c r="N296" s="76">
        <v>8552.58203125</v>
      </c>
      <c r="O296" s="77"/>
      <c r="P296" s="78"/>
      <c r="Q296" s="78"/>
      <c r="R296" s="86"/>
      <c r="S296" s="48">
        <v>0</v>
      </c>
      <c r="T296" s="48">
        <v>2</v>
      </c>
      <c r="U296" s="49">
        <v>0</v>
      </c>
      <c r="V296" s="49">
        <v>0.004651</v>
      </c>
      <c r="W296" s="49">
        <v>0.000119</v>
      </c>
      <c r="X296" s="49">
        <v>0.686276</v>
      </c>
      <c r="Y296" s="49">
        <v>0.5</v>
      </c>
      <c r="Z296" s="49">
        <v>0</v>
      </c>
      <c r="AA296" s="73">
        <v>296</v>
      </c>
      <c r="AB296" s="73"/>
      <c r="AC296" s="74"/>
      <c r="AD296" s="80" t="s">
        <v>1495</v>
      </c>
      <c r="AE296" s="85" t="s">
        <v>1357</v>
      </c>
      <c r="AF296" s="80" t="s">
        <v>924</v>
      </c>
      <c r="AG296" s="80" t="s">
        <v>203</v>
      </c>
      <c r="AH296" s="80" t="s">
        <v>203</v>
      </c>
      <c r="AI296" s="80"/>
      <c r="AJ296" s="80"/>
      <c r="AK296" s="80"/>
      <c r="AL296" s="80"/>
      <c r="AM296" s="80">
        <v>5</v>
      </c>
      <c r="AN296" s="80">
        <v>0</v>
      </c>
      <c r="AO296" s="80"/>
      <c r="AP296" s="80"/>
      <c r="AQ296" s="80"/>
      <c r="AR296" s="80"/>
      <c r="AS296" s="80"/>
      <c r="AT296" s="80"/>
      <c r="AU296" s="83">
        <v>43489.615798611114</v>
      </c>
      <c r="AV296" s="85" t="s">
        <v>1357</v>
      </c>
      <c r="AW296" s="80" t="str">
        <f>REPLACE(INDEX(GroupVertices[Group],MATCH(Vertices[[#This Row],[Vertex]],GroupVertices[Vertex],0)),1,1,"")</f>
        <v>1</v>
      </c>
      <c r="AX296" s="48">
        <v>1</v>
      </c>
      <c r="AY296" s="49">
        <v>3.5714285714285716</v>
      </c>
      <c r="AZ296" s="48">
        <v>1</v>
      </c>
      <c r="BA296" s="49">
        <v>3.5714285714285716</v>
      </c>
      <c r="BB296" s="48">
        <v>0</v>
      </c>
      <c r="BC296" s="49">
        <v>0</v>
      </c>
      <c r="BD296" s="48">
        <v>26</v>
      </c>
      <c r="BE296" s="49">
        <v>92.85714285714286</v>
      </c>
      <c r="BF296" s="48">
        <v>28</v>
      </c>
      <c r="BG296" s="48"/>
      <c r="BH296" s="48"/>
      <c r="BI296" s="48"/>
      <c r="BJ296" s="48"/>
      <c r="BK296" s="48"/>
      <c r="BL296" s="48"/>
      <c r="BM296" s="121" t="s">
        <v>2821</v>
      </c>
      <c r="BN296" s="121" t="s">
        <v>2821</v>
      </c>
      <c r="BO296" s="121" t="s">
        <v>3086</v>
      </c>
      <c r="BP296" s="121" t="s">
        <v>3086</v>
      </c>
      <c r="BQ296" s="2"/>
      <c r="BR296" s="3"/>
      <c r="BS296" s="3"/>
      <c r="BT296" s="3"/>
      <c r="BU296" s="3"/>
    </row>
    <row r="297" spans="1:73" ht="15">
      <c r="A297" s="66" t="s">
        <v>530</v>
      </c>
      <c r="B297" s="67"/>
      <c r="C297" s="67"/>
      <c r="D297" s="68">
        <v>221.91780821917808</v>
      </c>
      <c r="E297" s="70"/>
      <c r="F297" s="67"/>
      <c r="G297" s="67"/>
      <c r="H297" s="71" t="s">
        <v>925</v>
      </c>
      <c r="I297" s="72"/>
      <c r="J297" s="72"/>
      <c r="K297" s="71" t="s">
        <v>925</v>
      </c>
      <c r="L297" s="75">
        <v>22.340448239060834</v>
      </c>
      <c r="M297" s="76">
        <v>2661.0078125</v>
      </c>
      <c r="N297" s="76">
        <v>6096.6005859375</v>
      </c>
      <c r="O297" s="77"/>
      <c r="P297" s="78"/>
      <c r="Q297" s="78"/>
      <c r="R297" s="86"/>
      <c r="S297" s="48">
        <v>0</v>
      </c>
      <c r="T297" s="48">
        <v>1</v>
      </c>
      <c r="U297" s="49">
        <v>0</v>
      </c>
      <c r="V297" s="49">
        <v>0.004608</v>
      </c>
      <c r="W297" s="49">
        <v>0.000102</v>
      </c>
      <c r="X297" s="49">
        <v>0.422139</v>
      </c>
      <c r="Y297" s="49">
        <v>0</v>
      </c>
      <c r="Z297" s="49">
        <v>0</v>
      </c>
      <c r="AA297" s="73">
        <v>297</v>
      </c>
      <c r="AB297" s="73"/>
      <c r="AC297" s="74"/>
      <c r="AD297" s="80" t="s">
        <v>1495</v>
      </c>
      <c r="AE297" s="85" t="s">
        <v>1358</v>
      </c>
      <c r="AF297" s="80" t="s">
        <v>925</v>
      </c>
      <c r="AG297" s="80" t="s">
        <v>203</v>
      </c>
      <c r="AH297" s="80" t="s">
        <v>203</v>
      </c>
      <c r="AI297" s="80"/>
      <c r="AJ297" s="80"/>
      <c r="AK297" s="80"/>
      <c r="AL297" s="80"/>
      <c r="AM297" s="80">
        <v>2</v>
      </c>
      <c r="AN297" s="80">
        <v>0</v>
      </c>
      <c r="AO297" s="80"/>
      <c r="AP297" s="80"/>
      <c r="AQ297" s="80"/>
      <c r="AR297" s="80"/>
      <c r="AS297" s="80"/>
      <c r="AT297" s="80"/>
      <c r="AU297" s="83">
        <v>43489.61546296296</v>
      </c>
      <c r="AV297" s="85" t="s">
        <v>1358</v>
      </c>
      <c r="AW297" s="80" t="str">
        <f>REPLACE(INDEX(GroupVertices[Group],MATCH(Vertices[[#This Row],[Vertex]],GroupVertices[Vertex],0)),1,1,"")</f>
        <v>1</v>
      </c>
      <c r="AX297" s="48">
        <v>0</v>
      </c>
      <c r="AY297" s="49">
        <v>0</v>
      </c>
      <c r="AZ297" s="48">
        <v>1</v>
      </c>
      <c r="BA297" s="49">
        <v>14.285714285714286</v>
      </c>
      <c r="BB297" s="48">
        <v>0</v>
      </c>
      <c r="BC297" s="49">
        <v>0</v>
      </c>
      <c r="BD297" s="48">
        <v>6</v>
      </c>
      <c r="BE297" s="49">
        <v>85.71428571428571</v>
      </c>
      <c r="BF297" s="48">
        <v>7</v>
      </c>
      <c r="BG297" s="48"/>
      <c r="BH297" s="48"/>
      <c r="BI297" s="48"/>
      <c r="BJ297" s="48"/>
      <c r="BK297" s="48"/>
      <c r="BL297" s="48"/>
      <c r="BM297" s="121" t="s">
        <v>2822</v>
      </c>
      <c r="BN297" s="121" t="s">
        <v>2822</v>
      </c>
      <c r="BO297" s="121" t="s">
        <v>3087</v>
      </c>
      <c r="BP297" s="121" t="s">
        <v>3087</v>
      </c>
      <c r="BQ297" s="2"/>
      <c r="BR297" s="3"/>
      <c r="BS297" s="3"/>
      <c r="BT297" s="3"/>
      <c r="BU297" s="3"/>
    </row>
    <row r="298" spans="1:73" ht="15">
      <c r="A298" s="66" t="s">
        <v>531</v>
      </c>
      <c r="B298" s="67"/>
      <c r="C298" s="67"/>
      <c r="D298" s="68">
        <v>232.87671232876713</v>
      </c>
      <c r="E298" s="70"/>
      <c r="F298" s="67"/>
      <c r="G298" s="67"/>
      <c r="H298" s="71" t="s">
        <v>925</v>
      </c>
      <c r="I298" s="72"/>
      <c r="J298" s="72"/>
      <c r="K298" s="71" t="s">
        <v>925</v>
      </c>
      <c r="L298" s="75">
        <v>33.01067235859125</v>
      </c>
      <c r="M298" s="76">
        <v>1912.7896728515625</v>
      </c>
      <c r="N298" s="76">
        <v>6370.48486328125</v>
      </c>
      <c r="O298" s="77"/>
      <c r="P298" s="78"/>
      <c r="Q298" s="78"/>
      <c r="R298" s="86"/>
      <c r="S298" s="48">
        <v>0</v>
      </c>
      <c r="T298" s="48">
        <v>1</v>
      </c>
      <c r="U298" s="49">
        <v>0</v>
      </c>
      <c r="V298" s="49">
        <v>0.004608</v>
      </c>
      <c r="W298" s="49">
        <v>0.000102</v>
      </c>
      <c r="X298" s="49">
        <v>0.422139</v>
      </c>
      <c r="Y298" s="49">
        <v>0</v>
      </c>
      <c r="Z298" s="49">
        <v>0</v>
      </c>
      <c r="AA298" s="73">
        <v>298</v>
      </c>
      <c r="AB298" s="73"/>
      <c r="AC298" s="74"/>
      <c r="AD298" s="80" t="s">
        <v>1495</v>
      </c>
      <c r="AE298" s="85" t="s">
        <v>1359</v>
      </c>
      <c r="AF298" s="80" t="s">
        <v>925</v>
      </c>
      <c r="AG298" s="80" t="s">
        <v>203</v>
      </c>
      <c r="AH298" s="80" t="s">
        <v>203</v>
      </c>
      <c r="AI298" s="80"/>
      <c r="AJ298" s="80"/>
      <c r="AK298" s="80"/>
      <c r="AL298" s="80"/>
      <c r="AM298" s="80">
        <v>3</v>
      </c>
      <c r="AN298" s="80">
        <v>0</v>
      </c>
      <c r="AO298" s="80"/>
      <c r="AP298" s="80"/>
      <c r="AQ298" s="80"/>
      <c r="AR298" s="80"/>
      <c r="AS298" s="80"/>
      <c r="AT298" s="80"/>
      <c r="AU298" s="83">
        <v>43489.61545138889</v>
      </c>
      <c r="AV298" s="85" t="s">
        <v>1359</v>
      </c>
      <c r="AW298" s="80" t="str">
        <f>REPLACE(INDEX(GroupVertices[Group],MATCH(Vertices[[#This Row],[Vertex]],GroupVertices[Vertex],0)),1,1,"")</f>
        <v>1</v>
      </c>
      <c r="AX298" s="48">
        <v>0</v>
      </c>
      <c r="AY298" s="49">
        <v>0</v>
      </c>
      <c r="AZ298" s="48">
        <v>1</v>
      </c>
      <c r="BA298" s="49">
        <v>14.285714285714286</v>
      </c>
      <c r="BB298" s="48">
        <v>0</v>
      </c>
      <c r="BC298" s="49">
        <v>0</v>
      </c>
      <c r="BD298" s="48">
        <v>6</v>
      </c>
      <c r="BE298" s="49">
        <v>85.71428571428571</v>
      </c>
      <c r="BF298" s="48">
        <v>7</v>
      </c>
      <c r="BG298" s="48"/>
      <c r="BH298" s="48"/>
      <c r="BI298" s="48"/>
      <c r="BJ298" s="48"/>
      <c r="BK298" s="48"/>
      <c r="BL298" s="48"/>
      <c r="BM298" s="121" t="s">
        <v>2822</v>
      </c>
      <c r="BN298" s="121" t="s">
        <v>2822</v>
      </c>
      <c r="BO298" s="121" t="s">
        <v>3087</v>
      </c>
      <c r="BP298" s="121" t="s">
        <v>3087</v>
      </c>
      <c r="BQ298" s="2"/>
      <c r="BR298" s="3"/>
      <c r="BS298" s="3"/>
      <c r="BT298" s="3"/>
      <c r="BU298" s="3"/>
    </row>
    <row r="299" spans="1:73" ht="15">
      <c r="A299" s="66" t="s">
        <v>532</v>
      </c>
      <c r="B299" s="67"/>
      <c r="C299" s="67"/>
      <c r="D299" s="68">
        <v>221.91780821917808</v>
      </c>
      <c r="E299" s="70"/>
      <c r="F299" s="67"/>
      <c r="G299" s="67"/>
      <c r="H299" s="71" t="s">
        <v>926</v>
      </c>
      <c r="I299" s="72"/>
      <c r="J299" s="72"/>
      <c r="K299" s="71" t="s">
        <v>926</v>
      </c>
      <c r="L299" s="75">
        <v>22.340448239060834</v>
      </c>
      <c r="M299" s="76">
        <v>1510.963134765625</v>
      </c>
      <c r="N299" s="76">
        <v>7382.43994140625</v>
      </c>
      <c r="O299" s="77"/>
      <c r="P299" s="78"/>
      <c r="Q299" s="78"/>
      <c r="R299" s="86"/>
      <c r="S299" s="48">
        <v>0</v>
      </c>
      <c r="T299" s="48">
        <v>1</v>
      </c>
      <c r="U299" s="49">
        <v>0</v>
      </c>
      <c r="V299" s="49">
        <v>0.004608</v>
      </c>
      <c r="W299" s="49">
        <v>0.000102</v>
      </c>
      <c r="X299" s="49">
        <v>0.422139</v>
      </c>
      <c r="Y299" s="49">
        <v>0</v>
      </c>
      <c r="Z299" s="49">
        <v>0</v>
      </c>
      <c r="AA299" s="73">
        <v>299</v>
      </c>
      <c r="AB299" s="73"/>
      <c r="AC299" s="74"/>
      <c r="AD299" s="80" t="s">
        <v>1495</v>
      </c>
      <c r="AE299" s="85" t="s">
        <v>1360</v>
      </c>
      <c r="AF299" s="80" t="s">
        <v>926</v>
      </c>
      <c r="AG299" s="80" t="s">
        <v>203</v>
      </c>
      <c r="AH299" s="80" t="s">
        <v>203</v>
      </c>
      <c r="AI299" s="80"/>
      <c r="AJ299" s="80"/>
      <c r="AK299" s="80"/>
      <c r="AL299" s="80"/>
      <c r="AM299" s="80">
        <v>2</v>
      </c>
      <c r="AN299" s="80">
        <v>0</v>
      </c>
      <c r="AO299" s="80"/>
      <c r="AP299" s="80"/>
      <c r="AQ299" s="80"/>
      <c r="AR299" s="80"/>
      <c r="AS299" s="80"/>
      <c r="AT299" s="80"/>
      <c r="AU299" s="83">
        <v>43489.612395833334</v>
      </c>
      <c r="AV299" s="85" t="s">
        <v>1360</v>
      </c>
      <c r="AW299" s="80" t="str">
        <f>REPLACE(INDEX(GroupVertices[Group],MATCH(Vertices[[#This Row],[Vertex]],GroupVertices[Vertex],0)),1,1,"")</f>
        <v>1</v>
      </c>
      <c r="AX299" s="48">
        <v>0</v>
      </c>
      <c r="AY299" s="49">
        <v>0</v>
      </c>
      <c r="AZ299" s="48">
        <v>0</v>
      </c>
      <c r="BA299" s="49">
        <v>0</v>
      </c>
      <c r="BB299" s="48">
        <v>0</v>
      </c>
      <c r="BC299" s="49">
        <v>0</v>
      </c>
      <c r="BD299" s="48">
        <v>10</v>
      </c>
      <c r="BE299" s="49">
        <v>100</v>
      </c>
      <c r="BF299" s="48">
        <v>10</v>
      </c>
      <c r="BG299" s="48"/>
      <c r="BH299" s="48"/>
      <c r="BI299" s="48"/>
      <c r="BJ299" s="48"/>
      <c r="BK299" s="48"/>
      <c r="BL299" s="48"/>
      <c r="BM299" s="121" t="s">
        <v>2823</v>
      </c>
      <c r="BN299" s="121" t="s">
        <v>2823</v>
      </c>
      <c r="BO299" s="121" t="s">
        <v>3088</v>
      </c>
      <c r="BP299" s="121" t="s">
        <v>3088</v>
      </c>
      <c r="BQ299" s="2"/>
      <c r="BR299" s="3"/>
      <c r="BS299" s="3"/>
      <c r="BT299" s="3"/>
      <c r="BU299" s="3"/>
    </row>
    <row r="300" spans="1:73" ht="15">
      <c r="A300" s="66" t="s">
        <v>533</v>
      </c>
      <c r="B300" s="67"/>
      <c r="C300" s="67"/>
      <c r="D300" s="68">
        <v>243.83561643835617</v>
      </c>
      <c r="E300" s="70"/>
      <c r="F300" s="67"/>
      <c r="G300" s="67"/>
      <c r="H300" s="71" t="s">
        <v>927</v>
      </c>
      <c r="I300" s="72"/>
      <c r="J300" s="72"/>
      <c r="K300" s="71" t="s">
        <v>927</v>
      </c>
      <c r="L300" s="75">
        <v>43.68089647812167</v>
      </c>
      <c r="M300" s="76">
        <v>3164.3388671875</v>
      </c>
      <c r="N300" s="76">
        <v>8551.982421875</v>
      </c>
      <c r="O300" s="77"/>
      <c r="P300" s="78"/>
      <c r="Q300" s="78"/>
      <c r="R300" s="86"/>
      <c r="S300" s="48">
        <v>0</v>
      </c>
      <c r="T300" s="48">
        <v>2</v>
      </c>
      <c r="U300" s="49">
        <v>0</v>
      </c>
      <c r="V300" s="49">
        <v>0.004651</v>
      </c>
      <c r="W300" s="49">
        <v>0.000119</v>
      </c>
      <c r="X300" s="49">
        <v>0.686276</v>
      </c>
      <c r="Y300" s="49">
        <v>0.5</v>
      </c>
      <c r="Z300" s="49">
        <v>0</v>
      </c>
      <c r="AA300" s="73">
        <v>300</v>
      </c>
      <c r="AB300" s="73"/>
      <c r="AC300" s="74"/>
      <c r="AD300" s="80" t="s">
        <v>1495</v>
      </c>
      <c r="AE300" s="85" t="s">
        <v>1361</v>
      </c>
      <c r="AF300" s="80" t="s">
        <v>927</v>
      </c>
      <c r="AG300" s="80" t="s">
        <v>203</v>
      </c>
      <c r="AH300" s="80" t="s">
        <v>203</v>
      </c>
      <c r="AI300" s="80"/>
      <c r="AJ300" s="80"/>
      <c r="AK300" s="80"/>
      <c r="AL300" s="80"/>
      <c r="AM300" s="80">
        <v>4</v>
      </c>
      <c r="AN300" s="80">
        <v>0</v>
      </c>
      <c r="AO300" s="80"/>
      <c r="AP300" s="80"/>
      <c r="AQ300" s="80"/>
      <c r="AR300" s="80"/>
      <c r="AS300" s="80"/>
      <c r="AT300" s="80"/>
      <c r="AU300" s="83">
        <v>43489.61131944445</v>
      </c>
      <c r="AV300" s="85" t="s">
        <v>1361</v>
      </c>
      <c r="AW300" s="80" t="str">
        <f>REPLACE(INDEX(GroupVertices[Group],MATCH(Vertices[[#This Row],[Vertex]],GroupVertices[Vertex],0)),1,1,"")</f>
        <v>1</v>
      </c>
      <c r="AX300" s="48">
        <v>0</v>
      </c>
      <c r="AY300" s="49">
        <v>0</v>
      </c>
      <c r="AZ300" s="48">
        <v>0</v>
      </c>
      <c r="BA300" s="49">
        <v>0</v>
      </c>
      <c r="BB300" s="48">
        <v>0</v>
      </c>
      <c r="BC300" s="49">
        <v>0</v>
      </c>
      <c r="BD300" s="48">
        <v>6</v>
      </c>
      <c r="BE300" s="49">
        <v>100</v>
      </c>
      <c r="BF300" s="48">
        <v>6</v>
      </c>
      <c r="BG300" s="48"/>
      <c r="BH300" s="48"/>
      <c r="BI300" s="48"/>
      <c r="BJ300" s="48"/>
      <c r="BK300" s="48"/>
      <c r="BL300" s="48"/>
      <c r="BM300" s="121" t="s">
        <v>2824</v>
      </c>
      <c r="BN300" s="121" t="s">
        <v>2824</v>
      </c>
      <c r="BO300" s="121" t="s">
        <v>3089</v>
      </c>
      <c r="BP300" s="121" t="s">
        <v>3089</v>
      </c>
      <c r="BQ300" s="2"/>
      <c r="BR300" s="3"/>
      <c r="BS300" s="3"/>
      <c r="BT300" s="3"/>
      <c r="BU300" s="3"/>
    </row>
    <row r="301" spans="1:73" ht="15">
      <c r="A301" s="66" t="s">
        <v>534</v>
      </c>
      <c r="B301" s="67"/>
      <c r="C301" s="67"/>
      <c r="D301" s="68">
        <v>210.95890410958904</v>
      </c>
      <c r="E301" s="70"/>
      <c r="F301" s="67"/>
      <c r="G301" s="67"/>
      <c r="H301" s="71" t="s">
        <v>928</v>
      </c>
      <c r="I301" s="72"/>
      <c r="J301" s="72"/>
      <c r="K301" s="71" t="s">
        <v>928</v>
      </c>
      <c r="L301" s="75">
        <v>11.670224119530417</v>
      </c>
      <c r="M301" s="76">
        <v>4356.6123046875</v>
      </c>
      <c r="N301" s="76">
        <v>7600.5947265625</v>
      </c>
      <c r="O301" s="77"/>
      <c r="P301" s="78"/>
      <c r="Q301" s="78"/>
      <c r="R301" s="86"/>
      <c r="S301" s="48">
        <v>0</v>
      </c>
      <c r="T301" s="48">
        <v>2</v>
      </c>
      <c r="U301" s="49">
        <v>0</v>
      </c>
      <c r="V301" s="49">
        <v>0.00463</v>
      </c>
      <c r="W301" s="49">
        <v>0.000113</v>
      </c>
      <c r="X301" s="49">
        <v>0.713605</v>
      </c>
      <c r="Y301" s="49">
        <v>0.5</v>
      </c>
      <c r="Z301" s="49">
        <v>0</v>
      </c>
      <c r="AA301" s="73">
        <v>301</v>
      </c>
      <c r="AB301" s="73"/>
      <c r="AC301" s="74"/>
      <c r="AD301" s="80" t="s">
        <v>1495</v>
      </c>
      <c r="AE301" s="85" t="s">
        <v>1362</v>
      </c>
      <c r="AF301" s="80" t="s">
        <v>928</v>
      </c>
      <c r="AG301" s="80" t="s">
        <v>203</v>
      </c>
      <c r="AH301" s="80" t="s">
        <v>203</v>
      </c>
      <c r="AI301" s="80"/>
      <c r="AJ301" s="80"/>
      <c r="AK301" s="80"/>
      <c r="AL301" s="80"/>
      <c r="AM301" s="80">
        <v>1</v>
      </c>
      <c r="AN301" s="80">
        <v>0</v>
      </c>
      <c r="AO301" s="80"/>
      <c r="AP301" s="80"/>
      <c r="AQ301" s="80"/>
      <c r="AR301" s="80"/>
      <c r="AS301" s="80"/>
      <c r="AT301" s="80"/>
      <c r="AU301" s="83">
        <v>43489.61074074074</v>
      </c>
      <c r="AV301" s="85" t="s">
        <v>1362</v>
      </c>
      <c r="AW301" s="80" t="str">
        <f>REPLACE(INDEX(GroupVertices[Group],MATCH(Vertices[[#This Row],[Vertex]],GroupVertices[Vertex],0)),1,1,"")</f>
        <v>1</v>
      </c>
      <c r="AX301" s="48">
        <v>0</v>
      </c>
      <c r="AY301" s="49">
        <v>0</v>
      </c>
      <c r="AZ301" s="48">
        <v>0</v>
      </c>
      <c r="BA301" s="49">
        <v>0</v>
      </c>
      <c r="BB301" s="48">
        <v>0</v>
      </c>
      <c r="BC301" s="49">
        <v>0</v>
      </c>
      <c r="BD301" s="48">
        <v>42</v>
      </c>
      <c r="BE301" s="49">
        <v>100</v>
      </c>
      <c r="BF301" s="48">
        <v>42</v>
      </c>
      <c r="BG301" s="48"/>
      <c r="BH301" s="48"/>
      <c r="BI301" s="48"/>
      <c r="BJ301" s="48"/>
      <c r="BK301" s="48"/>
      <c r="BL301" s="48"/>
      <c r="BM301" s="121" t="s">
        <v>3267</v>
      </c>
      <c r="BN301" s="121" t="s">
        <v>3267</v>
      </c>
      <c r="BO301" s="121" t="s">
        <v>3329</v>
      </c>
      <c r="BP301" s="121" t="s">
        <v>3329</v>
      </c>
      <c r="BQ301" s="2"/>
      <c r="BR301" s="3"/>
      <c r="BS301" s="3"/>
      <c r="BT301" s="3"/>
      <c r="BU301" s="3"/>
    </row>
    <row r="302" spans="1:73" ht="15">
      <c r="A302" s="66" t="s">
        <v>537</v>
      </c>
      <c r="B302" s="67"/>
      <c r="C302" s="67"/>
      <c r="D302" s="68">
        <v>200</v>
      </c>
      <c r="E302" s="70"/>
      <c r="F302" s="67"/>
      <c r="G302" s="67"/>
      <c r="H302" s="71" t="s">
        <v>931</v>
      </c>
      <c r="I302" s="72"/>
      <c r="J302" s="72"/>
      <c r="K302" s="71" t="s">
        <v>931</v>
      </c>
      <c r="L302" s="75">
        <v>1</v>
      </c>
      <c r="M302" s="76">
        <v>4211.7275390625</v>
      </c>
      <c r="N302" s="76">
        <v>7874.98779296875</v>
      </c>
      <c r="O302" s="77"/>
      <c r="P302" s="78"/>
      <c r="Q302" s="78"/>
      <c r="R302" s="86"/>
      <c r="S302" s="48">
        <v>2</v>
      </c>
      <c r="T302" s="48">
        <v>1</v>
      </c>
      <c r="U302" s="49">
        <v>1</v>
      </c>
      <c r="V302" s="49">
        <v>0.004651</v>
      </c>
      <c r="W302" s="49">
        <v>0.000122</v>
      </c>
      <c r="X302" s="49">
        <v>1.028703</v>
      </c>
      <c r="Y302" s="49">
        <v>0.3333333333333333</v>
      </c>
      <c r="Z302" s="49">
        <v>0</v>
      </c>
      <c r="AA302" s="73">
        <v>302</v>
      </c>
      <c r="AB302" s="73"/>
      <c r="AC302" s="74"/>
      <c r="AD302" s="80" t="s">
        <v>1495</v>
      </c>
      <c r="AE302" s="85" t="s">
        <v>1365</v>
      </c>
      <c r="AF302" s="80" t="s">
        <v>931</v>
      </c>
      <c r="AG302" s="80" t="s">
        <v>203</v>
      </c>
      <c r="AH302" s="80" t="s">
        <v>203</v>
      </c>
      <c r="AI302" s="80"/>
      <c r="AJ302" s="80"/>
      <c r="AK302" s="80"/>
      <c r="AL302" s="80"/>
      <c r="AM302" s="80">
        <v>0</v>
      </c>
      <c r="AN302" s="80">
        <v>2</v>
      </c>
      <c r="AO302" s="80"/>
      <c r="AP302" s="80"/>
      <c r="AQ302" s="80"/>
      <c r="AR302" s="80"/>
      <c r="AS302" s="80"/>
      <c r="AT302" s="80"/>
      <c r="AU302" s="83">
        <v>43489.60664351852</v>
      </c>
      <c r="AV302" s="85" t="s">
        <v>1365</v>
      </c>
      <c r="AW302" s="80" t="str">
        <f>REPLACE(INDEX(GroupVertices[Group],MATCH(Vertices[[#This Row],[Vertex]],GroupVertices[Vertex],0)),1,1,"")</f>
        <v>1</v>
      </c>
      <c r="AX302" s="48">
        <v>3</v>
      </c>
      <c r="AY302" s="49">
        <v>1.7142857142857142</v>
      </c>
      <c r="AZ302" s="48">
        <v>7</v>
      </c>
      <c r="BA302" s="49">
        <v>4</v>
      </c>
      <c r="BB302" s="48">
        <v>0</v>
      </c>
      <c r="BC302" s="49">
        <v>0</v>
      </c>
      <c r="BD302" s="48">
        <v>165</v>
      </c>
      <c r="BE302" s="49">
        <v>94.28571428571429</v>
      </c>
      <c r="BF302" s="48">
        <v>175</v>
      </c>
      <c r="BG302" s="48"/>
      <c r="BH302" s="48"/>
      <c r="BI302" s="48"/>
      <c r="BJ302" s="48"/>
      <c r="BK302" s="48"/>
      <c r="BL302" s="48"/>
      <c r="BM302" s="121" t="s">
        <v>3268</v>
      </c>
      <c r="BN302" s="121" t="s">
        <v>3268</v>
      </c>
      <c r="BO302" s="121" t="s">
        <v>3330</v>
      </c>
      <c r="BP302" s="121" t="s">
        <v>3330</v>
      </c>
      <c r="BQ302" s="2"/>
      <c r="BR302" s="3"/>
      <c r="BS302" s="3"/>
      <c r="BT302" s="3"/>
      <c r="BU302" s="3"/>
    </row>
    <row r="303" spans="1:73" ht="15">
      <c r="A303" s="66" t="s">
        <v>535</v>
      </c>
      <c r="B303" s="67"/>
      <c r="C303" s="67"/>
      <c r="D303" s="68">
        <v>210.95890410958904</v>
      </c>
      <c r="E303" s="70"/>
      <c r="F303" s="67"/>
      <c r="G303" s="67"/>
      <c r="H303" s="71" t="s">
        <v>929</v>
      </c>
      <c r="I303" s="72"/>
      <c r="J303" s="72"/>
      <c r="K303" s="71" t="s">
        <v>929</v>
      </c>
      <c r="L303" s="75">
        <v>11.670224119530417</v>
      </c>
      <c r="M303" s="76">
        <v>2821.361572265625</v>
      </c>
      <c r="N303" s="76">
        <v>8333.9111328125</v>
      </c>
      <c r="O303" s="77"/>
      <c r="P303" s="78"/>
      <c r="Q303" s="78"/>
      <c r="R303" s="86"/>
      <c r="S303" s="48">
        <v>0</v>
      </c>
      <c r="T303" s="48">
        <v>2</v>
      </c>
      <c r="U303" s="49">
        <v>0</v>
      </c>
      <c r="V303" s="49">
        <v>0.00463</v>
      </c>
      <c r="W303" s="49">
        <v>0.000113</v>
      </c>
      <c r="X303" s="49">
        <v>0.713605</v>
      </c>
      <c r="Y303" s="49">
        <v>0.5</v>
      </c>
      <c r="Z303" s="49">
        <v>0</v>
      </c>
      <c r="AA303" s="73">
        <v>303</v>
      </c>
      <c r="AB303" s="73"/>
      <c r="AC303" s="74"/>
      <c r="AD303" s="80" t="s">
        <v>1495</v>
      </c>
      <c r="AE303" s="85" t="s">
        <v>1363</v>
      </c>
      <c r="AF303" s="80" t="s">
        <v>929</v>
      </c>
      <c r="AG303" s="80" t="s">
        <v>203</v>
      </c>
      <c r="AH303" s="80" t="s">
        <v>203</v>
      </c>
      <c r="AI303" s="80"/>
      <c r="AJ303" s="80"/>
      <c r="AK303" s="80"/>
      <c r="AL303" s="80"/>
      <c r="AM303" s="80">
        <v>1</v>
      </c>
      <c r="AN303" s="80">
        <v>0</v>
      </c>
      <c r="AO303" s="80"/>
      <c r="AP303" s="80"/>
      <c r="AQ303" s="80"/>
      <c r="AR303" s="80"/>
      <c r="AS303" s="80"/>
      <c r="AT303" s="80"/>
      <c r="AU303" s="83">
        <v>43489.60973379629</v>
      </c>
      <c r="AV303" s="85" t="s">
        <v>1363</v>
      </c>
      <c r="AW303" s="80" t="str">
        <f>REPLACE(INDEX(GroupVertices[Group],MATCH(Vertices[[#This Row],[Vertex]],GroupVertices[Vertex],0)),1,1,"")</f>
        <v>1</v>
      </c>
      <c r="AX303" s="48">
        <v>0</v>
      </c>
      <c r="AY303" s="49">
        <v>0</v>
      </c>
      <c r="AZ303" s="48">
        <v>0</v>
      </c>
      <c r="BA303" s="49">
        <v>0</v>
      </c>
      <c r="BB303" s="48">
        <v>0</v>
      </c>
      <c r="BC303" s="49">
        <v>0</v>
      </c>
      <c r="BD303" s="48">
        <v>13</v>
      </c>
      <c r="BE303" s="49">
        <v>100</v>
      </c>
      <c r="BF303" s="48">
        <v>13</v>
      </c>
      <c r="BG303" s="48"/>
      <c r="BH303" s="48"/>
      <c r="BI303" s="48"/>
      <c r="BJ303" s="48"/>
      <c r="BK303" s="48"/>
      <c r="BL303" s="48"/>
      <c r="BM303" s="121" t="s">
        <v>3269</v>
      </c>
      <c r="BN303" s="121" t="s">
        <v>3269</v>
      </c>
      <c r="BO303" s="121" t="s">
        <v>3331</v>
      </c>
      <c r="BP303" s="121" t="s">
        <v>3331</v>
      </c>
      <c r="BQ303" s="2"/>
      <c r="BR303" s="3"/>
      <c r="BS303" s="3"/>
      <c r="BT303" s="3"/>
      <c r="BU303" s="3"/>
    </row>
    <row r="304" spans="1:73" ht="15">
      <c r="A304" s="66" t="s">
        <v>536</v>
      </c>
      <c r="B304" s="67"/>
      <c r="C304" s="67"/>
      <c r="D304" s="68">
        <v>200</v>
      </c>
      <c r="E304" s="70"/>
      <c r="F304" s="67"/>
      <c r="G304" s="67"/>
      <c r="H304" s="71" t="s">
        <v>930</v>
      </c>
      <c r="I304" s="72"/>
      <c r="J304" s="72"/>
      <c r="K304" s="71" t="s">
        <v>930</v>
      </c>
      <c r="L304" s="75">
        <v>1</v>
      </c>
      <c r="M304" s="76">
        <v>4214.5107421875</v>
      </c>
      <c r="N304" s="76">
        <v>7135.49853515625</v>
      </c>
      <c r="O304" s="77"/>
      <c r="P304" s="78"/>
      <c r="Q304" s="78"/>
      <c r="R304" s="86"/>
      <c r="S304" s="48">
        <v>0</v>
      </c>
      <c r="T304" s="48">
        <v>1</v>
      </c>
      <c r="U304" s="49">
        <v>0</v>
      </c>
      <c r="V304" s="49">
        <v>0.004608</v>
      </c>
      <c r="W304" s="49">
        <v>0.000102</v>
      </c>
      <c r="X304" s="49">
        <v>0.422139</v>
      </c>
      <c r="Y304" s="49">
        <v>0</v>
      </c>
      <c r="Z304" s="49">
        <v>0</v>
      </c>
      <c r="AA304" s="73">
        <v>304</v>
      </c>
      <c r="AB304" s="73"/>
      <c r="AC304" s="74"/>
      <c r="AD304" s="80" t="s">
        <v>1495</v>
      </c>
      <c r="AE304" s="85" t="s">
        <v>1364</v>
      </c>
      <c r="AF304" s="80" t="s">
        <v>930</v>
      </c>
      <c r="AG304" s="80" t="s">
        <v>203</v>
      </c>
      <c r="AH304" s="80" t="s">
        <v>203</v>
      </c>
      <c r="AI304" s="80"/>
      <c r="AJ304" s="80"/>
      <c r="AK304" s="80"/>
      <c r="AL304" s="80"/>
      <c r="AM304" s="80">
        <v>0</v>
      </c>
      <c r="AN304" s="80">
        <v>0</v>
      </c>
      <c r="AO304" s="80"/>
      <c r="AP304" s="80"/>
      <c r="AQ304" s="80"/>
      <c r="AR304" s="80"/>
      <c r="AS304" s="80"/>
      <c r="AT304" s="80"/>
      <c r="AU304" s="83">
        <v>43489.607083333336</v>
      </c>
      <c r="AV304" s="85" t="s">
        <v>1364</v>
      </c>
      <c r="AW304" s="80" t="str">
        <f>REPLACE(INDEX(GroupVertices[Group],MATCH(Vertices[[#This Row],[Vertex]],GroupVertices[Vertex],0)),1,1,"")</f>
        <v>1</v>
      </c>
      <c r="AX304" s="48">
        <v>0</v>
      </c>
      <c r="AY304" s="49">
        <v>0</v>
      </c>
      <c r="AZ304" s="48">
        <v>4</v>
      </c>
      <c r="BA304" s="49">
        <v>9.75609756097561</v>
      </c>
      <c r="BB304" s="48">
        <v>0</v>
      </c>
      <c r="BC304" s="49">
        <v>0</v>
      </c>
      <c r="BD304" s="48">
        <v>37</v>
      </c>
      <c r="BE304" s="49">
        <v>90.2439024390244</v>
      </c>
      <c r="BF304" s="48">
        <v>41</v>
      </c>
      <c r="BG304" s="48"/>
      <c r="BH304" s="48"/>
      <c r="BI304" s="48"/>
      <c r="BJ304" s="48"/>
      <c r="BK304" s="48"/>
      <c r="BL304" s="48"/>
      <c r="BM304" s="121" t="s">
        <v>2825</v>
      </c>
      <c r="BN304" s="121" t="s">
        <v>2825</v>
      </c>
      <c r="BO304" s="121" t="s">
        <v>3090</v>
      </c>
      <c r="BP304" s="121" t="s">
        <v>3090</v>
      </c>
      <c r="BQ304" s="2"/>
      <c r="BR304" s="3"/>
      <c r="BS304" s="3"/>
      <c r="BT304" s="3"/>
      <c r="BU304" s="3"/>
    </row>
    <row r="305" spans="1:73" ht="409.5">
      <c r="A305" s="66" t="s">
        <v>538</v>
      </c>
      <c r="B305" s="67"/>
      <c r="C305" s="67"/>
      <c r="D305" s="68">
        <v>200</v>
      </c>
      <c r="E305" s="70"/>
      <c r="F305" s="67"/>
      <c r="G305" s="67"/>
      <c r="H305" s="50" t="s">
        <v>932</v>
      </c>
      <c r="I305" s="72"/>
      <c r="J305" s="72"/>
      <c r="K305" s="50" t="s">
        <v>932</v>
      </c>
      <c r="L305" s="75">
        <v>1</v>
      </c>
      <c r="M305" s="76">
        <v>1390.265869140625</v>
      </c>
      <c r="N305" s="76">
        <v>6945.86279296875</v>
      </c>
      <c r="O305" s="77"/>
      <c r="P305" s="78"/>
      <c r="Q305" s="78"/>
      <c r="R305" s="86"/>
      <c r="S305" s="48">
        <v>0</v>
      </c>
      <c r="T305" s="48">
        <v>1</v>
      </c>
      <c r="U305" s="49">
        <v>0</v>
      </c>
      <c r="V305" s="49">
        <v>0.004608</v>
      </c>
      <c r="W305" s="49">
        <v>0.000102</v>
      </c>
      <c r="X305" s="49">
        <v>0.422139</v>
      </c>
      <c r="Y305" s="49">
        <v>0</v>
      </c>
      <c r="Z305" s="49">
        <v>0</v>
      </c>
      <c r="AA305" s="73">
        <v>305</v>
      </c>
      <c r="AB305" s="73"/>
      <c r="AC305" s="74"/>
      <c r="AD305" s="80" t="s">
        <v>1495</v>
      </c>
      <c r="AE305" s="85" t="s">
        <v>1366</v>
      </c>
      <c r="AF305" s="80" t="s">
        <v>932</v>
      </c>
      <c r="AG305" s="80" t="s">
        <v>203</v>
      </c>
      <c r="AH305" s="80" t="s">
        <v>203</v>
      </c>
      <c r="AI305" s="80"/>
      <c r="AJ305" s="80"/>
      <c r="AK305" s="80"/>
      <c r="AL305" s="80"/>
      <c r="AM305" s="80">
        <v>0</v>
      </c>
      <c r="AN305" s="80">
        <v>0</v>
      </c>
      <c r="AO305" s="80"/>
      <c r="AP305" s="80"/>
      <c r="AQ305" s="80"/>
      <c r="AR305" s="80"/>
      <c r="AS305" s="80"/>
      <c r="AT305" s="80"/>
      <c r="AU305" s="83">
        <v>43489.60622685185</v>
      </c>
      <c r="AV305" s="85" t="s">
        <v>1366</v>
      </c>
      <c r="AW305" s="80" t="str">
        <f>REPLACE(INDEX(GroupVertices[Group],MATCH(Vertices[[#This Row],[Vertex]],GroupVertices[Vertex],0)),1,1,"")</f>
        <v>1</v>
      </c>
      <c r="AX305" s="48">
        <v>2</v>
      </c>
      <c r="AY305" s="49">
        <v>1.6528925619834711</v>
      </c>
      <c r="AZ305" s="48">
        <v>6</v>
      </c>
      <c r="BA305" s="49">
        <v>4.958677685950414</v>
      </c>
      <c r="BB305" s="48">
        <v>0</v>
      </c>
      <c r="BC305" s="49">
        <v>0</v>
      </c>
      <c r="BD305" s="48">
        <v>113</v>
      </c>
      <c r="BE305" s="49">
        <v>93.38842975206612</v>
      </c>
      <c r="BF305" s="48">
        <v>121</v>
      </c>
      <c r="BG305" s="48"/>
      <c r="BH305" s="48"/>
      <c r="BI305" s="48"/>
      <c r="BJ305" s="48"/>
      <c r="BK305" s="48"/>
      <c r="BL305" s="48"/>
      <c r="BM305" s="121" t="s">
        <v>2826</v>
      </c>
      <c r="BN305" s="121" t="s">
        <v>2826</v>
      </c>
      <c r="BO305" s="121" t="s">
        <v>3091</v>
      </c>
      <c r="BP305" s="121" t="s">
        <v>3091</v>
      </c>
      <c r="BQ305" s="2"/>
      <c r="BR305" s="3"/>
      <c r="BS305" s="3"/>
      <c r="BT305" s="3"/>
      <c r="BU305" s="3"/>
    </row>
    <row r="306" spans="1:73" ht="15">
      <c r="A306" s="66" t="s">
        <v>539</v>
      </c>
      <c r="B306" s="67"/>
      <c r="C306" s="67"/>
      <c r="D306" s="68">
        <v>200</v>
      </c>
      <c r="E306" s="70"/>
      <c r="F306" s="67"/>
      <c r="G306" s="67"/>
      <c r="H306" s="71" t="s">
        <v>933</v>
      </c>
      <c r="I306" s="72"/>
      <c r="J306" s="72"/>
      <c r="K306" s="71" t="s">
        <v>933</v>
      </c>
      <c r="L306" s="75">
        <v>1</v>
      </c>
      <c r="M306" s="76">
        <v>3780.5322265625</v>
      </c>
      <c r="N306" s="76">
        <v>6401.7685546875</v>
      </c>
      <c r="O306" s="77"/>
      <c r="P306" s="78"/>
      <c r="Q306" s="78"/>
      <c r="R306" s="86"/>
      <c r="S306" s="48">
        <v>0</v>
      </c>
      <c r="T306" s="48">
        <v>1</v>
      </c>
      <c r="U306" s="49">
        <v>0</v>
      </c>
      <c r="V306" s="49">
        <v>0.004608</v>
      </c>
      <c r="W306" s="49">
        <v>0.000102</v>
      </c>
      <c r="X306" s="49">
        <v>0.422139</v>
      </c>
      <c r="Y306" s="49">
        <v>0</v>
      </c>
      <c r="Z306" s="49">
        <v>0</v>
      </c>
      <c r="AA306" s="73">
        <v>306</v>
      </c>
      <c r="AB306" s="73"/>
      <c r="AC306" s="74"/>
      <c r="AD306" s="80" t="s">
        <v>1495</v>
      </c>
      <c r="AE306" s="85" t="s">
        <v>1367</v>
      </c>
      <c r="AF306" s="80" t="s">
        <v>933</v>
      </c>
      <c r="AG306" s="80" t="s">
        <v>203</v>
      </c>
      <c r="AH306" s="80" t="s">
        <v>203</v>
      </c>
      <c r="AI306" s="80"/>
      <c r="AJ306" s="80"/>
      <c r="AK306" s="80"/>
      <c r="AL306" s="80"/>
      <c r="AM306" s="80">
        <v>0</v>
      </c>
      <c r="AN306" s="80">
        <v>0</v>
      </c>
      <c r="AO306" s="80"/>
      <c r="AP306" s="80"/>
      <c r="AQ306" s="80"/>
      <c r="AR306" s="80"/>
      <c r="AS306" s="80"/>
      <c r="AT306" s="80"/>
      <c r="AU306" s="83">
        <v>43489.594293981485</v>
      </c>
      <c r="AV306" s="85" t="s">
        <v>1367</v>
      </c>
      <c r="AW306" s="80" t="str">
        <f>REPLACE(INDEX(GroupVertices[Group],MATCH(Vertices[[#This Row],[Vertex]],GroupVertices[Vertex],0)),1,1,"")</f>
        <v>1</v>
      </c>
      <c r="AX306" s="48">
        <v>0</v>
      </c>
      <c r="AY306" s="49">
        <v>0</v>
      </c>
      <c r="AZ306" s="48">
        <v>0</v>
      </c>
      <c r="BA306" s="49">
        <v>0</v>
      </c>
      <c r="BB306" s="48">
        <v>0</v>
      </c>
      <c r="BC306" s="49">
        <v>0</v>
      </c>
      <c r="BD306" s="48">
        <v>14</v>
      </c>
      <c r="BE306" s="49">
        <v>100</v>
      </c>
      <c r="BF306" s="48">
        <v>14</v>
      </c>
      <c r="BG306" s="48"/>
      <c r="BH306" s="48"/>
      <c r="BI306" s="48"/>
      <c r="BJ306" s="48"/>
      <c r="BK306" s="48"/>
      <c r="BL306" s="48"/>
      <c r="BM306" s="121" t="s">
        <v>2827</v>
      </c>
      <c r="BN306" s="121" t="s">
        <v>2827</v>
      </c>
      <c r="BO306" s="121" t="s">
        <v>3092</v>
      </c>
      <c r="BP306" s="121" t="s">
        <v>3092</v>
      </c>
      <c r="BQ306" s="2"/>
      <c r="BR306" s="3"/>
      <c r="BS306" s="3"/>
      <c r="BT306" s="3"/>
      <c r="BU306" s="3"/>
    </row>
    <row r="307" spans="1:73" ht="15">
      <c r="A307" s="66" t="s">
        <v>540</v>
      </c>
      <c r="B307" s="67"/>
      <c r="C307" s="67"/>
      <c r="D307" s="68">
        <v>200</v>
      </c>
      <c r="E307" s="70"/>
      <c r="F307" s="67"/>
      <c r="G307" s="67"/>
      <c r="H307" s="71" t="s">
        <v>934</v>
      </c>
      <c r="I307" s="72"/>
      <c r="J307" s="72"/>
      <c r="K307" s="71" t="s">
        <v>934</v>
      </c>
      <c r="L307" s="75">
        <v>1</v>
      </c>
      <c r="M307" s="76">
        <v>2772.1015625</v>
      </c>
      <c r="N307" s="76">
        <v>8791.556640625</v>
      </c>
      <c r="O307" s="77"/>
      <c r="P307" s="78"/>
      <c r="Q307" s="78"/>
      <c r="R307" s="86"/>
      <c r="S307" s="48">
        <v>0</v>
      </c>
      <c r="T307" s="48">
        <v>1</v>
      </c>
      <c r="U307" s="49">
        <v>0</v>
      </c>
      <c r="V307" s="49">
        <v>0.004608</v>
      </c>
      <c r="W307" s="49">
        <v>0.000102</v>
      </c>
      <c r="X307" s="49">
        <v>0.422139</v>
      </c>
      <c r="Y307" s="49">
        <v>0</v>
      </c>
      <c r="Z307" s="49">
        <v>0</v>
      </c>
      <c r="AA307" s="73">
        <v>307</v>
      </c>
      <c r="AB307" s="73"/>
      <c r="AC307" s="74"/>
      <c r="AD307" s="80" t="s">
        <v>1495</v>
      </c>
      <c r="AE307" s="85" t="s">
        <v>1368</v>
      </c>
      <c r="AF307" s="80" t="s">
        <v>934</v>
      </c>
      <c r="AG307" s="80" t="s">
        <v>203</v>
      </c>
      <c r="AH307" s="80" t="s">
        <v>203</v>
      </c>
      <c r="AI307" s="80"/>
      <c r="AJ307" s="80"/>
      <c r="AK307" s="80"/>
      <c r="AL307" s="80"/>
      <c r="AM307" s="80">
        <v>0</v>
      </c>
      <c r="AN307" s="80">
        <v>0</v>
      </c>
      <c r="AO307" s="80"/>
      <c r="AP307" s="80"/>
      <c r="AQ307" s="80"/>
      <c r="AR307" s="80"/>
      <c r="AS307" s="80"/>
      <c r="AT307" s="80"/>
      <c r="AU307" s="83">
        <v>43489.590844907405</v>
      </c>
      <c r="AV307" s="85" t="s">
        <v>1368</v>
      </c>
      <c r="AW307" s="80" t="str">
        <f>REPLACE(INDEX(GroupVertices[Group],MATCH(Vertices[[#This Row],[Vertex]],GroupVertices[Vertex],0)),1,1,"")</f>
        <v>1</v>
      </c>
      <c r="AX307" s="48">
        <v>5</v>
      </c>
      <c r="AY307" s="49">
        <v>4.273504273504273</v>
      </c>
      <c r="AZ307" s="48">
        <v>4</v>
      </c>
      <c r="BA307" s="49">
        <v>3.4188034188034186</v>
      </c>
      <c r="BB307" s="48">
        <v>0</v>
      </c>
      <c r="BC307" s="49">
        <v>0</v>
      </c>
      <c r="BD307" s="48">
        <v>108</v>
      </c>
      <c r="BE307" s="49">
        <v>92.3076923076923</v>
      </c>
      <c r="BF307" s="48">
        <v>117</v>
      </c>
      <c r="BG307" s="48"/>
      <c r="BH307" s="48"/>
      <c r="BI307" s="48"/>
      <c r="BJ307" s="48"/>
      <c r="BK307" s="48"/>
      <c r="BL307" s="48"/>
      <c r="BM307" s="121" t="s">
        <v>2828</v>
      </c>
      <c r="BN307" s="121" t="s">
        <v>2828</v>
      </c>
      <c r="BO307" s="121" t="s">
        <v>3093</v>
      </c>
      <c r="BP307" s="121" t="s">
        <v>3093</v>
      </c>
      <c r="BQ307" s="2"/>
      <c r="BR307" s="3"/>
      <c r="BS307" s="3"/>
      <c r="BT307" s="3"/>
      <c r="BU307" s="3"/>
    </row>
    <row r="308" spans="1:73" ht="409.5">
      <c r="A308" s="66" t="s">
        <v>541</v>
      </c>
      <c r="B308" s="67"/>
      <c r="C308" s="67"/>
      <c r="D308" s="68">
        <v>210.95890410958904</v>
      </c>
      <c r="E308" s="70"/>
      <c r="F308" s="100" t="s">
        <v>1059</v>
      </c>
      <c r="G308" s="67"/>
      <c r="H308" s="50" t="s">
        <v>935</v>
      </c>
      <c r="I308" s="72"/>
      <c r="J308" s="72"/>
      <c r="K308" s="50" t="s">
        <v>935</v>
      </c>
      <c r="L308" s="75">
        <v>11.670224119530417</v>
      </c>
      <c r="M308" s="76">
        <v>4559.89111328125</v>
      </c>
      <c r="N308" s="76">
        <v>7469.3994140625</v>
      </c>
      <c r="O308" s="77"/>
      <c r="P308" s="78"/>
      <c r="Q308" s="78"/>
      <c r="R308" s="86"/>
      <c r="S308" s="48">
        <v>0</v>
      </c>
      <c r="T308" s="48">
        <v>1</v>
      </c>
      <c r="U308" s="49">
        <v>0</v>
      </c>
      <c r="V308" s="49">
        <v>0.004608</v>
      </c>
      <c r="W308" s="49">
        <v>0.000102</v>
      </c>
      <c r="X308" s="49">
        <v>0.422139</v>
      </c>
      <c r="Y308" s="49">
        <v>0</v>
      </c>
      <c r="Z308" s="49">
        <v>0</v>
      </c>
      <c r="AA308" s="73">
        <v>308</v>
      </c>
      <c r="AB308" s="73"/>
      <c r="AC308" s="74"/>
      <c r="AD308" s="80" t="s">
        <v>1495</v>
      </c>
      <c r="AE308" s="85" t="s">
        <v>1369</v>
      </c>
      <c r="AF308" s="80" t="s">
        <v>935</v>
      </c>
      <c r="AG308" s="80" t="s">
        <v>203</v>
      </c>
      <c r="AH308" s="80" t="s">
        <v>203</v>
      </c>
      <c r="AI308" s="80"/>
      <c r="AJ308" s="80"/>
      <c r="AK308" s="85" t="s">
        <v>1059</v>
      </c>
      <c r="AL308" s="80"/>
      <c r="AM308" s="80">
        <v>1</v>
      </c>
      <c r="AN308" s="80">
        <v>0</v>
      </c>
      <c r="AO308" s="80"/>
      <c r="AP308" s="80"/>
      <c r="AQ308" s="80"/>
      <c r="AR308" s="80" t="s">
        <v>1044</v>
      </c>
      <c r="AS308" s="85" t="s">
        <v>1059</v>
      </c>
      <c r="AT308" s="80"/>
      <c r="AU308" s="83">
        <v>43489.580775462964</v>
      </c>
      <c r="AV308" s="85" t="s">
        <v>1369</v>
      </c>
      <c r="AW308" s="80" t="str">
        <f>REPLACE(INDEX(GroupVertices[Group],MATCH(Vertices[[#This Row],[Vertex]],GroupVertices[Vertex],0)),1,1,"")</f>
        <v>1</v>
      </c>
      <c r="AX308" s="48">
        <v>3</v>
      </c>
      <c r="AY308" s="49">
        <v>5.357142857142857</v>
      </c>
      <c r="AZ308" s="48">
        <v>5</v>
      </c>
      <c r="BA308" s="49">
        <v>8.928571428571429</v>
      </c>
      <c r="BB308" s="48">
        <v>0</v>
      </c>
      <c r="BC308" s="49">
        <v>0</v>
      </c>
      <c r="BD308" s="48">
        <v>48</v>
      </c>
      <c r="BE308" s="49">
        <v>85.71428571428571</v>
      </c>
      <c r="BF308" s="48">
        <v>56</v>
      </c>
      <c r="BG308" s="48"/>
      <c r="BH308" s="48"/>
      <c r="BI308" s="48"/>
      <c r="BJ308" s="48"/>
      <c r="BK308" s="48"/>
      <c r="BL308" s="48"/>
      <c r="BM308" s="121" t="s">
        <v>2829</v>
      </c>
      <c r="BN308" s="121" t="s">
        <v>2829</v>
      </c>
      <c r="BO308" s="121" t="s">
        <v>3094</v>
      </c>
      <c r="BP308" s="121" t="s">
        <v>3094</v>
      </c>
      <c r="BQ308" s="2"/>
      <c r="BR308" s="3"/>
      <c r="BS308" s="3"/>
      <c r="BT308" s="3"/>
      <c r="BU308" s="3"/>
    </row>
    <row r="309" spans="1:73" ht="15">
      <c r="A309" s="66" t="s">
        <v>542</v>
      </c>
      <c r="B309" s="67"/>
      <c r="C309" s="67"/>
      <c r="D309" s="68">
        <v>200</v>
      </c>
      <c r="E309" s="70"/>
      <c r="F309" s="67"/>
      <c r="G309" s="67"/>
      <c r="H309" s="71" t="s">
        <v>936</v>
      </c>
      <c r="I309" s="72"/>
      <c r="J309" s="72"/>
      <c r="K309" s="71" t="s">
        <v>936</v>
      </c>
      <c r="L309" s="75">
        <v>1</v>
      </c>
      <c r="M309" s="76">
        <v>3952.5146484375</v>
      </c>
      <c r="N309" s="76">
        <v>6647.68994140625</v>
      </c>
      <c r="O309" s="77"/>
      <c r="P309" s="78"/>
      <c r="Q309" s="78"/>
      <c r="R309" s="86"/>
      <c r="S309" s="48">
        <v>0</v>
      </c>
      <c r="T309" s="48">
        <v>1</v>
      </c>
      <c r="U309" s="49">
        <v>0</v>
      </c>
      <c r="V309" s="49">
        <v>0.004608</v>
      </c>
      <c r="W309" s="49">
        <v>0.000102</v>
      </c>
      <c r="X309" s="49">
        <v>0.422139</v>
      </c>
      <c r="Y309" s="49">
        <v>0</v>
      </c>
      <c r="Z309" s="49">
        <v>0</v>
      </c>
      <c r="AA309" s="73">
        <v>309</v>
      </c>
      <c r="AB309" s="73"/>
      <c r="AC309" s="74"/>
      <c r="AD309" s="80" t="s">
        <v>1495</v>
      </c>
      <c r="AE309" s="85" t="s">
        <v>1370</v>
      </c>
      <c r="AF309" s="80" t="s">
        <v>936</v>
      </c>
      <c r="AG309" s="80" t="s">
        <v>203</v>
      </c>
      <c r="AH309" s="80" t="s">
        <v>203</v>
      </c>
      <c r="AI309" s="80"/>
      <c r="AJ309" s="80"/>
      <c r="AK309" s="80"/>
      <c r="AL309" s="80"/>
      <c r="AM309" s="80">
        <v>0</v>
      </c>
      <c r="AN309" s="80">
        <v>0</v>
      </c>
      <c r="AO309" s="80"/>
      <c r="AP309" s="80"/>
      <c r="AQ309" s="80"/>
      <c r="AR309" s="80"/>
      <c r="AS309" s="80"/>
      <c r="AT309" s="80"/>
      <c r="AU309" s="83">
        <v>43489.58045138889</v>
      </c>
      <c r="AV309" s="85" t="s">
        <v>1370</v>
      </c>
      <c r="AW309" s="80" t="str">
        <f>REPLACE(INDEX(GroupVertices[Group],MATCH(Vertices[[#This Row],[Vertex]],GroupVertices[Vertex],0)),1,1,"")</f>
        <v>1</v>
      </c>
      <c r="AX309" s="48">
        <v>0</v>
      </c>
      <c r="AY309" s="49">
        <v>0</v>
      </c>
      <c r="AZ309" s="48">
        <v>0</v>
      </c>
      <c r="BA309" s="49">
        <v>0</v>
      </c>
      <c r="BB309" s="48">
        <v>0</v>
      </c>
      <c r="BC309" s="49">
        <v>0</v>
      </c>
      <c r="BD309" s="48">
        <v>6</v>
      </c>
      <c r="BE309" s="49">
        <v>100</v>
      </c>
      <c r="BF309" s="48">
        <v>6</v>
      </c>
      <c r="BG309" s="48"/>
      <c r="BH309" s="48"/>
      <c r="BI309" s="48"/>
      <c r="BJ309" s="48"/>
      <c r="BK309" s="48"/>
      <c r="BL309" s="48"/>
      <c r="BM309" s="121" t="s">
        <v>2830</v>
      </c>
      <c r="BN309" s="121" t="s">
        <v>2830</v>
      </c>
      <c r="BO309" s="121" t="s">
        <v>3095</v>
      </c>
      <c r="BP309" s="121" t="s">
        <v>3095</v>
      </c>
      <c r="BQ309" s="2"/>
      <c r="BR309" s="3"/>
      <c r="BS309" s="3"/>
      <c r="BT309" s="3"/>
      <c r="BU309" s="3"/>
    </row>
    <row r="310" spans="1:73" ht="15">
      <c r="A310" s="66" t="s">
        <v>543</v>
      </c>
      <c r="B310" s="67"/>
      <c r="C310" s="67"/>
      <c r="D310" s="68">
        <v>232.87671232876713</v>
      </c>
      <c r="E310" s="70"/>
      <c r="F310" s="67"/>
      <c r="G310" s="67"/>
      <c r="H310" s="71" t="s">
        <v>937</v>
      </c>
      <c r="I310" s="72"/>
      <c r="J310" s="72"/>
      <c r="K310" s="71" t="s">
        <v>937</v>
      </c>
      <c r="L310" s="75">
        <v>33.01067235859125</v>
      </c>
      <c r="M310" s="76">
        <v>4128.77783203125</v>
      </c>
      <c r="N310" s="76">
        <v>6421.8525390625</v>
      </c>
      <c r="O310" s="77"/>
      <c r="P310" s="78"/>
      <c r="Q310" s="78"/>
      <c r="R310" s="86"/>
      <c r="S310" s="48">
        <v>0</v>
      </c>
      <c r="T310" s="48">
        <v>1</v>
      </c>
      <c r="U310" s="49">
        <v>0</v>
      </c>
      <c r="V310" s="49">
        <v>0.004608</v>
      </c>
      <c r="W310" s="49">
        <v>0.000102</v>
      </c>
      <c r="X310" s="49">
        <v>0.422139</v>
      </c>
      <c r="Y310" s="49">
        <v>0</v>
      </c>
      <c r="Z310" s="49">
        <v>0</v>
      </c>
      <c r="AA310" s="73">
        <v>310</v>
      </c>
      <c r="AB310" s="73"/>
      <c r="AC310" s="74"/>
      <c r="AD310" s="80" t="s">
        <v>1495</v>
      </c>
      <c r="AE310" s="85" t="s">
        <v>1371</v>
      </c>
      <c r="AF310" s="80" t="s">
        <v>937</v>
      </c>
      <c r="AG310" s="80" t="s">
        <v>203</v>
      </c>
      <c r="AH310" s="80" t="s">
        <v>203</v>
      </c>
      <c r="AI310" s="80"/>
      <c r="AJ310" s="80"/>
      <c r="AK310" s="80"/>
      <c r="AL310" s="80"/>
      <c r="AM310" s="80">
        <v>3</v>
      </c>
      <c r="AN310" s="80">
        <v>0</v>
      </c>
      <c r="AO310" s="80"/>
      <c r="AP310" s="80"/>
      <c r="AQ310" s="80"/>
      <c r="AR310" s="80"/>
      <c r="AS310" s="80"/>
      <c r="AT310" s="80"/>
      <c r="AU310" s="83">
        <v>43489.57880787037</v>
      </c>
      <c r="AV310" s="85" t="s">
        <v>1371</v>
      </c>
      <c r="AW310" s="80" t="str">
        <f>REPLACE(INDEX(GroupVertices[Group],MATCH(Vertices[[#This Row],[Vertex]],GroupVertices[Vertex],0)),1,1,"")</f>
        <v>1</v>
      </c>
      <c r="AX310" s="48">
        <v>1</v>
      </c>
      <c r="AY310" s="49">
        <v>3.7037037037037037</v>
      </c>
      <c r="AZ310" s="48">
        <v>0</v>
      </c>
      <c r="BA310" s="49">
        <v>0</v>
      </c>
      <c r="BB310" s="48">
        <v>0</v>
      </c>
      <c r="BC310" s="49">
        <v>0</v>
      </c>
      <c r="BD310" s="48">
        <v>26</v>
      </c>
      <c r="BE310" s="49">
        <v>96.29629629629629</v>
      </c>
      <c r="BF310" s="48">
        <v>27</v>
      </c>
      <c r="BG310" s="48"/>
      <c r="BH310" s="48"/>
      <c r="BI310" s="48"/>
      <c r="BJ310" s="48"/>
      <c r="BK310" s="48"/>
      <c r="BL310" s="48"/>
      <c r="BM310" s="121" t="s">
        <v>2831</v>
      </c>
      <c r="BN310" s="121" t="s">
        <v>2831</v>
      </c>
      <c r="BO310" s="121" t="s">
        <v>3096</v>
      </c>
      <c r="BP310" s="121" t="s">
        <v>3096</v>
      </c>
      <c r="BQ310" s="2"/>
      <c r="BR310" s="3"/>
      <c r="BS310" s="3"/>
      <c r="BT310" s="3"/>
      <c r="BU310" s="3"/>
    </row>
    <row r="311" spans="1:73" ht="15">
      <c r="A311" s="66" t="s">
        <v>544</v>
      </c>
      <c r="B311" s="67"/>
      <c r="C311" s="67"/>
      <c r="D311" s="68">
        <v>210.95890410958904</v>
      </c>
      <c r="E311" s="70"/>
      <c r="F311" s="67"/>
      <c r="G311" s="67"/>
      <c r="H311" s="71" t="s">
        <v>938</v>
      </c>
      <c r="I311" s="72"/>
      <c r="J311" s="72"/>
      <c r="K311" s="71" t="s">
        <v>938</v>
      </c>
      <c r="L311" s="75">
        <v>11.670224119530417</v>
      </c>
      <c r="M311" s="76">
        <v>1578.1292724609375</v>
      </c>
      <c r="N311" s="76">
        <v>7365.33837890625</v>
      </c>
      <c r="O311" s="77"/>
      <c r="P311" s="78"/>
      <c r="Q311" s="78"/>
      <c r="R311" s="86"/>
      <c r="S311" s="48">
        <v>0</v>
      </c>
      <c r="T311" s="48">
        <v>2</v>
      </c>
      <c r="U311" s="49">
        <v>0</v>
      </c>
      <c r="V311" s="49">
        <v>0.00463</v>
      </c>
      <c r="W311" s="49">
        <v>0.000114</v>
      </c>
      <c r="X311" s="49">
        <v>0.702057</v>
      </c>
      <c r="Y311" s="49">
        <v>0.5</v>
      </c>
      <c r="Z311" s="49">
        <v>0</v>
      </c>
      <c r="AA311" s="73">
        <v>311</v>
      </c>
      <c r="AB311" s="73"/>
      <c r="AC311" s="74"/>
      <c r="AD311" s="80" t="s">
        <v>1495</v>
      </c>
      <c r="AE311" s="85" t="s">
        <v>1372</v>
      </c>
      <c r="AF311" s="80" t="s">
        <v>938</v>
      </c>
      <c r="AG311" s="80" t="s">
        <v>203</v>
      </c>
      <c r="AH311" s="80" t="s">
        <v>203</v>
      </c>
      <c r="AI311" s="80"/>
      <c r="AJ311" s="80"/>
      <c r="AK311" s="80"/>
      <c r="AL311" s="80"/>
      <c r="AM311" s="80">
        <v>1</v>
      </c>
      <c r="AN311" s="80">
        <v>0</v>
      </c>
      <c r="AO311" s="80"/>
      <c r="AP311" s="80"/>
      <c r="AQ311" s="80"/>
      <c r="AR311" s="80"/>
      <c r="AS311" s="80"/>
      <c r="AT311" s="80"/>
      <c r="AU311" s="83">
        <v>43489.577881944446</v>
      </c>
      <c r="AV311" s="85" t="s">
        <v>1372</v>
      </c>
      <c r="AW311" s="80" t="str">
        <f>REPLACE(INDEX(GroupVertices[Group],MATCH(Vertices[[#This Row],[Vertex]],GroupVertices[Vertex],0)),1,1,"")</f>
        <v>1</v>
      </c>
      <c r="AX311" s="48">
        <v>1</v>
      </c>
      <c r="AY311" s="49">
        <v>33.333333333333336</v>
      </c>
      <c r="AZ311" s="48">
        <v>0</v>
      </c>
      <c r="BA311" s="49">
        <v>0</v>
      </c>
      <c r="BB311" s="48">
        <v>0</v>
      </c>
      <c r="BC311" s="49">
        <v>0</v>
      </c>
      <c r="BD311" s="48">
        <v>2</v>
      </c>
      <c r="BE311" s="49">
        <v>66.66666666666667</v>
      </c>
      <c r="BF311" s="48">
        <v>3</v>
      </c>
      <c r="BG311" s="48"/>
      <c r="BH311" s="48"/>
      <c r="BI311" s="48"/>
      <c r="BJ311" s="48"/>
      <c r="BK311" s="48"/>
      <c r="BL311" s="48"/>
      <c r="BM311" s="121" t="s">
        <v>2832</v>
      </c>
      <c r="BN311" s="121" t="s">
        <v>2832</v>
      </c>
      <c r="BO311" s="121" t="s">
        <v>3097</v>
      </c>
      <c r="BP311" s="121" t="s">
        <v>3097</v>
      </c>
      <c r="BQ311" s="2"/>
      <c r="BR311" s="3"/>
      <c r="BS311" s="3"/>
      <c r="BT311" s="3"/>
      <c r="BU311" s="3"/>
    </row>
    <row r="312" spans="1:73" ht="15">
      <c r="A312" s="66" t="s">
        <v>586</v>
      </c>
      <c r="B312" s="67"/>
      <c r="C312" s="67"/>
      <c r="D312" s="68">
        <v>342.4657534246575</v>
      </c>
      <c r="E312" s="70"/>
      <c r="F312" s="67"/>
      <c r="G312" s="67"/>
      <c r="H312" s="71" t="s">
        <v>980</v>
      </c>
      <c r="I312" s="72"/>
      <c r="J312" s="72"/>
      <c r="K312" s="71" t="s">
        <v>980</v>
      </c>
      <c r="L312" s="75">
        <v>139.71291355389542</v>
      </c>
      <c r="M312" s="76">
        <v>2355.512451171875</v>
      </c>
      <c r="N312" s="76">
        <v>8054.16455078125</v>
      </c>
      <c r="O312" s="77"/>
      <c r="P312" s="78"/>
      <c r="Q312" s="78"/>
      <c r="R312" s="86"/>
      <c r="S312" s="48">
        <v>3</v>
      </c>
      <c r="T312" s="48">
        <v>1</v>
      </c>
      <c r="U312" s="49">
        <v>3</v>
      </c>
      <c r="V312" s="49">
        <v>0.004673</v>
      </c>
      <c r="W312" s="49">
        <v>0.000132</v>
      </c>
      <c r="X312" s="49">
        <v>1.317262</v>
      </c>
      <c r="Y312" s="49">
        <v>0.25</v>
      </c>
      <c r="Z312" s="49">
        <v>0</v>
      </c>
      <c r="AA312" s="73">
        <v>312</v>
      </c>
      <c r="AB312" s="73"/>
      <c r="AC312" s="74"/>
      <c r="AD312" s="80" t="s">
        <v>1495</v>
      </c>
      <c r="AE312" s="85" t="s">
        <v>1414</v>
      </c>
      <c r="AF312" s="80" t="s">
        <v>980</v>
      </c>
      <c r="AG312" s="80" t="s">
        <v>203</v>
      </c>
      <c r="AH312" s="80" t="s">
        <v>203</v>
      </c>
      <c r="AI312" s="80"/>
      <c r="AJ312" s="80"/>
      <c r="AK312" s="80"/>
      <c r="AL312" s="80"/>
      <c r="AM312" s="80">
        <v>13</v>
      </c>
      <c r="AN312" s="80">
        <v>3</v>
      </c>
      <c r="AO312" s="80"/>
      <c r="AP312" s="80"/>
      <c r="AQ312" s="80"/>
      <c r="AR312" s="80"/>
      <c r="AS312" s="80"/>
      <c r="AT312" s="80"/>
      <c r="AU312" s="83">
        <v>43489.52670138889</v>
      </c>
      <c r="AV312" s="85" t="s">
        <v>1414</v>
      </c>
      <c r="AW312" s="80" t="str">
        <f>REPLACE(INDEX(GroupVertices[Group],MATCH(Vertices[[#This Row],[Vertex]],GroupVertices[Vertex],0)),1,1,"")</f>
        <v>1</v>
      </c>
      <c r="AX312" s="48">
        <v>2</v>
      </c>
      <c r="AY312" s="49">
        <v>10</v>
      </c>
      <c r="AZ312" s="48">
        <v>1</v>
      </c>
      <c r="BA312" s="49">
        <v>5</v>
      </c>
      <c r="BB312" s="48">
        <v>0</v>
      </c>
      <c r="BC312" s="49">
        <v>0</v>
      </c>
      <c r="BD312" s="48">
        <v>17</v>
      </c>
      <c r="BE312" s="49">
        <v>85</v>
      </c>
      <c r="BF312" s="48">
        <v>20</v>
      </c>
      <c r="BG312" s="48"/>
      <c r="BH312" s="48"/>
      <c r="BI312" s="48"/>
      <c r="BJ312" s="48"/>
      <c r="BK312" s="48"/>
      <c r="BL312" s="48"/>
      <c r="BM312" s="121" t="s">
        <v>2833</v>
      </c>
      <c r="BN312" s="121" t="s">
        <v>2833</v>
      </c>
      <c r="BO312" s="121" t="s">
        <v>3098</v>
      </c>
      <c r="BP312" s="121" t="s">
        <v>3098</v>
      </c>
      <c r="BQ312" s="2"/>
      <c r="BR312" s="3"/>
      <c r="BS312" s="3"/>
      <c r="BT312" s="3"/>
      <c r="BU312" s="3"/>
    </row>
    <row r="313" spans="1:73" ht="15">
      <c r="A313" s="66" t="s">
        <v>545</v>
      </c>
      <c r="B313" s="67"/>
      <c r="C313" s="67"/>
      <c r="D313" s="68">
        <v>210.95890410958904</v>
      </c>
      <c r="E313" s="70"/>
      <c r="F313" s="67"/>
      <c r="G313" s="67"/>
      <c r="H313" s="71" t="s">
        <v>939</v>
      </c>
      <c r="I313" s="72"/>
      <c r="J313" s="72"/>
      <c r="K313" s="71" t="s">
        <v>939</v>
      </c>
      <c r="L313" s="75">
        <v>11.670224119530417</v>
      </c>
      <c r="M313" s="76">
        <v>2335.682861328125</v>
      </c>
      <c r="N313" s="76">
        <v>7494.296875</v>
      </c>
      <c r="O313" s="77"/>
      <c r="P313" s="78"/>
      <c r="Q313" s="78"/>
      <c r="R313" s="86"/>
      <c r="S313" s="48">
        <v>0</v>
      </c>
      <c r="T313" s="48">
        <v>2</v>
      </c>
      <c r="U313" s="49">
        <v>0</v>
      </c>
      <c r="V313" s="49">
        <v>0.00463</v>
      </c>
      <c r="W313" s="49">
        <v>0.000121</v>
      </c>
      <c r="X313" s="49">
        <v>0.677137</v>
      </c>
      <c r="Y313" s="49">
        <v>0.5</v>
      </c>
      <c r="Z313" s="49">
        <v>0</v>
      </c>
      <c r="AA313" s="73">
        <v>313</v>
      </c>
      <c r="AB313" s="73"/>
      <c r="AC313" s="74"/>
      <c r="AD313" s="80" t="s">
        <v>1495</v>
      </c>
      <c r="AE313" s="85" t="s">
        <v>1373</v>
      </c>
      <c r="AF313" s="80" t="s">
        <v>939</v>
      </c>
      <c r="AG313" s="80" t="s">
        <v>203</v>
      </c>
      <c r="AH313" s="80" t="s">
        <v>203</v>
      </c>
      <c r="AI313" s="80"/>
      <c r="AJ313" s="80"/>
      <c r="AK313" s="80"/>
      <c r="AL313" s="80"/>
      <c r="AM313" s="80">
        <v>1</v>
      </c>
      <c r="AN313" s="80">
        <v>0</v>
      </c>
      <c r="AO313" s="80"/>
      <c r="AP313" s="80"/>
      <c r="AQ313" s="80"/>
      <c r="AR313" s="80"/>
      <c r="AS313" s="80"/>
      <c r="AT313" s="80"/>
      <c r="AU313" s="83">
        <v>43489.57234953704</v>
      </c>
      <c r="AV313" s="85" t="s">
        <v>1373</v>
      </c>
      <c r="AW313" s="80" t="str">
        <f>REPLACE(INDEX(GroupVertices[Group],MATCH(Vertices[[#This Row],[Vertex]],GroupVertices[Vertex],0)),1,1,"")</f>
        <v>1</v>
      </c>
      <c r="AX313" s="48">
        <v>1</v>
      </c>
      <c r="AY313" s="49">
        <v>3.3333333333333335</v>
      </c>
      <c r="AZ313" s="48">
        <v>1</v>
      </c>
      <c r="BA313" s="49">
        <v>3.3333333333333335</v>
      </c>
      <c r="BB313" s="48">
        <v>0</v>
      </c>
      <c r="BC313" s="49">
        <v>0</v>
      </c>
      <c r="BD313" s="48">
        <v>28</v>
      </c>
      <c r="BE313" s="49">
        <v>93.33333333333333</v>
      </c>
      <c r="BF313" s="48">
        <v>30</v>
      </c>
      <c r="BG313" s="48"/>
      <c r="BH313" s="48"/>
      <c r="BI313" s="48"/>
      <c r="BJ313" s="48"/>
      <c r="BK313" s="48"/>
      <c r="BL313" s="48"/>
      <c r="BM313" s="121" t="s">
        <v>3270</v>
      </c>
      <c r="BN313" s="121" t="s">
        <v>3270</v>
      </c>
      <c r="BO313" s="121" t="s">
        <v>3332</v>
      </c>
      <c r="BP313" s="121" t="s">
        <v>3332</v>
      </c>
      <c r="BQ313" s="2"/>
      <c r="BR313" s="3"/>
      <c r="BS313" s="3"/>
      <c r="BT313" s="3"/>
      <c r="BU313" s="3"/>
    </row>
    <row r="314" spans="1:73" ht="409.5">
      <c r="A314" s="66" t="s">
        <v>546</v>
      </c>
      <c r="B314" s="67"/>
      <c r="C314" s="67"/>
      <c r="D314" s="68">
        <v>210.95890410958904</v>
      </c>
      <c r="E314" s="70"/>
      <c r="F314" s="100" t="s">
        <v>1076</v>
      </c>
      <c r="G314" s="67"/>
      <c r="H314" s="50" t="s">
        <v>940</v>
      </c>
      <c r="I314" s="72"/>
      <c r="J314" s="72"/>
      <c r="K314" s="50" t="s">
        <v>940</v>
      </c>
      <c r="L314" s="75">
        <v>11.670224119530417</v>
      </c>
      <c r="M314" s="76">
        <v>1818.198486328125</v>
      </c>
      <c r="N314" s="76">
        <v>8146.36328125</v>
      </c>
      <c r="O314" s="77"/>
      <c r="P314" s="78"/>
      <c r="Q314" s="78"/>
      <c r="R314" s="86"/>
      <c r="S314" s="48">
        <v>0</v>
      </c>
      <c r="T314" s="48">
        <v>1</v>
      </c>
      <c r="U314" s="49">
        <v>0</v>
      </c>
      <c r="V314" s="49">
        <v>0.004608</v>
      </c>
      <c r="W314" s="49">
        <v>0.000102</v>
      </c>
      <c r="X314" s="49">
        <v>0.422139</v>
      </c>
      <c r="Y314" s="49">
        <v>0</v>
      </c>
      <c r="Z314" s="49">
        <v>0</v>
      </c>
      <c r="AA314" s="73">
        <v>314</v>
      </c>
      <c r="AB314" s="73"/>
      <c r="AC314" s="74"/>
      <c r="AD314" s="80" t="s">
        <v>1495</v>
      </c>
      <c r="AE314" s="85" t="s">
        <v>1374</v>
      </c>
      <c r="AF314" s="80" t="s">
        <v>940</v>
      </c>
      <c r="AG314" s="80" t="s">
        <v>203</v>
      </c>
      <c r="AH314" s="80" t="s">
        <v>203</v>
      </c>
      <c r="AI314" s="80"/>
      <c r="AJ314" s="80"/>
      <c r="AK314" s="85" t="s">
        <v>1076</v>
      </c>
      <c r="AL314" s="80"/>
      <c r="AM314" s="80">
        <v>1</v>
      </c>
      <c r="AN314" s="80">
        <v>0</v>
      </c>
      <c r="AO314" s="80"/>
      <c r="AP314" s="80" t="s">
        <v>1025</v>
      </c>
      <c r="AQ314" s="80" t="s">
        <v>1038</v>
      </c>
      <c r="AR314" s="80" t="s">
        <v>1046</v>
      </c>
      <c r="AS314" s="85" t="s">
        <v>1060</v>
      </c>
      <c r="AT314" s="80"/>
      <c r="AU314" s="83">
        <v>43489.571226851855</v>
      </c>
      <c r="AV314" s="85" t="s">
        <v>1374</v>
      </c>
      <c r="AW314" s="80" t="str">
        <f>REPLACE(INDEX(GroupVertices[Group],MATCH(Vertices[[#This Row],[Vertex]],GroupVertices[Vertex],0)),1,1,"")</f>
        <v>1</v>
      </c>
      <c r="AX314" s="48">
        <v>0</v>
      </c>
      <c r="AY314" s="49">
        <v>0</v>
      </c>
      <c r="AZ314" s="48">
        <v>0</v>
      </c>
      <c r="BA314" s="49">
        <v>0</v>
      </c>
      <c r="BB314" s="48">
        <v>0</v>
      </c>
      <c r="BC314" s="49">
        <v>0</v>
      </c>
      <c r="BD314" s="48">
        <v>18</v>
      </c>
      <c r="BE314" s="49">
        <v>100</v>
      </c>
      <c r="BF314" s="48">
        <v>18</v>
      </c>
      <c r="BG314" s="48"/>
      <c r="BH314" s="48"/>
      <c r="BI314" s="48"/>
      <c r="BJ314" s="48"/>
      <c r="BK314" s="48"/>
      <c r="BL314" s="48"/>
      <c r="BM314" s="121" t="s">
        <v>2834</v>
      </c>
      <c r="BN314" s="121" t="s">
        <v>2834</v>
      </c>
      <c r="BO314" s="121" t="s">
        <v>3099</v>
      </c>
      <c r="BP314" s="121" t="s">
        <v>3099</v>
      </c>
      <c r="BQ314" s="2"/>
      <c r="BR314" s="3"/>
      <c r="BS314" s="3"/>
      <c r="BT314" s="3"/>
      <c r="BU314" s="3"/>
    </row>
    <row r="315" spans="1:73" ht="15">
      <c r="A315" s="66" t="s">
        <v>547</v>
      </c>
      <c r="B315" s="67"/>
      <c r="C315" s="67"/>
      <c r="D315" s="68">
        <v>210.95890410958904</v>
      </c>
      <c r="E315" s="70"/>
      <c r="F315" s="67"/>
      <c r="G315" s="67"/>
      <c r="H315" s="71" t="s">
        <v>941</v>
      </c>
      <c r="I315" s="72"/>
      <c r="J315" s="72"/>
      <c r="K315" s="71" t="s">
        <v>941</v>
      </c>
      <c r="L315" s="75">
        <v>11.670224119530417</v>
      </c>
      <c r="M315" s="76">
        <v>2374.8916015625</v>
      </c>
      <c r="N315" s="76">
        <v>6041.74951171875</v>
      </c>
      <c r="O315" s="77"/>
      <c r="P315" s="78"/>
      <c r="Q315" s="78"/>
      <c r="R315" s="86"/>
      <c r="S315" s="48">
        <v>0</v>
      </c>
      <c r="T315" s="48">
        <v>1</v>
      </c>
      <c r="U315" s="49">
        <v>0</v>
      </c>
      <c r="V315" s="49">
        <v>0.004608</v>
      </c>
      <c r="W315" s="49">
        <v>0.000102</v>
      </c>
      <c r="X315" s="49">
        <v>0.422139</v>
      </c>
      <c r="Y315" s="49">
        <v>0</v>
      </c>
      <c r="Z315" s="49">
        <v>0</v>
      </c>
      <c r="AA315" s="73">
        <v>315</v>
      </c>
      <c r="AB315" s="73"/>
      <c r="AC315" s="74"/>
      <c r="AD315" s="80" t="s">
        <v>1495</v>
      </c>
      <c r="AE315" s="85" t="s">
        <v>1375</v>
      </c>
      <c r="AF315" s="80" t="s">
        <v>941</v>
      </c>
      <c r="AG315" s="80" t="s">
        <v>203</v>
      </c>
      <c r="AH315" s="80" t="s">
        <v>203</v>
      </c>
      <c r="AI315" s="80"/>
      <c r="AJ315" s="80"/>
      <c r="AK315" s="80"/>
      <c r="AL315" s="80"/>
      <c r="AM315" s="80">
        <v>1</v>
      </c>
      <c r="AN315" s="80">
        <v>0</v>
      </c>
      <c r="AO315" s="80"/>
      <c r="AP315" s="80"/>
      <c r="AQ315" s="80"/>
      <c r="AR315" s="80"/>
      <c r="AS315" s="80"/>
      <c r="AT315" s="80"/>
      <c r="AU315" s="83">
        <v>43489.57052083333</v>
      </c>
      <c r="AV315" s="85" t="s">
        <v>1375</v>
      </c>
      <c r="AW315" s="80" t="str">
        <f>REPLACE(INDEX(GroupVertices[Group],MATCH(Vertices[[#This Row],[Vertex]],GroupVertices[Vertex],0)),1,1,"")</f>
        <v>1</v>
      </c>
      <c r="AX315" s="48">
        <v>2</v>
      </c>
      <c r="AY315" s="49">
        <v>3.4482758620689653</v>
      </c>
      <c r="AZ315" s="48">
        <v>2</v>
      </c>
      <c r="BA315" s="49">
        <v>3.4482758620689653</v>
      </c>
      <c r="BB315" s="48">
        <v>0</v>
      </c>
      <c r="BC315" s="49">
        <v>0</v>
      </c>
      <c r="BD315" s="48">
        <v>54</v>
      </c>
      <c r="BE315" s="49">
        <v>93.10344827586206</v>
      </c>
      <c r="BF315" s="48">
        <v>58</v>
      </c>
      <c r="BG315" s="48"/>
      <c r="BH315" s="48"/>
      <c r="BI315" s="48"/>
      <c r="BJ315" s="48"/>
      <c r="BK315" s="48"/>
      <c r="BL315" s="48"/>
      <c r="BM315" s="121" t="s">
        <v>3271</v>
      </c>
      <c r="BN315" s="121" t="s">
        <v>3271</v>
      </c>
      <c r="BO315" s="121" t="s">
        <v>3333</v>
      </c>
      <c r="BP315" s="121" t="s">
        <v>3333</v>
      </c>
      <c r="BQ315" s="2"/>
      <c r="BR315" s="3"/>
      <c r="BS315" s="3"/>
      <c r="BT315" s="3"/>
      <c r="BU315" s="3"/>
    </row>
    <row r="316" spans="1:73" ht="15">
      <c r="A316" s="66" t="s">
        <v>548</v>
      </c>
      <c r="B316" s="67"/>
      <c r="C316" s="67"/>
      <c r="D316" s="68">
        <v>200</v>
      </c>
      <c r="E316" s="70"/>
      <c r="F316" s="67"/>
      <c r="G316" s="67"/>
      <c r="H316" s="71" t="s">
        <v>942</v>
      </c>
      <c r="I316" s="72"/>
      <c r="J316" s="72"/>
      <c r="K316" s="71" t="s">
        <v>942</v>
      </c>
      <c r="L316" s="75">
        <v>1</v>
      </c>
      <c r="M316" s="76">
        <v>2274.3955078125</v>
      </c>
      <c r="N316" s="76">
        <v>7835.814453125</v>
      </c>
      <c r="O316" s="77"/>
      <c r="P316" s="78"/>
      <c r="Q316" s="78"/>
      <c r="R316" s="86"/>
      <c r="S316" s="48">
        <v>0</v>
      </c>
      <c r="T316" s="48">
        <v>2</v>
      </c>
      <c r="U316" s="49">
        <v>0</v>
      </c>
      <c r="V316" s="49">
        <v>0.00463</v>
      </c>
      <c r="W316" s="49">
        <v>0.000121</v>
      </c>
      <c r="X316" s="49">
        <v>0.677137</v>
      </c>
      <c r="Y316" s="49">
        <v>0.5</v>
      </c>
      <c r="Z316" s="49">
        <v>0</v>
      </c>
      <c r="AA316" s="73">
        <v>316</v>
      </c>
      <c r="AB316" s="73"/>
      <c r="AC316" s="74"/>
      <c r="AD316" s="80" t="s">
        <v>1495</v>
      </c>
      <c r="AE316" s="85" t="s">
        <v>1376</v>
      </c>
      <c r="AF316" s="80" t="s">
        <v>942</v>
      </c>
      <c r="AG316" s="80" t="s">
        <v>203</v>
      </c>
      <c r="AH316" s="80" t="s">
        <v>203</v>
      </c>
      <c r="AI316" s="80"/>
      <c r="AJ316" s="80"/>
      <c r="AK316" s="80"/>
      <c r="AL316" s="80"/>
      <c r="AM316" s="80">
        <v>0</v>
      </c>
      <c r="AN316" s="80">
        <v>0</v>
      </c>
      <c r="AO316" s="80"/>
      <c r="AP316" s="80"/>
      <c r="AQ316" s="80"/>
      <c r="AR316" s="80"/>
      <c r="AS316" s="80"/>
      <c r="AT316" s="80"/>
      <c r="AU316" s="83">
        <v>43489.57005787037</v>
      </c>
      <c r="AV316" s="85" t="s">
        <v>1376</v>
      </c>
      <c r="AW316" s="80" t="str">
        <f>REPLACE(INDEX(GroupVertices[Group],MATCH(Vertices[[#This Row],[Vertex]],GroupVertices[Vertex],0)),1,1,"")</f>
        <v>1</v>
      </c>
      <c r="AX316" s="48">
        <v>0</v>
      </c>
      <c r="AY316" s="49">
        <v>0</v>
      </c>
      <c r="AZ316" s="48">
        <v>1</v>
      </c>
      <c r="BA316" s="49">
        <v>16.666666666666668</v>
      </c>
      <c r="BB316" s="48">
        <v>0</v>
      </c>
      <c r="BC316" s="49">
        <v>0</v>
      </c>
      <c r="BD316" s="48">
        <v>5</v>
      </c>
      <c r="BE316" s="49">
        <v>83.33333333333333</v>
      </c>
      <c r="BF316" s="48">
        <v>6</v>
      </c>
      <c r="BG316" s="48"/>
      <c r="BH316" s="48"/>
      <c r="BI316" s="48"/>
      <c r="BJ316" s="48"/>
      <c r="BK316" s="48"/>
      <c r="BL316" s="48"/>
      <c r="BM316" s="121" t="s">
        <v>2835</v>
      </c>
      <c r="BN316" s="121" t="s">
        <v>2835</v>
      </c>
      <c r="BO316" s="121" t="s">
        <v>3100</v>
      </c>
      <c r="BP316" s="121" t="s">
        <v>3100</v>
      </c>
      <c r="BQ316" s="2"/>
      <c r="BR316" s="3"/>
      <c r="BS316" s="3"/>
      <c r="BT316" s="3"/>
      <c r="BU316" s="3"/>
    </row>
    <row r="317" spans="1:73" ht="15">
      <c r="A317" s="66" t="s">
        <v>549</v>
      </c>
      <c r="B317" s="67"/>
      <c r="C317" s="67"/>
      <c r="D317" s="68">
        <v>200</v>
      </c>
      <c r="E317" s="70"/>
      <c r="F317" s="67"/>
      <c r="G317" s="67"/>
      <c r="H317" s="71" t="s">
        <v>943</v>
      </c>
      <c r="I317" s="72"/>
      <c r="J317" s="72"/>
      <c r="K317" s="71" t="s">
        <v>943</v>
      </c>
      <c r="L317" s="75">
        <v>1</v>
      </c>
      <c r="M317" s="76">
        <v>2537.939697265625</v>
      </c>
      <c r="N317" s="76">
        <v>7194.3251953125</v>
      </c>
      <c r="O317" s="77"/>
      <c r="P317" s="78"/>
      <c r="Q317" s="78"/>
      <c r="R317" s="86"/>
      <c r="S317" s="48">
        <v>0</v>
      </c>
      <c r="T317" s="48">
        <v>2</v>
      </c>
      <c r="U317" s="49">
        <v>0</v>
      </c>
      <c r="V317" s="49">
        <v>0.00463</v>
      </c>
      <c r="W317" s="49">
        <v>0.000118</v>
      </c>
      <c r="X317" s="49">
        <v>0.680535</v>
      </c>
      <c r="Y317" s="49">
        <v>0.5</v>
      </c>
      <c r="Z317" s="49">
        <v>0</v>
      </c>
      <c r="AA317" s="73">
        <v>317</v>
      </c>
      <c r="AB317" s="73"/>
      <c r="AC317" s="74"/>
      <c r="AD317" s="80" t="s">
        <v>1495</v>
      </c>
      <c r="AE317" s="85" t="s">
        <v>1377</v>
      </c>
      <c r="AF317" s="80" t="s">
        <v>943</v>
      </c>
      <c r="AG317" s="80" t="s">
        <v>203</v>
      </c>
      <c r="AH317" s="80" t="s">
        <v>203</v>
      </c>
      <c r="AI317" s="80"/>
      <c r="AJ317" s="80"/>
      <c r="AK317" s="80"/>
      <c r="AL317" s="80"/>
      <c r="AM317" s="80">
        <v>0</v>
      </c>
      <c r="AN317" s="80">
        <v>0</v>
      </c>
      <c r="AO317" s="80"/>
      <c r="AP317" s="80"/>
      <c r="AQ317" s="80"/>
      <c r="AR317" s="80"/>
      <c r="AS317" s="80"/>
      <c r="AT317" s="80"/>
      <c r="AU317" s="83">
        <v>43489.56866898148</v>
      </c>
      <c r="AV317" s="85" t="s">
        <v>1377</v>
      </c>
      <c r="AW317" s="80" t="str">
        <f>REPLACE(INDEX(GroupVertices[Group],MATCH(Vertices[[#This Row],[Vertex]],GroupVertices[Vertex],0)),1,1,"")</f>
        <v>1</v>
      </c>
      <c r="AX317" s="48">
        <v>2</v>
      </c>
      <c r="AY317" s="49">
        <v>15.384615384615385</v>
      </c>
      <c r="AZ317" s="48">
        <v>1</v>
      </c>
      <c r="BA317" s="49">
        <v>7.6923076923076925</v>
      </c>
      <c r="BB317" s="48">
        <v>0</v>
      </c>
      <c r="BC317" s="49">
        <v>0</v>
      </c>
      <c r="BD317" s="48">
        <v>10</v>
      </c>
      <c r="BE317" s="49">
        <v>76.92307692307692</v>
      </c>
      <c r="BF317" s="48">
        <v>13</v>
      </c>
      <c r="BG317" s="48"/>
      <c r="BH317" s="48"/>
      <c r="BI317" s="48"/>
      <c r="BJ317" s="48"/>
      <c r="BK317" s="48"/>
      <c r="BL317" s="48"/>
      <c r="BM317" s="121" t="s">
        <v>2836</v>
      </c>
      <c r="BN317" s="121" t="s">
        <v>2836</v>
      </c>
      <c r="BO317" s="121" t="s">
        <v>3101</v>
      </c>
      <c r="BP317" s="121" t="s">
        <v>3101</v>
      </c>
      <c r="BQ317" s="2"/>
      <c r="BR317" s="3"/>
      <c r="BS317" s="3"/>
      <c r="BT317" s="3"/>
      <c r="BU317" s="3"/>
    </row>
    <row r="318" spans="1:73" ht="15">
      <c r="A318" s="66" t="s">
        <v>550</v>
      </c>
      <c r="B318" s="67"/>
      <c r="C318" s="67"/>
      <c r="D318" s="68">
        <v>210.95890410958904</v>
      </c>
      <c r="E318" s="70"/>
      <c r="F318" s="67"/>
      <c r="G318" s="67"/>
      <c r="H318" s="71" t="s">
        <v>944</v>
      </c>
      <c r="I318" s="72"/>
      <c r="J318" s="72"/>
      <c r="K318" s="71" t="s">
        <v>944</v>
      </c>
      <c r="L318" s="75">
        <v>11.670224119530417</v>
      </c>
      <c r="M318" s="76">
        <v>2256.503662109375</v>
      </c>
      <c r="N318" s="76">
        <v>6832.72021484375</v>
      </c>
      <c r="O318" s="77"/>
      <c r="P318" s="78"/>
      <c r="Q318" s="78"/>
      <c r="R318" s="86"/>
      <c r="S318" s="48">
        <v>0</v>
      </c>
      <c r="T318" s="48">
        <v>1</v>
      </c>
      <c r="U318" s="49">
        <v>0</v>
      </c>
      <c r="V318" s="49">
        <v>0.004608</v>
      </c>
      <c r="W318" s="49">
        <v>0.000102</v>
      </c>
      <c r="X318" s="49">
        <v>0.422139</v>
      </c>
      <c r="Y318" s="49">
        <v>0</v>
      </c>
      <c r="Z318" s="49">
        <v>0</v>
      </c>
      <c r="AA318" s="73">
        <v>318</v>
      </c>
      <c r="AB318" s="73"/>
      <c r="AC318" s="74"/>
      <c r="AD318" s="80" t="s">
        <v>1495</v>
      </c>
      <c r="AE318" s="85" t="s">
        <v>1378</v>
      </c>
      <c r="AF318" s="80" t="s">
        <v>944</v>
      </c>
      <c r="AG318" s="80" t="s">
        <v>203</v>
      </c>
      <c r="AH318" s="80" t="s">
        <v>203</v>
      </c>
      <c r="AI318" s="80"/>
      <c r="AJ318" s="80"/>
      <c r="AK318" s="80"/>
      <c r="AL318" s="80"/>
      <c r="AM318" s="80">
        <v>1</v>
      </c>
      <c r="AN318" s="80">
        <v>0</v>
      </c>
      <c r="AO318" s="80"/>
      <c r="AP318" s="80"/>
      <c r="AQ318" s="80"/>
      <c r="AR318" s="80"/>
      <c r="AS318" s="80"/>
      <c r="AT318" s="80"/>
      <c r="AU318" s="83">
        <v>43489.564155092594</v>
      </c>
      <c r="AV318" s="85" t="s">
        <v>1378</v>
      </c>
      <c r="AW318" s="80" t="str">
        <f>REPLACE(INDEX(GroupVertices[Group],MATCH(Vertices[[#This Row],[Vertex]],GroupVertices[Vertex],0)),1,1,"")</f>
        <v>1</v>
      </c>
      <c r="AX318" s="48">
        <v>0</v>
      </c>
      <c r="AY318" s="49">
        <v>0</v>
      </c>
      <c r="AZ318" s="48">
        <v>1</v>
      </c>
      <c r="BA318" s="49">
        <v>16.666666666666668</v>
      </c>
      <c r="BB318" s="48">
        <v>0</v>
      </c>
      <c r="BC318" s="49">
        <v>0</v>
      </c>
      <c r="BD318" s="48">
        <v>5</v>
      </c>
      <c r="BE318" s="49">
        <v>83.33333333333333</v>
      </c>
      <c r="BF318" s="48">
        <v>6</v>
      </c>
      <c r="BG318" s="48"/>
      <c r="BH318" s="48"/>
      <c r="BI318" s="48"/>
      <c r="BJ318" s="48"/>
      <c r="BK318" s="48"/>
      <c r="BL318" s="48"/>
      <c r="BM318" s="121" t="s">
        <v>2837</v>
      </c>
      <c r="BN318" s="121" t="s">
        <v>2837</v>
      </c>
      <c r="BO318" s="121" t="s">
        <v>3102</v>
      </c>
      <c r="BP318" s="121" t="s">
        <v>3102</v>
      </c>
      <c r="BQ318" s="2"/>
      <c r="BR318" s="3"/>
      <c r="BS318" s="3"/>
      <c r="BT318" s="3"/>
      <c r="BU318" s="3"/>
    </row>
    <row r="319" spans="1:73" ht="15">
      <c r="A319" s="66" t="s">
        <v>551</v>
      </c>
      <c r="B319" s="67"/>
      <c r="C319" s="67"/>
      <c r="D319" s="68">
        <v>210.95890410958904</v>
      </c>
      <c r="E319" s="70"/>
      <c r="F319" s="67"/>
      <c r="G319" s="67"/>
      <c r="H319" s="71" t="s">
        <v>945</v>
      </c>
      <c r="I319" s="72"/>
      <c r="J319" s="72"/>
      <c r="K319" s="71" t="s">
        <v>945</v>
      </c>
      <c r="L319" s="75">
        <v>11.670224119530417</v>
      </c>
      <c r="M319" s="76">
        <v>2404.673583984375</v>
      </c>
      <c r="N319" s="76">
        <v>6224.841796875</v>
      </c>
      <c r="O319" s="77"/>
      <c r="P319" s="78"/>
      <c r="Q319" s="78"/>
      <c r="R319" s="86"/>
      <c r="S319" s="48">
        <v>0</v>
      </c>
      <c r="T319" s="48">
        <v>2</v>
      </c>
      <c r="U319" s="49">
        <v>0</v>
      </c>
      <c r="V319" s="49">
        <v>0.004673</v>
      </c>
      <c r="W319" s="49">
        <v>0.00012</v>
      </c>
      <c r="X319" s="49">
        <v>0.688858</v>
      </c>
      <c r="Y319" s="49">
        <v>0.5</v>
      </c>
      <c r="Z319" s="49">
        <v>0</v>
      </c>
      <c r="AA319" s="73">
        <v>319</v>
      </c>
      <c r="AB319" s="73"/>
      <c r="AC319" s="74"/>
      <c r="AD319" s="80" t="s">
        <v>1495</v>
      </c>
      <c r="AE319" s="85" t="s">
        <v>1379</v>
      </c>
      <c r="AF319" s="80" t="s">
        <v>945</v>
      </c>
      <c r="AG319" s="80" t="s">
        <v>203</v>
      </c>
      <c r="AH319" s="80" t="s">
        <v>203</v>
      </c>
      <c r="AI319" s="80"/>
      <c r="AJ319" s="80"/>
      <c r="AK319" s="80"/>
      <c r="AL319" s="80"/>
      <c r="AM319" s="80">
        <v>1</v>
      </c>
      <c r="AN319" s="80">
        <v>0</v>
      </c>
      <c r="AO319" s="80"/>
      <c r="AP319" s="80"/>
      <c r="AQ319" s="80"/>
      <c r="AR319" s="80"/>
      <c r="AS319" s="80"/>
      <c r="AT319" s="80"/>
      <c r="AU319" s="83">
        <v>43489.56375</v>
      </c>
      <c r="AV319" s="85" t="s">
        <v>1379</v>
      </c>
      <c r="AW319" s="80" t="str">
        <f>REPLACE(INDEX(GroupVertices[Group],MATCH(Vertices[[#This Row],[Vertex]],GroupVertices[Vertex],0)),1,1,"")</f>
        <v>1</v>
      </c>
      <c r="AX319" s="48">
        <v>1</v>
      </c>
      <c r="AY319" s="49">
        <v>7.6923076923076925</v>
      </c>
      <c r="AZ319" s="48">
        <v>1</v>
      </c>
      <c r="BA319" s="49">
        <v>7.6923076923076925</v>
      </c>
      <c r="BB319" s="48">
        <v>0</v>
      </c>
      <c r="BC319" s="49">
        <v>0</v>
      </c>
      <c r="BD319" s="48">
        <v>11</v>
      </c>
      <c r="BE319" s="49">
        <v>84.61538461538461</v>
      </c>
      <c r="BF319" s="48">
        <v>13</v>
      </c>
      <c r="BG319" s="48"/>
      <c r="BH319" s="48"/>
      <c r="BI319" s="48"/>
      <c r="BJ319" s="48"/>
      <c r="BK319" s="48"/>
      <c r="BL319" s="48"/>
      <c r="BM319" s="121" t="s">
        <v>2838</v>
      </c>
      <c r="BN319" s="121" t="s">
        <v>2838</v>
      </c>
      <c r="BO319" s="121" t="s">
        <v>3103</v>
      </c>
      <c r="BP319" s="121" t="s">
        <v>3103</v>
      </c>
      <c r="BQ319" s="2"/>
      <c r="BR319" s="3"/>
      <c r="BS319" s="3"/>
      <c r="BT319" s="3"/>
      <c r="BU319" s="3"/>
    </row>
    <row r="320" spans="1:73" ht="15">
      <c r="A320" s="66" t="s">
        <v>552</v>
      </c>
      <c r="B320" s="67"/>
      <c r="C320" s="67"/>
      <c r="D320" s="68">
        <v>200</v>
      </c>
      <c r="E320" s="70"/>
      <c r="F320" s="67"/>
      <c r="G320" s="67"/>
      <c r="H320" s="71" t="s">
        <v>946</v>
      </c>
      <c r="I320" s="72"/>
      <c r="J320" s="72"/>
      <c r="K320" s="71" t="s">
        <v>946</v>
      </c>
      <c r="L320" s="75">
        <v>1</v>
      </c>
      <c r="M320" s="76">
        <v>1562.38134765625</v>
      </c>
      <c r="N320" s="76">
        <v>7942.43994140625</v>
      </c>
      <c r="O320" s="77"/>
      <c r="P320" s="78"/>
      <c r="Q320" s="78"/>
      <c r="R320" s="86"/>
      <c r="S320" s="48">
        <v>0</v>
      </c>
      <c r="T320" s="48">
        <v>1</v>
      </c>
      <c r="U320" s="49">
        <v>0</v>
      </c>
      <c r="V320" s="49">
        <v>0.004608</v>
      </c>
      <c r="W320" s="49">
        <v>0.000102</v>
      </c>
      <c r="X320" s="49">
        <v>0.422139</v>
      </c>
      <c r="Y320" s="49">
        <v>0</v>
      </c>
      <c r="Z320" s="49">
        <v>0</v>
      </c>
      <c r="AA320" s="73">
        <v>320</v>
      </c>
      <c r="AB320" s="73"/>
      <c r="AC320" s="74"/>
      <c r="AD320" s="80" t="s">
        <v>1495</v>
      </c>
      <c r="AE320" s="85" t="s">
        <v>1380</v>
      </c>
      <c r="AF320" s="80" t="s">
        <v>946</v>
      </c>
      <c r="AG320" s="80" t="s">
        <v>203</v>
      </c>
      <c r="AH320" s="80" t="s">
        <v>203</v>
      </c>
      <c r="AI320" s="80"/>
      <c r="AJ320" s="80"/>
      <c r="AK320" s="80"/>
      <c r="AL320" s="80"/>
      <c r="AM320" s="80">
        <v>0</v>
      </c>
      <c r="AN320" s="80">
        <v>0</v>
      </c>
      <c r="AO320" s="80"/>
      <c r="AP320" s="80"/>
      <c r="AQ320" s="80"/>
      <c r="AR320" s="80"/>
      <c r="AS320" s="80"/>
      <c r="AT320" s="80"/>
      <c r="AU320" s="83">
        <v>43489.56133101852</v>
      </c>
      <c r="AV320" s="85" t="s">
        <v>1380</v>
      </c>
      <c r="AW320" s="80" t="str">
        <f>REPLACE(INDEX(GroupVertices[Group],MATCH(Vertices[[#This Row],[Vertex]],GroupVertices[Vertex],0)),1,1,"")</f>
        <v>1</v>
      </c>
      <c r="AX320" s="48">
        <v>0</v>
      </c>
      <c r="AY320" s="49">
        <v>0</v>
      </c>
      <c r="AZ320" s="48">
        <v>1</v>
      </c>
      <c r="BA320" s="49">
        <v>9.090909090909092</v>
      </c>
      <c r="BB320" s="48">
        <v>0</v>
      </c>
      <c r="BC320" s="49">
        <v>0</v>
      </c>
      <c r="BD320" s="48">
        <v>10</v>
      </c>
      <c r="BE320" s="49">
        <v>90.9090909090909</v>
      </c>
      <c r="BF320" s="48">
        <v>11</v>
      </c>
      <c r="BG320" s="48"/>
      <c r="BH320" s="48"/>
      <c r="BI320" s="48"/>
      <c r="BJ320" s="48"/>
      <c r="BK320" s="48"/>
      <c r="BL320" s="48"/>
      <c r="BM320" s="121" t="s">
        <v>3272</v>
      </c>
      <c r="BN320" s="121" t="s">
        <v>3272</v>
      </c>
      <c r="BO320" s="121" t="s">
        <v>3334</v>
      </c>
      <c r="BP320" s="121" t="s">
        <v>3334</v>
      </c>
      <c r="BQ320" s="2"/>
      <c r="BR320" s="3"/>
      <c r="BS320" s="3"/>
      <c r="BT320" s="3"/>
      <c r="BU320" s="3"/>
    </row>
    <row r="321" spans="1:73" ht="409.5">
      <c r="A321" s="66" t="s">
        <v>553</v>
      </c>
      <c r="B321" s="67"/>
      <c r="C321" s="67"/>
      <c r="D321" s="68">
        <v>221.91780821917808</v>
      </c>
      <c r="E321" s="70"/>
      <c r="F321" s="67"/>
      <c r="G321" s="67"/>
      <c r="H321" s="50" t="s">
        <v>947</v>
      </c>
      <c r="I321" s="72"/>
      <c r="J321" s="72"/>
      <c r="K321" s="50" t="s">
        <v>947</v>
      </c>
      <c r="L321" s="75">
        <v>22.340448239060834</v>
      </c>
      <c r="M321" s="76">
        <v>1883.231201171875</v>
      </c>
      <c r="N321" s="76">
        <v>6683.228515625</v>
      </c>
      <c r="O321" s="77"/>
      <c r="P321" s="78"/>
      <c r="Q321" s="78"/>
      <c r="R321" s="86"/>
      <c r="S321" s="48">
        <v>0</v>
      </c>
      <c r="T321" s="48">
        <v>2</v>
      </c>
      <c r="U321" s="49">
        <v>0</v>
      </c>
      <c r="V321" s="49">
        <v>0.00463</v>
      </c>
      <c r="W321" s="49">
        <v>0.000121</v>
      </c>
      <c r="X321" s="49">
        <v>0.677137</v>
      </c>
      <c r="Y321" s="49">
        <v>0.5</v>
      </c>
      <c r="Z321" s="49">
        <v>0</v>
      </c>
      <c r="AA321" s="73">
        <v>321</v>
      </c>
      <c r="AB321" s="73"/>
      <c r="AC321" s="74"/>
      <c r="AD321" s="80" t="s">
        <v>1495</v>
      </c>
      <c r="AE321" s="85" t="s">
        <v>1381</v>
      </c>
      <c r="AF321" s="80" t="s">
        <v>947</v>
      </c>
      <c r="AG321" s="80" t="s">
        <v>203</v>
      </c>
      <c r="AH321" s="80" t="s">
        <v>203</v>
      </c>
      <c r="AI321" s="80"/>
      <c r="AJ321" s="80"/>
      <c r="AK321" s="80"/>
      <c r="AL321" s="80"/>
      <c r="AM321" s="80">
        <v>2</v>
      </c>
      <c r="AN321" s="80">
        <v>0</v>
      </c>
      <c r="AO321" s="80"/>
      <c r="AP321" s="80"/>
      <c r="AQ321" s="80"/>
      <c r="AR321" s="80"/>
      <c r="AS321" s="80"/>
      <c r="AT321" s="80"/>
      <c r="AU321" s="83">
        <v>43489.560891203706</v>
      </c>
      <c r="AV321" s="85" t="s">
        <v>1381</v>
      </c>
      <c r="AW321" s="80" t="str">
        <f>REPLACE(INDEX(GroupVertices[Group],MATCH(Vertices[[#This Row],[Vertex]],GroupVertices[Vertex],0)),1,1,"")</f>
        <v>1</v>
      </c>
      <c r="AX321" s="48">
        <v>4</v>
      </c>
      <c r="AY321" s="49">
        <v>6.451612903225806</v>
      </c>
      <c r="AZ321" s="48">
        <v>6</v>
      </c>
      <c r="BA321" s="49">
        <v>9.67741935483871</v>
      </c>
      <c r="BB321" s="48">
        <v>0</v>
      </c>
      <c r="BC321" s="49">
        <v>0</v>
      </c>
      <c r="BD321" s="48">
        <v>52</v>
      </c>
      <c r="BE321" s="49">
        <v>83.87096774193549</v>
      </c>
      <c r="BF321" s="48">
        <v>62</v>
      </c>
      <c r="BG321" s="48"/>
      <c r="BH321" s="48"/>
      <c r="BI321" s="48"/>
      <c r="BJ321" s="48"/>
      <c r="BK321" s="48"/>
      <c r="BL321" s="48"/>
      <c r="BM321" s="121" t="s">
        <v>2839</v>
      </c>
      <c r="BN321" s="121" t="s">
        <v>2839</v>
      </c>
      <c r="BO321" s="121" t="s">
        <v>3104</v>
      </c>
      <c r="BP321" s="121" t="s">
        <v>3104</v>
      </c>
      <c r="BQ321" s="2"/>
      <c r="BR321" s="3"/>
      <c r="BS321" s="3"/>
      <c r="BT321" s="3"/>
      <c r="BU321" s="3"/>
    </row>
    <row r="322" spans="1:73" ht="15">
      <c r="A322" s="66" t="s">
        <v>554</v>
      </c>
      <c r="B322" s="67"/>
      <c r="C322" s="67"/>
      <c r="D322" s="68">
        <v>243.83561643835617</v>
      </c>
      <c r="E322" s="70"/>
      <c r="F322" s="67"/>
      <c r="G322" s="67"/>
      <c r="H322" s="71" t="s">
        <v>948</v>
      </c>
      <c r="I322" s="72"/>
      <c r="J322" s="72"/>
      <c r="K322" s="71" t="s">
        <v>948</v>
      </c>
      <c r="L322" s="75">
        <v>43.68089647812167</v>
      </c>
      <c r="M322" s="76">
        <v>4238.7177734375</v>
      </c>
      <c r="N322" s="76">
        <v>6819.75732421875</v>
      </c>
      <c r="O322" s="77"/>
      <c r="P322" s="78"/>
      <c r="Q322" s="78"/>
      <c r="R322" s="86"/>
      <c r="S322" s="48">
        <v>0</v>
      </c>
      <c r="T322" s="48">
        <v>1</v>
      </c>
      <c r="U322" s="49">
        <v>0</v>
      </c>
      <c r="V322" s="49">
        <v>0.004608</v>
      </c>
      <c r="W322" s="49">
        <v>0.000102</v>
      </c>
      <c r="X322" s="49">
        <v>0.422139</v>
      </c>
      <c r="Y322" s="49">
        <v>0</v>
      </c>
      <c r="Z322" s="49">
        <v>0</v>
      </c>
      <c r="AA322" s="73">
        <v>322</v>
      </c>
      <c r="AB322" s="73"/>
      <c r="AC322" s="74"/>
      <c r="AD322" s="80" t="s">
        <v>1495</v>
      </c>
      <c r="AE322" s="85" t="s">
        <v>1382</v>
      </c>
      <c r="AF322" s="80" t="s">
        <v>948</v>
      </c>
      <c r="AG322" s="80" t="s">
        <v>203</v>
      </c>
      <c r="AH322" s="80" t="s">
        <v>203</v>
      </c>
      <c r="AI322" s="80"/>
      <c r="AJ322" s="80"/>
      <c r="AK322" s="80"/>
      <c r="AL322" s="80"/>
      <c r="AM322" s="80">
        <v>4</v>
      </c>
      <c r="AN322" s="80">
        <v>0</v>
      </c>
      <c r="AO322" s="80"/>
      <c r="AP322" s="80"/>
      <c r="AQ322" s="80"/>
      <c r="AR322" s="80"/>
      <c r="AS322" s="80"/>
      <c r="AT322" s="80"/>
      <c r="AU322" s="83">
        <v>43489.558541666665</v>
      </c>
      <c r="AV322" s="85" t="s">
        <v>1382</v>
      </c>
      <c r="AW322" s="80" t="str">
        <f>REPLACE(INDEX(GroupVertices[Group],MATCH(Vertices[[#This Row],[Vertex]],GroupVertices[Vertex],0)),1,1,"")</f>
        <v>1</v>
      </c>
      <c r="AX322" s="48">
        <v>0</v>
      </c>
      <c r="AY322" s="49">
        <v>0</v>
      </c>
      <c r="AZ322" s="48">
        <v>1</v>
      </c>
      <c r="BA322" s="49">
        <v>50</v>
      </c>
      <c r="BB322" s="48">
        <v>0</v>
      </c>
      <c r="BC322" s="49">
        <v>0</v>
      </c>
      <c r="BD322" s="48">
        <v>1</v>
      </c>
      <c r="BE322" s="49">
        <v>50</v>
      </c>
      <c r="BF322" s="48">
        <v>2</v>
      </c>
      <c r="BG322" s="48"/>
      <c r="BH322" s="48"/>
      <c r="BI322" s="48"/>
      <c r="BJ322" s="48"/>
      <c r="BK322" s="48"/>
      <c r="BL322" s="48"/>
      <c r="BM322" s="121" t="s">
        <v>2840</v>
      </c>
      <c r="BN322" s="121" t="s">
        <v>2840</v>
      </c>
      <c r="BO322" s="121" t="s">
        <v>3105</v>
      </c>
      <c r="BP322" s="121" t="s">
        <v>3105</v>
      </c>
      <c r="BQ322" s="2"/>
      <c r="BR322" s="3"/>
      <c r="BS322" s="3"/>
      <c r="BT322" s="3"/>
      <c r="BU322" s="3"/>
    </row>
    <row r="323" spans="1:73" ht="15">
      <c r="A323" s="66" t="s">
        <v>555</v>
      </c>
      <c r="B323" s="67"/>
      <c r="C323" s="67"/>
      <c r="D323" s="68">
        <v>221.91780821917808</v>
      </c>
      <c r="E323" s="70"/>
      <c r="F323" s="67"/>
      <c r="G323" s="67"/>
      <c r="H323" s="71" t="s">
        <v>949</v>
      </c>
      <c r="I323" s="72"/>
      <c r="J323" s="72"/>
      <c r="K323" s="71" t="s">
        <v>949</v>
      </c>
      <c r="L323" s="75">
        <v>22.340448239060834</v>
      </c>
      <c r="M323" s="76">
        <v>2537.705322265625</v>
      </c>
      <c r="N323" s="76">
        <v>6862.5908203125</v>
      </c>
      <c r="O323" s="77"/>
      <c r="P323" s="78"/>
      <c r="Q323" s="78"/>
      <c r="R323" s="86"/>
      <c r="S323" s="48">
        <v>0</v>
      </c>
      <c r="T323" s="48">
        <v>2</v>
      </c>
      <c r="U323" s="49">
        <v>0</v>
      </c>
      <c r="V323" s="49">
        <v>0.00463</v>
      </c>
      <c r="W323" s="49">
        <v>0.000118</v>
      </c>
      <c r="X323" s="49">
        <v>0.680535</v>
      </c>
      <c r="Y323" s="49">
        <v>0.5</v>
      </c>
      <c r="Z323" s="49">
        <v>0</v>
      </c>
      <c r="AA323" s="73">
        <v>323</v>
      </c>
      <c r="AB323" s="73"/>
      <c r="AC323" s="74"/>
      <c r="AD323" s="80" t="s">
        <v>1495</v>
      </c>
      <c r="AE323" s="85" t="s">
        <v>1383</v>
      </c>
      <c r="AF323" s="80" t="s">
        <v>949</v>
      </c>
      <c r="AG323" s="80" t="s">
        <v>203</v>
      </c>
      <c r="AH323" s="80" t="s">
        <v>203</v>
      </c>
      <c r="AI323" s="80"/>
      <c r="AJ323" s="80"/>
      <c r="AK323" s="80"/>
      <c r="AL323" s="80"/>
      <c r="AM323" s="80">
        <v>2</v>
      </c>
      <c r="AN323" s="80">
        <v>0</v>
      </c>
      <c r="AO323" s="80"/>
      <c r="AP323" s="80"/>
      <c r="AQ323" s="80"/>
      <c r="AR323" s="80"/>
      <c r="AS323" s="80"/>
      <c r="AT323" s="80"/>
      <c r="AU323" s="83">
        <v>43489.55809027778</v>
      </c>
      <c r="AV323" s="85" t="s">
        <v>1383</v>
      </c>
      <c r="AW323" s="80" t="str">
        <f>REPLACE(INDEX(GroupVertices[Group],MATCH(Vertices[[#This Row],[Vertex]],GroupVertices[Vertex],0)),1,1,"")</f>
        <v>1</v>
      </c>
      <c r="AX323" s="48">
        <v>1</v>
      </c>
      <c r="AY323" s="49">
        <v>3.8461538461538463</v>
      </c>
      <c r="AZ323" s="48">
        <v>3</v>
      </c>
      <c r="BA323" s="49">
        <v>11.538461538461538</v>
      </c>
      <c r="BB323" s="48">
        <v>0</v>
      </c>
      <c r="BC323" s="49">
        <v>0</v>
      </c>
      <c r="BD323" s="48">
        <v>22</v>
      </c>
      <c r="BE323" s="49">
        <v>84.61538461538461</v>
      </c>
      <c r="BF323" s="48">
        <v>26</v>
      </c>
      <c r="BG323" s="48"/>
      <c r="BH323" s="48"/>
      <c r="BI323" s="48"/>
      <c r="BJ323" s="48"/>
      <c r="BK323" s="48"/>
      <c r="BL323" s="48"/>
      <c r="BM323" s="121" t="s">
        <v>2841</v>
      </c>
      <c r="BN323" s="121" t="s">
        <v>2841</v>
      </c>
      <c r="BO323" s="121" t="s">
        <v>3106</v>
      </c>
      <c r="BP323" s="121" t="s">
        <v>3106</v>
      </c>
      <c r="BQ323" s="2"/>
      <c r="BR323" s="3"/>
      <c r="BS323" s="3"/>
      <c r="BT323" s="3"/>
      <c r="BU323" s="3"/>
    </row>
    <row r="324" spans="1:73" ht="15">
      <c r="A324" s="66" t="s">
        <v>557</v>
      </c>
      <c r="B324" s="67"/>
      <c r="C324" s="67"/>
      <c r="D324" s="68">
        <v>200</v>
      </c>
      <c r="E324" s="70"/>
      <c r="F324" s="67"/>
      <c r="G324" s="67"/>
      <c r="H324" s="71" t="s">
        <v>951</v>
      </c>
      <c r="I324" s="72"/>
      <c r="J324" s="72"/>
      <c r="K324" s="71" t="s">
        <v>951</v>
      </c>
      <c r="L324" s="75">
        <v>1</v>
      </c>
      <c r="M324" s="76">
        <v>3861.04638671875</v>
      </c>
      <c r="N324" s="76">
        <v>8369.384765625</v>
      </c>
      <c r="O324" s="77"/>
      <c r="P324" s="78"/>
      <c r="Q324" s="78"/>
      <c r="R324" s="86"/>
      <c r="S324" s="48">
        <v>0</v>
      </c>
      <c r="T324" s="48">
        <v>2</v>
      </c>
      <c r="U324" s="49">
        <v>0</v>
      </c>
      <c r="V324" s="49">
        <v>0.00463</v>
      </c>
      <c r="W324" s="49">
        <v>0.000118</v>
      </c>
      <c r="X324" s="49">
        <v>0.680535</v>
      </c>
      <c r="Y324" s="49">
        <v>0.5</v>
      </c>
      <c r="Z324" s="49">
        <v>0</v>
      </c>
      <c r="AA324" s="73">
        <v>324</v>
      </c>
      <c r="AB324" s="73"/>
      <c r="AC324" s="74"/>
      <c r="AD324" s="80" t="s">
        <v>1495</v>
      </c>
      <c r="AE324" s="85" t="s">
        <v>1385</v>
      </c>
      <c r="AF324" s="80" t="s">
        <v>951</v>
      </c>
      <c r="AG324" s="80" t="s">
        <v>203</v>
      </c>
      <c r="AH324" s="80" t="s">
        <v>203</v>
      </c>
      <c r="AI324" s="80"/>
      <c r="AJ324" s="80"/>
      <c r="AK324" s="80"/>
      <c r="AL324" s="80"/>
      <c r="AM324" s="80">
        <v>0</v>
      </c>
      <c r="AN324" s="80">
        <v>0</v>
      </c>
      <c r="AO324" s="80"/>
      <c r="AP324" s="80"/>
      <c r="AQ324" s="80"/>
      <c r="AR324" s="80"/>
      <c r="AS324" s="80"/>
      <c r="AT324" s="80"/>
      <c r="AU324" s="83">
        <v>43489.542662037034</v>
      </c>
      <c r="AV324" s="85" t="s">
        <v>1385</v>
      </c>
      <c r="AW324" s="80" t="str">
        <f>REPLACE(INDEX(GroupVertices[Group],MATCH(Vertices[[#This Row],[Vertex]],GroupVertices[Vertex],0)),1,1,"")</f>
        <v>1</v>
      </c>
      <c r="AX324" s="48">
        <v>1</v>
      </c>
      <c r="AY324" s="49">
        <v>11.11111111111111</v>
      </c>
      <c r="AZ324" s="48">
        <v>1</v>
      </c>
      <c r="BA324" s="49">
        <v>11.11111111111111</v>
      </c>
      <c r="BB324" s="48">
        <v>0</v>
      </c>
      <c r="BC324" s="49">
        <v>0</v>
      </c>
      <c r="BD324" s="48">
        <v>7</v>
      </c>
      <c r="BE324" s="49">
        <v>77.77777777777777</v>
      </c>
      <c r="BF324" s="48">
        <v>9</v>
      </c>
      <c r="BG324" s="48"/>
      <c r="BH324" s="48"/>
      <c r="BI324" s="48"/>
      <c r="BJ324" s="48"/>
      <c r="BK324" s="48"/>
      <c r="BL324" s="48"/>
      <c r="BM324" s="121" t="s">
        <v>2842</v>
      </c>
      <c r="BN324" s="121" t="s">
        <v>2842</v>
      </c>
      <c r="BO324" s="121" t="s">
        <v>3107</v>
      </c>
      <c r="BP324" s="121" t="s">
        <v>3107</v>
      </c>
      <c r="BQ324" s="2"/>
      <c r="BR324" s="3"/>
      <c r="BS324" s="3"/>
      <c r="BT324" s="3"/>
      <c r="BU324" s="3"/>
    </row>
    <row r="325" spans="1:73" ht="15">
      <c r="A325" s="66" t="s">
        <v>558</v>
      </c>
      <c r="B325" s="67"/>
      <c r="C325" s="67"/>
      <c r="D325" s="68">
        <v>320.54794520547944</v>
      </c>
      <c r="E325" s="70"/>
      <c r="F325" s="67"/>
      <c r="G325" s="67"/>
      <c r="H325" s="71" t="s">
        <v>952</v>
      </c>
      <c r="I325" s="72"/>
      <c r="J325" s="72"/>
      <c r="K325" s="71" t="s">
        <v>952</v>
      </c>
      <c r="L325" s="75">
        <v>118.37246531483459</v>
      </c>
      <c r="M325" s="76">
        <v>3600.131103515625</v>
      </c>
      <c r="N325" s="76">
        <v>7815.8037109375</v>
      </c>
      <c r="O325" s="77"/>
      <c r="P325" s="78"/>
      <c r="Q325" s="78"/>
      <c r="R325" s="86"/>
      <c r="S325" s="48">
        <v>0</v>
      </c>
      <c r="T325" s="48">
        <v>2</v>
      </c>
      <c r="U325" s="49">
        <v>0</v>
      </c>
      <c r="V325" s="49">
        <v>0.004651</v>
      </c>
      <c r="W325" s="49">
        <v>0.000119</v>
      </c>
      <c r="X325" s="49">
        <v>0.686276</v>
      </c>
      <c r="Y325" s="49">
        <v>0.5</v>
      </c>
      <c r="Z325" s="49">
        <v>0</v>
      </c>
      <c r="AA325" s="73">
        <v>325</v>
      </c>
      <c r="AB325" s="73"/>
      <c r="AC325" s="74"/>
      <c r="AD325" s="80" t="s">
        <v>1495</v>
      </c>
      <c r="AE325" s="85" t="s">
        <v>1386</v>
      </c>
      <c r="AF325" s="80" t="s">
        <v>952</v>
      </c>
      <c r="AG325" s="80" t="s">
        <v>203</v>
      </c>
      <c r="AH325" s="80" t="s">
        <v>203</v>
      </c>
      <c r="AI325" s="80"/>
      <c r="AJ325" s="80"/>
      <c r="AK325" s="80"/>
      <c r="AL325" s="80"/>
      <c r="AM325" s="80">
        <v>11</v>
      </c>
      <c r="AN325" s="80">
        <v>0</v>
      </c>
      <c r="AO325" s="80"/>
      <c r="AP325" s="80"/>
      <c r="AQ325" s="80"/>
      <c r="AR325" s="80"/>
      <c r="AS325" s="80"/>
      <c r="AT325" s="80"/>
      <c r="AU325" s="83">
        <v>43489.54173611111</v>
      </c>
      <c r="AV325" s="85" t="s">
        <v>1386</v>
      </c>
      <c r="AW325" s="80" t="str">
        <f>REPLACE(INDEX(GroupVertices[Group],MATCH(Vertices[[#This Row],[Vertex]],GroupVertices[Vertex],0)),1,1,"")</f>
        <v>1</v>
      </c>
      <c r="AX325" s="48">
        <v>0</v>
      </c>
      <c r="AY325" s="49">
        <v>0</v>
      </c>
      <c r="AZ325" s="48">
        <v>2</v>
      </c>
      <c r="BA325" s="49">
        <v>18.181818181818183</v>
      </c>
      <c r="BB325" s="48">
        <v>0</v>
      </c>
      <c r="BC325" s="49">
        <v>0</v>
      </c>
      <c r="BD325" s="48">
        <v>9</v>
      </c>
      <c r="BE325" s="49">
        <v>81.81818181818181</v>
      </c>
      <c r="BF325" s="48">
        <v>11</v>
      </c>
      <c r="BG325" s="48"/>
      <c r="BH325" s="48"/>
      <c r="BI325" s="48"/>
      <c r="BJ325" s="48"/>
      <c r="BK325" s="48"/>
      <c r="BL325" s="48"/>
      <c r="BM325" s="121" t="s">
        <v>2843</v>
      </c>
      <c r="BN325" s="121" t="s">
        <v>2843</v>
      </c>
      <c r="BO325" s="121" t="s">
        <v>3108</v>
      </c>
      <c r="BP325" s="121" t="s">
        <v>3108</v>
      </c>
      <c r="BQ325" s="2"/>
      <c r="BR325" s="3"/>
      <c r="BS325" s="3"/>
      <c r="BT325" s="3"/>
      <c r="BU325" s="3"/>
    </row>
    <row r="326" spans="1:73" ht="15">
      <c r="A326" s="66" t="s">
        <v>559</v>
      </c>
      <c r="B326" s="67"/>
      <c r="C326" s="67"/>
      <c r="D326" s="68">
        <v>200</v>
      </c>
      <c r="E326" s="70"/>
      <c r="F326" s="67"/>
      <c r="G326" s="67"/>
      <c r="H326" s="71" t="s">
        <v>953</v>
      </c>
      <c r="I326" s="72"/>
      <c r="J326" s="72"/>
      <c r="K326" s="71" t="s">
        <v>953</v>
      </c>
      <c r="L326" s="75">
        <v>1</v>
      </c>
      <c r="M326" s="76">
        <v>2567.567138671875</v>
      </c>
      <c r="N326" s="76">
        <v>6206.2392578125</v>
      </c>
      <c r="O326" s="77"/>
      <c r="P326" s="78"/>
      <c r="Q326" s="78"/>
      <c r="R326" s="86"/>
      <c r="S326" s="48">
        <v>0</v>
      </c>
      <c r="T326" s="48">
        <v>2</v>
      </c>
      <c r="U326" s="49">
        <v>0</v>
      </c>
      <c r="V326" s="49">
        <v>0.004673</v>
      </c>
      <c r="W326" s="49">
        <v>0.00012</v>
      </c>
      <c r="X326" s="49">
        <v>0.688858</v>
      </c>
      <c r="Y326" s="49">
        <v>0.5</v>
      </c>
      <c r="Z326" s="49">
        <v>0</v>
      </c>
      <c r="AA326" s="73">
        <v>326</v>
      </c>
      <c r="AB326" s="73"/>
      <c r="AC326" s="74"/>
      <c r="AD326" s="80" t="s">
        <v>1495</v>
      </c>
      <c r="AE326" s="85" t="s">
        <v>1387</v>
      </c>
      <c r="AF326" s="80" t="s">
        <v>953</v>
      </c>
      <c r="AG326" s="80" t="s">
        <v>203</v>
      </c>
      <c r="AH326" s="80" t="s">
        <v>203</v>
      </c>
      <c r="AI326" s="80"/>
      <c r="AJ326" s="80"/>
      <c r="AK326" s="80"/>
      <c r="AL326" s="80"/>
      <c r="AM326" s="80">
        <v>0</v>
      </c>
      <c r="AN326" s="80">
        <v>0</v>
      </c>
      <c r="AO326" s="80"/>
      <c r="AP326" s="80"/>
      <c r="AQ326" s="80"/>
      <c r="AR326" s="80"/>
      <c r="AS326" s="80"/>
      <c r="AT326" s="80"/>
      <c r="AU326" s="83">
        <v>43489.53759259259</v>
      </c>
      <c r="AV326" s="85" t="s">
        <v>1387</v>
      </c>
      <c r="AW326" s="80" t="str">
        <f>REPLACE(INDEX(GroupVertices[Group],MATCH(Vertices[[#This Row],[Vertex]],GroupVertices[Vertex],0)),1,1,"")</f>
        <v>1</v>
      </c>
      <c r="AX326" s="48">
        <v>0</v>
      </c>
      <c r="AY326" s="49">
        <v>0</v>
      </c>
      <c r="AZ326" s="48">
        <v>0</v>
      </c>
      <c r="BA326" s="49">
        <v>0</v>
      </c>
      <c r="BB326" s="48">
        <v>0</v>
      </c>
      <c r="BC326" s="49">
        <v>0</v>
      </c>
      <c r="BD326" s="48">
        <v>9</v>
      </c>
      <c r="BE326" s="49">
        <v>100</v>
      </c>
      <c r="BF326" s="48">
        <v>9</v>
      </c>
      <c r="BG326" s="48"/>
      <c r="BH326" s="48"/>
      <c r="BI326" s="48"/>
      <c r="BJ326" s="48"/>
      <c r="BK326" s="48"/>
      <c r="BL326" s="48"/>
      <c r="BM326" s="121" t="s">
        <v>2844</v>
      </c>
      <c r="BN326" s="121" t="s">
        <v>2844</v>
      </c>
      <c r="BO326" s="121" t="s">
        <v>3109</v>
      </c>
      <c r="BP326" s="121" t="s">
        <v>3109</v>
      </c>
      <c r="BQ326" s="2"/>
      <c r="BR326" s="3"/>
      <c r="BS326" s="3"/>
      <c r="BT326" s="3"/>
      <c r="BU326" s="3"/>
    </row>
    <row r="327" spans="1:73" ht="15">
      <c r="A327" s="66" t="s">
        <v>560</v>
      </c>
      <c r="B327" s="67"/>
      <c r="C327" s="67"/>
      <c r="D327" s="68">
        <v>200</v>
      </c>
      <c r="E327" s="70"/>
      <c r="F327" s="67"/>
      <c r="G327" s="67"/>
      <c r="H327" s="71" t="s">
        <v>954</v>
      </c>
      <c r="I327" s="72"/>
      <c r="J327" s="72"/>
      <c r="K327" s="71" t="s">
        <v>954</v>
      </c>
      <c r="L327" s="75">
        <v>1</v>
      </c>
      <c r="M327" s="76">
        <v>2859.11962890625</v>
      </c>
      <c r="N327" s="76">
        <v>6432.4248046875</v>
      </c>
      <c r="O327" s="77"/>
      <c r="P327" s="78"/>
      <c r="Q327" s="78"/>
      <c r="R327" s="86"/>
      <c r="S327" s="48">
        <v>0</v>
      </c>
      <c r="T327" s="48">
        <v>2</v>
      </c>
      <c r="U327" s="49">
        <v>0</v>
      </c>
      <c r="V327" s="49">
        <v>0.004673</v>
      </c>
      <c r="W327" s="49">
        <v>0.00012</v>
      </c>
      <c r="X327" s="49">
        <v>0.688858</v>
      </c>
      <c r="Y327" s="49">
        <v>0.5</v>
      </c>
      <c r="Z327" s="49">
        <v>0</v>
      </c>
      <c r="AA327" s="73">
        <v>327</v>
      </c>
      <c r="AB327" s="73"/>
      <c r="AC327" s="74"/>
      <c r="AD327" s="80" t="s">
        <v>1495</v>
      </c>
      <c r="AE327" s="85" t="s">
        <v>1388</v>
      </c>
      <c r="AF327" s="80" t="s">
        <v>954</v>
      </c>
      <c r="AG327" s="80" t="s">
        <v>203</v>
      </c>
      <c r="AH327" s="80" t="s">
        <v>203</v>
      </c>
      <c r="AI327" s="80"/>
      <c r="AJ327" s="80"/>
      <c r="AK327" s="80"/>
      <c r="AL327" s="80"/>
      <c r="AM327" s="80">
        <v>0</v>
      </c>
      <c r="AN327" s="80">
        <v>0</v>
      </c>
      <c r="AO327" s="80"/>
      <c r="AP327" s="80"/>
      <c r="AQ327" s="80"/>
      <c r="AR327" s="80"/>
      <c r="AS327" s="80"/>
      <c r="AT327" s="80"/>
      <c r="AU327" s="83">
        <v>43489.537256944444</v>
      </c>
      <c r="AV327" s="85" t="s">
        <v>1388</v>
      </c>
      <c r="AW327" s="80" t="str">
        <f>REPLACE(INDEX(GroupVertices[Group],MATCH(Vertices[[#This Row],[Vertex]],GroupVertices[Vertex],0)),1,1,"")</f>
        <v>1</v>
      </c>
      <c r="AX327" s="48">
        <v>0</v>
      </c>
      <c r="AY327" s="49">
        <v>0</v>
      </c>
      <c r="AZ327" s="48">
        <v>0</v>
      </c>
      <c r="BA327" s="49">
        <v>0</v>
      </c>
      <c r="BB327" s="48">
        <v>0</v>
      </c>
      <c r="BC327" s="49">
        <v>0</v>
      </c>
      <c r="BD327" s="48">
        <v>6</v>
      </c>
      <c r="BE327" s="49">
        <v>100</v>
      </c>
      <c r="BF327" s="48">
        <v>6</v>
      </c>
      <c r="BG327" s="48"/>
      <c r="BH327" s="48"/>
      <c r="BI327" s="48"/>
      <c r="BJ327" s="48"/>
      <c r="BK327" s="48"/>
      <c r="BL327" s="48"/>
      <c r="BM327" s="121" t="s">
        <v>2845</v>
      </c>
      <c r="BN327" s="121" t="s">
        <v>2845</v>
      </c>
      <c r="BO327" s="121" t="s">
        <v>3110</v>
      </c>
      <c r="BP327" s="121" t="s">
        <v>3110</v>
      </c>
      <c r="BQ327" s="2"/>
      <c r="BR327" s="3"/>
      <c r="BS327" s="3"/>
      <c r="BT327" s="3"/>
      <c r="BU327" s="3"/>
    </row>
    <row r="328" spans="1:73" ht="15">
      <c r="A328" s="66" t="s">
        <v>561</v>
      </c>
      <c r="B328" s="67"/>
      <c r="C328" s="67"/>
      <c r="D328" s="68">
        <v>200</v>
      </c>
      <c r="E328" s="70"/>
      <c r="F328" s="67"/>
      <c r="G328" s="67"/>
      <c r="H328" s="71" t="s">
        <v>955</v>
      </c>
      <c r="I328" s="72"/>
      <c r="J328" s="72"/>
      <c r="K328" s="71" t="s">
        <v>955</v>
      </c>
      <c r="L328" s="75">
        <v>1</v>
      </c>
      <c r="M328" s="76">
        <v>3475.3466796875</v>
      </c>
      <c r="N328" s="76">
        <v>6908.73779296875</v>
      </c>
      <c r="O328" s="77"/>
      <c r="P328" s="78"/>
      <c r="Q328" s="78"/>
      <c r="R328" s="86"/>
      <c r="S328" s="48">
        <v>0</v>
      </c>
      <c r="T328" s="48">
        <v>2</v>
      </c>
      <c r="U328" s="49">
        <v>0</v>
      </c>
      <c r="V328" s="49">
        <v>0.00463</v>
      </c>
      <c r="W328" s="49">
        <v>0.000118</v>
      </c>
      <c r="X328" s="49">
        <v>0.680535</v>
      </c>
      <c r="Y328" s="49">
        <v>0.5</v>
      </c>
      <c r="Z328" s="49">
        <v>0</v>
      </c>
      <c r="AA328" s="73">
        <v>328</v>
      </c>
      <c r="AB328" s="73"/>
      <c r="AC328" s="74"/>
      <c r="AD328" s="80" t="s">
        <v>1495</v>
      </c>
      <c r="AE328" s="85" t="s">
        <v>1389</v>
      </c>
      <c r="AF328" s="80" t="s">
        <v>955</v>
      </c>
      <c r="AG328" s="80" t="s">
        <v>203</v>
      </c>
      <c r="AH328" s="80" t="s">
        <v>203</v>
      </c>
      <c r="AI328" s="80"/>
      <c r="AJ328" s="80"/>
      <c r="AK328" s="80"/>
      <c r="AL328" s="80"/>
      <c r="AM328" s="80">
        <v>0</v>
      </c>
      <c r="AN328" s="80">
        <v>0</v>
      </c>
      <c r="AO328" s="80"/>
      <c r="AP328" s="80"/>
      <c r="AQ328" s="80"/>
      <c r="AR328" s="80"/>
      <c r="AS328" s="80"/>
      <c r="AT328" s="80"/>
      <c r="AU328" s="83">
        <v>43489.53658564815</v>
      </c>
      <c r="AV328" s="85" t="s">
        <v>1389</v>
      </c>
      <c r="AW328" s="80" t="str">
        <f>REPLACE(INDEX(GroupVertices[Group],MATCH(Vertices[[#This Row],[Vertex]],GroupVertices[Vertex],0)),1,1,"")</f>
        <v>1</v>
      </c>
      <c r="AX328" s="48">
        <v>0</v>
      </c>
      <c r="AY328" s="49">
        <v>0</v>
      </c>
      <c r="AZ328" s="48">
        <v>0</v>
      </c>
      <c r="BA328" s="49">
        <v>0</v>
      </c>
      <c r="BB328" s="48">
        <v>0</v>
      </c>
      <c r="BC328" s="49">
        <v>0</v>
      </c>
      <c r="BD328" s="48">
        <v>3</v>
      </c>
      <c r="BE328" s="49">
        <v>100</v>
      </c>
      <c r="BF328" s="48">
        <v>3</v>
      </c>
      <c r="BG328" s="48"/>
      <c r="BH328" s="48"/>
      <c r="BI328" s="48"/>
      <c r="BJ328" s="48"/>
      <c r="BK328" s="48"/>
      <c r="BL328" s="48"/>
      <c r="BM328" s="121" t="s">
        <v>2846</v>
      </c>
      <c r="BN328" s="121" t="s">
        <v>2846</v>
      </c>
      <c r="BO328" s="121" t="s">
        <v>1497</v>
      </c>
      <c r="BP328" s="121" t="s">
        <v>1497</v>
      </c>
      <c r="BQ328" s="2"/>
      <c r="BR328" s="3"/>
      <c r="BS328" s="3"/>
      <c r="BT328" s="3"/>
      <c r="BU328" s="3"/>
    </row>
    <row r="329" spans="1:73" ht="15">
      <c r="A329" s="66" t="s">
        <v>562</v>
      </c>
      <c r="B329" s="67"/>
      <c r="C329" s="67"/>
      <c r="D329" s="68">
        <v>210.95890410958904</v>
      </c>
      <c r="E329" s="70"/>
      <c r="F329" s="67"/>
      <c r="G329" s="67"/>
      <c r="H329" s="71" t="s">
        <v>956</v>
      </c>
      <c r="I329" s="72"/>
      <c r="J329" s="72"/>
      <c r="K329" s="71" t="s">
        <v>956</v>
      </c>
      <c r="L329" s="75">
        <v>11.670224119530417</v>
      </c>
      <c r="M329" s="76">
        <v>3719.5244140625</v>
      </c>
      <c r="N329" s="76">
        <v>6856.64306640625</v>
      </c>
      <c r="O329" s="77"/>
      <c r="P329" s="78"/>
      <c r="Q329" s="78"/>
      <c r="R329" s="86"/>
      <c r="S329" s="48">
        <v>0</v>
      </c>
      <c r="T329" s="48">
        <v>2</v>
      </c>
      <c r="U329" s="49">
        <v>0</v>
      </c>
      <c r="V329" s="49">
        <v>0.00463</v>
      </c>
      <c r="W329" s="49">
        <v>0.000118</v>
      </c>
      <c r="X329" s="49">
        <v>0.680535</v>
      </c>
      <c r="Y329" s="49">
        <v>0.5</v>
      </c>
      <c r="Z329" s="49">
        <v>0</v>
      </c>
      <c r="AA329" s="73">
        <v>329</v>
      </c>
      <c r="AB329" s="73"/>
      <c r="AC329" s="74"/>
      <c r="AD329" s="80" t="s">
        <v>1495</v>
      </c>
      <c r="AE329" s="85" t="s">
        <v>1390</v>
      </c>
      <c r="AF329" s="80" t="s">
        <v>956</v>
      </c>
      <c r="AG329" s="80" t="s">
        <v>203</v>
      </c>
      <c r="AH329" s="80" t="s">
        <v>203</v>
      </c>
      <c r="AI329" s="80"/>
      <c r="AJ329" s="80"/>
      <c r="AK329" s="80"/>
      <c r="AL329" s="80"/>
      <c r="AM329" s="80">
        <v>1</v>
      </c>
      <c r="AN329" s="80">
        <v>0</v>
      </c>
      <c r="AO329" s="80"/>
      <c r="AP329" s="80"/>
      <c r="AQ329" s="80"/>
      <c r="AR329" s="80"/>
      <c r="AS329" s="80"/>
      <c r="AT329" s="80"/>
      <c r="AU329" s="83">
        <v>43489.53636574074</v>
      </c>
      <c r="AV329" s="85" t="s">
        <v>1390</v>
      </c>
      <c r="AW329" s="80" t="str">
        <f>REPLACE(INDEX(GroupVertices[Group],MATCH(Vertices[[#This Row],[Vertex]],GroupVertices[Vertex],0)),1,1,"")</f>
        <v>1</v>
      </c>
      <c r="AX329" s="48">
        <v>1</v>
      </c>
      <c r="AY329" s="49">
        <v>5</v>
      </c>
      <c r="AZ329" s="48">
        <v>2</v>
      </c>
      <c r="BA329" s="49">
        <v>10</v>
      </c>
      <c r="BB329" s="48">
        <v>0</v>
      </c>
      <c r="BC329" s="49">
        <v>0</v>
      </c>
      <c r="BD329" s="48">
        <v>17</v>
      </c>
      <c r="BE329" s="49">
        <v>85</v>
      </c>
      <c r="BF329" s="48">
        <v>20</v>
      </c>
      <c r="BG329" s="48"/>
      <c r="BH329" s="48"/>
      <c r="BI329" s="48"/>
      <c r="BJ329" s="48"/>
      <c r="BK329" s="48"/>
      <c r="BL329" s="48"/>
      <c r="BM329" s="121" t="s">
        <v>2847</v>
      </c>
      <c r="BN329" s="121" t="s">
        <v>2847</v>
      </c>
      <c r="BO329" s="121" t="s">
        <v>3111</v>
      </c>
      <c r="BP329" s="121" t="s">
        <v>3111</v>
      </c>
      <c r="BQ329" s="2"/>
      <c r="BR329" s="3"/>
      <c r="BS329" s="3"/>
      <c r="BT329" s="3"/>
      <c r="BU329" s="3"/>
    </row>
    <row r="330" spans="1:73" ht="15">
      <c r="A330" s="66" t="s">
        <v>563</v>
      </c>
      <c r="B330" s="67"/>
      <c r="C330" s="67"/>
      <c r="D330" s="68">
        <v>210.95890410958904</v>
      </c>
      <c r="E330" s="70"/>
      <c r="F330" s="67"/>
      <c r="G330" s="67"/>
      <c r="H330" s="71" t="s">
        <v>957</v>
      </c>
      <c r="I330" s="72"/>
      <c r="J330" s="72"/>
      <c r="K330" s="71" t="s">
        <v>957</v>
      </c>
      <c r="L330" s="75">
        <v>11.670224119530417</v>
      </c>
      <c r="M330" s="76">
        <v>2403.935302734375</v>
      </c>
      <c r="N330" s="76">
        <v>8114.56298828125</v>
      </c>
      <c r="O330" s="77"/>
      <c r="P330" s="78"/>
      <c r="Q330" s="78"/>
      <c r="R330" s="86"/>
      <c r="S330" s="48">
        <v>0</v>
      </c>
      <c r="T330" s="48">
        <v>2</v>
      </c>
      <c r="U330" s="49">
        <v>0</v>
      </c>
      <c r="V330" s="49">
        <v>0.00463</v>
      </c>
      <c r="W330" s="49">
        <v>0.000118</v>
      </c>
      <c r="X330" s="49">
        <v>0.680535</v>
      </c>
      <c r="Y330" s="49">
        <v>0.5</v>
      </c>
      <c r="Z330" s="49">
        <v>0</v>
      </c>
      <c r="AA330" s="73">
        <v>330</v>
      </c>
      <c r="AB330" s="73"/>
      <c r="AC330" s="74"/>
      <c r="AD330" s="80" t="s">
        <v>1495</v>
      </c>
      <c r="AE330" s="85" t="s">
        <v>1391</v>
      </c>
      <c r="AF330" s="80" t="s">
        <v>957</v>
      </c>
      <c r="AG330" s="80" t="s">
        <v>203</v>
      </c>
      <c r="AH330" s="80" t="s">
        <v>203</v>
      </c>
      <c r="AI330" s="80"/>
      <c r="AJ330" s="80"/>
      <c r="AK330" s="80"/>
      <c r="AL330" s="80"/>
      <c r="AM330" s="80">
        <v>1</v>
      </c>
      <c r="AN330" s="80">
        <v>0</v>
      </c>
      <c r="AO330" s="80"/>
      <c r="AP330" s="80"/>
      <c r="AQ330" s="80"/>
      <c r="AR330" s="80"/>
      <c r="AS330" s="80"/>
      <c r="AT330" s="80"/>
      <c r="AU330" s="83">
        <v>43489.53627314815</v>
      </c>
      <c r="AV330" s="85" t="s">
        <v>1391</v>
      </c>
      <c r="AW330" s="80" t="str">
        <f>REPLACE(INDEX(GroupVertices[Group],MATCH(Vertices[[#This Row],[Vertex]],GroupVertices[Vertex],0)),1,1,"")</f>
        <v>1</v>
      </c>
      <c r="AX330" s="48">
        <v>1</v>
      </c>
      <c r="AY330" s="49">
        <v>20</v>
      </c>
      <c r="AZ330" s="48">
        <v>0</v>
      </c>
      <c r="BA330" s="49">
        <v>0</v>
      </c>
      <c r="BB330" s="48">
        <v>0</v>
      </c>
      <c r="BC330" s="49">
        <v>0</v>
      </c>
      <c r="BD330" s="48">
        <v>4</v>
      </c>
      <c r="BE330" s="49">
        <v>80</v>
      </c>
      <c r="BF330" s="48">
        <v>5</v>
      </c>
      <c r="BG330" s="48"/>
      <c r="BH330" s="48"/>
      <c r="BI330" s="48"/>
      <c r="BJ330" s="48"/>
      <c r="BK330" s="48"/>
      <c r="BL330" s="48"/>
      <c r="BM330" s="121" t="s">
        <v>2848</v>
      </c>
      <c r="BN330" s="121" t="s">
        <v>2848</v>
      </c>
      <c r="BO330" s="121" t="s">
        <v>3112</v>
      </c>
      <c r="BP330" s="121" t="s">
        <v>3112</v>
      </c>
      <c r="BQ330" s="2"/>
      <c r="BR330" s="3"/>
      <c r="BS330" s="3"/>
      <c r="BT330" s="3"/>
      <c r="BU330" s="3"/>
    </row>
    <row r="331" spans="1:73" ht="15">
      <c r="A331" s="66" t="s">
        <v>564</v>
      </c>
      <c r="B331" s="67"/>
      <c r="C331" s="67"/>
      <c r="D331" s="68">
        <v>243.83561643835617</v>
      </c>
      <c r="E331" s="70"/>
      <c r="F331" s="67"/>
      <c r="G331" s="67"/>
      <c r="H331" s="71" t="s">
        <v>958</v>
      </c>
      <c r="I331" s="72"/>
      <c r="J331" s="72"/>
      <c r="K331" s="71" t="s">
        <v>958</v>
      </c>
      <c r="L331" s="75">
        <v>43.68089647812167</v>
      </c>
      <c r="M331" s="76">
        <v>2227.864990234375</v>
      </c>
      <c r="N331" s="76">
        <v>6480.1552734375</v>
      </c>
      <c r="O331" s="77"/>
      <c r="P331" s="78"/>
      <c r="Q331" s="78"/>
      <c r="R331" s="86"/>
      <c r="S331" s="48">
        <v>0</v>
      </c>
      <c r="T331" s="48">
        <v>2</v>
      </c>
      <c r="U331" s="49">
        <v>0</v>
      </c>
      <c r="V331" s="49">
        <v>0.00463</v>
      </c>
      <c r="W331" s="49">
        <v>0.000121</v>
      </c>
      <c r="X331" s="49">
        <v>0.677137</v>
      </c>
      <c r="Y331" s="49">
        <v>0.5</v>
      </c>
      <c r="Z331" s="49">
        <v>0</v>
      </c>
      <c r="AA331" s="73">
        <v>331</v>
      </c>
      <c r="AB331" s="73"/>
      <c r="AC331" s="74"/>
      <c r="AD331" s="80" t="s">
        <v>1495</v>
      </c>
      <c r="AE331" s="85" t="s">
        <v>1392</v>
      </c>
      <c r="AF331" s="80" t="s">
        <v>958</v>
      </c>
      <c r="AG331" s="80" t="s">
        <v>203</v>
      </c>
      <c r="AH331" s="80" t="s">
        <v>203</v>
      </c>
      <c r="AI331" s="80"/>
      <c r="AJ331" s="80"/>
      <c r="AK331" s="80"/>
      <c r="AL331" s="80"/>
      <c r="AM331" s="80">
        <v>4</v>
      </c>
      <c r="AN331" s="80">
        <v>0</v>
      </c>
      <c r="AO331" s="80"/>
      <c r="AP331" s="80"/>
      <c r="AQ331" s="80"/>
      <c r="AR331" s="80"/>
      <c r="AS331" s="80"/>
      <c r="AT331" s="80"/>
      <c r="AU331" s="83">
        <v>43489.53564814815</v>
      </c>
      <c r="AV331" s="85" t="s">
        <v>1392</v>
      </c>
      <c r="AW331" s="80" t="str">
        <f>REPLACE(INDEX(GroupVertices[Group],MATCH(Vertices[[#This Row],[Vertex]],GroupVertices[Vertex],0)),1,1,"")</f>
        <v>1</v>
      </c>
      <c r="AX331" s="48">
        <v>0</v>
      </c>
      <c r="AY331" s="49">
        <v>0</v>
      </c>
      <c r="AZ331" s="48">
        <v>2</v>
      </c>
      <c r="BA331" s="49">
        <v>13.333333333333334</v>
      </c>
      <c r="BB331" s="48">
        <v>0</v>
      </c>
      <c r="BC331" s="49">
        <v>0</v>
      </c>
      <c r="BD331" s="48">
        <v>13</v>
      </c>
      <c r="BE331" s="49">
        <v>86.66666666666667</v>
      </c>
      <c r="BF331" s="48">
        <v>15</v>
      </c>
      <c r="BG331" s="48"/>
      <c r="BH331" s="48"/>
      <c r="BI331" s="48"/>
      <c r="BJ331" s="48"/>
      <c r="BK331" s="48"/>
      <c r="BL331" s="48"/>
      <c r="BM331" s="121" t="s">
        <v>3273</v>
      </c>
      <c r="BN331" s="121" t="s">
        <v>3273</v>
      </c>
      <c r="BO331" s="121" t="s">
        <v>3335</v>
      </c>
      <c r="BP331" s="121" t="s">
        <v>3335</v>
      </c>
      <c r="BQ331" s="2"/>
      <c r="BR331" s="3"/>
      <c r="BS331" s="3"/>
      <c r="BT331" s="3"/>
      <c r="BU331" s="3"/>
    </row>
    <row r="332" spans="1:73" ht="15">
      <c r="A332" s="66" t="s">
        <v>565</v>
      </c>
      <c r="B332" s="67"/>
      <c r="C332" s="67"/>
      <c r="D332" s="68">
        <v>232.87671232876713</v>
      </c>
      <c r="E332" s="70"/>
      <c r="F332" s="67"/>
      <c r="G332" s="67"/>
      <c r="H332" s="71" t="s">
        <v>959</v>
      </c>
      <c r="I332" s="72"/>
      <c r="J332" s="72"/>
      <c r="K332" s="71" t="s">
        <v>959</v>
      </c>
      <c r="L332" s="75">
        <v>33.01067235859125</v>
      </c>
      <c r="M332" s="76">
        <v>3856.7353515625</v>
      </c>
      <c r="N332" s="76">
        <v>8543.453125</v>
      </c>
      <c r="O332" s="77"/>
      <c r="P332" s="78"/>
      <c r="Q332" s="78"/>
      <c r="R332" s="86"/>
      <c r="S332" s="48">
        <v>0</v>
      </c>
      <c r="T332" s="48">
        <v>2</v>
      </c>
      <c r="U332" s="49">
        <v>0</v>
      </c>
      <c r="V332" s="49">
        <v>0.00463</v>
      </c>
      <c r="W332" s="49">
        <v>0.000114</v>
      </c>
      <c r="X332" s="49">
        <v>0.702057</v>
      </c>
      <c r="Y332" s="49">
        <v>0.5</v>
      </c>
      <c r="Z332" s="49">
        <v>0</v>
      </c>
      <c r="AA332" s="73">
        <v>332</v>
      </c>
      <c r="AB332" s="73"/>
      <c r="AC332" s="74"/>
      <c r="AD332" s="80" t="s">
        <v>1495</v>
      </c>
      <c r="AE332" s="85" t="s">
        <v>1393</v>
      </c>
      <c r="AF332" s="80" t="s">
        <v>959</v>
      </c>
      <c r="AG332" s="80" t="s">
        <v>203</v>
      </c>
      <c r="AH332" s="80" t="s">
        <v>203</v>
      </c>
      <c r="AI332" s="80"/>
      <c r="AJ332" s="80"/>
      <c r="AK332" s="80"/>
      <c r="AL332" s="80"/>
      <c r="AM332" s="80">
        <v>3</v>
      </c>
      <c r="AN332" s="80">
        <v>0</v>
      </c>
      <c r="AO332" s="80"/>
      <c r="AP332" s="80"/>
      <c r="AQ332" s="80"/>
      <c r="AR332" s="80"/>
      <c r="AS332" s="80"/>
      <c r="AT332" s="80"/>
      <c r="AU332" s="83">
        <v>43489.53554398148</v>
      </c>
      <c r="AV332" s="85" t="s">
        <v>1393</v>
      </c>
      <c r="AW332" s="80" t="str">
        <f>REPLACE(INDEX(GroupVertices[Group],MATCH(Vertices[[#This Row],[Vertex]],GroupVertices[Vertex],0)),1,1,"")</f>
        <v>1</v>
      </c>
      <c r="AX332" s="48">
        <v>2</v>
      </c>
      <c r="AY332" s="49">
        <v>16.666666666666668</v>
      </c>
      <c r="AZ332" s="48">
        <v>2</v>
      </c>
      <c r="BA332" s="49">
        <v>16.666666666666668</v>
      </c>
      <c r="BB332" s="48">
        <v>0</v>
      </c>
      <c r="BC332" s="49">
        <v>0</v>
      </c>
      <c r="BD332" s="48">
        <v>8</v>
      </c>
      <c r="BE332" s="49">
        <v>66.66666666666667</v>
      </c>
      <c r="BF332" s="48">
        <v>12</v>
      </c>
      <c r="BG332" s="48"/>
      <c r="BH332" s="48"/>
      <c r="BI332" s="48"/>
      <c r="BJ332" s="48"/>
      <c r="BK332" s="48"/>
      <c r="BL332" s="48"/>
      <c r="BM332" s="121" t="s">
        <v>2849</v>
      </c>
      <c r="BN332" s="121" t="s">
        <v>2849</v>
      </c>
      <c r="BO332" s="121" t="s">
        <v>3113</v>
      </c>
      <c r="BP332" s="121" t="s">
        <v>3113</v>
      </c>
      <c r="BQ332" s="2"/>
      <c r="BR332" s="3"/>
      <c r="BS332" s="3"/>
      <c r="BT332" s="3"/>
      <c r="BU332" s="3"/>
    </row>
    <row r="333" spans="1:73" ht="15">
      <c r="A333" s="66" t="s">
        <v>566</v>
      </c>
      <c r="B333" s="67"/>
      <c r="C333" s="67"/>
      <c r="D333" s="68">
        <v>254.7945205479452</v>
      </c>
      <c r="E333" s="70"/>
      <c r="F333" s="67"/>
      <c r="G333" s="67"/>
      <c r="H333" s="71" t="s">
        <v>960</v>
      </c>
      <c r="I333" s="72"/>
      <c r="J333" s="72"/>
      <c r="K333" s="71" t="s">
        <v>960</v>
      </c>
      <c r="L333" s="75">
        <v>54.351120597652084</v>
      </c>
      <c r="M333" s="76">
        <v>3207.2939453125</v>
      </c>
      <c r="N333" s="76">
        <v>7956.4853515625</v>
      </c>
      <c r="O333" s="77"/>
      <c r="P333" s="78"/>
      <c r="Q333" s="78"/>
      <c r="R333" s="86"/>
      <c r="S333" s="48">
        <v>0</v>
      </c>
      <c r="T333" s="48">
        <v>2</v>
      </c>
      <c r="U333" s="49">
        <v>0</v>
      </c>
      <c r="V333" s="49">
        <v>0.00463</v>
      </c>
      <c r="W333" s="49">
        <v>0.000121</v>
      </c>
      <c r="X333" s="49">
        <v>0.677137</v>
      </c>
      <c r="Y333" s="49">
        <v>0.5</v>
      </c>
      <c r="Z333" s="49">
        <v>0</v>
      </c>
      <c r="AA333" s="73">
        <v>333</v>
      </c>
      <c r="AB333" s="73"/>
      <c r="AC333" s="74"/>
      <c r="AD333" s="80" t="s">
        <v>1495</v>
      </c>
      <c r="AE333" s="85" t="s">
        <v>1394</v>
      </c>
      <c r="AF333" s="80" t="s">
        <v>960</v>
      </c>
      <c r="AG333" s="80" t="s">
        <v>203</v>
      </c>
      <c r="AH333" s="80" t="s">
        <v>203</v>
      </c>
      <c r="AI333" s="80"/>
      <c r="AJ333" s="80"/>
      <c r="AK333" s="80"/>
      <c r="AL333" s="80"/>
      <c r="AM333" s="80">
        <v>5</v>
      </c>
      <c r="AN333" s="80">
        <v>0</v>
      </c>
      <c r="AO333" s="80"/>
      <c r="AP333" s="80"/>
      <c r="AQ333" s="80"/>
      <c r="AR333" s="80"/>
      <c r="AS333" s="80"/>
      <c r="AT333" s="80"/>
      <c r="AU333" s="83">
        <v>43489.535358796296</v>
      </c>
      <c r="AV333" s="85" t="s">
        <v>1394</v>
      </c>
      <c r="AW333" s="80" t="str">
        <f>REPLACE(INDEX(GroupVertices[Group],MATCH(Vertices[[#This Row],[Vertex]],GroupVertices[Vertex],0)),1,1,"")</f>
        <v>1</v>
      </c>
      <c r="AX333" s="48">
        <v>0</v>
      </c>
      <c r="AY333" s="49">
        <v>0</v>
      </c>
      <c r="AZ333" s="48">
        <v>2</v>
      </c>
      <c r="BA333" s="49">
        <v>18.181818181818183</v>
      </c>
      <c r="BB333" s="48">
        <v>0</v>
      </c>
      <c r="BC333" s="49">
        <v>0</v>
      </c>
      <c r="BD333" s="48">
        <v>9</v>
      </c>
      <c r="BE333" s="49">
        <v>81.81818181818181</v>
      </c>
      <c r="BF333" s="48">
        <v>11</v>
      </c>
      <c r="BG333" s="48"/>
      <c r="BH333" s="48"/>
      <c r="BI333" s="48"/>
      <c r="BJ333" s="48"/>
      <c r="BK333" s="48"/>
      <c r="BL333" s="48"/>
      <c r="BM333" s="121" t="s">
        <v>2850</v>
      </c>
      <c r="BN333" s="121" t="s">
        <v>2850</v>
      </c>
      <c r="BO333" s="121" t="s">
        <v>3114</v>
      </c>
      <c r="BP333" s="121" t="s">
        <v>3114</v>
      </c>
      <c r="BQ333" s="2"/>
      <c r="BR333" s="3"/>
      <c r="BS333" s="3"/>
      <c r="BT333" s="3"/>
      <c r="BU333" s="3"/>
    </row>
    <row r="334" spans="1:73" ht="15">
      <c r="A334" s="66" t="s">
        <v>567</v>
      </c>
      <c r="B334" s="67"/>
      <c r="C334" s="67"/>
      <c r="D334" s="68">
        <v>200</v>
      </c>
      <c r="E334" s="70"/>
      <c r="F334" s="67"/>
      <c r="G334" s="67"/>
      <c r="H334" s="71" t="s">
        <v>961</v>
      </c>
      <c r="I334" s="72"/>
      <c r="J334" s="72"/>
      <c r="K334" s="71" t="s">
        <v>961</v>
      </c>
      <c r="L334" s="75">
        <v>1</v>
      </c>
      <c r="M334" s="76">
        <v>3885.346435546875</v>
      </c>
      <c r="N334" s="76">
        <v>6310.22607421875</v>
      </c>
      <c r="O334" s="77"/>
      <c r="P334" s="78"/>
      <c r="Q334" s="78"/>
      <c r="R334" s="86"/>
      <c r="S334" s="48">
        <v>0</v>
      </c>
      <c r="T334" s="48">
        <v>2</v>
      </c>
      <c r="U334" s="49">
        <v>0</v>
      </c>
      <c r="V334" s="49">
        <v>0.00463</v>
      </c>
      <c r="W334" s="49">
        <v>0.000121</v>
      </c>
      <c r="X334" s="49">
        <v>0.677137</v>
      </c>
      <c r="Y334" s="49">
        <v>0.5</v>
      </c>
      <c r="Z334" s="49">
        <v>0</v>
      </c>
      <c r="AA334" s="73">
        <v>334</v>
      </c>
      <c r="AB334" s="73"/>
      <c r="AC334" s="74"/>
      <c r="AD334" s="80" t="s">
        <v>1495</v>
      </c>
      <c r="AE334" s="85" t="s">
        <v>1395</v>
      </c>
      <c r="AF334" s="80" t="s">
        <v>961</v>
      </c>
      <c r="AG334" s="80" t="s">
        <v>203</v>
      </c>
      <c r="AH334" s="80" t="s">
        <v>203</v>
      </c>
      <c r="AI334" s="80"/>
      <c r="AJ334" s="80"/>
      <c r="AK334" s="80"/>
      <c r="AL334" s="80"/>
      <c r="AM334" s="80">
        <v>0</v>
      </c>
      <c r="AN334" s="80">
        <v>0</v>
      </c>
      <c r="AO334" s="80"/>
      <c r="AP334" s="80"/>
      <c r="AQ334" s="80"/>
      <c r="AR334" s="80"/>
      <c r="AS334" s="80"/>
      <c r="AT334" s="80"/>
      <c r="AU334" s="83">
        <v>43489.53506944444</v>
      </c>
      <c r="AV334" s="85" t="s">
        <v>1395</v>
      </c>
      <c r="AW334" s="80" t="str">
        <f>REPLACE(INDEX(GroupVertices[Group],MATCH(Vertices[[#This Row],[Vertex]],GroupVertices[Vertex],0)),1,1,"")</f>
        <v>1</v>
      </c>
      <c r="AX334" s="48">
        <v>0</v>
      </c>
      <c r="AY334" s="49">
        <v>0</v>
      </c>
      <c r="AZ334" s="48">
        <v>0</v>
      </c>
      <c r="BA334" s="49">
        <v>0</v>
      </c>
      <c r="BB334" s="48">
        <v>0</v>
      </c>
      <c r="BC334" s="49">
        <v>0</v>
      </c>
      <c r="BD334" s="48">
        <v>6</v>
      </c>
      <c r="BE334" s="49">
        <v>100</v>
      </c>
      <c r="BF334" s="48">
        <v>6</v>
      </c>
      <c r="BG334" s="48"/>
      <c r="BH334" s="48"/>
      <c r="BI334" s="48"/>
      <c r="BJ334" s="48"/>
      <c r="BK334" s="48"/>
      <c r="BL334" s="48"/>
      <c r="BM334" s="121" t="s">
        <v>2851</v>
      </c>
      <c r="BN334" s="121" t="s">
        <v>2851</v>
      </c>
      <c r="BO334" s="121" t="s">
        <v>3115</v>
      </c>
      <c r="BP334" s="121" t="s">
        <v>3115</v>
      </c>
      <c r="BQ334" s="2"/>
      <c r="BR334" s="3"/>
      <c r="BS334" s="3"/>
      <c r="BT334" s="3"/>
      <c r="BU334" s="3"/>
    </row>
    <row r="335" spans="1:73" ht="15">
      <c r="A335" s="66" t="s">
        <v>568</v>
      </c>
      <c r="B335" s="67"/>
      <c r="C335" s="67"/>
      <c r="D335" s="68">
        <v>210.95890410958904</v>
      </c>
      <c r="E335" s="70"/>
      <c r="F335" s="67"/>
      <c r="G335" s="67"/>
      <c r="H335" s="71" t="s">
        <v>962</v>
      </c>
      <c r="I335" s="72"/>
      <c r="J335" s="72"/>
      <c r="K335" s="71" t="s">
        <v>962</v>
      </c>
      <c r="L335" s="75">
        <v>11.670224119530417</v>
      </c>
      <c r="M335" s="76">
        <v>3416.45361328125</v>
      </c>
      <c r="N335" s="76">
        <v>7534.9306640625</v>
      </c>
      <c r="O335" s="77"/>
      <c r="P335" s="78"/>
      <c r="Q335" s="78"/>
      <c r="R335" s="86"/>
      <c r="S335" s="48">
        <v>0</v>
      </c>
      <c r="T335" s="48">
        <v>2</v>
      </c>
      <c r="U335" s="49">
        <v>0</v>
      </c>
      <c r="V335" s="49">
        <v>0.00463</v>
      </c>
      <c r="W335" s="49">
        <v>0.000121</v>
      </c>
      <c r="X335" s="49">
        <v>0.677137</v>
      </c>
      <c r="Y335" s="49">
        <v>0.5</v>
      </c>
      <c r="Z335" s="49">
        <v>0</v>
      </c>
      <c r="AA335" s="73">
        <v>335</v>
      </c>
      <c r="AB335" s="73"/>
      <c r="AC335" s="74"/>
      <c r="AD335" s="80" t="s">
        <v>1495</v>
      </c>
      <c r="AE335" s="85" t="s">
        <v>1396</v>
      </c>
      <c r="AF335" s="80" t="s">
        <v>962</v>
      </c>
      <c r="AG335" s="80" t="s">
        <v>203</v>
      </c>
      <c r="AH335" s="80" t="s">
        <v>203</v>
      </c>
      <c r="AI335" s="80"/>
      <c r="AJ335" s="80"/>
      <c r="AK335" s="80"/>
      <c r="AL335" s="80"/>
      <c r="AM335" s="80">
        <v>1</v>
      </c>
      <c r="AN335" s="80">
        <v>0</v>
      </c>
      <c r="AO335" s="80"/>
      <c r="AP335" s="80"/>
      <c r="AQ335" s="80"/>
      <c r="AR335" s="80"/>
      <c r="AS335" s="80"/>
      <c r="AT335" s="80"/>
      <c r="AU335" s="83">
        <v>43489.53466435185</v>
      </c>
      <c r="AV335" s="85" t="s">
        <v>1396</v>
      </c>
      <c r="AW335" s="80" t="str">
        <f>REPLACE(INDEX(GroupVertices[Group],MATCH(Vertices[[#This Row],[Vertex]],GroupVertices[Vertex],0)),1,1,"")</f>
        <v>1</v>
      </c>
      <c r="AX335" s="48">
        <v>0</v>
      </c>
      <c r="AY335" s="49">
        <v>0</v>
      </c>
      <c r="AZ335" s="48">
        <v>2</v>
      </c>
      <c r="BA335" s="49">
        <v>14.285714285714286</v>
      </c>
      <c r="BB335" s="48">
        <v>0</v>
      </c>
      <c r="BC335" s="49">
        <v>0</v>
      </c>
      <c r="BD335" s="48">
        <v>12</v>
      </c>
      <c r="BE335" s="49">
        <v>85.71428571428571</v>
      </c>
      <c r="BF335" s="48">
        <v>14</v>
      </c>
      <c r="BG335" s="48"/>
      <c r="BH335" s="48"/>
      <c r="BI335" s="48"/>
      <c r="BJ335" s="48"/>
      <c r="BK335" s="48"/>
      <c r="BL335" s="48"/>
      <c r="BM335" s="121" t="s">
        <v>2852</v>
      </c>
      <c r="BN335" s="121" t="s">
        <v>2852</v>
      </c>
      <c r="BO335" s="121" t="s">
        <v>3116</v>
      </c>
      <c r="BP335" s="121" t="s">
        <v>3116</v>
      </c>
      <c r="BQ335" s="2"/>
      <c r="BR335" s="3"/>
      <c r="BS335" s="3"/>
      <c r="BT335" s="3"/>
      <c r="BU335" s="3"/>
    </row>
    <row r="336" spans="1:73" ht="15">
      <c r="A336" s="66" t="s">
        <v>569</v>
      </c>
      <c r="B336" s="67"/>
      <c r="C336" s="67"/>
      <c r="D336" s="68">
        <v>221.91780821917808</v>
      </c>
      <c r="E336" s="70"/>
      <c r="F336" s="67"/>
      <c r="G336" s="67"/>
      <c r="H336" s="71" t="s">
        <v>963</v>
      </c>
      <c r="I336" s="72"/>
      <c r="J336" s="72"/>
      <c r="K336" s="71" t="s">
        <v>963</v>
      </c>
      <c r="L336" s="75">
        <v>22.340448239060834</v>
      </c>
      <c r="M336" s="76">
        <v>2915.978515625</v>
      </c>
      <c r="N336" s="76">
        <v>6661.3193359375</v>
      </c>
      <c r="O336" s="77"/>
      <c r="P336" s="78"/>
      <c r="Q336" s="78"/>
      <c r="R336" s="86"/>
      <c r="S336" s="48">
        <v>0</v>
      </c>
      <c r="T336" s="48">
        <v>2</v>
      </c>
      <c r="U336" s="49">
        <v>0</v>
      </c>
      <c r="V336" s="49">
        <v>0.00463</v>
      </c>
      <c r="W336" s="49">
        <v>0.000118</v>
      </c>
      <c r="X336" s="49">
        <v>0.680535</v>
      </c>
      <c r="Y336" s="49">
        <v>0.5</v>
      </c>
      <c r="Z336" s="49">
        <v>0</v>
      </c>
      <c r="AA336" s="73">
        <v>336</v>
      </c>
      <c r="AB336" s="73"/>
      <c r="AC336" s="74"/>
      <c r="AD336" s="80" t="s">
        <v>1495</v>
      </c>
      <c r="AE336" s="85" t="s">
        <v>1397</v>
      </c>
      <c r="AF336" s="80" t="s">
        <v>963</v>
      </c>
      <c r="AG336" s="80" t="s">
        <v>203</v>
      </c>
      <c r="AH336" s="80" t="s">
        <v>203</v>
      </c>
      <c r="AI336" s="80"/>
      <c r="AJ336" s="80"/>
      <c r="AK336" s="80"/>
      <c r="AL336" s="80"/>
      <c r="AM336" s="80">
        <v>2</v>
      </c>
      <c r="AN336" s="80">
        <v>0</v>
      </c>
      <c r="AO336" s="80"/>
      <c r="AP336" s="80"/>
      <c r="AQ336" s="80"/>
      <c r="AR336" s="80"/>
      <c r="AS336" s="80"/>
      <c r="AT336" s="80"/>
      <c r="AU336" s="83">
        <v>43489.5343287037</v>
      </c>
      <c r="AV336" s="85" t="s">
        <v>1397</v>
      </c>
      <c r="AW336" s="80" t="str">
        <f>REPLACE(INDEX(GroupVertices[Group],MATCH(Vertices[[#This Row],[Vertex]],GroupVertices[Vertex],0)),1,1,"")</f>
        <v>1</v>
      </c>
      <c r="AX336" s="48">
        <v>2</v>
      </c>
      <c r="AY336" s="49">
        <v>5.405405405405405</v>
      </c>
      <c r="AZ336" s="48">
        <v>1</v>
      </c>
      <c r="BA336" s="49">
        <v>2.7027027027027026</v>
      </c>
      <c r="BB336" s="48">
        <v>0</v>
      </c>
      <c r="BC336" s="49">
        <v>0</v>
      </c>
      <c r="BD336" s="48">
        <v>34</v>
      </c>
      <c r="BE336" s="49">
        <v>91.89189189189189</v>
      </c>
      <c r="BF336" s="48">
        <v>37</v>
      </c>
      <c r="BG336" s="48"/>
      <c r="BH336" s="48"/>
      <c r="BI336" s="48"/>
      <c r="BJ336" s="48"/>
      <c r="BK336" s="48"/>
      <c r="BL336" s="48"/>
      <c r="BM336" s="121" t="s">
        <v>2853</v>
      </c>
      <c r="BN336" s="121" t="s">
        <v>2853</v>
      </c>
      <c r="BO336" s="121" t="s">
        <v>3117</v>
      </c>
      <c r="BP336" s="121" t="s">
        <v>3117</v>
      </c>
      <c r="BQ336" s="2"/>
      <c r="BR336" s="3"/>
      <c r="BS336" s="3"/>
      <c r="BT336" s="3"/>
      <c r="BU336" s="3"/>
    </row>
    <row r="337" spans="1:73" ht="409.5">
      <c r="A337" s="66" t="s">
        <v>570</v>
      </c>
      <c r="B337" s="67"/>
      <c r="C337" s="67"/>
      <c r="D337" s="68">
        <v>200</v>
      </c>
      <c r="E337" s="70"/>
      <c r="F337" s="100" t="s">
        <v>1077</v>
      </c>
      <c r="G337" s="67"/>
      <c r="H337" s="50" t="s">
        <v>964</v>
      </c>
      <c r="I337" s="72"/>
      <c r="J337" s="72"/>
      <c r="K337" s="50" t="s">
        <v>964</v>
      </c>
      <c r="L337" s="75">
        <v>1</v>
      </c>
      <c r="M337" s="76">
        <v>4296.6884765625</v>
      </c>
      <c r="N337" s="76">
        <v>8403.2861328125</v>
      </c>
      <c r="O337" s="77"/>
      <c r="P337" s="78"/>
      <c r="Q337" s="78"/>
      <c r="R337" s="86"/>
      <c r="S337" s="48">
        <v>0</v>
      </c>
      <c r="T337" s="48">
        <v>1</v>
      </c>
      <c r="U337" s="49">
        <v>0</v>
      </c>
      <c r="V337" s="49">
        <v>0.004608</v>
      </c>
      <c r="W337" s="49">
        <v>0.000102</v>
      </c>
      <c r="X337" s="49">
        <v>0.422139</v>
      </c>
      <c r="Y337" s="49">
        <v>0</v>
      </c>
      <c r="Z337" s="49">
        <v>0</v>
      </c>
      <c r="AA337" s="73">
        <v>337</v>
      </c>
      <c r="AB337" s="73"/>
      <c r="AC337" s="74"/>
      <c r="AD337" s="80" t="s">
        <v>1495</v>
      </c>
      <c r="AE337" s="85" t="s">
        <v>1398</v>
      </c>
      <c r="AF337" s="80" t="s">
        <v>964</v>
      </c>
      <c r="AG337" s="80" t="s">
        <v>203</v>
      </c>
      <c r="AH337" s="80" t="s">
        <v>203</v>
      </c>
      <c r="AI337" s="80"/>
      <c r="AJ337" s="80"/>
      <c r="AK337" s="85" t="s">
        <v>1077</v>
      </c>
      <c r="AL337" s="80"/>
      <c r="AM337" s="80">
        <v>0</v>
      </c>
      <c r="AN337" s="80">
        <v>0</v>
      </c>
      <c r="AO337" s="80"/>
      <c r="AP337" s="80" t="s">
        <v>1026</v>
      </c>
      <c r="AQ337" s="80" t="s">
        <v>1039</v>
      </c>
      <c r="AR337" s="80" t="s">
        <v>1045</v>
      </c>
      <c r="AS337" s="85" t="s">
        <v>1061</v>
      </c>
      <c r="AT337" s="80"/>
      <c r="AU337" s="83">
        <v>43489.53388888889</v>
      </c>
      <c r="AV337" s="85" t="s">
        <v>1398</v>
      </c>
      <c r="AW337" s="80" t="str">
        <f>REPLACE(INDEX(GroupVertices[Group],MATCH(Vertices[[#This Row],[Vertex]],GroupVertices[Vertex],0)),1,1,"")</f>
        <v>1</v>
      </c>
      <c r="AX337" s="48">
        <v>3</v>
      </c>
      <c r="AY337" s="49">
        <v>5.2631578947368425</v>
      </c>
      <c r="AZ337" s="48">
        <v>4</v>
      </c>
      <c r="BA337" s="49">
        <v>7.017543859649122</v>
      </c>
      <c r="BB337" s="48">
        <v>0</v>
      </c>
      <c r="BC337" s="49">
        <v>0</v>
      </c>
      <c r="BD337" s="48">
        <v>50</v>
      </c>
      <c r="BE337" s="49">
        <v>87.71929824561404</v>
      </c>
      <c r="BF337" s="48">
        <v>57</v>
      </c>
      <c r="BG337" s="48"/>
      <c r="BH337" s="48"/>
      <c r="BI337" s="48"/>
      <c r="BJ337" s="48"/>
      <c r="BK337" s="48"/>
      <c r="BL337" s="48"/>
      <c r="BM337" s="121" t="s">
        <v>2854</v>
      </c>
      <c r="BN337" s="121" t="s">
        <v>2854</v>
      </c>
      <c r="BO337" s="121" t="s">
        <v>3118</v>
      </c>
      <c r="BP337" s="121" t="s">
        <v>3118</v>
      </c>
      <c r="BQ337" s="2"/>
      <c r="BR337" s="3"/>
      <c r="BS337" s="3"/>
      <c r="BT337" s="3"/>
      <c r="BU337" s="3"/>
    </row>
    <row r="338" spans="1:73" ht="409.5">
      <c r="A338" s="66" t="s">
        <v>571</v>
      </c>
      <c r="B338" s="67"/>
      <c r="C338" s="67"/>
      <c r="D338" s="68">
        <v>232.87671232876713</v>
      </c>
      <c r="E338" s="70"/>
      <c r="F338" s="100" t="s">
        <v>1077</v>
      </c>
      <c r="G338" s="67"/>
      <c r="H338" s="50" t="s">
        <v>965</v>
      </c>
      <c r="I338" s="72"/>
      <c r="J338" s="72"/>
      <c r="K338" s="50" t="s">
        <v>965</v>
      </c>
      <c r="L338" s="75">
        <v>33.01067235859125</v>
      </c>
      <c r="M338" s="76">
        <v>2895.79931640625</v>
      </c>
      <c r="N338" s="76">
        <v>6227.583984375</v>
      </c>
      <c r="O338" s="77"/>
      <c r="P338" s="78"/>
      <c r="Q338" s="78"/>
      <c r="R338" s="86"/>
      <c r="S338" s="48">
        <v>0</v>
      </c>
      <c r="T338" s="48">
        <v>2</v>
      </c>
      <c r="U338" s="49">
        <v>0</v>
      </c>
      <c r="V338" s="49">
        <v>0.004673</v>
      </c>
      <c r="W338" s="49">
        <v>0.00012</v>
      </c>
      <c r="X338" s="49">
        <v>0.688858</v>
      </c>
      <c r="Y338" s="49">
        <v>0.5</v>
      </c>
      <c r="Z338" s="49">
        <v>0</v>
      </c>
      <c r="AA338" s="73">
        <v>338</v>
      </c>
      <c r="AB338" s="73"/>
      <c r="AC338" s="74"/>
      <c r="AD338" s="80" t="s">
        <v>1495</v>
      </c>
      <c r="AE338" s="85" t="s">
        <v>1399</v>
      </c>
      <c r="AF338" s="80" t="s">
        <v>965</v>
      </c>
      <c r="AG338" s="80" t="s">
        <v>203</v>
      </c>
      <c r="AH338" s="80" t="s">
        <v>203</v>
      </c>
      <c r="AI338" s="80"/>
      <c r="AJ338" s="80"/>
      <c r="AK338" s="85" t="s">
        <v>1077</v>
      </c>
      <c r="AL338" s="80"/>
      <c r="AM338" s="80">
        <v>3</v>
      </c>
      <c r="AN338" s="80">
        <v>0</v>
      </c>
      <c r="AO338" s="80"/>
      <c r="AP338" s="80" t="s">
        <v>1026</v>
      </c>
      <c r="AQ338" s="80" t="s">
        <v>1039</v>
      </c>
      <c r="AR338" s="80" t="s">
        <v>1045</v>
      </c>
      <c r="AS338" s="85" t="s">
        <v>1062</v>
      </c>
      <c r="AT338" s="80"/>
      <c r="AU338" s="83">
        <v>43489.53246527778</v>
      </c>
      <c r="AV338" s="85" t="s">
        <v>1399</v>
      </c>
      <c r="AW338" s="80" t="str">
        <f>REPLACE(INDEX(GroupVertices[Group],MATCH(Vertices[[#This Row],[Vertex]],GroupVertices[Vertex],0)),1,1,"")</f>
        <v>1</v>
      </c>
      <c r="AX338" s="48">
        <v>2</v>
      </c>
      <c r="AY338" s="49">
        <v>6.666666666666667</v>
      </c>
      <c r="AZ338" s="48">
        <v>1</v>
      </c>
      <c r="BA338" s="49">
        <v>3.3333333333333335</v>
      </c>
      <c r="BB338" s="48">
        <v>0</v>
      </c>
      <c r="BC338" s="49">
        <v>0</v>
      </c>
      <c r="BD338" s="48">
        <v>27</v>
      </c>
      <c r="BE338" s="49">
        <v>90</v>
      </c>
      <c r="BF338" s="48">
        <v>30</v>
      </c>
      <c r="BG338" s="48"/>
      <c r="BH338" s="48"/>
      <c r="BI338" s="48"/>
      <c r="BJ338" s="48"/>
      <c r="BK338" s="48"/>
      <c r="BL338" s="48"/>
      <c r="BM338" s="121" t="s">
        <v>2855</v>
      </c>
      <c r="BN338" s="121" t="s">
        <v>2855</v>
      </c>
      <c r="BO338" s="121" t="s">
        <v>3119</v>
      </c>
      <c r="BP338" s="121" t="s">
        <v>3119</v>
      </c>
      <c r="BQ338" s="2"/>
      <c r="BR338" s="3"/>
      <c r="BS338" s="3"/>
      <c r="BT338" s="3"/>
      <c r="BU338" s="3"/>
    </row>
    <row r="339" spans="1:73" ht="15">
      <c r="A339" s="66" t="s">
        <v>572</v>
      </c>
      <c r="B339" s="67"/>
      <c r="C339" s="67"/>
      <c r="D339" s="68">
        <v>221.91780821917808</v>
      </c>
      <c r="E339" s="70"/>
      <c r="F339" s="67"/>
      <c r="G339" s="67"/>
      <c r="H339" s="71" t="s">
        <v>966</v>
      </c>
      <c r="I339" s="72"/>
      <c r="J339" s="72"/>
      <c r="K339" s="71" t="s">
        <v>966</v>
      </c>
      <c r="L339" s="75">
        <v>22.340448239060834</v>
      </c>
      <c r="M339" s="76">
        <v>3279.81494140625</v>
      </c>
      <c r="N339" s="76">
        <v>6416.94775390625</v>
      </c>
      <c r="O339" s="77"/>
      <c r="P339" s="78"/>
      <c r="Q339" s="78"/>
      <c r="R339" s="86"/>
      <c r="S339" s="48">
        <v>0</v>
      </c>
      <c r="T339" s="48">
        <v>2</v>
      </c>
      <c r="U339" s="49">
        <v>0</v>
      </c>
      <c r="V339" s="49">
        <v>0.004673</v>
      </c>
      <c r="W339" s="49">
        <v>0.00012</v>
      </c>
      <c r="X339" s="49">
        <v>0.688858</v>
      </c>
      <c r="Y339" s="49">
        <v>0.5</v>
      </c>
      <c r="Z339" s="49">
        <v>0</v>
      </c>
      <c r="AA339" s="73">
        <v>339</v>
      </c>
      <c r="AB339" s="73"/>
      <c r="AC339" s="74"/>
      <c r="AD339" s="80" t="s">
        <v>1495</v>
      </c>
      <c r="AE339" s="85" t="s">
        <v>1400</v>
      </c>
      <c r="AF339" s="80" t="s">
        <v>966</v>
      </c>
      <c r="AG339" s="80" t="s">
        <v>203</v>
      </c>
      <c r="AH339" s="80" t="s">
        <v>203</v>
      </c>
      <c r="AI339" s="80"/>
      <c r="AJ339" s="80"/>
      <c r="AK339" s="80"/>
      <c r="AL339" s="80"/>
      <c r="AM339" s="80">
        <v>2</v>
      </c>
      <c r="AN339" s="80">
        <v>0</v>
      </c>
      <c r="AO339" s="80"/>
      <c r="AP339" s="80"/>
      <c r="AQ339" s="80"/>
      <c r="AR339" s="80"/>
      <c r="AS339" s="80"/>
      <c r="AT339" s="80"/>
      <c r="AU339" s="83">
        <v>43489.53228009259</v>
      </c>
      <c r="AV339" s="85" t="s">
        <v>1400</v>
      </c>
      <c r="AW339" s="80" t="str">
        <f>REPLACE(INDEX(GroupVertices[Group],MATCH(Vertices[[#This Row],[Vertex]],GroupVertices[Vertex],0)),1,1,"")</f>
        <v>1</v>
      </c>
      <c r="AX339" s="48">
        <v>0</v>
      </c>
      <c r="AY339" s="49">
        <v>0</v>
      </c>
      <c r="AZ339" s="48">
        <v>0</v>
      </c>
      <c r="BA339" s="49">
        <v>0</v>
      </c>
      <c r="BB339" s="48">
        <v>0</v>
      </c>
      <c r="BC339" s="49">
        <v>0</v>
      </c>
      <c r="BD339" s="48">
        <v>5</v>
      </c>
      <c r="BE339" s="49">
        <v>100</v>
      </c>
      <c r="BF339" s="48">
        <v>5</v>
      </c>
      <c r="BG339" s="48"/>
      <c r="BH339" s="48"/>
      <c r="BI339" s="48"/>
      <c r="BJ339" s="48"/>
      <c r="BK339" s="48"/>
      <c r="BL339" s="48"/>
      <c r="BM339" s="121" t="s">
        <v>3274</v>
      </c>
      <c r="BN339" s="121" t="s">
        <v>3274</v>
      </c>
      <c r="BO339" s="121" t="s">
        <v>2557</v>
      </c>
      <c r="BP339" s="121" t="s">
        <v>2557</v>
      </c>
      <c r="BQ339" s="2"/>
      <c r="BR339" s="3"/>
      <c r="BS339" s="3"/>
      <c r="BT339" s="3"/>
      <c r="BU339" s="3"/>
    </row>
    <row r="340" spans="1:73" ht="409.5">
      <c r="A340" s="66" t="s">
        <v>573</v>
      </c>
      <c r="B340" s="67"/>
      <c r="C340" s="67"/>
      <c r="D340" s="68">
        <v>254.7945205479452</v>
      </c>
      <c r="E340" s="70"/>
      <c r="F340" s="67"/>
      <c r="G340" s="67"/>
      <c r="H340" s="50" t="s">
        <v>967</v>
      </c>
      <c r="I340" s="72"/>
      <c r="J340" s="72"/>
      <c r="K340" s="50" t="s">
        <v>967</v>
      </c>
      <c r="L340" s="75">
        <v>54.351120597652084</v>
      </c>
      <c r="M340" s="76">
        <v>1517.513916015625</v>
      </c>
      <c r="N340" s="76">
        <v>6802.16259765625</v>
      </c>
      <c r="O340" s="77"/>
      <c r="P340" s="78"/>
      <c r="Q340" s="78"/>
      <c r="R340" s="86"/>
      <c r="S340" s="48">
        <v>0</v>
      </c>
      <c r="T340" s="48">
        <v>1</v>
      </c>
      <c r="U340" s="49">
        <v>0</v>
      </c>
      <c r="V340" s="49">
        <v>0.004608</v>
      </c>
      <c r="W340" s="49">
        <v>0.000102</v>
      </c>
      <c r="X340" s="49">
        <v>0.422139</v>
      </c>
      <c r="Y340" s="49">
        <v>0</v>
      </c>
      <c r="Z340" s="49">
        <v>0</v>
      </c>
      <c r="AA340" s="73">
        <v>340</v>
      </c>
      <c r="AB340" s="73"/>
      <c r="AC340" s="74"/>
      <c r="AD340" s="80" t="s">
        <v>1495</v>
      </c>
      <c r="AE340" s="85" t="s">
        <v>1401</v>
      </c>
      <c r="AF340" s="80" t="s">
        <v>967</v>
      </c>
      <c r="AG340" s="80" t="s">
        <v>203</v>
      </c>
      <c r="AH340" s="80" t="s">
        <v>203</v>
      </c>
      <c r="AI340" s="80"/>
      <c r="AJ340" s="80"/>
      <c r="AK340" s="80"/>
      <c r="AL340" s="80"/>
      <c r="AM340" s="80">
        <v>5</v>
      </c>
      <c r="AN340" s="80">
        <v>0</v>
      </c>
      <c r="AO340" s="80"/>
      <c r="AP340" s="80"/>
      <c r="AQ340" s="80"/>
      <c r="AR340" s="80"/>
      <c r="AS340" s="80"/>
      <c r="AT340" s="80"/>
      <c r="AU340" s="83">
        <v>43489.53142361111</v>
      </c>
      <c r="AV340" s="85" t="s">
        <v>1401</v>
      </c>
      <c r="AW340" s="80" t="str">
        <f>REPLACE(INDEX(GroupVertices[Group],MATCH(Vertices[[#This Row],[Vertex]],GroupVertices[Vertex],0)),1,1,"")</f>
        <v>1</v>
      </c>
      <c r="AX340" s="48">
        <v>5</v>
      </c>
      <c r="AY340" s="49">
        <v>2.2522522522522523</v>
      </c>
      <c r="AZ340" s="48">
        <v>8</v>
      </c>
      <c r="BA340" s="49">
        <v>3.6036036036036037</v>
      </c>
      <c r="BB340" s="48">
        <v>0</v>
      </c>
      <c r="BC340" s="49">
        <v>0</v>
      </c>
      <c r="BD340" s="48">
        <v>209</v>
      </c>
      <c r="BE340" s="49">
        <v>94.14414414414415</v>
      </c>
      <c r="BF340" s="48">
        <v>222</v>
      </c>
      <c r="BG340" s="48"/>
      <c r="BH340" s="48"/>
      <c r="BI340" s="48"/>
      <c r="BJ340" s="48"/>
      <c r="BK340" s="48"/>
      <c r="BL340" s="48"/>
      <c r="BM340" s="121" t="s">
        <v>2856</v>
      </c>
      <c r="BN340" s="121" t="s">
        <v>2856</v>
      </c>
      <c r="BO340" s="121" t="s">
        <v>3120</v>
      </c>
      <c r="BP340" s="121" t="s">
        <v>3120</v>
      </c>
      <c r="BQ340" s="2"/>
      <c r="BR340" s="3"/>
      <c r="BS340" s="3"/>
      <c r="BT340" s="3"/>
      <c r="BU340" s="3"/>
    </row>
    <row r="341" spans="1:73" ht="15">
      <c r="A341" s="66" t="s">
        <v>575</v>
      </c>
      <c r="B341" s="67"/>
      <c r="C341" s="67"/>
      <c r="D341" s="68">
        <v>200</v>
      </c>
      <c r="E341" s="70"/>
      <c r="F341" s="67"/>
      <c r="G341" s="67"/>
      <c r="H341" s="71" t="s">
        <v>969</v>
      </c>
      <c r="I341" s="72"/>
      <c r="J341" s="72"/>
      <c r="K341" s="71" t="s">
        <v>969</v>
      </c>
      <c r="L341" s="75">
        <v>1</v>
      </c>
      <c r="M341" s="76">
        <v>3830.097412109375</v>
      </c>
      <c r="N341" s="76">
        <v>8190.34765625</v>
      </c>
      <c r="O341" s="77"/>
      <c r="P341" s="78"/>
      <c r="Q341" s="78"/>
      <c r="R341" s="86"/>
      <c r="S341" s="48">
        <v>0</v>
      </c>
      <c r="T341" s="48">
        <v>1</v>
      </c>
      <c r="U341" s="49">
        <v>0</v>
      </c>
      <c r="V341" s="49">
        <v>0.004608</v>
      </c>
      <c r="W341" s="49">
        <v>0.000102</v>
      </c>
      <c r="X341" s="49">
        <v>0.422139</v>
      </c>
      <c r="Y341" s="49">
        <v>0</v>
      </c>
      <c r="Z341" s="49">
        <v>0</v>
      </c>
      <c r="AA341" s="73">
        <v>341</v>
      </c>
      <c r="AB341" s="73"/>
      <c r="AC341" s="74"/>
      <c r="AD341" s="80" t="s">
        <v>1495</v>
      </c>
      <c r="AE341" s="85" t="s">
        <v>1403</v>
      </c>
      <c r="AF341" s="80" t="s">
        <v>969</v>
      </c>
      <c r="AG341" s="80" t="s">
        <v>203</v>
      </c>
      <c r="AH341" s="80" t="s">
        <v>203</v>
      </c>
      <c r="AI341" s="80"/>
      <c r="AJ341" s="80"/>
      <c r="AK341" s="80"/>
      <c r="AL341" s="80"/>
      <c r="AM341" s="80">
        <v>0</v>
      </c>
      <c r="AN341" s="80">
        <v>0</v>
      </c>
      <c r="AO341" s="80"/>
      <c r="AP341" s="80"/>
      <c r="AQ341" s="80"/>
      <c r="AR341" s="80"/>
      <c r="AS341" s="80"/>
      <c r="AT341" s="80"/>
      <c r="AU341" s="83">
        <v>43489.53099537037</v>
      </c>
      <c r="AV341" s="85" t="s">
        <v>1403</v>
      </c>
      <c r="AW341" s="80" t="str">
        <f>REPLACE(INDEX(GroupVertices[Group],MATCH(Vertices[[#This Row],[Vertex]],GroupVertices[Vertex],0)),1,1,"")</f>
        <v>1</v>
      </c>
      <c r="AX341" s="48">
        <v>0</v>
      </c>
      <c r="AY341" s="49">
        <v>0</v>
      </c>
      <c r="AZ341" s="48">
        <v>0</v>
      </c>
      <c r="BA341" s="49">
        <v>0</v>
      </c>
      <c r="BB341" s="48">
        <v>0</v>
      </c>
      <c r="BC341" s="49">
        <v>0</v>
      </c>
      <c r="BD341" s="48">
        <v>1</v>
      </c>
      <c r="BE341" s="49">
        <v>100</v>
      </c>
      <c r="BF341" s="48">
        <v>1</v>
      </c>
      <c r="BG341" s="48"/>
      <c r="BH341" s="48"/>
      <c r="BI341" s="48"/>
      <c r="BJ341" s="48"/>
      <c r="BK341" s="48"/>
      <c r="BL341" s="48"/>
      <c r="BM341" s="121" t="s">
        <v>1497</v>
      </c>
      <c r="BN341" s="121" t="s">
        <v>1497</v>
      </c>
      <c r="BO341" s="121" t="s">
        <v>1497</v>
      </c>
      <c r="BP341" s="121" t="s">
        <v>1497</v>
      </c>
      <c r="BQ341" s="2"/>
      <c r="BR341" s="3"/>
      <c r="BS341" s="3"/>
      <c r="BT341" s="3"/>
      <c r="BU341" s="3"/>
    </row>
    <row r="342" spans="1:73" ht="15">
      <c r="A342" s="66" t="s">
        <v>576</v>
      </c>
      <c r="B342" s="67"/>
      <c r="C342" s="67"/>
      <c r="D342" s="68">
        <v>221.91780821917808</v>
      </c>
      <c r="E342" s="70"/>
      <c r="F342" s="67"/>
      <c r="G342" s="67"/>
      <c r="H342" s="71" t="s">
        <v>970</v>
      </c>
      <c r="I342" s="72"/>
      <c r="J342" s="72"/>
      <c r="K342" s="71" t="s">
        <v>970</v>
      </c>
      <c r="L342" s="75">
        <v>22.340448239060834</v>
      </c>
      <c r="M342" s="76">
        <v>2975.896728515625</v>
      </c>
      <c r="N342" s="76">
        <v>6000.8076171875</v>
      </c>
      <c r="O342" s="77"/>
      <c r="P342" s="78"/>
      <c r="Q342" s="78"/>
      <c r="R342" s="86"/>
      <c r="S342" s="48">
        <v>0</v>
      </c>
      <c r="T342" s="48">
        <v>2</v>
      </c>
      <c r="U342" s="49">
        <v>0</v>
      </c>
      <c r="V342" s="49">
        <v>0.004673</v>
      </c>
      <c r="W342" s="49">
        <v>0.00012</v>
      </c>
      <c r="X342" s="49">
        <v>0.688858</v>
      </c>
      <c r="Y342" s="49">
        <v>0.5</v>
      </c>
      <c r="Z342" s="49">
        <v>0</v>
      </c>
      <c r="AA342" s="73">
        <v>342</v>
      </c>
      <c r="AB342" s="73"/>
      <c r="AC342" s="74"/>
      <c r="AD342" s="80" t="s">
        <v>1495</v>
      </c>
      <c r="AE342" s="85" t="s">
        <v>1404</v>
      </c>
      <c r="AF342" s="80" t="s">
        <v>970</v>
      </c>
      <c r="AG342" s="80" t="s">
        <v>203</v>
      </c>
      <c r="AH342" s="80" t="s">
        <v>203</v>
      </c>
      <c r="AI342" s="80"/>
      <c r="AJ342" s="80"/>
      <c r="AK342" s="80"/>
      <c r="AL342" s="80"/>
      <c r="AM342" s="80">
        <v>2</v>
      </c>
      <c r="AN342" s="80">
        <v>0</v>
      </c>
      <c r="AO342" s="80"/>
      <c r="AP342" s="80"/>
      <c r="AQ342" s="80"/>
      <c r="AR342" s="80"/>
      <c r="AS342" s="80"/>
      <c r="AT342" s="80"/>
      <c r="AU342" s="83">
        <v>43489.530694444446</v>
      </c>
      <c r="AV342" s="85" t="s">
        <v>1404</v>
      </c>
      <c r="AW342" s="80" t="str">
        <f>REPLACE(INDEX(GroupVertices[Group],MATCH(Vertices[[#This Row],[Vertex]],GroupVertices[Vertex],0)),1,1,"")</f>
        <v>1</v>
      </c>
      <c r="AX342" s="48">
        <v>0</v>
      </c>
      <c r="AY342" s="49">
        <v>0</v>
      </c>
      <c r="AZ342" s="48">
        <v>3</v>
      </c>
      <c r="BA342" s="49">
        <v>27.272727272727273</v>
      </c>
      <c r="BB342" s="48">
        <v>0</v>
      </c>
      <c r="BC342" s="49">
        <v>0</v>
      </c>
      <c r="BD342" s="48">
        <v>8</v>
      </c>
      <c r="BE342" s="49">
        <v>72.72727272727273</v>
      </c>
      <c r="BF342" s="48">
        <v>11</v>
      </c>
      <c r="BG342" s="48"/>
      <c r="BH342" s="48"/>
      <c r="BI342" s="48"/>
      <c r="BJ342" s="48"/>
      <c r="BK342" s="48"/>
      <c r="BL342" s="48"/>
      <c r="BM342" s="121" t="s">
        <v>2857</v>
      </c>
      <c r="BN342" s="121" t="s">
        <v>2857</v>
      </c>
      <c r="BO342" s="121" t="s">
        <v>3121</v>
      </c>
      <c r="BP342" s="121" t="s">
        <v>3121</v>
      </c>
      <c r="BQ342" s="2"/>
      <c r="BR342" s="3"/>
      <c r="BS342" s="3"/>
      <c r="BT342" s="3"/>
      <c r="BU342" s="3"/>
    </row>
    <row r="343" spans="1:73" ht="15">
      <c r="A343" s="66" t="s">
        <v>577</v>
      </c>
      <c r="B343" s="67"/>
      <c r="C343" s="67"/>
      <c r="D343" s="68">
        <v>200</v>
      </c>
      <c r="E343" s="70"/>
      <c r="F343" s="67"/>
      <c r="G343" s="67"/>
      <c r="H343" s="71" t="s">
        <v>971</v>
      </c>
      <c r="I343" s="72"/>
      <c r="J343" s="72"/>
      <c r="K343" s="71" t="s">
        <v>971</v>
      </c>
      <c r="L343" s="75">
        <v>1</v>
      </c>
      <c r="M343" s="76">
        <v>2115.982421875</v>
      </c>
      <c r="N343" s="76">
        <v>6187.7197265625</v>
      </c>
      <c r="O343" s="77"/>
      <c r="P343" s="78"/>
      <c r="Q343" s="78"/>
      <c r="R343" s="86"/>
      <c r="S343" s="48">
        <v>0</v>
      </c>
      <c r="T343" s="48">
        <v>2</v>
      </c>
      <c r="U343" s="49">
        <v>0</v>
      </c>
      <c r="V343" s="49">
        <v>0.004673</v>
      </c>
      <c r="W343" s="49">
        <v>0.00012</v>
      </c>
      <c r="X343" s="49">
        <v>0.688858</v>
      </c>
      <c r="Y343" s="49">
        <v>0.5</v>
      </c>
      <c r="Z343" s="49">
        <v>0</v>
      </c>
      <c r="AA343" s="73">
        <v>343</v>
      </c>
      <c r="AB343" s="73"/>
      <c r="AC343" s="74"/>
      <c r="AD343" s="80" t="s">
        <v>1495</v>
      </c>
      <c r="AE343" s="85" t="s">
        <v>1405</v>
      </c>
      <c r="AF343" s="80" t="s">
        <v>971</v>
      </c>
      <c r="AG343" s="80" t="s">
        <v>203</v>
      </c>
      <c r="AH343" s="80" t="s">
        <v>203</v>
      </c>
      <c r="AI343" s="80"/>
      <c r="AJ343" s="80"/>
      <c r="AK343" s="80"/>
      <c r="AL343" s="80"/>
      <c r="AM343" s="80">
        <v>0</v>
      </c>
      <c r="AN343" s="80">
        <v>0</v>
      </c>
      <c r="AO343" s="80"/>
      <c r="AP343" s="80"/>
      <c r="AQ343" s="80"/>
      <c r="AR343" s="80"/>
      <c r="AS343" s="80"/>
      <c r="AT343" s="80"/>
      <c r="AU343" s="83">
        <v>43489.529641203706</v>
      </c>
      <c r="AV343" s="85" t="s">
        <v>1405</v>
      </c>
      <c r="AW343" s="80" t="str">
        <f>REPLACE(INDEX(GroupVertices[Group],MATCH(Vertices[[#This Row],[Vertex]],GroupVertices[Vertex],0)),1,1,"")</f>
        <v>1</v>
      </c>
      <c r="AX343" s="48">
        <v>0</v>
      </c>
      <c r="AY343" s="49">
        <v>0</v>
      </c>
      <c r="AZ343" s="48">
        <v>1</v>
      </c>
      <c r="BA343" s="49">
        <v>20</v>
      </c>
      <c r="BB343" s="48">
        <v>0</v>
      </c>
      <c r="BC343" s="49">
        <v>0</v>
      </c>
      <c r="BD343" s="48">
        <v>4</v>
      </c>
      <c r="BE343" s="49">
        <v>80</v>
      </c>
      <c r="BF343" s="48">
        <v>5</v>
      </c>
      <c r="BG343" s="48"/>
      <c r="BH343" s="48"/>
      <c r="BI343" s="48"/>
      <c r="BJ343" s="48"/>
      <c r="BK343" s="48"/>
      <c r="BL343" s="48"/>
      <c r="BM343" s="121" t="s">
        <v>2858</v>
      </c>
      <c r="BN343" s="121" t="s">
        <v>2858</v>
      </c>
      <c r="BO343" s="121" t="s">
        <v>3122</v>
      </c>
      <c r="BP343" s="121" t="s">
        <v>3122</v>
      </c>
      <c r="BQ343" s="2"/>
      <c r="BR343" s="3"/>
      <c r="BS343" s="3"/>
      <c r="BT343" s="3"/>
      <c r="BU343" s="3"/>
    </row>
    <row r="344" spans="1:73" ht="15">
      <c r="A344" s="66" t="s">
        <v>578</v>
      </c>
      <c r="B344" s="67"/>
      <c r="C344" s="67"/>
      <c r="D344" s="68">
        <v>265.75342465753425</v>
      </c>
      <c r="E344" s="70"/>
      <c r="F344" s="67"/>
      <c r="G344" s="67"/>
      <c r="H344" s="71" t="s">
        <v>972</v>
      </c>
      <c r="I344" s="72"/>
      <c r="J344" s="72"/>
      <c r="K344" s="71" t="s">
        <v>972</v>
      </c>
      <c r="L344" s="75">
        <v>65.0213447171825</v>
      </c>
      <c r="M344" s="76">
        <v>1974.454345703125</v>
      </c>
      <c r="N344" s="76">
        <v>7074.17626953125</v>
      </c>
      <c r="O344" s="77"/>
      <c r="P344" s="78"/>
      <c r="Q344" s="78"/>
      <c r="R344" s="86"/>
      <c r="S344" s="48">
        <v>0</v>
      </c>
      <c r="T344" s="48">
        <v>2</v>
      </c>
      <c r="U344" s="49">
        <v>0</v>
      </c>
      <c r="V344" s="49">
        <v>0.00463</v>
      </c>
      <c r="W344" s="49">
        <v>0.000121</v>
      </c>
      <c r="X344" s="49">
        <v>0.677137</v>
      </c>
      <c r="Y344" s="49">
        <v>0.5</v>
      </c>
      <c r="Z344" s="49">
        <v>0</v>
      </c>
      <c r="AA344" s="73">
        <v>344</v>
      </c>
      <c r="AB344" s="73"/>
      <c r="AC344" s="74"/>
      <c r="AD344" s="80" t="s">
        <v>1495</v>
      </c>
      <c r="AE344" s="85" t="s">
        <v>1406</v>
      </c>
      <c r="AF344" s="80" t="s">
        <v>972</v>
      </c>
      <c r="AG344" s="80" t="s">
        <v>203</v>
      </c>
      <c r="AH344" s="80" t="s">
        <v>203</v>
      </c>
      <c r="AI344" s="80"/>
      <c r="AJ344" s="80"/>
      <c r="AK344" s="80"/>
      <c r="AL344" s="80"/>
      <c r="AM344" s="80">
        <v>6</v>
      </c>
      <c r="AN344" s="80">
        <v>0</v>
      </c>
      <c r="AO344" s="80"/>
      <c r="AP344" s="80"/>
      <c r="AQ344" s="80"/>
      <c r="AR344" s="80"/>
      <c r="AS344" s="80"/>
      <c r="AT344" s="80"/>
      <c r="AU344" s="83">
        <v>43489.52958333334</v>
      </c>
      <c r="AV344" s="85" t="s">
        <v>1406</v>
      </c>
      <c r="AW344" s="80" t="str">
        <f>REPLACE(INDEX(GroupVertices[Group],MATCH(Vertices[[#This Row],[Vertex]],GroupVertices[Vertex],0)),1,1,"")</f>
        <v>1</v>
      </c>
      <c r="AX344" s="48">
        <v>0</v>
      </c>
      <c r="AY344" s="49">
        <v>0</v>
      </c>
      <c r="AZ344" s="48">
        <v>0</v>
      </c>
      <c r="BA344" s="49">
        <v>0</v>
      </c>
      <c r="BB344" s="48">
        <v>0</v>
      </c>
      <c r="BC344" s="49">
        <v>0</v>
      </c>
      <c r="BD344" s="48">
        <v>24</v>
      </c>
      <c r="BE344" s="49">
        <v>100</v>
      </c>
      <c r="BF344" s="48">
        <v>24</v>
      </c>
      <c r="BG344" s="48"/>
      <c r="BH344" s="48"/>
      <c r="BI344" s="48"/>
      <c r="BJ344" s="48"/>
      <c r="BK344" s="48"/>
      <c r="BL344" s="48"/>
      <c r="BM344" s="121" t="s">
        <v>3275</v>
      </c>
      <c r="BN344" s="121" t="s">
        <v>3275</v>
      </c>
      <c r="BO344" s="121" t="s">
        <v>3336</v>
      </c>
      <c r="BP344" s="121" t="s">
        <v>3336</v>
      </c>
      <c r="BQ344" s="2"/>
      <c r="BR344" s="3"/>
      <c r="BS344" s="3"/>
      <c r="BT344" s="3"/>
      <c r="BU344" s="3"/>
    </row>
    <row r="345" spans="1:73" ht="15">
      <c r="A345" s="66" t="s">
        <v>579</v>
      </c>
      <c r="B345" s="67"/>
      <c r="C345" s="67"/>
      <c r="D345" s="68">
        <v>200</v>
      </c>
      <c r="E345" s="70"/>
      <c r="F345" s="67"/>
      <c r="G345" s="67"/>
      <c r="H345" s="71" t="s">
        <v>973</v>
      </c>
      <c r="I345" s="72"/>
      <c r="J345" s="72"/>
      <c r="K345" s="71" t="s">
        <v>973</v>
      </c>
      <c r="L345" s="75">
        <v>1</v>
      </c>
      <c r="M345" s="76">
        <v>1889.0419921875</v>
      </c>
      <c r="N345" s="76">
        <v>7377.8935546875</v>
      </c>
      <c r="O345" s="77"/>
      <c r="P345" s="78"/>
      <c r="Q345" s="78"/>
      <c r="R345" s="86"/>
      <c r="S345" s="48">
        <v>0</v>
      </c>
      <c r="T345" s="48">
        <v>2</v>
      </c>
      <c r="U345" s="49">
        <v>0</v>
      </c>
      <c r="V345" s="49">
        <v>0.00463</v>
      </c>
      <c r="W345" s="49">
        <v>0.000114</v>
      </c>
      <c r="X345" s="49">
        <v>0.702057</v>
      </c>
      <c r="Y345" s="49">
        <v>0.5</v>
      </c>
      <c r="Z345" s="49">
        <v>0</v>
      </c>
      <c r="AA345" s="73">
        <v>345</v>
      </c>
      <c r="AB345" s="73"/>
      <c r="AC345" s="74"/>
      <c r="AD345" s="80" t="s">
        <v>1495</v>
      </c>
      <c r="AE345" s="85" t="s">
        <v>1407</v>
      </c>
      <c r="AF345" s="80" t="s">
        <v>973</v>
      </c>
      <c r="AG345" s="80" t="s">
        <v>203</v>
      </c>
      <c r="AH345" s="80" t="s">
        <v>203</v>
      </c>
      <c r="AI345" s="80"/>
      <c r="AJ345" s="80"/>
      <c r="AK345" s="80"/>
      <c r="AL345" s="80"/>
      <c r="AM345" s="80">
        <v>0</v>
      </c>
      <c r="AN345" s="80">
        <v>0</v>
      </c>
      <c r="AO345" s="80"/>
      <c r="AP345" s="80"/>
      <c r="AQ345" s="80"/>
      <c r="AR345" s="80"/>
      <c r="AS345" s="80"/>
      <c r="AT345" s="80"/>
      <c r="AU345" s="83">
        <v>43489.529386574075</v>
      </c>
      <c r="AV345" s="85" t="s">
        <v>1407</v>
      </c>
      <c r="AW345" s="80" t="str">
        <f>REPLACE(INDEX(GroupVertices[Group],MATCH(Vertices[[#This Row],[Vertex]],GroupVertices[Vertex],0)),1,1,"")</f>
        <v>1</v>
      </c>
      <c r="AX345" s="48">
        <v>0</v>
      </c>
      <c r="AY345" s="49">
        <v>0</v>
      </c>
      <c r="AZ345" s="48">
        <v>0</v>
      </c>
      <c r="BA345" s="49">
        <v>0</v>
      </c>
      <c r="BB345" s="48">
        <v>0</v>
      </c>
      <c r="BC345" s="49">
        <v>0</v>
      </c>
      <c r="BD345" s="48">
        <v>7</v>
      </c>
      <c r="BE345" s="49">
        <v>100</v>
      </c>
      <c r="BF345" s="48">
        <v>7</v>
      </c>
      <c r="BG345" s="48"/>
      <c r="BH345" s="48"/>
      <c r="BI345" s="48"/>
      <c r="BJ345" s="48"/>
      <c r="BK345" s="48"/>
      <c r="BL345" s="48"/>
      <c r="BM345" s="121" t="s">
        <v>2859</v>
      </c>
      <c r="BN345" s="121" t="s">
        <v>2859</v>
      </c>
      <c r="BO345" s="121" t="s">
        <v>3123</v>
      </c>
      <c r="BP345" s="121" t="s">
        <v>3123</v>
      </c>
      <c r="BQ345" s="2"/>
      <c r="BR345" s="3"/>
      <c r="BS345" s="3"/>
      <c r="BT345" s="3"/>
      <c r="BU345" s="3"/>
    </row>
    <row r="346" spans="1:73" ht="15">
      <c r="A346" s="66" t="s">
        <v>580</v>
      </c>
      <c r="B346" s="67"/>
      <c r="C346" s="67"/>
      <c r="D346" s="68">
        <v>210.95890410958904</v>
      </c>
      <c r="E346" s="70"/>
      <c r="F346" s="67"/>
      <c r="G346" s="67"/>
      <c r="H346" s="71" t="s">
        <v>974</v>
      </c>
      <c r="I346" s="72"/>
      <c r="J346" s="72"/>
      <c r="K346" s="71" t="s">
        <v>974</v>
      </c>
      <c r="L346" s="75">
        <v>11.670224119530417</v>
      </c>
      <c r="M346" s="76">
        <v>4461.99951171875</v>
      </c>
      <c r="N346" s="76">
        <v>7846.86474609375</v>
      </c>
      <c r="O346" s="77"/>
      <c r="P346" s="78"/>
      <c r="Q346" s="78"/>
      <c r="R346" s="86"/>
      <c r="S346" s="48">
        <v>0</v>
      </c>
      <c r="T346" s="48">
        <v>2</v>
      </c>
      <c r="U346" s="49">
        <v>0</v>
      </c>
      <c r="V346" s="49">
        <v>0.00463</v>
      </c>
      <c r="W346" s="49">
        <v>0.000113</v>
      </c>
      <c r="X346" s="49">
        <v>0.713605</v>
      </c>
      <c r="Y346" s="49">
        <v>0.5</v>
      </c>
      <c r="Z346" s="49">
        <v>0</v>
      </c>
      <c r="AA346" s="73">
        <v>346</v>
      </c>
      <c r="AB346" s="73"/>
      <c r="AC346" s="74"/>
      <c r="AD346" s="80" t="s">
        <v>1495</v>
      </c>
      <c r="AE346" s="85" t="s">
        <v>1408</v>
      </c>
      <c r="AF346" s="80" t="s">
        <v>974</v>
      </c>
      <c r="AG346" s="80" t="s">
        <v>203</v>
      </c>
      <c r="AH346" s="80" t="s">
        <v>203</v>
      </c>
      <c r="AI346" s="80"/>
      <c r="AJ346" s="80"/>
      <c r="AK346" s="80"/>
      <c r="AL346" s="80"/>
      <c r="AM346" s="80">
        <v>1</v>
      </c>
      <c r="AN346" s="80">
        <v>0</v>
      </c>
      <c r="AO346" s="80"/>
      <c r="AP346" s="80"/>
      <c r="AQ346" s="80"/>
      <c r="AR346" s="80"/>
      <c r="AS346" s="80"/>
      <c r="AT346" s="80"/>
      <c r="AU346" s="83">
        <v>43489.528958333336</v>
      </c>
      <c r="AV346" s="85" t="s">
        <v>1408</v>
      </c>
      <c r="AW346" s="80" t="str">
        <f>REPLACE(INDEX(GroupVertices[Group],MATCH(Vertices[[#This Row],[Vertex]],GroupVertices[Vertex],0)),1,1,"")</f>
        <v>1</v>
      </c>
      <c r="AX346" s="48">
        <v>0</v>
      </c>
      <c r="AY346" s="49">
        <v>0</v>
      </c>
      <c r="AZ346" s="48">
        <v>0</v>
      </c>
      <c r="BA346" s="49">
        <v>0</v>
      </c>
      <c r="BB346" s="48">
        <v>0</v>
      </c>
      <c r="BC346" s="49">
        <v>0</v>
      </c>
      <c r="BD346" s="48">
        <v>3</v>
      </c>
      <c r="BE346" s="49">
        <v>100</v>
      </c>
      <c r="BF346" s="48">
        <v>3</v>
      </c>
      <c r="BG346" s="48"/>
      <c r="BH346" s="48"/>
      <c r="BI346" s="48"/>
      <c r="BJ346" s="48"/>
      <c r="BK346" s="48"/>
      <c r="BL346" s="48"/>
      <c r="BM346" s="121" t="s">
        <v>2860</v>
      </c>
      <c r="BN346" s="121" t="s">
        <v>2860</v>
      </c>
      <c r="BO346" s="121" t="s">
        <v>3124</v>
      </c>
      <c r="BP346" s="121" t="s">
        <v>3124</v>
      </c>
      <c r="BQ346" s="2"/>
      <c r="BR346" s="3"/>
      <c r="BS346" s="3"/>
      <c r="BT346" s="3"/>
      <c r="BU346" s="3"/>
    </row>
    <row r="347" spans="1:73" ht="15">
      <c r="A347" s="66" t="s">
        <v>595</v>
      </c>
      <c r="B347" s="67"/>
      <c r="C347" s="67"/>
      <c r="D347" s="68">
        <v>200</v>
      </c>
      <c r="E347" s="70"/>
      <c r="F347" s="67"/>
      <c r="G347" s="67"/>
      <c r="H347" s="71" t="s">
        <v>989</v>
      </c>
      <c r="I347" s="72"/>
      <c r="J347" s="72"/>
      <c r="K347" s="71" t="s">
        <v>989</v>
      </c>
      <c r="L347" s="75">
        <v>1</v>
      </c>
      <c r="M347" s="76">
        <v>4289.20751953125</v>
      </c>
      <c r="N347" s="76">
        <v>7477.435546875</v>
      </c>
      <c r="O347" s="77"/>
      <c r="P347" s="78"/>
      <c r="Q347" s="78"/>
      <c r="R347" s="86"/>
      <c r="S347" s="48">
        <v>2</v>
      </c>
      <c r="T347" s="48">
        <v>1</v>
      </c>
      <c r="U347" s="49">
        <v>1</v>
      </c>
      <c r="V347" s="49">
        <v>0.004651</v>
      </c>
      <c r="W347" s="49">
        <v>0.000122</v>
      </c>
      <c r="X347" s="49">
        <v>1.028703</v>
      </c>
      <c r="Y347" s="49">
        <v>0.3333333333333333</v>
      </c>
      <c r="Z347" s="49">
        <v>0</v>
      </c>
      <c r="AA347" s="73">
        <v>347</v>
      </c>
      <c r="AB347" s="73"/>
      <c r="AC347" s="74"/>
      <c r="AD347" s="80" t="s">
        <v>1495</v>
      </c>
      <c r="AE347" s="85" t="s">
        <v>1423</v>
      </c>
      <c r="AF347" s="80" t="s">
        <v>989</v>
      </c>
      <c r="AG347" s="80" t="s">
        <v>203</v>
      </c>
      <c r="AH347" s="80" t="s">
        <v>203</v>
      </c>
      <c r="AI347" s="80"/>
      <c r="AJ347" s="80"/>
      <c r="AK347" s="80"/>
      <c r="AL347" s="80"/>
      <c r="AM347" s="80">
        <v>0</v>
      </c>
      <c r="AN347" s="80">
        <v>3</v>
      </c>
      <c r="AO347" s="80"/>
      <c r="AP347" s="80"/>
      <c r="AQ347" s="80"/>
      <c r="AR347" s="80"/>
      <c r="AS347" s="80"/>
      <c r="AT347" s="80"/>
      <c r="AU347" s="83">
        <v>43489.51143518519</v>
      </c>
      <c r="AV347" s="85" t="s">
        <v>1423</v>
      </c>
      <c r="AW347" s="80" t="str">
        <f>REPLACE(INDEX(GroupVertices[Group],MATCH(Vertices[[#This Row],[Vertex]],GroupVertices[Vertex],0)),1,1,"")</f>
        <v>1</v>
      </c>
      <c r="AX347" s="48">
        <v>5</v>
      </c>
      <c r="AY347" s="49">
        <v>7.246376811594203</v>
      </c>
      <c r="AZ347" s="48">
        <v>1</v>
      </c>
      <c r="BA347" s="49">
        <v>1.4492753623188406</v>
      </c>
      <c r="BB347" s="48">
        <v>0</v>
      </c>
      <c r="BC347" s="49">
        <v>0</v>
      </c>
      <c r="BD347" s="48">
        <v>63</v>
      </c>
      <c r="BE347" s="49">
        <v>91.30434782608695</v>
      </c>
      <c r="BF347" s="48">
        <v>69</v>
      </c>
      <c r="BG347" s="48"/>
      <c r="BH347" s="48"/>
      <c r="BI347" s="48"/>
      <c r="BJ347" s="48"/>
      <c r="BK347" s="48"/>
      <c r="BL347" s="48"/>
      <c r="BM347" s="121" t="s">
        <v>3276</v>
      </c>
      <c r="BN347" s="121" t="s">
        <v>3276</v>
      </c>
      <c r="BO347" s="121" t="s">
        <v>3337</v>
      </c>
      <c r="BP347" s="121" t="s">
        <v>3337</v>
      </c>
      <c r="BQ347" s="2"/>
      <c r="BR347" s="3"/>
      <c r="BS347" s="3"/>
      <c r="BT347" s="3"/>
      <c r="BU347" s="3"/>
    </row>
    <row r="348" spans="1:73" ht="15">
      <c r="A348" s="66" t="s">
        <v>581</v>
      </c>
      <c r="B348" s="67"/>
      <c r="C348" s="67"/>
      <c r="D348" s="68">
        <v>200</v>
      </c>
      <c r="E348" s="70"/>
      <c r="F348" s="67"/>
      <c r="G348" s="67"/>
      <c r="H348" s="71" t="s">
        <v>975</v>
      </c>
      <c r="I348" s="72"/>
      <c r="J348" s="72"/>
      <c r="K348" s="71" t="s">
        <v>975</v>
      </c>
      <c r="L348" s="75">
        <v>1</v>
      </c>
      <c r="M348" s="76">
        <v>1833.0670166015625</v>
      </c>
      <c r="N348" s="76">
        <v>6525.5498046875</v>
      </c>
      <c r="O348" s="77"/>
      <c r="P348" s="78"/>
      <c r="Q348" s="78"/>
      <c r="R348" s="86"/>
      <c r="S348" s="48">
        <v>0</v>
      </c>
      <c r="T348" s="48">
        <v>2</v>
      </c>
      <c r="U348" s="49">
        <v>0</v>
      </c>
      <c r="V348" s="49">
        <v>0.00463</v>
      </c>
      <c r="W348" s="49">
        <v>0.000121</v>
      </c>
      <c r="X348" s="49">
        <v>0.677137</v>
      </c>
      <c r="Y348" s="49">
        <v>0.5</v>
      </c>
      <c r="Z348" s="49">
        <v>0</v>
      </c>
      <c r="AA348" s="73">
        <v>348</v>
      </c>
      <c r="AB348" s="73"/>
      <c r="AC348" s="74"/>
      <c r="AD348" s="80" t="s">
        <v>1495</v>
      </c>
      <c r="AE348" s="85" t="s">
        <v>1409</v>
      </c>
      <c r="AF348" s="80" t="s">
        <v>975</v>
      </c>
      <c r="AG348" s="80" t="s">
        <v>203</v>
      </c>
      <c r="AH348" s="80" t="s">
        <v>203</v>
      </c>
      <c r="AI348" s="80"/>
      <c r="AJ348" s="80"/>
      <c r="AK348" s="80"/>
      <c r="AL348" s="80"/>
      <c r="AM348" s="80">
        <v>0</v>
      </c>
      <c r="AN348" s="80">
        <v>0</v>
      </c>
      <c r="AO348" s="80"/>
      <c r="AP348" s="80"/>
      <c r="AQ348" s="80"/>
      <c r="AR348" s="80"/>
      <c r="AS348" s="80"/>
      <c r="AT348" s="80"/>
      <c r="AU348" s="83">
        <v>43489.52880787037</v>
      </c>
      <c r="AV348" s="85" t="s">
        <v>1409</v>
      </c>
      <c r="AW348" s="80" t="str">
        <f>REPLACE(INDEX(GroupVertices[Group],MATCH(Vertices[[#This Row],[Vertex]],GroupVertices[Vertex],0)),1,1,"")</f>
        <v>1</v>
      </c>
      <c r="AX348" s="48">
        <v>0</v>
      </c>
      <c r="AY348" s="49">
        <v>0</v>
      </c>
      <c r="AZ348" s="48">
        <v>0</v>
      </c>
      <c r="BA348" s="49">
        <v>0</v>
      </c>
      <c r="BB348" s="48">
        <v>0</v>
      </c>
      <c r="BC348" s="49">
        <v>0</v>
      </c>
      <c r="BD348" s="48">
        <v>11</v>
      </c>
      <c r="BE348" s="49">
        <v>100</v>
      </c>
      <c r="BF348" s="48">
        <v>11</v>
      </c>
      <c r="BG348" s="48"/>
      <c r="BH348" s="48"/>
      <c r="BI348" s="48"/>
      <c r="BJ348" s="48"/>
      <c r="BK348" s="48"/>
      <c r="BL348" s="48"/>
      <c r="BM348" s="121" t="s">
        <v>2861</v>
      </c>
      <c r="BN348" s="121" t="s">
        <v>2861</v>
      </c>
      <c r="BO348" s="121" t="s">
        <v>3125</v>
      </c>
      <c r="BP348" s="121" t="s">
        <v>3125</v>
      </c>
      <c r="BQ348" s="2"/>
      <c r="BR348" s="3"/>
      <c r="BS348" s="3"/>
      <c r="BT348" s="3"/>
      <c r="BU348" s="3"/>
    </row>
    <row r="349" spans="1:73" ht="15">
      <c r="A349" s="66" t="s">
        <v>582</v>
      </c>
      <c r="B349" s="67"/>
      <c r="C349" s="67"/>
      <c r="D349" s="68">
        <v>232.87671232876713</v>
      </c>
      <c r="E349" s="70"/>
      <c r="F349" s="67"/>
      <c r="G349" s="67"/>
      <c r="H349" s="71" t="s">
        <v>976</v>
      </c>
      <c r="I349" s="72"/>
      <c r="J349" s="72"/>
      <c r="K349" s="71" t="s">
        <v>976</v>
      </c>
      <c r="L349" s="75">
        <v>33.01067235859125</v>
      </c>
      <c r="M349" s="76">
        <v>3443.04931640625</v>
      </c>
      <c r="N349" s="76">
        <v>6117.50146484375</v>
      </c>
      <c r="O349" s="77"/>
      <c r="P349" s="78"/>
      <c r="Q349" s="78"/>
      <c r="R349" s="86"/>
      <c r="S349" s="48">
        <v>0</v>
      </c>
      <c r="T349" s="48">
        <v>2</v>
      </c>
      <c r="U349" s="49">
        <v>0</v>
      </c>
      <c r="V349" s="49">
        <v>0.004673</v>
      </c>
      <c r="W349" s="49">
        <v>0.00012</v>
      </c>
      <c r="X349" s="49">
        <v>0.688858</v>
      </c>
      <c r="Y349" s="49">
        <v>0.5</v>
      </c>
      <c r="Z349" s="49">
        <v>0</v>
      </c>
      <c r="AA349" s="73">
        <v>349</v>
      </c>
      <c r="AB349" s="73"/>
      <c r="AC349" s="74"/>
      <c r="AD349" s="80" t="s">
        <v>1495</v>
      </c>
      <c r="AE349" s="85" t="s">
        <v>1410</v>
      </c>
      <c r="AF349" s="80" t="s">
        <v>976</v>
      </c>
      <c r="AG349" s="80" t="s">
        <v>203</v>
      </c>
      <c r="AH349" s="80" t="s">
        <v>203</v>
      </c>
      <c r="AI349" s="80"/>
      <c r="AJ349" s="80"/>
      <c r="AK349" s="80"/>
      <c r="AL349" s="80"/>
      <c r="AM349" s="80">
        <v>3</v>
      </c>
      <c r="AN349" s="80">
        <v>0</v>
      </c>
      <c r="AO349" s="80"/>
      <c r="AP349" s="80"/>
      <c r="AQ349" s="80"/>
      <c r="AR349" s="80"/>
      <c r="AS349" s="80"/>
      <c r="AT349" s="80"/>
      <c r="AU349" s="83">
        <v>43489.528703703705</v>
      </c>
      <c r="AV349" s="85" t="s">
        <v>1410</v>
      </c>
      <c r="AW349" s="80" t="str">
        <f>REPLACE(INDEX(GroupVertices[Group],MATCH(Vertices[[#This Row],[Vertex]],GroupVertices[Vertex],0)),1,1,"")</f>
        <v>1</v>
      </c>
      <c r="AX349" s="48">
        <v>1</v>
      </c>
      <c r="AY349" s="49">
        <v>14.285714285714286</v>
      </c>
      <c r="AZ349" s="48">
        <v>0</v>
      </c>
      <c r="BA349" s="49">
        <v>0</v>
      </c>
      <c r="BB349" s="48">
        <v>0</v>
      </c>
      <c r="BC349" s="49">
        <v>0</v>
      </c>
      <c r="BD349" s="48">
        <v>6</v>
      </c>
      <c r="BE349" s="49">
        <v>85.71428571428571</v>
      </c>
      <c r="BF349" s="48">
        <v>7</v>
      </c>
      <c r="BG349" s="48"/>
      <c r="BH349" s="48"/>
      <c r="BI349" s="48"/>
      <c r="BJ349" s="48"/>
      <c r="BK349" s="48"/>
      <c r="BL349" s="48"/>
      <c r="BM349" s="121" t="s">
        <v>2862</v>
      </c>
      <c r="BN349" s="121" t="s">
        <v>2862</v>
      </c>
      <c r="BO349" s="121" t="s">
        <v>3126</v>
      </c>
      <c r="BP349" s="121" t="s">
        <v>3126</v>
      </c>
      <c r="BQ349" s="2"/>
      <c r="BR349" s="3"/>
      <c r="BS349" s="3"/>
      <c r="BT349" s="3"/>
      <c r="BU349" s="3"/>
    </row>
    <row r="350" spans="1:73" ht="15">
      <c r="A350" s="66" t="s">
        <v>583</v>
      </c>
      <c r="B350" s="67"/>
      <c r="C350" s="67"/>
      <c r="D350" s="68">
        <v>200</v>
      </c>
      <c r="E350" s="70"/>
      <c r="F350" s="67"/>
      <c r="G350" s="67"/>
      <c r="H350" s="71" t="s">
        <v>977</v>
      </c>
      <c r="I350" s="72"/>
      <c r="J350" s="72"/>
      <c r="K350" s="71" t="s">
        <v>977</v>
      </c>
      <c r="L350" s="75">
        <v>1</v>
      </c>
      <c r="M350" s="76">
        <v>3303.06640625</v>
      </c>
      <c r="N350" s="76">
        <v>6027.12646484375</v>
      </c>
      <c r="O350" s="77"/>
      <c r="P350" s="78"/>
      <c r="Q350" s="78"/>
      <c r="R350" s="86"/>
      <c r="S350" s="48">
        <v>0</v>
      </c>
      <c r="T350" s="48">
        <v>2</v>
      </c>
      <c r="U350" s="49">
        <v>0</v>
      </c>
      <c r="V350" s="49">
        <v>0.004673</v>
      </c>
      <c r="W350" s="49">
        <v>0.00012</v>
      </c>
      <c r="X350" s="49">
        <v>0.688858</v>
      </c>
      <c r="Y350" s="49">
        <v>0.5</v>
      </c>
      <c r="Z350" s="49">
        <v>0</v>
      </c>
      <c r="AA350" s="73">
        <v>350</v>
      </c>
      <c r="AB350" s="73"/>
      <c r="AC350" s="74"/>
      <c r="AD350" s="80" t="s">
        <v>1495</v>
      </c>
      <c r="AE350" s="85" t="s">
        <v>1411</v>
      </c>
      <c r="AF350" s="80" t="s">
        <v>977</v>
      </c>
      <c r="AG350" s="80" t="s">
        <v>203</v>
      </c>
      <c r="AH350" s="80" t="s">
        <v>203</v>
      </c>
      <c r="AI350" s="80"/>
      <c r="AJ350" s="80"/>
      <c r="AK350" s="80"/>
      <c r="AL350" s="80"/>
      <c r="AM350" s="80">
        <v>0</v>
      </c>
      <c r="AN350" s="80">
        <v>0</v>
      </c>
      <c r="AO350" s="80"/>
      <c r="AP350" s="80"/>
      <c r="AQ350" s="80"/>
      <c r="AR350" s="80"/>
      <c r="AS350" s="80"/>
      <c r="AT350" s="80"/>
      <c r="AU350" s="83">
        <v>43489.52825231481</v>
      </c>
      <c r="AV350" s="85" t="s">
        <v>1411</v>
      </c>
      <c r="AW350" s="80" t="str">
        <f>REPLACE(INDEX(GroupVertices[Group],MATCH(Vertices[[#This Row],[Vertex]],GroupVertices[Vertex],0)),1,1,"")</f>
        <v>1</v>
      </c>
      <c r="AX350" s="48">
        <v>0</v>
      </c>
      <c r="AY350" s="49">
        <v>0</v>
      </c>
      <c r="AZ350" s="48">
        <v>0</v>
      </c>
      <c r="BA350" s="49">
        <v>0</v>
      </c>
      <c r="BB350" s="48">
        <v>0</v>
      </c>
      <c r="BC350" s="49">
        <v>0</v>
      </c>
      <c r="BD350" s="48">
        <v>4</v>
      </c>
      <c r="BE350" s="49">
        <v>100</v>
      </c>
      <c r="BF350" s="48">
        <v>4</v>
      </c>
      <c r="BG350" s="48"/>
      <c r="BH350" s="48"/>
      <c r="BI350" s="48"/>
      <c r="BJ350" s="48"/>
      <c r="BK350" s="48"/>
      <c r="BL350" s="48"/>
      <c r="BM350" s="121" t="s">
        <v>2863</v>
      </c>
      <c r="BN350" s="121" t="s">
        <v>2863</v>
      </c>
      <c r="BO350" s="121" t="s">
        <v>3127</v>
      </c>
      <c r="BP350" s="121" t="s">
        <v>3127</v>
      </c>
      <c r="BQ350" s="2"/>
      <c r="BR350" s="3"/>
      <c r="BS350" s="3"/>
      <c r="BT350" s="3"/>
      <c r="BU350" s="3"/>
    </row>
    <row r="351" spans="1:73" ht="15">
      <c r="A351" s="66" t="s">
        <v>584</v>
      </c>
      <c r="B351" s="67"/>
      <c r="C351" s="67"/>
      <c r="D351" s="68">
        <v>221.91780821917808</v>
      </c>
      <c r="E351" s="70"/>
      <c r="F351" s="67"/>
      <c r="G351" s="67"/>
      <c r="H351" s="71" t="s">
        <v>978</v>
      </c>
      <c r="I351" s="72"/>
      <c r="J351" s="72"/>
      <c r="K351" s="71" t="s">
        <v>978</v>
      </c>
      <c r="L351" s="75">
        <v>22.340448239060834</v>
      </c>
      <c r="M351" s="76">
        <v>4107.71337890625</v>
      </c>
      <c r="N351" s="76">
        <v>7934.89453125</v>
      </c>
      <c r="O351" s="77"/>
      <c r="P351" s="78"/>
      <c r="Q351" s="78"/>
      <c r="R351" s="86"/>
      <c r="S351" s="48">
        <v>0</v>
      </c>
      <c r="T351" s="48">
        <v>2</v>
      </c>
      <c r="U351" s="49">
        <v>0</v>
      </c>
      <c r="V351" s="49">
        <v>0.00463</v>
      </c>
      <c r="W351" s="49">
        <v>0.000113</v>
      </c>
      <c r="X351" s="49">
        <v>0.713605</v>
      </c>
      <c r="Y351" s="49">
        <v>0.5</v>
      </c>
      <c r="Z351" s="49">
        <v>0</v>
      </c>
      <c r="AA351" s="73">
        <v>351</v>
      </c>
      <c r="AB351" s="73"/>
      <c r="AC351" s="74"/>
      <c r="AD351" s="80" t="s">
        <v>1495</v>
      </c>
      <c r="AE351" s="85" t="s">
        <v>1412</v>
      </c>
      <c r="AF351" s="80" t="s">
        <v>978</v>
      </c>
      <c r="AG351" s="80" t="s">
        <v>203</v>
      </c>
      <c r="AH351" s="80" t="s">
        <v>203</v>
      </c>
      <c r="AI351" s="80"/>
      <c r="AJ351" s="80"/>
      <c r="AK351" s="80"/>
      <c r="AL351" s="80"/>
      <c r="AM351" s="80">
        <v>2</v>
      </c>
      <c r="AN351" s="80">
        <v>0</v>
      </c>
      <c r="AO351" s="80"/>
      <c r="AP351" s="80"/>
      <c r="AQ351" s="80"/>
      <c r="AR351" s="80"/>
      <c r="AS351" s="80"/>
      <c r="AT351" s="80"/>
      <c r="AU351" s="83">
        <v>43489.52724537037</v>
      </c>
      <c r="AV351" s="85" t="s">
        <v>1412</v>
      </c>
      <c r="AW351" s="80" t="str">
        <f>REPLACE(INDEX(GroupVertices[Group],MATCH(Vertices[[#This Row],[Vertex]],GroupVertices[Vertex],0)),1,1,"")</f>
        <v>1</v>
      </c>
      <c r="AX351" s="48">
        <v>0</v>
      </c>
      <c r="AY351" s="49">
        <v>0</v>
      </c>
      <c r="AZ351" s="48">
        <v>0</v>
      </c>
      <c r="BA351" s="49">
        <v>0</v>
      </c>
      <c r="BB351" s="48">
        <v>0</v>
      </c>
      <c r="BC351" s="49">
        <v>0</v>
      </c>
      <c r="BD351" s="48">
        <v>6</v>
      </c>
      <c r="BE351" s="49">
        <v>100</v>
      </c>
      <c r="BF351" s="48">
        <v>6</v>
      </c>
      <c r="BG351" s="48"/>
      <c r="BH351" s="48"/>
      <c r="BI351" s="48"/>
      <c r="BJ351" s="48"/>
      <c r="BK351" s="48"/>
      <c r="BL351" s="48"/>
      <c r="BM351" s="121" t="s">
        <v>2864</v>
      </c>
      <c r="BN351" s="121" t="s">
        <v>2864</v>
      </c>
      <c r="BO351" s="121" t="s">
        <v>3128</v>
      </c>
      <c r="BP351" s="121" t="s">
        <v>3128</v>
      </c>
      <c r="BQ351" s="2"/>
      <c r="BR351" s="3"/>
      <c r="BS351" s="3"/>
      <c r="BT351" s="3"/>
      <c r="BU351" s="3"/>
    </row>
    <row r="352" spans="1:73" ht="15">
      <c r="A352" s="66" t="s">
        <v>585</v>
      </c>
      <c r="B352" s="67"/>
      <c r="C352" s="67"/>
      <c r="D352" s="68">
        <v>254.7945205479452</v>
      </c>
      <c r="E352" s="70"/>
      <c r="F352" s="67"/>
      <c r="G352" s="67"/>
      <c r="H352" s="71" t="s">
        <v>979</v>
      </c>
      <c r="I352" s="72"/>
      <c r="J352" s="72"/>
      <c r="K352" s="71" t="s">
        <v>979</v>
      </c>
      <c r="L352" s="75">
        <v>54.351120597652084</v>
      </c>
      <c r="M352" s="76">
        <v>2003.6549072265625</v>
      </c>
      <c r="N352" s="76">
        <v>7529.2529296875</v>
      </c>
      <c r="O352" s="77"/>
      <c r="P352" s="78"/>
      <c r="Q352" s="78"/>
      <c r="R352" s="86"/>
      <c r="S352" s="48">
        <v>0</v>
      </c>
      <c r="T352" s="48">
        <v>1</v>
      </c>
      <c r="U352" s="49">
        <v>0</v>
      </c>
      <c r="V352" s="49">
        <v>0.004608</v>
      </c>
      <c r="W352" s="49">
        <v>0.000102</v>
      </c>
      <c r="X352" s="49">
        <v>0.422139</v>
      </c>
      <c r="Y352" s="49">
        <v>0</v>
      </c>
      <c r="Z352" s="49">
        <v>0</v>
      </c>
      <c r="AA352" s="73">
        <v>352</v>
      </c>
      <c r="AB352" s="73"/>
      <c r="AC352" s="74"/>
      <c r="AD352" s="80" t="s">
        <v>1495</v>
      </c>
      <c r="AE352" s="85" t="s">
        <v>1413</v>
      </c>
      <c r="AF352" s="80" t="s">
        <v>979</v>
      </c>
      <c r="AG352" s="80" t="s">
        <v>203</v>
      </c>
      <c r="AH352" s="80" t="s">
        <v>203</v>
      </c>
      <c r="AI352" s="80"/>
      <c r="AJ352" s="80"/>
      <c r="AK352" s="80"/>
      <c r="AL352" s="80"/>
      <c r="AM352" s="80">
        <v>5</v>
      </c>
      <c r="AN352" s="80">
        <v>0</v>
      </c>
      <c r="AO352" s="80"/>
      <c r="AP352" s="80"/>
      <c r="AQ352" s="80"/>
      <c r="AR352" s="80"/>
      <c r="AS352" s="80"/>
      <c r="AT352" s="80"/>
      <c r="AU352" s="83">
        <v>43489.52710648148</v>
      </c>
      <c r="AV352" s="85" t="s">
        <v>1413</v>
      </c>
      <c r="AW352" s="80" t="str">
        <f>REPLACE(INDEX(GroupVertices[Group],MATCH(Vertices[[#This Row],[Vertex]],GroupVertices[Vertex],0)),1,1,"")</f>
        <v>1</v>
      </c>
      <c r="AX352" s="48">
        <v>1</v>
      </c>
      <c r="AY352" s="49">
        <v>10</v>
      </c>
      <c r="AZ352" s="48">
        <v>0</v>
      </c>
      <c r="BA352" s="49">
        <v>0</v>
      </c>
      <c r="BB352" s="48">
        <v>0</v>
      </c>
      <c r="BC352" s="49">
        <v>0</v>
      </c>
      <c r="BD352" s="48">
        <v>9</v>
      </c>
      <c r="BE352" s="49">
        <v>90</v>
      </c>
      <c r="BF352" s="48">
        <v>10</v>
      </c>
      <c r="BG352" s="48"/>
      <c r="BH352" s="48"/>
      <c r="BI352" s="48"/>
      <c r="BJ352" s="48"/>
      <c r="BK352" s="48"/>
      <c r="BL352" s="48"/>
      <c r="BM352" s="121" t="s">
        <v>2865</v>
      </c>
      <c r="BN352" s="121" t="s">
        <v>2865</v>
      </c>
      <c r="BO352" s="121" t="s">
        <v>3129</v>
      </c>
      <c r="BP352" s="121" t="s">
        <v>3129</v>
      </c>
      <c r="BQ352" s="2"/>
      <c r="BR352" s="3"/>
      <c r="BS352" s="3"/>
      <c r="BT352" s="3"/>
      <c r="BU352" s="3"/>
    </row>
    <row r="353" spans="1:73" ht="15">
      <c r="A353" s="66" t="s">
        <v>587</v>
      </c>
      <c r="B353" s="67"/>
      <c r="C353" s="67"/>
      <c r="D353" s="68">
        <v>200</v>
      </c>
      <c r="E353" s="70"/>
      <c r="F353" s="67"/>
      <c r="G353" s="67"/>
      <c r="H353" s="71" t="s">
        <v>981</v>
      </c>
      <c r="I353" s="72"/>
      <c r="J353" s="72"/>
      <c r="K353" s="71" t="s">
        <v>981</v>
      </c>
      <c r="L353" s="75">
        <v>1</v>
      </c>
      <c r="M353" s="76">
        <v>3383.118408203125</v>
      </c>
      <c r="N353" s="76">
        <v>7190.646484375</v>
      </c>
      <c r="O353" s="77"/>
      <c r="P353" s="78"/>
      <c r="Q353" s="78"/>
      <c r="R353" s="86"/>
      <c r="S353" s="48">
        <v>0</v>
      </c>
      <c r="T353" s="48">
        <v>1</v>
      </c>
      <c r="U353" s="49">
        <v>0</v>
      </c>
      <c r="V353" s="49">
        <v>0.004608</v>
      </c>
      <c r="W353" s="49">
        <v>0.000102</v>
      </c>
      <c r="X353" s="49">
        <v>0.422139</v>
      </c>
      <c r="Y353" s="49">
        <v>0</v>
      </c>
      <c r="Z353" s="49">
        <v>0</v>
      </c>
      <c r="AA353" s="73">
        <v>353</v>
      </c>
      <c r="AB353" s="73"/>
      <c r="AC353" s="74"/>
      <c r="AD353" s="80" t="s">
        <v>1495</v>
      </c>
      <c r="AE353" s="85" t="s">
        <v>1415</v>
      </c>
      <c r="AF353" s="80" t="s">
        <v>981</v>
      </c>
      <c r="AG353" s="80" t="s">
        <v>203</v>
      </c>
      <c r="AH353" s="80" t="s">
        <v>203</v>
      </c>
      <c r="AI353" s="80"/>
      <c r="AJ353" s="80"/>
      <c r="AK353" s="80"/>
      <c r="AL353" s="80"/>
      <c r="AM353" s="80">
        <v>0</v>
      </c>
      <c r="AN353" s="80">
        <v>0</v>
      </c>
      <c r="AO353" s="80"/>
      <c r="AP353" s="80"/>
      <c r="AQ353" s="80"/>
      <c r="AR353" s="80"/>
      <c r="AS353" s="80"/>
      <c r="AT353" s="80"/>
      <c r="AU353" s="83">
        <v>43489.52618055556</v>
      </c>
      <c r="AV353" s="85" t="s">
        <v>1415</v>
      </c>
      <c r="AW353" s="80" t="str">
        <f>REPLACE(INDEX(GroupVertices[Group],MATCH(Vertices[[#This Row],[Vertex]],GroupVertices[Vertex],0)),1,1,"")</f>
        <v>1</v>
      </c>
      <c r="AX353" s="48">
        <v>0</v>
      </c>
      <c r="AY353" s="49">
        <v>0</v>
      </c>
      <c r="AZ353" s="48">
        <v>1</v>
      </c>
      <c r="BA353" s="49">
        <v>33.333333333333336</v>
      </c>
      <c r="BB353" s="48">
        <v>0</v>
      </c>
      <c r="BC353" s="49">
        <v>0</v>
      </c>
      <c r="BD353" s="48">
        <v>2</v>
      </c>
      <c r="BE353" s="49">
        <v>66.66666666666667</v>
      </c>
      <c r="BF353" s="48">
        <v>3</v>
      </c>
      <c r="BG353" s="48"/>
      <c r="BH353" s="48"/>
      <c r="BI353" s="48"/>
      <c r="BJ353" s="48"/>
      <c r="BK353" s="48"/>
      <c r="BL353" s="48"/>
      <c r="BM353" s="121" t="s">
        <v>2622</v>
      </c>
      <c r="BN353" s="121" t="s">
        <v>2622</v>
      </c>
      <c r="BO353" s="121" t="s">
        <v>2562</v>
      </c>
      <c r="BP353" s="121" t="s">
        <v>2562</v>
      </c>
      <c r="BQ353" s="2"/>
      <c r="BR353" s="3"/>
      <c r="BS353" s="3"/>
      <c r="BT353" s="3"/>
      <c r="BU353" s="3"/>
    </row>
    <row r="354" spans="1:73" ht="15">
      <c r="A354" s="66" t="s">
        <v>588</v>
      </c>
      <c r="B354" s="67"/>
      <c r="C354" s="67"/>
      <c r="D354" s="68">
        <v>298.63013698630135</v>
      </c>
      <c r="E354" s="70"/>
      <c r="F354" s="67"/>
      <c r="G354" s="67"/>
      <c r="H354" s="71" t="s">
        <v>982</v>
      </c>
      <c r="I354" s="72"/>
      <c r="J354" s="72"/>
      <c r="K354" s="71" t="s">
        <v>982</v>
      </c>
      <c r="L354" s="75">
        <v>97.03201707577375</v>
      </c>
      <c r="M354" s="76">
        <v>3580.041015625</v>
      </c>
      <c r="N354" s="76">
        <v>8748.73046875</v>
      </c>
      <c r="O354" s="77"/>
      <c r="P354" s="78"/>
      <c r="Q354" s="78"/>
      <c r="R354" s="86"/>
      <c r="S354" s="48">
        <v>0</v>
      </c>
      <c r="T354" s="48">
        <v>2</v>
      </c>
      <c r="U354" s="49">
        <v>0</v>
      </c>
      <c r="V354" s="49">
        <v>0.004651</v>
      </c>
      <c r="W354" s="49">
        <v>0.000119</v>
      </c>
      <c r="X354" s="49">
        <v>0.686276</v>
      </c>
      <c r="Y354" s="49">
        <v>0.5</v>
      </c>
      <c r="Z354" s="49">
        <v>0</v>
      </c>
      <c r="AA354" s="73">
        <v>354</v>
      </c>
      <c r="AB354" s="73"/>
      <c r="AC354" s="74"/>
      <c r="AD354" s="80" t="s">
        <v>1495</v>
      </c>
      <c r="AE354" s="85" t="s">
        <v>1416</v>
      </c>
      <c r="AF354" s="80" t="s">
        <v>982</v>
      </c>
      <c r="AG354" s="80" t="s">
        <v>203</v>
      </c>
      <c r="AH354" s="80" t="s">
        <v>203</v>
      </c>
      <c r="AI354" s="80"/>
      <c r="AJ354" s="80"/>
      <c r="AK354" s="80"/>
      <c r="AL354" s="80"/>
      <c r="AM354" s="80">
        <v>9</v>
      </c>
      <c r="AN354" s="80">
        <v>0</v>
      </c>
      <c r="AO354" s="80"/>
      <c r="AP354" s="80"/>
      <c r="AQ354" s="80"/>
      <c r="AR354" s="80"/>
      <c r="AS354" s="80"/>
      <c r="AT354" s="80"/>
      <c r="AU354" s="83">
        <v>43489.52512731482</v>
      </c>
      <c r="AV354" s="85" t="s">
        <v>1416</v>
      </c>
      <c r="AW354" s="80" t="str">
        <f>REPLACE(INDEX(GroupVertices[Group],MATCH(Vertices[[#This Row],[Vertex]],GroupVertices[Vertex],0)),1,1,"")</f>
        <v>1</v>
      </c>
      <c r="AX354" s="48">
        <v>1</v>
      </c>
      <c r="AY354" s="49">
        <v>33.333333333333336</v>
      </c>
      <c r="AZ354" s="48">
        <v>0</v>
      </c>
      <c r="BA354" s="49">
        <v>0</v>
      </c>
      <c r="BB354" s="48">
        <v>0</v>
      </c>
      <c r="BC354" s="49">
        <v>0</v>
      </c>
      <c r="BD354" s="48">
        <v>2</v>
      </c>
      <c r="BE354" s="49">
        <v>66.66666666666667</v>
      </c>
      <c r="BF354" s="48">
        <v>3</v>
      </c>
      <c r="BG354" s="48"/>
      <c r="BH354" s="48"/>
      <c r="BI354" s="48"/>
      <c r="BJ354" s="48"/>
      <c r="BK354" s="48"/>
      <c r="BL354" s="48"/>
      <c r="BM354" s="121" t="s">
        <v>1927</v>
      </c>
      <c r="BN354" s="121" t="s">
        <v>1927</v>
      </c>
      <c r="BO354" s="121" t="s">
        <v>1497</v>
      </c>
      <c r="BP354" s="121" t="s">
        <v>1497</v>
      </c>
      <c r="BQ354" s="2"/>
      <c r="BR354" s="3"/>
      <c r="BS354" s="3"/>
      <c r="BT354" s="3"/>
      <c r="BU354" s="3"/>
    </row>
    <row r="355" spans="1:73" ht="15">
      <c r="A355" s="66" t="s">
        <v>589</v>
      </c>
      <c r="B355" s="67"/>
      <c r="C355" s="67"/>
      <c r="D355" s="68">
        <v>200</v>
      </c>
      <c r="E355" s="70"/>
      <c r="F355" s="67"/>
      <c r="G355" s="67"/>
      <c r="H355" s="71" t="s">
        <v>983</v>
      </c>
      <c r="I355" s="72"/>
      <c r="J355" s="72"/>
      <c r="K355" s="71" t="s">
        <v>983</v>
      </c>
      <c r="L355" s="75">
        <v>1</v>
      </c>
      <c r="M355" s="76">
        <v>3676.05419921875</v>
      </c>
      <c r="N355" s="76">
        <v>8419.1845703125</v>
      </c>
      <c r="O355" s="77"/>
      <c r="P355" s="78"/>
      <c r="Q355" s="78"/>
      <c r="R355" s="86"/>
      <c r="S355" s="48">
        <v>0</v>
      </c>
      <c r="T355" s="48">
        <v>1</v>
      </c>
      <c r="U355" s="49">
        <v>0</v>
      </c>
      <c r="V355" s="49">
        <v>0.004608</v>
      </c>
      <c r="W355" s="49">
        <v>0.000102</v>
      </c>
      <c r="X355" s="49">
        <v>0.422139</v>
      </c>
      <c r="Y355" s="49">
        <v>0</v>
      </c>
      <c r="Z355" s="49">
        <v>0</v>
      </c>
      <c r="AA355" s="73">
        <v>355</v>
      </c>
      <c r="AB355" s="73"/>
      <c r="AC355" s="74"/>
      <c r="AD355" s="80" t="s">
        <v>1495</v>
      </c>
      <c r="AE355" s="85" t="s">
        <v>1417</v>
      </c>
      <c r="AF355" s="80" t="s">
        <v>983</v>
      </c>
      <c r="AG355" s="80" t="s">
        <v>203</v>
      </c>
      <c r="AH355" s="80" t="s">
        <v>203</v>
      </c>
      <c r="AI355" s="80"/>
      <c r="AJ355" s="80"/>
      <c r="AK355" s="80"/>
      <c r="AL355" s="80"/>
      <c r="AM355" s="80">
        <v>0</v>
      </c>
      <c r="AN355" s="80">
        <v>0</v>
      </c>
      <c r="AO355" s="80"/>
      <c r="AP355" s="80"/>
      <c r="AQ355" s="80"/>
      <c r="AR355" s="80"/>
      <c r="AS355" s="80"/>
      <c r="AT355" s="80"/>
      <c r="AU355" s="83">
        <v>43489.52427083333</v>
      </c>
      <c r="AV355" s="85" t="s">
        <v>1417</v>
      </c>
      <c r="AW355" s="80" t="str">
        <f>REPLACE(INDEX(GroupVertices[Group],MATCH(Vertices[[#This Row],[Vertex]],GroupVertices[Vertex],0)),1,1,"")</f>
        <v>1</v>
      </c>
      <c r="AX355" s="48">
        <v>0</v>
      </c>
      <c r="AY355" s="49">
        <v>0</v>
      </c>
      <c r="AZ355" s="48">
        <v>0</v>
      </c>
      <c r="BA355" s="49">
        <v>0</v>
      </c>
      <c r="BB355" s="48">
        <v>0</v>
      </c>
      <c r="BC355" s="49">
        <v>0</v>
      </c>
      <c r="BD355" s="48">
        <v>5</v>
      </c>
      <c r="BE355" s="49">
        <v>100</v>
      </c>
      <c r="BF355" s="48">
        <v>5</v>
      </c>
      <c r="BG355" s="48"/>
      <c r="BH355" s="48"/>
      <c r="BI355" s="48"/>
      <c r="BJ355" s="48"/>
      <c r="BK355" s="48"/>
      <c r="BL355" s="48"/>
      <c r="BM355" s="121" t="s">
        <v>2866</v>
      </c>
      <c r="BN355" s="121" t="s">
        <v>2866</v>
      </c>
      <c r="BO355" s="121" t="s">
        <v>3130</v>
      </c>
      <c r="BP355" s="121" t="s">
        <v>3130</v>
      </c>
      <c r="BQ355" s="2"/>
      <c r="BR355" s="3"/>
      <c r="BS355" s="3"/>
      <c r="BT355" s="3"/>
      <c r="BU355" s="3"/>
    </row>
    <row r="356" spans="1:73" ht="15">
      <c r="A356" s="66" t="s">
        <v>592</v>
      </c>
      <c r="B356" s="67"/>
      <c r="C356" s="67"/>
      <c r="D356" s="68">
        <v>200</v>
      </c>
      <c r="E356" s="70"/>
      <c r="F356" s="67"/>
      <c r="G356" s="67"/>
      <c r="H356" s="71" t="s">
        <v>986</v>
      </c>
      <c r="I356" s="72"/>
      <c r="J356" s="72"/>
      <c r="K356" s="71" t="s">
        <v>986</v>
      </c>
      <c r="L356" s="75">
        <v>1</v>
      </c>
      <c r="M356" s="76">
        <v>3662.9248046875</v>
      </c>
      <c r="N356" s="76">
        <v>6163.5673828125</v>
      </c>
      <c r="O356" s="77"/>
      <c r="P356" s="78"/>
      <c r="Q356" s="78"/>
      <c r="R356" s="86"/>
      <c r="S356" s="48">
        <v>0</v>
      </c>
      <c r="T356" s="48">
        <v>1</v>
      </c>
      <c r="U356" s="49">
        <v>0</v>
      </c>
      <c r="V356" s="49">
        <v>0.004608</v>
      </c>
      <c r="W356" s="49">
        <v>0.000102</v>
      </c>
      <c r="X356" s="49">
        <v>0.422139</v>
      </c>
      <c r="Y356" s="49">
        <v>0</v>
      </c>
      <c r="Z356" s="49">
        <v>0</v>
      </c>
      <c r="AA356" s="73">
        <v>356</v>
      </c>
      <c r="AB356" s="73"/>
      <c r="AC356" s="74"/>
      <c r="AD356" s="80" t="s">
        <v>1495</v>
      </c>
      <c r="AE356" s="85" t="s">
        <v>1420</v>
      </c>
      <c r="AF356" s="80" t="s">
        <v>986</v>
      </c>
      <c r="AG356" s="80" t="s">
        <v>203</v>
      </c>
      <c r="AH356" s="80" t="s">
        <v>203</v>
      </c>
      <c r="AI356" s="80"/>
      <c r="AJ356" s="80"/>
      <c r="AK356" s="80"/>
      <c r="AL356" s="80"/>
      <c r="AM356" s="80">
        <v>0</v>
      </c>
      <c r="AN356" s="80">
        <v>0</v>
      </c>
      <c r="AO356" s="80"/>
      <c r="AP356" s="80"/>
      <c r="AQ356" s="80"/>
      <c r="AR356" s="80"/>
      <c r="AS356" s="80"/>
      <c r="AT356" s="80"/>
      <c r="AU356" s="83">
        <v>43489.517013888886</v>
      </c>
      <c r="AV356" s="85" t="s">
        <v>1420</v>
      </c>
      <c r="AW356" s="80" t="str">
        <f>REPLACE(INDEX(GroupVertices[Group],MATCH(Vertices[[#This Row],[Vertex]],GroupVertices[Vertex],0)),1,1,"")</f>
        <v>1</v>
      </c>
      <c r="AX356" s="48">
        <v>0</v>
      </c>
      <c r="AY356" s="49">
        <v>0</v>
      </c>
      <c r="AZ356" s="48">
        <v>2</v>
      </c>
      <c r="BA356" s="49">
        <v>4.651162790697675</v>
      </c>
      <c r="BB356" s="48">
        <v>0</v>
      </c>
      <c r="BC356" s="49">
        <v>0</v>
      </c>
      <c r="BD356" s="48">
        <v>41</v>
      </c>
      <c r="BE356" s="49">
        <v>95.34883720930233</v>
      </c>
      <c r="BF356" s="48">
        <v>43</v>
      </c>
      <c r="BG356" s="48"/>
      <c r="BH356" s="48"/>
      <c r="BI356" s="48"/>
      <c r="BJ356" s="48"/>
      <c r="BK356" s="48"/>
      <c r="BL356" s="48"/>
      <c r="BM356" s="121" t="s">
        <v>2867</v>
      </c>
      <c r="BN356" s="121" t="s">
        <v>2867</v>
      </c>
      <c r="BO356" s="121" t="s">
        <v>3131</v>
      </c>
      <c r="BP356" s="121" t="s">
        <v>3131</v>
      </c>
      <c r="BQ356" s="2"/>
      <c r="BR356" s="3"/>
      <c r="BS356" s="3"/>
      <c r="BT356" s="3"/>
      <c r="BU356" s="3"/>
    </row>
    <row r="357" spans="1:73" ht="15">
      <c r="A357" s="66" t="s">
        <v>594</v>
      </c>
      <c r="B357" s="67"/>
      <c r="C357" s="67"/>
      <c r="D357" s="68">
        <v>254.7945205479452</v>
      </c>
      <c r="E357" s="70"/>
      <c r="F357" s="67"/>
      <c r="G357" s="67"/>
      <c r="H357" s="71" t="s">
        <v>988</v>
      </c>
      <c r="I357" s="72"/>
      <c r="J357" s="72"/>
      <c r="K357" s="71" t="s">
        <v>988</v>
      </c>
      <c r="L357" s="75">
        <v>54.351120597652084</v>
      </c>
      <c r="M357" s="76">
        <v>4002.859619140625</v>
      </c>
      <c r="N357" s="76">
        <v>6190.2021484375</v>
      </c>
      <c r="O357" s="77"/>
      <c r="P357" s="78"/>
      <c r="Q357" s="78"/>
      <c r="R357" s="86"/>
      <c r="S357" s="48">
        <v>0</v>
      </c>
      <c r="T357" s="48">
        <v>1</v>
      </c>
      <c r="U357" s="49">
        <v>0</v>
      </c>
      <c r="V357" s="49">
        <v>0.004608</v>
      </c>
      <c r="W357" s="49">
        <v>0.000102</v>
      </c>
      <c r="X357" s="49">
        <v>0.422139</v>
      </c>
      <c r="Y357" s="49">
        <v>0</v>
      </c>
      <c r="Z357" s="49">
        <v>0</v>
      </c>
      <c r="AA357" s="73">
        <v>357</v>
      </c>
      <c r="AB357" s="73"/>
      <c r="AC357" s="74"/>
      <c r="AD357" s="80" t="s">
        <v>1495</v>
      </c>
      <c r="AE357" s="85" t="s">
        <v>1422</v>
      </c>
      <c r="AF357" s="80" t="s">
        <v>988</v>
      </c>
      <c r="AG357" s="80" t="s">
        <v>203</v>
      </c>
      <c r="AH357" s="80" t="s">
        <v>203</v>
      </c>
      <c r="AI357" s="80"/>
      <c r="AJ357" s="80"/>
      <c r="AK357" s="80"/>
      <c r="AL357" s="80"/>
      <c r="AM357" s="80">
        <v>5</v>
      </c>
      <c r="AN357" s="80">
        <v>0</v>
      </c>
      <c r="AO357" s="80"/>
      <c r="AP357" s="80"/>
      <c r="AQ357" s="80"/>
      <c r="AR357" s="80"/>
      <c r="AS357" s="80"/>
      <c r="AT357" s="80"/>
      <c r="AU357" s="83">
        <v>43489.51521990741</v>
      </c>
      <c r="AV357" s="85" t="s">
        <v>1422</v>
      </c>
      <c r="AW357" s="80" t="str">
        <f>REPLACE(INDEX(GroupVertices[Group],MATCH(Vertices[[#This Row],[Vertex]],GroupVertices[Vertex],0)),1,1,"")</f>
        <v>1</v>
      </c>
      <c r="AX357" s="48">
        <v>0</v>
      </c>
      <c r="AY357" s="49">
        <v>0</v>
      </c>
      <c r="AZ357" s="48">
        <v>0</v>
      </c>
      <c r="BA357" s="49">
        <v>0</v>
      </c>
      <c r="BB357" s="48">
        <v>0</v>
      </c>
      <c r="BC357" s="49">
        <v>0</v>
      </c>
      <c r="BD357" s="48">
        <v>4</v>
      </c>
      <c r="BE357" s="49">
        <v>100</v>
      </c>
      <c r="BF357" s="48">
        <v>4</v>
      </c>
      <c r="BG357" s="48"/>
      <c r="BH357" s="48"/>
      <c r="BI357" s="48"/>
      <c r="BJ357" s="48"/>
      <c r="BK357" s="48"/>
      <c r="BL357" s="48"/>
      <c r="BM357" s="121" t="s">
        <v>2868</v>
      </c>
      <c r="BN357" s="121" t="s">
        <v>2868</v>
      </c>
      <c r="BO357" s="121" t="s">
        <v>3132</v>
      </c>
      <c r="BP357" s="121" t="s">
        <v>3132</v>
      </c>
      <c r="BQ357" s="2"/>
      <c r="BR357" s="3"/>
      <c r="BS357" s="3"/>
      <c r="BT357" s="3"/>
      <c r="BU357" s="3"/>
    </row>
    <row r="358" spans="1:73" ht="15">
      <c r="A358" s="66" t="s">
        <v>596</v>
      </c>
      <c r="B358" s="67"/>
      <c r="C358" s="67"/>
      <c r="D358" s="68">
        <v>200</v>
      </c>
      <c r="E358" s="70"/>
      <c r="F358" s="100" t="s">
        <v>1078</v>
      </c>
      <c r="G358" s="67"/>
      <c r="H358" s="71" t="s">
        <v>990</v>
      </c>
      <c r="I358" s="72"/>
      <c r="J358" s="72"/>
      <c r="K358" s="71" t="s">
        <v>990</v>
      </c>
      <c r="L358" s="75">
        <v>1</v>
      </c>
      <c r="M358" s="76">
        <v>7347.23583984375</v>
      </c>
      <c r="N358" s="76">
        <v>1774.9373779296875</v>
      </c>
      <c r="O358" s="77"/>
      <c r="P358" s="78"/>
      <c r="Q358" s="78"/>
      <c r="R358" s="86"/>
      <c r="S358" s="48">
        <v>0</v>
      </c>
      <c r="T358" s="48">
        <v>2</v>
      </c>
      <c r="U358" s="49">
        <v>0</v>
      </c>
      <c r="V358" s="49">
        <v>0.022727</v>
      </c>
      <c r="W358" s="49">
        <v>0</v>
      </c>
      <c r="X358" s="49">
        <v>0.74347</v>
      </c>
      <c r="Y358" s="49">
        <v>0.5</v>
      </c>
      <c r="Z358" s="49">
        <v>0</v>
      </c>
      <c r="AA358" s="73">
        <v>358</v>
      </c>
      <c r="AB358" s="73"/>
      <c r="AC358" s="74"/>
      <c r="AD358" s="80" t="s">
        <v>1495</v>
      </c>
      <c r="AE358" s="85" t="s">
        <v>1424</v>
      </c>
      <c r="AF358" s="80" t="s">
        <v>990</v>
      </c>
      <c r="AG358" s="80" t="s">
        <v>203</v>
      </c>
      <c r="AH358" s="80" t="s">
        <v>203</v>
      </c>
      <c r="AI358" s="80"/>
      <c r="AJ358" s="80"/>
      <c r="AK358" s="85" t="s">
        <v>1078</v>
      </c>
      <c r="AL358" s="80"/>
      <c r="AM358" s="80">
        <v>0</v>
      </c>
      <c r="AN358" s="80">
        <v>0</v>
      </c>
      <c r="AO358" s="80"/>
      <c r="AP358" s="80"/>
      <c r="AQ358" s="80" t="s">
        <v>1040</v>
      </c>
      <c r="AR358" s="80" t="s">
        <v>1047</v>
      </c>
      <c r="AS358" s="85" t="s">
        <v>1063</v>
      </c>
      <c r="AT358" s="80"/>
      <c r="AU358" s="83">
        <v>43490.501805555556</v>
      </c>
      <c r="AV358" s="85" t="s">
        <v>1424</v>
      </c>
      <c r="AW358" s="80" t="str">
        <f>REPLACE(INDEX(GroupVertices[Group],MATCH(Vertices[[#This Row],[Vertex]],GroupVertices[Vertex],0)),1,1,"")</f>
        <v>5</v>
      </c>
      <c r="AX358" s="48">
        <v>1</v>
      </c>
      <c r="AY358" s="49">
        <v>33.333333333333336</v>
      </c>
      <c r="AZ358" s="48">
        <v>1</v>
      </c>
      <c r="BA358" s="49">
        <v>33.333333333333336</v>
      </c>
      <c r="BB358" s="48">
        <v>0</v>
      </c>
      <c r="BC358" s="49">
        <v>0</v>
      </c>
      <c r="BD358" s="48">
        <v>1</v>
      </c>
      <c r="BE358" s="49">
        <v>33.333333333333336</v>
      </c>
      <c r="BF358" s="48">
        <v>3</v>
      </c>
      <c r="BG358" s="48"/>
      <c r="BH358" s="48"/>
      <c r="BI358" s="48"/>
      <c r="BJ358" s="48"/>
      <c r="BK358" s="48"/>
      <c r="BL358" s="48"/>
      <c r="BM358" s="121" t="s">
        <v>2869</v>
      </c>
      <c r="BN358" s="121" t="s">
        <v>2869</v>
      </c>
      <c r="BO358" s="121" t="s">
        <v>3133</v>
      </c>
      <c r="BP358" s="121" t="s">
        <v>3133</v>
      </c>
      <c r="BQ358" s="2"/>
      <c r="BR358" s="3"/>
      <c r="BS358" s="3"/>
      <c r="BT358" s="3"/>
      <c r="BU358" s="3"/>
    </row>
    <row r="359" spans="1:73" ht="15">
      <c r="A359" s="66" t="s">
        <v>610</v>
      </c>
      <c r="B359" s="67"/>
      <c r="C359" s="67"/>
      <c r="D359" s="68">
        <v>210.95890410958904</v>
      </c>
      <c r="E359" s="70"/>
      <c r="F359" s="67"/>
      <c r="G359" s="67"/>
      <c r="H359" s="71" t="s">
        <v>1003</v>
      </c>
      <c r="I359" s="72"/>
      <c r="J359" s="72"/>
      <c r="K359" s="71" t="s">
        <v>1003</v>
      </c>
      <c r="L359" s="75">
        <v>11.670224119530417</v>
      </c>
      <c r="M359" s="76">
        <v>7232.7353515625</v>
      </c>
      <c r="N359" s="76">
        <v>2105.968994140625</v>
      </c>
      <c r="O359" s="77"/>
      <c r="P359" s="78"/>
      <c r="Q359" s="78"/>
      <c r="R359" s="86"/>
      <c r="S359" s="48">
        <v>1</v>
      </c>
      <c r="T359" s="48">
        <v>1</v>
      </c>
      <c r="U359" s="49">
        <v>0</v>
      </c>
      <c r="V359" s="49">
        <v>0.022727</v>
      </c>
      <c r="W359" s="49">
        <v>0</v>
      </c>
      <c r="X359" s="49">
        <v>0.74347</v>
      </c>
      <c r="Y359" s="49">
        <v>0.5</v>
      </c>
      <c r="Z359" s="49">
        <v>0</v>
      </c>
      <c r="AA359" s="73">
        <v>359</v>
      </c>
      <c r="AB359" s="73"/>
      <c r="AC359" s="74"/>
      <c r="AD359" s="80" t="s">
        <v>1495</v>
      </c>
      <c r="AE359" s="85" t="s">
        <v>1438</v>
      </c>
      <c r="AF359" s="80" t="s">
        <v>1003</v>
      </c>
      <c r="AG359" s="80" t="s">
        <v>203</v>
      </c>
      <c r="AH359" s="80" t="s">
        <v>203</v>
      </c>
      <c r="AI359" s="80"/>
      <c r="AJ359" s="80"/>
      <c r="AK359" s="80"/>
      <c r="AL359" s="80"/>
      <c r="AM359" s="80">
        <v>1</v>
      </c>
      <c r="AN359" s="80">
        <v>1</v>
      </c>
      <c r="AO359" s="80"/>
      <c r="AP359" s="80"/>
      <c r="AQ359" s="80"/>
      <c r="AR359" s="80"/>
      <c r="AS359" s="80"/>
      <c r="AT359" s="80"/>
      <c r="AU359" s="83">
        <v>43489.89607638889</v>
      </c>
      <c r="AV359" s="85" t="s">
        <v>1438</v>
      </c>
      <c r="AW359" s="80" t="str">
        <f>REPLACE(INDEX(GroupVertices[Group],MATCH(Vertices[[#This Row],[Vertex]],GroupVertices[Vertex],0)),1,1,"")</f>
        <v>5</v>
      </c>
      <c r="AX359" s="48">
        <v>1</v>
      </c>
      <c r="AY359" s="49">
        <v>3.125</v>
      </c>
      <c r="AZ359" s="48">
        <v>3</v>
      </c>
      <c r="BA359" s="49">
        <v>9.375</v>
      </c>
      <c r="BB359" s="48">
        <v>0</v>
      </c>
      <c r="BC359" s="49">
        <v>0</v>
      </c>
      <c r="BD359" s="48">
        <v>28</v>
      </c>
      <c r="BE359" s="49">
        <v>87.5</v>
      </c>
      <c r="BF359" s="48">
        <v>32</v>
      </c>
      <c r="BG359" s="48"/>
      <c r="BH359" s="48"/>
      <c r="BI359" s="48"/>
      <c r="BJ359" s="48"/>
      <c r="BK359" s="48"/>
      <c r="BL359" s="48"/>
      <c r="BM359" s="121" t="s">
        <v>2870</v>
      </c>
      <c r="BN359" s="121" t="s">
        <v>2870</v>
      </c>
      <c r="BO359" s="121" t="s">
        <v>3134</v>
      </c>
      <c r="BP359" s="121" t="s">
        <v>3134</v>
      </c>
      <c r="BQ359" s="2"/>
      <c r="BR359" s="3"/>
      <c r="BS359" s="3"/>
      <c r="BT359" s="3"/>
      <c r="BU359" s="3"/>
    </row>
    <row r="360" spans="1:73" ht="15">
      <c r="A360" s="66" t="s">
        <v>633</v>
      </c>
      <c r="B360" s="67"/>
      <c r="C360" s="67"/>
      <c r="D360" s="68">
        <v>1000</v>
      </c>
      <c r="E360" s="70"/>
      <c r="F360" s="100" t="s">
        <v>1462</v>
      </c>
      <c r="G360" s="67"/>
      <c r="H360" s="71" t="s">
        <v>646</v>
      </c>
      <c r="I360" s="72"/>
      <c r="J360" s="72"/>
      <c r="K360" s="71" t="s">
        <v>646</v>
      </c>
      <c r="L360" s="75">
        <v>779.9263607257204</v>
      </c>
      <c r="M360" s="76">
        <v>6411.5341796875</v>
      </c>
      <c r="N360" s="76">
        <v>1417.9571533203125</v>
      </c>
      <c r="O360" s="77"/>
      <c r="P360" s="78"/>
      <c r="Q360" s="78"/>
      <c r="R360" s="86"/>
      <c r="S360" s="48">
        <v>24</v>
      </c>
      <c r="T360" s="48">
        <v>1</v>
      </c>
      <c r="U360" s="49">
        <v>456</v>
      </c>
      <c r="V360" s="49">
        <v>0.043478</v>
      </c>
      <c r="W360" s="49">
        <v>0</v>
      </c>
      <c r="X360" s="49">
        <v>7.835159</v>
      </c>
      <c r="Y360" s="49">
        <v>0.021739130434782608</v>
      </c>
      <c r="Z360" s="49">
        <v>0</v>
      </c>
      <c r="AA360" s="73">
        <v>360</v>
      </c>
      <c r="AB360" s="73"/>
      <c r="AC360" s="74"/>
      <c r="AD360" s="80" t="s">
        <v>1496</v>
      </c>
      <c r="AE360" s="85" t="s">
        <v>656</v>
      </c>
      <c r="AF360" s="80" t="s">
        <v>646</v>
      </c>
      <c r="AG360" s="80" t="s">
        <v>212</v>
      </c>
      <c r="AH360" s="80"/>
      <c r="AI360" s="80" t="s">
        <v>1453</v>
      </c>
      <c r="AJ360" s="83">
        <v>43489.745474537034</v>
      </c>
      <c r="AK360" s="85" t="s">
        <v>1462</v>
      </c>
      <c r="AL360" s="85" t="s">
        <v>656</v>
      </c>
      <c r="AM360" s="80">
        <v>73</v>
      </c>
      <c r="AN360" s="80">
        <v>23</v>
      </c>
      <c r="AO360" s="80">
        <v>69</v>
      </c>
      <c r="AP360" s="80"/>
      <c r="AQ360" s="80"/>
      <c r="AR360" s="80"/>
      <c r="AS360" s="80"/>
      <c r="AT360" s="80"/>
      <c r="AU360" s="80"/>
      <c r="AV360" s="80"/>
      <c r="AW360" s="80" t="str">
        <f>REPLACE(INDEX(GroupVertices[Group],MATCH(Vertices[[#This Row],[Vertex]],GroupVertices[Vertex],0)),1,1,"")</f>
        <v>5</v>
      </c>
      <c r="AX360" s="48"/>
      <c r="AY360" s="49"/>
      <c r="AZ360" s="48"/>
      <c r="BA360" s="49"/>
      <c r="BB360" s="48"/>
      <c r="BC360" s="49"/>
      <c r="BD360" s="48"/>
      <c r="BE360" s="49"/>
      <c r="BF360" s="48"/>
      <c r="BG360" s="48"/>
      <c r="BH360" s="48"/>
      <c r="BI360" s="48"/>
      <c r="BJ360" s="48"/>
      <c r="BK360" s="48"/>
      <c r="BL360" s="48"/>
      <c r="BM360" s="121" t="s">
        <v>1497</v>
      </c>
      <c r="BN360" s="121" t="s">
        <v>1497</v>
      </c>
      <c r="BO360" s="121" t="s">
        <v>1497</v>
      </c>
      <c r="BP360" s="121" t="s">
        <v>1497</v>
      </c>
      <c r="BQ360" s="2"/>
      <c r="BR360" s="3"/>
      <c r="BS360" s="3"/>
      <c r="BT360" s="3"/>
      <c r="BU360" s="3"/>
    </row>
    <row r="361" spans="1:73" ht="15">
      <c r="A361" s="66" t="s">
        <v>597</v>
      </c>
      <c r="B361" s="67"/>
      <c r="C361" s="67"/>
      <c r="D361" s="68">
        <v>200</v>
      </c>
      <c r="E361" s="70"/>
      <c r="F361" s="100" t="s">
        <v>1079</v>
      </c>
      <c r="G361" s="67"/>
      <c r="H361" s="71" t="s">
        <v>991</v>
      </c>
      <c r="I361" s="72"/>
      <c r="J361" s="72"/>
      <c r="K361" s="71" t="s">
        <v>991</v>
      </c>
      <c r="L361" s="75">
        <v>1</v>
      </c>
      <c r="M361" s="76">
        <v>6859.20703125</v>
      </c>
      <c r="N361" s="76">
        <v>391.16973876953125</v>
      </c>
      <c r="O361" s="77"/>
      <c r="P361" s="78"/>
      <c r="Q361" s="78"/>
      <c r="R361" s="86"/>
      <c r="S361" s="48">
        <v>0</v>
      </c>
      <c r="T361" s="48">
        <v>2</v>
      </c>
      <c r="U361" s="49">
        <v>0</v>
      </c>
      <c r="V361" s="49">
        <v>0.022727</v>
      </c>
      <c r="W361" s="49">
        <v>0</v>
      </c>
      <c r="X361" s="49">
        <v>0.74347</v>
      </c>
      <c r="Y361" s="49">
        <v>0.5</v>
      </c>
      <c r="Z361" s="49">
        <v>0</v>
      </c>
      <c r="AA361" s="73">
        <v>361</v>
      </c>
      <c r="AB361" s="73"/>
      <c r="AC361" s="74"/>
      <c r="AD361" s="80" t="s">
        <v>1495</v>
      </c>
      <c r="AE361" s="85" t="s">
        <v>1425</v>
      </c>
      <c r="AF361" s="80" t="s">
        <v>991</v>
      </c>
      <c r="AG361" s="80" t="s">
        <v>203</v>
      </c>
      <c r="AH361" s="80" t="s">
        <v>203</v>
      </c>
      <c r="AI361" s="80"/>
      <c r="AJ361" s="80"/>
      <c r="AK361" s="85" t="s">
        <v>1079</v>
      </c>
      <c r="AL361" s="80"/>
      <c r="AM361" s="80">
        <v>0</v>
      </c>
      <c r="AN361" s="80">
        <v>0</v>
      </c>
      <c r="AO361" s="80"/>
      <c r="AP361" s="80" t="s">
        <v>1027</v>
      </c>
      <c r="AQ361" s="80" t="s">
        <v>1041</v>
      </c>
      <c r="AR361" s="80" t="s">
        <v>1045</v>
      </c>
      <c r="AS361" s="85" t="s">
        <v>1064</v>
      </c>
      <c r="AT361" s="80"/>
      <c r="AU361" s="83">
        <v>43490.501076388886</v>
      </c>
      <c r="AV361" s="85" t="s">
        <v>1425</v>
      </c>
      <c r="AW361" s="80" t="str">
        <f>REPLACE(INDEX(GroupVertices[Group],MATCH(Vertices[[#This Row],[Vertex]],GroupVertices[Vertex],0)),1,1,"")</f>
        <v>5</v>
      </c>
      <c r="AX361" s="48">
        <v>0</v>
      </c>
      <c r="AY361" s="49">
        <v>0</v>
      </c>
      <c r="AZ361" s="48">
        <v>0</v>
      </c>
      <c r="BA361" s="49">
        <v>0</v>
      </c>
      <c r="BB361" s="48">
        <v>0</v>
      </c>
      <c r="BC361" s="49">
        <v>0</v>
      </c>
      <c r="BD361" s="48">
        <v>3</v>
      </c>
      <c r="BE361" s="49">
        <v>100</v>
      </c>
      <c r="BF361" s="48">
        <v>3</v>
      </c>
      <c r="BG361" s="48"/>
      <c r="BH361" s="48"/>
      <c r="BI361" s="48"/>
      <c r="BJ361" s="48"/>
      <c r="BK361" s="48"/>
      <c r="BL361" s="48"/>
      <c r="BM361" s="121" t="s">
        <v>2871</v>
      </c>
      <c r="BN361" s="121" t="s">
        <v>2871</v>
      </c>
      <c r="BO361" s="121" t="s">
        <v>3135</v>
      </c>
      <c r="BP361" s="121" t="s">
        <v>3135</v>
      </c>
      <c r="BQ361" s="2"/>
      <c r="BR361" s="3"/>
      <c r="BS361" s="3"/>
      <c r="BT361" s="3"/>
      <c r="BU361" s="3"/>
    </row>
    <row r="362" spans="1:73" ht="15">
      <c r="A362" s="66" t="s">
        <v>606</v>
      </c>
      <c r="B362" s="67"/>
      <c r="C362" s="67"/>
      <c r="D362" s="68">
        <v>200</v>
      </c>
      <c r="E362" s="70"/>
      <c r="F362" s="67"/>
      <c r="G362" s="67"/>
      <c r="H362" s="71" t="s">
        <v>999</v>
      </c>
      <c r="I362" s="72"/>
      <c r="J362" s="72"/>
      <c r="K362" s="71" t="s">
        <v>999</v>
      </c>
      <c r="L362" s="75">
        <v>1</v>
      </c>
      <c r="M362" s="76">
        <v>7050.9345703125</v>
      </c>
      <c r="N362" s="76">
        <v>585.6319580078125</v>
      </c>
      <c r="O362" s="77"/>
      <c r="P362" s="78"/>
      <c r="Q362" s="78"/>
      <c r="R362" s="86"/>
      <c r="S362" s="48">
        <v>1</v>
      </c>
      <c r="T362" s="48">
        <v>1</v>
      </c>
      <c r="U362" s="49">
        <v>0</v>
      </c>
      <c r="V362" s="49">
        <v>0.022727</v>
      </c>
      <c r="W362" s="49">
        <v>0</v>
      </c>
      <c r="X362" s="49">
        <v>0.74347</v>
      </c>
      <c r="Y362" s="49">
        <v>0.5</v>
      </c>
      <c r="Z362" s="49">
        <v>0</v>
      </c>
      <c r="AA362" s="73">
        <v>362</v>
      </c>
      <c r="AB362" s="73"/>
      <c r="AC362" s="74"/>
      <c r="AD362" s="80" t="s">
        <v>1495</v>
      </c>
      <c r="AE362" s="85" t="s">
        <v>1434</v>
      </c>
      <c r="AF362" s="80" t="s">
        <v>999</v>
      </c>
      <c r="AG362" s="80" t="s">
        <v>203</v>
      </c>
      <c r="AH362" s="80" t="s">
        <v>203</v>
      </c>
      <c r="AI362" s="80"/>
      <c r="AJ362" s="80"/>
      <c r="AK362" s="80"/>
      <c r="AL362" s="80"/>
      <c r="AM362" s="80">
        <v>0</v>
      </c>
      <c r="AN362" s="80">
        <v>1</v>
      </c>
      <c r="AO362" s="80"/>
      <c r="AP362" s="80"/>
      <c r="AQ362" s="80"/>
      <c r="AR362" s="80"/>
      <c r="AS362" s="80"/>
      <c r="AT362" s="80"/>
      <c r="AU362" s="83">
        <v>43490.033541666664</v>
      </c>
      <c r="AV362" s="85" t="s">
        <v>1434</v>
      </c>
      <c r="AW362" s="80" t="str">
        <f>REPLACE(INDEX(GroupVertices[Group],MATCH(Vertices[[#This Row],[Vertex]],GroupVertices[Vertex],0)),1,1,"")</f>
        <v>5</v>
      </c>
      <c r="AX362" s="48">
        <v>0</v>
      </c>
      <c r="AY362" s="49">
        <v>0</v>
      </c>
      <c r="AZ362" s="48">
        <v>1</v>
      </c>
      <c r="BA362" s="49">
        <v>9.090909090909092</v>
      </c>
      <c r="BB362" s="48">
        <v>0</v>
      </c>
      <c r="BC362" s="49">
        <v>0</v>
      </c>
      <c r="BD362" s="48">
        <v>10</v>
      </c>
      <c r="BE362" s="49">
        <v>90.9090909090909</v>
      </c>
      <c r="BF362" s="48">
        <v>11</v>
      </c>
      <c r="BG362" s="48"/>
      <c r="BH362" s="48"/>
      <c r="BI362" s="48"/>
      <c r="BJ362" s="48"/>
      <c r="BK362" s="48"/>
      <c r="BL362" s="48"/>
      <c r="BM362" s="121" t="s">
        <v>2872</v>
      </c>
      <c r="BN362" s="121" t="s">
        <v>2872</v>
      </c>
      <c r="BO362" s="121" t="s">
        <v>3136</v>
      </c>
      <c r="BP362" s="121" t="s">
        <v>3136</v>
      </c>
      <c r="BQ362" s="2"/>
      <c r="BR362" s="3"/>
      <c r="BS362" s="3"/>
      <c r="BT362" s="3"/>
      <c r="BU362" s="3"/>
    </row>
    <row r="363" spans="1:73" ht="15">
      <c r="A363" s="66" t="s">
        <v>598</v>
      </c>
      <c r="B363" s="67"/>
      <c r="C363" s="67"/>
      <c r="D363" s="68">
        <v>210.95890410958904</v>
      </c>
      <c r="E363" s="70"/>
      <c r="F363" s="100" t="s">
        <v>1080</v>
      </c>
      <c r="G363" s="67"/>
      <c r="H363" s="71" t="s">
        <v>992</v>
      </c>
      <c r="I363" s="72"/>
      <c r="J363" s="72"/>
      <c r="K363" s="71" t="s">
        <v>992</v>
      </c>
      <c r="L363" s="75">
        <v>11.670224119530417</v>
      </c>
      <c r="M363" s="76">
        <v>6178.62890625</v>
      </c>
      <c r="N363" s="76">
        <v>187.73841857910156</v>
      </c>
      <c r="O363" s="77"/>
      <c r="P363" s="78"/>
      <c r="Q363" s="78"/>
      <c r="R363" s="86"/>
      <c r="S363" s="48">
        <v>0</v>
      </c>
      <c r="T363" s="48">
        <v>1</v>
      </c>
      <c r="U363" s="49">
        <v>0</v>
      </c>
      <c r="V363" s="49">
        <v>0.022222</v>
      </c>
      <c r="W363" s="49">
        <v>0</v>
      </c>
      <c r="X363" s="49">
        <v>0.427495</v>
      </c>
      <c r="Y363" s="49">
        <v>0</v>
      </c>
      <c r="Z363" s="49">
        <v>0</v>
      </c>
      <c r="AA363" s="73">
        <v>363</v>
      </c>
      <c r="AB363" s="73"/>
      <c r="AC363" s="74"/>
      <c r="AD363" s="80" t="s">
        <v>1495</v>
      </c>
      <c r="AE363" s="85" t="s">
        <v>1426</v>
      </c>
      <c r="AF363" s="80" t="s">
        <v>992</v>
      </c>
      <c r="AG363" s="80" t="s">
        <v>203</v>
      </c>
      <c r="AH363" s="80" t="s">
        <v>203</v>
      </c>
      <c r="AI363" s="80"/>
      <c r="AJ363" s="80"/>
      <c r="AK363" s="85" t="s">
        <v>1080</v>
      </c>
      <c r="AL363" s="80"/>
      <c r="AM363" s="80">
        <v>1</v>
      </c>
      <c r="AN363" s="80">
        <v>0</v>
      </c>
      <c r="AO363" s="80"/>
      <c r="AP363" s="80" t="s">
        <v>1027</v>
      </c>
      <c r="AQ363" s="80" t="s">
        <v>1041</v>
      </c>
      <c r="AR363" s="80" t="s">
        <v>1045</v>
      </c>
      <c r="AS363" s="85" t="s">
        <v>1065</v>
      </c>
      <c r="AT363" s="80"/>
      <c r="AU363" s="83">
        <v>43490.477326388886</v>
      </c>
      <c r="AV363" s="85" t="s">
        <v>1426</v>
      </c>
      <c r="AW363" s="80" t="str">
        <f>REPLACE(INDEX(GroupVertices[Group],MATCH(Vertices[[#This Row],[Vertex]],GroupVertices[Vertex],0)),1,1,"")</f>
        <v>5</v>
      </c>
      <c r="AX363" s="48">
        <v>0</v>
      </c>
      <c r="AY363" s="49">
        <v>0</v>
      </c>
      <c r="AZ363" s="48">
        <v>0</v>
      </c>
      <c r="BA363" s="49">
        <v>0</v>
      </c>
      <c r="BB363" s="48">
        <v>0</v>
      </c>
      <c r="BC363" s="49">
        <v>0</v>
      </c>
      <c r="BD363" s="48">
        <v>3</v>
      </c>
      <c r="BE363" s="49">
        <v>100</v>
      </c>
      <c r="BF363" s="48">
        <v>3</v>
      </c>
      <c r="BG363" s="48"/>
      <c r="BH363" s="48"/>
      <c r="BI363" s="48"/>
      <c r="BJ363" s="48"/>
      <c r="BK363" s="48"/>
      <c r="BL363" s="48"/>
      <c r="BM363" s="121" t="s">
        <v>2873</v>
      </c>
      <c r="BN363" s="121" t="s">
        <v>2873</v>
      </c>
      <c r="BO363" s="121" t="s">
        <v>3137</v>
      </c>
      <c r="BP363" s="121" t="s">
        <v>3137</v>
      </c>
      <c r="BQ363" s="2"/>
      <c r="BR363" s="3"/>
      <c r="BS363" s="3"/>
      <c r="BT363" s="3"/>
      <c r="BU363" s="3"/>
    </row>
    <row r="364" spans="1:73" ht="15">
      <c r="A364" s="66" t="s">
        <v>599</v>
      </c>
      <c r="B364" s="67"/>
      <c r="C364" s="67"/>
      <c r="D364" s="68">
        <v>200</v>
      </c>
      <c r="E364" s="70"/>
      <c r="F364" s="100" t="s">
        <v>1080</v>
      </c>
      <c r="G364" s="67"/>
      <c r="H364" s="71" t="s">
        <v>993</v>
      </c>
      <c r="I364" s="72"/>
      <c r="J364" s="72"/>
      <c r="K364" s="71" t="s">
        <v>993</v>
      </c>
      <c r="L364" s="75">
        <v>1</v>
      </c>
      <c r="M364" s="76">
        <v>7298.32958984375</v>
      </c>
      <c r="N364" s="76">
        <v>931.916259765625</v>
      </c>
      <c r="O364" s="77"/>
      <c r="P364" s="78"/>
      <c r="Q364" s="78"/>
      <c r="R364" s="86"/>
      <c r="S364" s="48">
        <v>0</v>
      </c>
      <c r="T364" s="48">
        <v>2</v>
      </c>
      <c r="U364" s="49">
        <v>0</v>
      </c>
      <c r="V364" s="49">
        <v>0.022727</v>
      </c>
      <c r="W364" s="49">
        <v>0</v>
      </c>
      <c r="X364" s="49">
        <v>0.74347</v>
      </c>
      <c r="Y364" s="49">
        <v>0.5</v>
      </c>
      <c r="Z364" s="49">
        <v>0</v>
      </c>
      <c r="AA364" s="73">
        <v>364</v>
      </c>
      <c r="AB364" s="73"/>
      <c r="AC364" s="74"/>
      <c r="AD364" s="80" t="s">
        <v>1495</v>
      </c>
      <c r="AE364" s="85" t="s">
        <v>1427</v>
      </c>
      <c r="AF364" s="80" t="s">
        <v>993</v>
      </c>
      <c r="AG364" s="80" t="s">
        <v>203</v>
      </c>
      <c r="AH364" s="80" t="s">
        <v>203</v>
      </c>
      <c r="AI364" s="80"/>
      <c r="AJ364" s="80"/>
      <c r="AK364" s="85" t="s">
        <v>1080</v>
      </c>
      <c r="AL364" s="80"/>
      <c r="AM364" s="80">
        <v>0</v>
      </c>
      <c r="AN364" s="80">
        <v>0</v>
      </c>
      <c r="AO364" s="80"/>
      <c r="AP364" s="80" t="s">
        <v>1027</v>
      </c>
      <c r="AQ364" s="80" t="s">
        <v>1041</v>
      </c>
      <c r="AR364" s="80" t="s">
        <v>1045</v>
      </c>
      <c r="AS364" s="85" t="s">
        <v>1066</v>
      </c>
      <c r="AT364" s="80"/>
      <c r="AU364" s="83">
        <v>43490.47719907408</v>
      </c>
      <c r="AV364" s="85" t="s">
        <v>1427</v>
      </c>
      <c r="AW364" s="80" t="str">
        <f>REPLACE(INDEX(GroupVertices[Group],MATCH(Vertices[[#This Row],[Vertex]],GroupVertices[Vertex],0)),1,1,"")</f>
        <v>5</v>
      </c>
      <c r="AX364" s="48">
        <v>0</v>
      </c>
      <c r="AY364" s="49">
        <v>0</v>
      </c>
      <c r="AZ364" s="48">
        <v>0</v>
      </c>
      <c r="BA364" s="49">
        <v>0</v>
      </c>
      <c r="BB364" s="48">
        <v>0</v>
      </c>
      <c r="BC364" s="49">
        <v>0</v>
      </c>
      <c r="BD364" s="48">
        <v>2</v>
      </c>
      <c r="BE364" s="49">
        <v>100</v>
      </c>
      <c r="BF364" s="48">
        <v>2</v>
      </c>
      <c r="BG364" s="48"/>
      <c r="BH364" s="48"/>
      <c r="BI364" s="48"/>
      <c r="BJ364" s="48"/>
      <c r="BK364" s="48"/>
      <c r="BL364" s="48"/>
      <c r="BM364" s="121" t="s">
        <v>2874</v>
      </c>
      <c r="BN364" s="121" t="s">
        <v>2874</v>
      </c>
      <c r="BO364" s="121" t="s">
        <v>3138</v>
      </c>
      <c r="BP364" s="121" t="s">
        <v>3138</v>
      </c>
      <c r="BQ364" s="2"/>
      <c r="BR364" s="3"/>
      <c r="BS364" s="3"/>
      <c r="BT364" s="3"/>
      <c r="BU364" s="3"/>
    </row>
    <row r="365" spans="1:73" ht="15">
      <c r="A365" s="66" t="s">
        <v>613</v>
      </c>
      <c r="B365" s="67"/>
      <c r="C365" s="67"/>
      <c r="D365" s="68">
        <v>210.95890410958904</v>
      </c>
      <c r="E365" s="70"/>
      <c r="F365" s="67"/>
      <c r="G365" s="67"/>
      <c r="H365" s="71" t="s">
        <v>1006</v>
      </c>
      <c r="I365" s="72"/>
      <c r="J365" s="72"/>
      <c r="K365" s="71" t="s">
        <v>1006</v>
      </c>
      <c r="L365" s="75">
        <v>11.670224119530417</v>
      </c>
      <c r="M365" s="76">
        <v>7355.9521484375</v>
      </c>
      <c r="N365" s="76">
        <v>1270.0745849609375</v>
      </c>
      <c r="O365" s="77"/>
      <c r="P365" s="78"/>
      <c r="Q365" s="78"/>
      <c r="R365" s="86"/>
      <c r="S365" s="48">
        <v>1</v>
      </c>
      <c r="T365" s="48">
        <v>1</v>
      </c>
      <c r="U365" s="49">
        <v>0</v>
      </c>
      <c r="V365" s="49">
        <v>0.022727</v>
      </c>
      <c r="W365" s="49">
        <v>0</v>
      </c>
      <c r="X365" s="49">
        <v>0.74347</v>
      </c>
      <c r="Y365" s="49">
        <v>0.5</v>
      </c>
      <c r="Z365" s="49">
        <v>0</v>
      </c>
      <c r="AA365" s="73">
        <v>365</v>
      </c>
      <c r="AB365" s="73"/>
      <c r="AC365" s="74"/>
      <c r="AD365" s="80" t="s">
        <v>1495</v>
      </c>
      <c r="AE365" s="85" t="s">
        <v>1441</v>
      </c>
      <c r="AF365" s="80" t="s">
        <v>1006</v>
      </c>
      <c r="AG365" s="80" t="s">
        <v>203</v>
      </c>
      <c r="AH365" s="80" t="s">
        <v>203</v>
      </c>
      <c r="AI365" s="80"/>
      <c r="AJ365" s="80"/>
      <c r="AK365" s="80"/>
      <c r="AL365" s="80"/>
      <c r="AM365" s="80">
        <v>1</v>
      </c>
      <c r="AN365" s="80">
        <v>1</v>
      </c>
      <c r="AO365" s="80"/>
      <c r="AP365" s="80"/>
      <c r="AQ365" s="80"/>
      <c r="AR365" s="80"/>
      <c r="AS365" s="80"/>
      <c r="AT365" s="80"/>
      <c r="AU365" s="83">
        <v>43489.85634259259</v>
      </c>
      <c r="AV365" s="85" t="s">
        <v>1441</v>
      </c>
      <c r="AW365" s="80" t="str">
        <f>REPLACE(INDEX(GroupVertices[Group],MATCH(Vertices[[#This Row],[Vertex]],GroupVertices[Vertex],0)),1,1,"")</f>
        <v>5</v>
      </c>
      <c r="AX365" s="48">
        <v>0</v>
      </c>
      <c r="AY365" s="49">
        <v>0</v>
      </c>
      <c r="AZ365" s="48">
        <v>0</v>
      </c>
      <c r="BA365" s="49">
        <v>0</v>
      </c>
      <c r="BB365" s="48">
        <v>0</v>
      </c>
      <c r="BC365" s="49">
        <v>0</v>
      </c>
      <c r="BD365" s="48">
        <v>4</v>
      </c>
      <c r="BE365" s="49">
        <v>100</v>
      </c>
      <c r="BF365" s="48">
        <v>4</v>
      </c>
      <c r="BG365" s="48"/>
      <c r="BH365" s="48"/>
      <c r="BI365" s="48"/>
      <c r="BJ365" s="48"/>
      <c r="BK365" s="48"/>
      <c r="BL365" s="48"/>
      <c r="BM365" s="121" t="s">
        <v>1679</v>
      </c>
      <c r="BN365" s="121" t="s">
        <v>1679</v>
      </c>
      <c r="BO365" s="121" t="s">
        <v>1497</v>
      </c>
      <c r="BP365" s="121" t="s">
        <v>1497</v>
      </c>
      <c r="BQ365" s="2"/>
      <c r="BR365" s="3"/>
      <c r="BS365" s="3"/>
      <c r="BT365" s="3"/>
      <c r="BU365" s="3"/>
    </row>
    <row r="366" spans="1:73" ht="15">
      <c r="A366" s="66" t="s">
        <v>600</v>
      </c>
      <c r="B366" s="67"/>
      <c r="C366" s="67"/>
      <c r="D366" s="68">
        <v>200</v>
      </c>
      <c r="E366" s="70"/>
      <c r="F366" s="67"/>
      <c r="G366" s="67"/>
      <c r="H366" s="71" t="s">
        <v>994</v>
      </c>
      <c r="I366" s="72"/>
      <c r="J366" s="72"/>
      <c r="K366" s="71" t="s">
        <v>994</v>
      </c>
      <c r="L366" s="75">
        <v>1</v>
      </c>
      <c r="M366" s="76">
        <v>5453.76318359375</v>
      </c>
      <c r="N366" s="76">
        <v>2002.0836181640625</v>
      </c>
      <c r="O366" s="77"/>
      <c r="P366" s="78"/>
      <c r="Q366" s="78"/>
      <c r="R366" s="86"/>
      <c r="S366" s="48">
        <v>0</v>
      </c>
      <c r="T366" s="48">
        <v>1</v>
      </c>
      <c r="U366" s="49">
        <v>0</v>
      </c>
      <c r="V366" s="49">
        <v>0.022222</v>
      </c>
      <c r="W366" s="49">
        <v>0</v>
      </c>
      <c r="X366" s="49">
        <v>0.427495</v>
      </c>
      <c r="Y366" s="49">
        <v>0</v>
      </c>
      <c r="Z366" s="49">
        <v>0</v>
      </c>
      <c r="AA366" s="73">
        <v>366</v>
      </c>
      <c r="AB366" s="73"/>
      <c r="AC366" s="74"/>
      <c r="AD366" s="80" t="s">
        <v>1495</v>
      </c>
      <c r="AE366" s="85" t="s">
        <v>1428</v>
      </c>
      <c r="AF366" s="80" t="s">
        <v>994</v>
      </c>
      <c r="AG366" s="80" t="s">
        <v>203</v>
      </c>
      <c r="AH366" s="80" t="s">
        <v>203</v>
      </c>
      <c r="AI366" s="80"/>
      <c r="AJ366" s="80"/>
      <c r="AK366" s="80"/>
      <c r="AL366" s="80"/>
      <c r="AM366" s="80">
        <v>0</v>
      </c>
      <c r="AN366" s="80">
        <v>0</v>
      </c>
      <c r="AO366" s="80"/>
      <c r="AP366" s="80"/>
      <c r="AQ366" s="80"/>
      <c r="AR366" s="80"/>
      <c r="AS366" s="80"/>
      <c r="AT366" s="80"/>
      <c r="AU366" s="83">
        <v>43490.34998842593</v>
      </c>
      <c r="AV366" s="85" t="s">
        <v>1428</v>
      </c>
      <c r="AW366" s="80" t="str">
        <f>REPLACE(INDEX(GroupVertices[Group],MATCH(Vertices[[#This Row],[Vertex]],GroupVertices[Vertex],0)),1,1,"")</f>
        <v>5</v>
      </c>
      <c r="AX366" s="48">
        <v>1</v>
      </c>
      <c r="AY366" s="49">
        <v>4</v>
      </c>
      <c r="AZ366" s="48">
        <v>3</v>
      </c>
      <c r="BA366" s="49">
        <v>12</v>
      </c>
      <c r="BB366" s="48">
        <v>0</v>
      </c>
      <c r="BC366" s="49">
        <v>0</v>
      </c>
      <c r="BD366" s="48">
        <v>21</v>
      </c>
      <c r="BE366" s="49">
        <v>84</v>
      </c>
      <c r="BF366" s="48">
        <v>25</v>
      </c>
      <c r="BG366" s="48"/>
      <c r="BH366" s="48"/>
      <c r="BI366" s="48"/>
      <c r="BJ366" s="48"/>
      <c r="BK366" s="48"/>
      <c r="BL366" s="48"/>
      <c r="BM366" s="121" t="s">
        <v>3277</v>
      </c>
      <c r="BN366" s="121" t="s">
        <v>3277</v>
      </c>
      <c r="BO366" s="121" t="s">
        <v>3338</v>
      </c>
      <c r="BP366" s="121" t="s">
        <v>3338</v>
      </c>
      <c r="BQ366" s="2"/>
      <c r="BR366" s="3"/>
      <c r="BS366" s="3"/>
      <c r="BT366" s="3"/>
      <c r="BU366" s="3"/>
    </row>
    <row r="367" spans="1:73" ht="15">
      <c r="A367" s="66" t="s">
        <v>601</v>
      </c>
      <c r="B367" s="67"/>
      <c r="C367" s="67"/>
      <c r="D367" s="68">
        <v>200</v>
      </c>
      <c r="E367" s="70"/>
      <c r="F367" s="100" t="s">
        <v>1081</v>
      </c>
      <c r="G367" s="67"/>
      <c r="H367" s="71" t="s">
        <v>995</v>
      </c>
      <c r="I367" s="72"/>
      <c r="J367" s="72"/>
      <c r="K367" s="71" t="s">
        <v>995</v>
      </c>
      <c r="L367" s="75">
        <v>1</v>
      </c>
      <c r="M367" s="76">
        <v>6967.92431640625</v>
      </c>
      <c r="N367" s="76">
        <v>2555.045654296875</v>
      </c>
      <c r="O367" s="77"/>
      <c r="P367" s="78"/>
      <c r="Q367" s="78"/>
      <c r="R367" s="86"/>
      <c r="S367" s="48">
        <v>0</v>
      </c>
      <c r="T367" s="48">
        <v>1</v>
      </c>
      <c r="U367" s="49">
        <v>0</v>
      </c>
      <c r="V367" s="49">
        <v>0.022222</v>
      </c>
      <c r="W367" s="49">
        <v>0</v>
      </c>
      <c r="X367" s="49">
        <v>0.427495</v>
      </c>
      <c r="Y367" s="49">
        <v>0</v>
      </c>
      <c r="Z367" s="49">
        <v>0</v>
      </c>
      <c r="AA367" s="73">
        <v>367</v>
      </c>
      <c r="AB367" s="73"/>
      <c r="AC367" s="74"/>
      <c r="AD367" s="80" t="s">
        <v>1495</v>
      </c>
      <c r="AE367" s="85" t="s">
        <v>1429</v>
      </c>
      <c r="AF367" s="80" t="s">
        <v>995</v>
      </c>
      <c r="AG367" s="80" t="s">
        <v>203</v>
      </c>
      <c r="AH367" s="80" t="s">
        <v>203</v>
      </c>
      <c r="AI367" s="80"/>
      <c r="AJ367" s="80"/>
      <c r="AK367" s="85" t="s">
        <v>1081</v>
      </c>
      <c r="AL367" s="80"/>
      <c r="AM367" s="80">
        <v>0</v>
      </c>
      <c r="AN367" s="80">
        <v>0</v>
      </c>
      <c r="AO367" s="80"/>
      <c r="AP367" s="80" t="s">
        <v>1028</v>
      </c>
      <c r="AQ367" s="80" t="s">
        <v>1042</v>
      </c>
      <c r="AR367" s="80" t="s">
        <v>1045</v>
      </c>
      <c r="AS367" s="85" t="s">
        <v>1067</v>
      </c>
      <c r="AT367" s="80"/>
      <c r="AU367" s="83">
        <v>43490.33201388889</v>
      </c>
      <c r="AV367" s="85" t="s">
        <v>1429</v>
      </c>
      <c r="AW367" s="80" t="str">
        <f>REPLACE(INDEX(GroupVertices[Group],MATCH(Vertices[[#This Row],[Vertex]],GroupVertices[Vertex],0)),1,1,"")</f>
        <v>5</v>
      </c>
      <c r="AX367" s="48">
        <v>0</v>
      </c>
      <c r="AY367" s="49">
        <v>0</v>
      </c>
      <c r="AZ367" s="48">
        <v>0</v>
      </c>
      <c r="BA367" s="49">
        <v>0</v>
      </c>
      <c r="BB367" s="48">
        <v>0</v>
      </c>
      <c r="BC367" s="49">
        <v>0</v>
      </c>
      <c r="BD367" s="48">
        <v>5</v>
      </c>
      <c r="BE367" s="49">
        <v>100</v>
      </c>
      <c r="BF367" s="48">
        <v>5</v>
      </c>
      <c r="BG367" s="48"/>
      <c r="BH367" s="48"/>
      <c r="BI367" s="48"/>
      <c r="BJ367" s="48"/>
      <c r="BK367" s="48"/>
      <c r="BL367" s="48"/>
      <c r="BM367" s="121" t="s">
        <v>2875</v>
      </c>
      <c r="BN367" s="121" t="s">
        <v>2875</v>
      </c>
      <c r="BO367" s="121" t="s">
        <v>3139</v>
      </c>
      <c r="BP367" s="121" t="s">
        <v>3139</v>
      </c>
      <c r="BQ367" s="2"/>
      <c r="BR367" s="3"/>
      <c r="BS367" s="3"/>
      <c r="BT367" s="3"/>
      <c r="BU367" s="3"/>
    </row>
    <row r="368" spans="1:73" ht="15">
      <c r="A368" s="66" t="s">
        <v>602</v>
      </c>
      <c r="B368" s="67"/>
      <c r="C368" s="67"/>
      <c r="D368" s="68">
        <v>200</v>
      </c>
      <c r="E368" s="70"/>
      <c r="F368" s="67"/>
      <c r="G368" s="67"/>
      <c r="H368" s="71" t="s">
        <v>996</v>
      </c>
      <c r="I368" s="72"/>
      <c r="J368" s="72"/>
      <c r="K368" s="71" t="s">
        <v>996</v>
      </c>
      <c r="L368" s="75">
        <v>1</v>
      </c>
      <c r="M368" s="76">
        <v>6215.82275390625</v>
      </c>
      <c r="N368" s="76">
        <v>2788.738525390625</v>
      </c>
      <c r="O368" s="77"/>
      <c r="P368" s="78"/>
      <c r="Q368" s="78"/>
      <c r="R368" s="86"/>
      <c r="S368" s="48">
        <v>0</v>
      </c>
      <c r="T368" s="48">
        <v>1</v>
      </c>
      <c r="U368" s="49">
        <v>0</v>
      </c>
      <c r="V368" s="49">
        <v>0.022222</v>
      </c>
      <c r="W368" s="49">
        <v>0</v>
      </c>
      <c r="X368" s="49">
        <v>0.427495</v>
      </c>
      <c r="Y368" s="49">
        <v>0</v>
      </c>
      <c r="Z368" s="49">
        <v>0</v>
      </c>
      <c r="AA368" s="73">
        <v>368</v>
      </c>
      <c r="AB368" s="73"/>
      <c r="AC368" s="74"/>
      <c r="AD368" s="80" t="s">
        <v>1495</v>
      </c>
      <c r="AE368" s="85" t="s">
        <v>1430</v>
      </c>
      <c r="AF368" s="80" t="s">
        <v>996</v>
      </c>
      <c r="AG368" s="80" t="s">
        <v>203</v>
      </c>
      <c r="AH368" s="80" t="s">
        <v>203</v>
      </c>
      <c r="AI368" s="80"/>
      <c r="AJ368" s="80"/>
      <c r="AK368" s="80"/>
      <c r="AL368" s="80"/>
      <c r="AM368" s="80">
        <v>0</v>
      </c>
      <c r="AN368" s="80">
        <v>0</v>
      </c>
      <c r="AO368" s="80"/>
      <c r="AP368" s="80"/>
      <c r="AQ368" s="80"/>
      <c r="AR368" s="80"/>
      <c r="AS368" s="80"/>
      <c r="AT368" s="80"/>
      <c r="AU368" s="83">
        <v>43490.28697916667</v>
      </c>
      <c r="AV368" s="85" t="s">
        <v>1430</v>
      </c>
      <c r="AW368" s="80" t="str">
        <f>REPLACE(INDEX(GroupVertices[Group],MATCH(Vertices[[#This Row],[Vertex]],GroupVertices[Vertex],0)),1,1,"")</f>
        <v>5</v>
      </c>
      <c r="AX368" s="48">
        <v>0</v>
      </c>
      <c r="AY368" s="49">
        <v>0</v>
      </c>
      <c r="AZ368" s="48">
        <v>0</v>
      </c>
      <c r="BA368" s="49">
        <v>0</v>
      </c>
      <c r="BB368" s="48">
        <v>0</v>
      </c>
      <c r="BC368" s="49">
        <v>0</v>
      </c>
      <c r="BD368" s="48">
        <v>5</v>
      </c>
      <c r="BE368" s="49">
        <v>100</v>
      </c>
      <c r="BF368" s="48">
        <v>5</v>
      </c>
      <c r="BG368" s="48"/>
      <c r="BH368" s="48"/>
      <c r="BI368" s="48"/>
      <c r="BJ368" s="48"/>
      <c r="BK368" s="48"/>
      <c r="BL368" s="48"/>
      <c r="BM368" s="121" t="s">
        <v>2876</v>
      </c>
      <c r="BN368" s="121" t="s">
        <v>2876</v>
      </c>
      <c r="BO368" s="121" t="s">
        <v>3140</v>
      </c>
      <c r="BP368" s="121" t="s">
        <v>3140</v>
      </c>
      <c r="BQ368" s="2"/>
      <c r="BR368" s="3"/>
      <c r="BS368" s="3"/>
      <c r="BT368" s="3"/>
      <c r="BU368" s="3"/>
    </row>
    <row r="369" spans="1:73" ht="15">
      <c r="A369" s="66" t="s">
        <v>603</v>
      </c>
      <c r="B369" s="67"/>
      <c r="C369" s="67"/>
      <c r="D369" s="68">
        <v>200</v>
      </c>
      <c r="E369" s="70"/>
      <c r="F369" s="67"/>
      <c r="G369" s="67"/>
      <c r="H369" s="71" t="s">
        <v>997</v>
      </c>
      <c r="I369" s="72"/>
      <c r="J369" s="72"/>
      <c r="K369" s="71" t="s">
        <v>997</v>
      </c>
      <c r="L369" s="75">
        <v>1</v>
      </c>
      <c r="M369" s="76">
        <v>6027.06591796875</v>
      </c>
      <c r="N369" s="76">
        <v>2293.10302734375</v>
      </c>
      <c r="O369" s="77"/>
      <c r="P369" s="78"/>
      <c r="Q369" s="78"/>
      <c r="R369" s="86"/>
      <c r="S369" s="48">
        <v>0</v>
      </c>
      <c r="T369" s="48">
        <v>2</v>
      </c>
      <c r="U369" s="49">
        <v>0</v>
      </c>
      <c r="V369" s="49">
        <v>0.022727</v>
      </c>
      <c r="W369" s="49">
        <v>0</v>
      </c>
      <c r="X369" s="49">
        <v>0.68917</v>
      </c>
      <c r="Y369" s="49">
        <v>0.5</v>
      </c>
      <c r="Z369" s="49">
        <v>0</v>
      </c>
      <c r="AA369" s="73">
        <v>369</v>
      </c>
      <c r="AB369" s="73"/>
      <c r="AC369" s="74"/>
      <c r="AD369" s="80" t="s">
        <v>1495</v>
      </c>
      <c r="AE369" s="85" t="s">
        <v>1431</v>
      </c>
      <c r="AF369" s="80" t="s">
        <v>997</v>
      </c>
      <c r="AG369" s="80" t="s">
        <v>203</v>
      </c>
      <c r="AH369" s="80" t="s">
        <v>203</v>
      </c>
      <c r="AI369" s="80"/>
      <c r="AJ369" s="80"/>
      <c r="AK369" s="80"/>
      <c r="AL369" s="80"/>
      <c r="AM369" s="80">
        <v>0</v>
      </c>
      <c r="AN369" s="80">
        <v>0</v>
      </c>
      <c r="AO369" s="80"/>
      <c r="AP369" s="80"/>
      <c r="AQ369" s="80"/>
      <c r="AR369" s="80"/>
      <c r="AS369" s="80"/>
      <c r="AT369" s="80"/>
      <c r="AU369" s="83">
        <v>43490.21052083333</v>
      </c>
      <c r="AV369" s="85" t="s">
        <v>1431</v>
      </c>
      <c r="AW369" s="80" t="str">
        <f>REPLACE(INDEX(GroupVertices[Group],MATCH(Vertices[[#This Row],[Vertex]],GroupVertices[Vertex],0)),1,1,"")</f>
        <v>5</v>
      </c>
      <c r="AX369" s="48">
        <v>0</v>
      </c>
      <c r="AY369" s="49">
        <v>0</v>
      </c>
      <c r="AZ369" s="48">
        <v>0</v>
      </c>
      <c r="BA369" s="49">
        <v>0</v>
      </c>
      <c r="BB369" s="48">
        <v>0</v>
      </c>
      <c r="BC369" s="49">
        <v>0</v>
      </c>
      <c r="BD369" s="48">
        <v>14</v>
      </c>
      <c r="BE369" s="49">
        <v>100</v>
      </c>
      <c r="BF369" s="48">
        <v>14</v>
      </c>
      <c r="BG369" s="48"/>
      <c r="BH369" s="48"/>
      <c r="BI369" s="48"/>
      <c r="BJ369" s="48"/>
      <c r="BK369" s="48"/>
      <c r="BL369" s="48"/>
      <c r="BM369" s="121" t="s">
        <v>2877</v>
      </c>
      <c r="BN369" s="121" t="s">
        <v>2877</v>
      </c>
      <c r="BO369" s="121" t="s">
        <v>3141</v>
      </c>
      <c r="BP369" s="121" t="s">
        <v>3141</v>
      </c>
      <c r="BQ369" s="2"/>
      <c r="BR369" s="3"/>
      <c r="BS369" s="3"/>
      <c r="BT369" s="3"/>
      <c r="BU369" s="3"/>
    </row>
    <row r="370" spans="1:73" ht="15">
      <c r="A370" s="66" t="s">
        <v>617</v>
      </c>
      <c r="B370" s="67"/>
      <c r="C370" s="67"/>
      <c r="D370" s="68">
        <v>200</v>
      </c>
      <c r="E370" s="70"/>
      <c r="F370" s="67"/>
      <c r="G370" s="67"/>
      <c r="H370" s="71" t="s">
        <v>1010</v>
      </c>
      <c r="I370" s="72"/>
      <c r="J370" s="72"/>
      <c r="K370" s="71" t="s">
        <v>1010</v>
      </c>
      <c r="L370" s="75">
        <v>1</v>
      </c>
      <c r="M370" s="76">
        <v>6143.4755859375</v>
      </c>
      <c r="N370" s="76">
        <v>1620.0108642578125</v>
      </c>
      <c r="O370" s="77"/>
      <c r="P370" s="78"/>
      <c r="Q370" s="78"/>
      <c r="R370" s="86"/>
      <c r="S370" s="48">
        <v>8</v>
      </c>
      <c r="T370" s="48">
        <v>1</v>
      </c>
      <c r="U370" s="49">
        <v>28</v>
      </c>
      <c r="V370" s="49">
        <v>0.027027</v>
      </c>
      <c r="W370" s="49">
        <v>0</v>
      </c>
      <c r="X370" s="49">
        <v>2.770671</v>
      </c>
      <c r="Y370" s="49">
        <v>0.1111111111111111</v>
      </c>
      <c r="Z370" s="49">
        <v>0</v>
      </c>
      <c r="AA370" s="73">
        <v>370</v>
      </c>
      <c r="AB370" s="73"/>
      <c r="AC370" s="74"/>
      <c r="AD370" s="80" t="s">
        <v>1495</v>
      </c>
      <c r="AE370" s="85" t="s">
        <v>1445</v>
      </c>
      <c r="AF370" s="80" t="s">
        <v>1010</v>
      </c>
      <c r="AG370" s="80" t="s">
        <v>203</v>
      </c>
      <c r="AH370" s="80" t="s">
        <v>203</v>
      </c>
      <c r="AI370" s="80"/>
      <c r="AJ370" s="80"/>
      <c r="AK370" s="80"/>
      <c r="AL370" s="80"/>
      <c r="AM370" s="80">
        <v>0</v>
      </c>
      <c r="AN370" s="80">
        <v>8</v>
      </c>
      <c r="AO370" s="80"/>
      <c r="AP370" s="80"/>
      <c r="AQ370" s="80"/>
      <c r="AR370" s="80"/>
      <c r="AS370" s="80"/>
      <c r="AT370" s="80"/>
      <c r="AU370" s="83">
        <v>43489.771469907406</v>
      </c>
      <c r="AV370" s="85" t="s">
        <v>1445</v>
      </c>
      <c r="AW370" s="80" t="str">
        <f>REPLACE(INDEX(GroupVertices[Group],MATCH(Vertices[[#This Row],[Vertex]],GroupVertices[Vertex],0)),1,1,"")</f>
        <v>5</v>
      </c>
      <c r="AX370" s="48">
        <v>1</v>
      </c>
      <c r="AY370" s="49">
        <v>2.5</v>
      </c>
      <c r="AZ370" s="48">
        <v>3</v>
      </c>
      <c r="BA370" s="49">
        <v>7.5</v>
      </c>
      <c r="BB370" s="48">
        <v>0</v>
      </c>
      <c r="BC370" s="49">
        <v>0</v>
      </c>
      <c r="BD370" s="48">
        <v>36</v>
      </c>
      <c r="BE370" s="49">
        <v>90</v>
      </c>
      <c r="BF370" s="48">
        <v>40</v>
      </c>
      <c r="BG370" s="48"/>
      <c r="BH370" s="48"/>
      <c r="BI370" s="48"/>
      <c r="BJ370" s="48"/>
      <c r="BK370" s="48"/>
      <c r="BL370" s="48"/>
      <c r="BM370" s="121" t="s">
        <v>2878</v>
      </c>
      <c r="BN370" s="121" t="s">
        <v>2878</v>
      </c>
      <c r="BO370" s="121" t="s">
        <v>3142</v>
      </c>
      <c r="BP370" s="121" t="s">
        <v>3142</v>
      </c>
      <c r="BQ370" s="2"/>
      <c r="BR370" s="3"/>
      <c r="BS370" s="3"/>
      <c r="BT370" s="3"/>
      <c r="BU370" s="3"/>
    </row>
    <row r="371" spans="1:73" ht="409.5">
      <c r="A371" s="66" t="s">
        <v>604</v>
      </c>
      <c r="B371" s="67"/>
      <c r="C371" s="67"/>
      <c r="D371" s="68">
        <v>210.95890410958904</v>
      </c>
      <c r="E371" s="70"/>
      <c r="F371" s="67"/>
      <c r="G371" s="67"/>
      <c r="H371" s="50" t="s">
        <v>841</v>
      </c>
      <c r="I371" s="72"/>
      <c r="J371" s="72"/>
      <c r="K371" s="50" t="s">
        <v>841</v>
      </c>
      <c r="L371" s="75">
        <v>11.670224119530417</v>
      </c>
      <c r="M371" s="76">
        <v>5688.76123046875</v>
      </c>
      <c r="N371" s="76">
        <v>2427.0390625</v>
      </c>
      <c r="O371" s="77"/>
      <c r="P371" s="78"/>
      <c r="Q371" s="78"/>
      <c r="R371" s="86"/>
      <c r="S371" s="48">
        <v>0</v>
      </c>
      <c r="T371" s="48">
        <v>1</v>
      </c>
      <c r="U371" s="49">
        <v>0</v>
      </c>
      <c r="V371" s="49">
        <v>0.022222</v>
      </c>
      <c r="W371" s="49">
        <v>0</v>
      </c>
      <c r="X371" s="49">
        <v>0.427495</v>
      </c>
      <c r="Y371" s="49">
        <v>0</v>
      </c>
      <c r="Z371" s="49">
        <v>0</v>
      </c>
      <c r="AA371" s="73">
        <v>371</v>
      </c>
      <c r="AB371" s="73"/>
      <c r="AC371" s="74"/>
      <c r="AD371" s="80" t="s">
        <v>1495</v>
      </c>
      <c r="AE371" s="85" t="s">
        <v>1432</v>
      </c>
      <c r="AF371" s="80" t="s">
        <v>841</v>
      </c>
      <c r="AG371" s="80" t="s">
        <v>203</v>
      </c>
      <c r="AH371" s="80" t="s">
        <v>203</v>
      </c>
      <c r="AI371" s="80"/>
      <c r="AJ371" s="80"/>
      <c r="AK371" s="80"/>
      <c r="AL371" s="80"/>
      <c r="AM371" s="80">
        <v>1</v>
      </c>
      <c r="AN371" s="80">
        <v>0</v>
      </c>
      <c r="AO371" s="80"/>
      <c r="AP371" s="80"/>
      <c r="AQ371" s="80"/>
      <c r="AR371" s="80"/>
      <c r="AS371" s="80"/>
      <c r="AT371" s="80"/>
      <c r="AU371" s="83">
        <v>43490.19684027778</v>
      </c>
      <c r="AV371" s="85" t="s">
        <v>1432</v>
      </c>
      <c r="AW371" s="80" t="str">
        <f>REPLACE(INDEX(GroupVertices[Group],MATCH(Vertices[[#This Row],[Vertex]],GroupVertices[Vertex],0)),1,1,"")</f>
        <v>5</v>
      </c>
      <c r="AX371" s="48">
        <v>5</v>
      </c>
      <c r="AY371" s="49">
        <v>4.424778761061947</v>
      </c>
      <c r="AZ371" s="48">
        <v>5</v>
      </c>
      <c r="BA371" s="49">
        <v>4.424778761061947</v>
      </c>
      <c r="BB371" s="48">
        <v>0</v>
      </c>
      <c r="BC371" s="49">
        <v>0</v>
      </c>
      <c r="BD371" s="48">
        <v>103</v>
      </c>
      <c r="BE371" s="49">
        <v>91.15044247787611</v>
      </c>
      <c r="BF371" s="48">
        <v>113</v>
      </c>
      <c r="BG371" s="48"/>
      <c r="BH371" s="48"/>
      <c r="BI371" s="48"/>
      <c r="BJ371" s="48"/>
      <c r="BK371" s="48"/>
      <c r="BL371" s="48"/>
      <c r="BM371" s="121" t="s">
        <v>2753</v>
      </c>
      <c r="BN371" s="121" t="s">
        <v>2753</v>
      </c>
      <c r="BO371" s="121" t="s">
        <v>3019</v>
      </c>
      <c r="BP371" s="121" t="s">
        <v>3019</v>
      </c>
      <c r="BQ371" s="2"/>
      <c r="BR371" s="3"/>
      <c r="BS371" s="3"/>
      <c r="BT371" s="3"/>
      <c r="BU371" s="3"/>
    </row>
    <row r="372" spans="1:73" ht="15">
      <c r="A372" s="66" t="s">
        <v>605</v>
      </c>
      <c r="B372" s="67"/>
      <c r="C372" s="67"/>
      <c r="D372" s="68">
        <v>200</v>
      </c>
      <c r="E372" s="70"/>
      <c r="F372" s="67"/>
      <c r="G372" s="67"/>
      <c r="H372" s="71" t="s">
        <v>998</v>
      </c>
      <c r="I372" s="72"/>
      <c r="J372" s="72"/>
      <c r="K372" s="71" t="s">
        <v>998</v>
      </c>
      <c r="L372" s="75">
        <v>1</v>
      </c>
      <c r="M372" s="76">
        <v>6551.740234375</v>
      </c>
      <c r="N372" s="76">
        <v>173.39306640625</v>
      </c>
      <c r="O372" s="77"/>
      <c r="P372" s="78"/>
      <c r="Q372" s="78"/>
      <c r="R372" s="86"/>
      <c r="S372" s="48">
        <v>0</v>
      </c>
      <c r="T372" s="48">
        <v>1</v>
      </c>
      <c r="U372" s="49">
        <v>0</v>
      </c>
      <c r="V372" s="49">
        <v>0.022222</v>
      </c>
      <c r="W372" s="49">
        <v>0</v>
      </c>
      <c r="X372" s="49">
        <v>0.427495</v>
      </c>
      <c r="Y372" s="49">
        <v>0</v>
      </c>
      <c r="Z372" s="49">
        <v>0</v>
      </c>
      <c r="AA372" s="73">
        <v>372</v>
      </c>
      <c r="AB372" s="73"/>
      <c r="AC372" s="74"/>
      <c r="AD372" s="80" t="s">
        <v>1495</v>
      </c>
      <c r="AE372" s="85" t="s">
        <v>1433</v>
      </c>
      <c r="AF372" s="80" t="s">
        <v>998</v>
      </c>
      <c r="AG372" s="80" t="s">
        <v>203</v>
      </c>
      <c r="AH372" s="80" t="s">
        <v>203</v>
      </c>
      <c r="AI372" s="80"/>
      <c r="AJ372" s="80"/>
      <c r="AK372" s="80"/>
      <c r="AL372" s="80"/>
      <c r="AM372" s="80">
        <v>0</v>
      </c>
      <c r="AN372" s="80">
        <v>0</v>
      </c>
      <c r="AO372" s="80"/>
      <c r="AP372" s="80"/>
      <c r="AQ372" s="80"/>
      <c r="AR372" s="80"/>
      <c r="AS372" s="80"/>
      <c r="AT372" s="80"/>
      <c r="AU372" s="83">
        <v>43490.07111111111</v>
      </c>
      <c r="AV372" s="85" t="s">
        <v>1433</v>
      </c>
      <c r="AW372" s="80" t="str">
        <f>REPLACE(INDEX(GroupVertices[Group],MATCH(Vertices[[#This Row],[Vertex]],GroupVertices[Vertex],0)),1,1,"")</f>
        <v>5</v>
      </c>
      <c r="AX372" s="48">
        <v>1</v>
      </c>
      <c r="AY372" s="49">
        <v>7.142857142857143</v>
      </c>
      <c r="AZ372" s="48">
        <v>0</v>
      </c>
      <c r="BA372" s="49">
        <v>0</v>
      </c>
      <c r="BB372" s="48">
        <v>0</v>
      </c>
      <c r="BC372" s="49">
        <v>0</v>
      </c>
      <c r="BD372" s="48">
        <v>13</v>
      </c>
      <c r="BE372" s="49">
        <v>92.85714285714286</v>
      </c>
      <c r="BF372" s="48">
        <v>14</v>
      </c>
      <c r="BG372" s="48"/>
      <c r="BH372" s="48"/>
      <c r="BI372" s="48"/>
      <c r="BJ372" s="48"/>
      <c r="BK372" s="48"/>
      <c r="BL372" s="48"/>
      <c r="BM372" s="121" t="s">
        <v>2879</v>
      </c>
      <c r="BN372" s="121" t="s">
        <v>2879</v>
      </c>
      <c r="BO372" s="121" t="s">
        <v>3143</v>
      </c>
      <c r="BP372" s="121" t="s">
        <v>3143</v>
      </c>
      <c r="BQ372" s="2"/>
      <c r="BR372" s="3"/>
      <c r="BS372" s="3"/>
      <c r="BT372" s="3"/>
      <c r="BU372" s="3"/>
    </row>
    <row r="373" spans="1:73" ht="15">
      <c r="A373" s="66" t="s">
        <v>607</v>
      </c>
      <c r="B373" s="67"/>
      <c r="C373" s="67"/>
      <c r="D373" s="68">
        <v>221.91780821917808</v>
      </c>
      <c r="E373" s="70"/>
      <c r="F373" s="67"/>
      <c r="G373" s="67"/>
      <c r="H373" s="71" t="s">
        <v>1000</v>
      </c>
      <c r="I373" s="72"/>
      <c r="J373" s="72"/>
      <c r="K373" s="71" t="s">
        <v>1000</v>
      </c>
      <c r="L373" s="75">
        <v>22.340448239060834</v>
      </c>
      <c r="M373" s="76">
        <v>5829.6865234375</v>
      </c>
      <c r="N373" s="76">
        <v>854.7542724609375</v>
      </c>
      <c r="O373" s="77"/>
      <c r="P373" s="78"/>
      <c r="Q373" s="78"/>
      <c r="R373" s="86"/>
      <c r="S373" s="48">
        <v>0</v>
      </c>
      <c r="T373" s="48">
        <v>2</v>
      </c>
      <c r="U373" s="49">
        <v>0</v>
      </c>
      <c r="V373" s="49">
        <v>0.022727</v>
      </c>
      <c r="W373" s="49">
        <v>0</v>
      </c>
      <c r="X373" s="49">
        <v>0.68917</v>
      </c>
      <c r="Y373" s="49">
        <v>0.5</v>
      </c>
      <c r="Z373" s="49">
        <v>0</v>
      </c>
      <c r="AA373" s="73">
        <v>373</v>
      </c>
      <c r="AB373" s="73"/>
      <c r="AC373" s="74"/>
      <c r="AD373" s="80" t="s">
        <v>1495</v>
      </c>
      <c r="AE373" s="85" t="s">
        <v>1435</v>
      </c>
      <c r="AF373" s="80" t="s">
        <v>1000</v>
      </c>
      <c r="AG373" s="80" t="s">
        <v>203</v>
      </c>
      <c r="AH373" s="80" t="s">
        <v>203</v>
      </c>
      <c r="AI373" s="80"/>
      <c r="AJ373" s="80"/>
      <c r="AK373" s="80"/>
      <c r="AL373" s="80"/>
      <c r="AM373" s="80">
        <v>2</v>
      </c>
      <c r="AN373" s="80">
        <v>0</v>
      </c>
      <c r="AO373" s="80"/>
      <c r="AP373" s="80"/>
      <c r="AQ373" s="80"/>
      <c r="AR373" s="80"/>
      <c r="AS373" s="80"/>
      <c r="AT373" s="80"/>
      <c r="AU373" s="83">
        <v>43490.00517361111</v>
      </c>
      <c r="AV373" s="85" t="s">
        <v>1435</v>
      </c>
      <c r="AW373" s="80" t="str">
        <f>REPLACE(INDEX(GroupVertices[Group],MATCH(Vertices[[#This Row],[Vertex]],GroupVertices[Vertex],0)),1,1,"")</f>
        <v>5</v>
      </c>
      <c r="AX373" s="48">
        <v>1</v>
      </c>
      <c r="AY373" s="49">
        <v>2</v>
      </c>
      <c r="AZ373" s="48">
        <v>2</v>
      </c>
      <c r="BA373" s="49">
        <v>4</v>
      </c>
      <c r="BB373" s="48">
        <v>0</v>
      </c>
      <c r="BC373" s="49">
        <v>0</v>
      </c>
      <c r="BD373" s="48">
        <v>47</v>
      </c>
      <c r="BE373" s="49">
        <v>94</v>
      </c>
      <c r="BF373" s="48">
        <v>50</v>
      </c>
      <c r="BG373" s="48"/>
      <c r="BH373" s="48"/>
      <c r="BI373" s="48"/>
      <c r="BJ373" s="48"/>
      <c r="BK373" s="48"/>
      <c r="BL373" s="48"/>
      <c r="BM373" s="121" t="s">
        <v>2880</v>
      </c>
      <c r="BN373" s="121" t="s">
        <v>2880</v>
      </c>
      <c r="BO373" s="121" t="s">
        <v>3144</v>
      </c>
      <c r="BP373" s="121" t="s">
        <v>3144</v>
      </c>
      <c r="BQ373" s="2"/>
      <c r="BR373" s="3"/>
      <c r="BS373" s="3"/>
      <c r="BT373" s="3"/>
      <c r="BU373" s="3"/>
    </row>
    <row r="374" spans="1:73" ht="15">
      <c r="A374" s="66" t="s">
        <v>608</v>
      </c>
      <c r="B374" s="67"/>
      <c r="C374" s="67"/>
      <c r="D374" s="68">
        <v>200</v>
      </c>
      <c r="E374" s="70"/>
      <c r="F374" s="67"/>
      <c r="G374" s="67"/>
      <c r="H374" s="71" t="s">
        <v>1001</v>
      </c>
      <c r="I374" s="72"/>
      <c r="J374" s="72"/>
      <c r="K374" s="71" t="s">
        <v>1001</v>
      </c>
      <c r="L374" s="75">
        <v>1</v>
      </c>
      <c r="M374" s="76">
        <v>6501.984375</v>
      </c>
      <c r="N374" s="76">
        <v>2536.702392578125</v>
      </c>
      <c r="O374" s="77"/>
      <c r="P374" s="78"/>
      <c r="Q374" s="78"/>
      <c r="R374" s="86"/>
      <c r="S374" s="48">
        <v>0</v>
      </c>
      <c r="T374" s="48">
        <v>2</v>
      </c>
      <c r="U374" s="49">
        <v>0</v>
      </c>
      <c r="V374" s="49">
        <v>0.022727</v>
      </c>
      <c r="W374" s="49">
        <v>0</v>
      </c>
      <c r="X374" s="49">
        <v>0.68917</v>
      </c>
      <c r="Y374" s="49">
        <v>0.5</v>
      </c>
      <c r="Z374" s="49">
        <v>0</v>
      </c>
      <c r="AA374" s="73">
        <v>374</v>
      </c>
      <c r="AB374" s="73"/>
      <c r="AC374" s="74"/>
      <c r="AD374" s="80" t="s">
        <v>1495</v>
      </c>
      <c r="AE374" s="85" t="s">
        <v>1436</v>
      </c>
      <c r="AF374" s="80" t="s">
        <v>1001</v>
      </c>
      <c r="AG374" s="80" t="s">
        <v>203</v>
      </c>
      <c r="AH374" s="80" t="s">
        <v>203</v>
      </c>
      <c r="AI374" s="80"/>
      <c r="AJ374" s="80"/>
      <c r="AK374" s="80"/>
      <c r="AL374" s="80"/>
      <c r="AM374" s="80">
        <v>0</v>
      </c>
      <c r="AN374" s="80">
        <v>0</v>
      </c>
      <c r="AO374" s="80"/>
      <c r="AP374" s="80"/>
      <c r="AQ374" s="80"/>
      <c r="AR374" s="80"/>
      <c r="AS374" s="80"/>
      <c r="AT374" s="80"/>
      <c r="AU374" s="83">
        <v>43490.00494212963</v>
      </c>
      <c r="AV374" s="85" t="s">
        <v>1436</v>
      </c>
      <c r="AW374" s="80" t="str">
        <f>REPLACE(INDEX(GroupVertices[Group],MATCH(Vertices[[#This Row],[Vertex]],GroupVertices[Vertex],0)),1,1,"")</f>
        <v>5</v>
      </c>
      <c r="AX374" s="48">
        <v>0</v>
      </c>
      <c r="AY374" s="49">
        <v>0</v>
      </c>
      <c r="AZ374" s="48">
        <v>1</v>
      </c>
      <c r="BA374" s="49">
        <v>5</v>
      </c>
      <c r="BB374" s="48">
        <v>0</v>
      </c>
      <c r="BC374" s="49">
        <v>0</v>
      </c>
      <c r="BD374" s="48">
        <v>19</v>
      </c>
      <c r="BE374" s="49">
        <v>95</v>
      </c>
      <c r="BF374" s="48">
        <v>20</v>
      </c>
      <c r="BG374" s="48"/>
      <c r="BH374" s="48"/>
      <c r="BI374" s="48"/>
      <c r="BJ374" s="48"/>
      <c r="BK374" s="48"/>
      <c r="BL374" s="48"/>
      <c r="BM374" s="121" t="s">
        <v>3278</v>
      </c>
      <c r="BN374" s="121" t="s">
        <v>3278</v>
      </c>
      <c r="BO374" s="121" t="s">
        <v>3339</v>
      </c>
      <c r="BP374" s="121" t="s">
        <v>3339</v>
      </c>
      <c r="BQ374" s="2"/>
      <c r="BR374" s="3"/>
      <c r="BS374" s="3"/>
      <c r="BT374" s="3"/>
      <c r="BU374" s="3"/>
    </row>
    <row r="375" spans="1:73" ht="15">
      <c r="A375" s="66" t="s">
        <v>609</v>
      </c>
      <c r="B375" s="67"/>
      <c r="C375" s="67"/>
      <c r="D375" s="68">
        <v>221.91780821917808</v>
      </c>
      <c r="E375" s="70"/>
      <c r="F375" s="67"/>
      <c r="G375" s="67"/>
      <c r="H375" s="71" t="s">
        <v>1002</v>
      </c>
      <c r="I375" s="72"/>
      <c r="J375" s="72"/>
      <c r="K375" s="71" t="s">
        <v>1002</v>
      </c>
      <c r="L375" s="75">
        <v>22.340448239060834</v>
      </c>
      <c r="M375" s="76">
        <v>6823.93017578125</v>
      </c>
      <c r="N375" s="76">
        <v>1447.050048828125</v>
      </c>
      <c r="O375" s="77"/>
      <c r="P375" s="78"/>
      <c r="Q375" s="78"/>
      <c r="R375" s="86"/>
      <c r="S375" s="48">
        <v>0</v>
      </c>
      <c r="T375" s="48">
        <v>2</v>
      </c>
      <c r="U375" s="49">
        <v>0</v>
      </c>
      <c r="V375" s="49">
        <v>0.022727</v>
      </c>
      <c r="W375" s="49">
        <v>0</v>
      </c>
      <c r="X375" s="49">
        <v>0.68917</v>
      </c>
      <c r="Y375" s="49">
        <v>0.5</v>
      </c>
      <c r="Z375" s="49">
        <v>0</v>
      </c>
      <c r="AA375" s="73">
        <v>375</v>
      </c>
      <c r="AB375" s="73"/>
      <c r="AC375" s="74"/>
      <c r="AD375" s="80" t="s">
        <v>1495</v>
      </c>
      <c r="AE375" s="85" t="s">
        <v>1437</v>
      </c>
      <c r="AF375" s="80" t="s">
        <v>1002</v>
      </c>
      <c r="AG375" s="80" t="s">
        <v>203</v>
      </c>
      <c r="AH375" s="80" t="s">
        <v>203</v>
      </c>
      <c r="AI375" s="80"/>
      <c r="AJ375" s="80"/>
      <c r="AK375" s="80"/>
      <c r="AL375" s="80"/>
      <c r="AM375" s="80">
        <v>2</v>
      </c>
      <c r="AN375" s="80">
        <v>0</v>
      </c>
      <c r="AO375" s="80"/>
      <c r="AP375" s="80"/>
      <c r="AQ375" s="80"/>
      <c r="AR375" s="80"/>
      <c r="AS375" s="80"/>
      <c r="AT375" s="80"/>
      <c r="AU375" s="83">
        <v>43489.90498842593</v>
      </c>
      <c r="AV375" s="85" t="s">
        <v>1437</v>
      </c>
      <c r="AW375" s="80" t="str">
        <f>REPLACE(INDEX(GroupVertices[Group],MATCH(Vertices[[#This Row],[Vertex]],GroupVertices[Vertex],0)),1,1,"")</f>
        <v>5</v>
      </c>
      <c r="AX375" s="48">
        <v>1</v>
      </c>
      <c r="AY375" s="49">
        <v>1.639344262295082</v>
      </c>
      <c r="AZ375" s="48">
        <v>4</v>
      </c>
      <c r="BA375" s="49">
        <v>6.557377049180328</v>
      </c>
      <c r="BB375" s="48">
        <v>0</v>
      </c>
      <c r="BC375" s="49">
        <v>0</v>
      </c>
      <c r="BD375" s="48">
        <v>56</v>
      </c>
      <c r="BE375" s="49">
        <v>91.80327868852459</v>
      </c>
      <c r="BF375" s="48">
        <v>61</v>
      </c>
      <c r="BG375" s="48"/>
      <c r="BH375" s="48"/>
      <c r="BI375" s="48"/>
      <c r="BJ375" s="48"/>
      <c r="BK375" s="48" t="s">
        <v>2519</v>
      </c>
      <c r="BL375" s="48" t="s">
        <v>2519</v>
      </c>
      <c r="BM375" s="121" t="s">
        <v>2881</v>
      </c>
      <c r="BN375" s="121" t="s">
        <v>2881</v>
      </c>
      <c r="BO375" s="121" t="s">
        <v>3145</v>
      </c>
      <c r="BP375" s="121" t="s">
        <v>3145</v>
      </c>
      <c r="BQ375" s="2"/>
      <c r="BR375" s="3"/>
      <c r="BS375" s="3"/>
      <c r="BT375" s="3"/>
      <c r="BU375" s="3"/>
    </row>
    <row r="376" spans="1:73" ht="15">
      <c r="A376" s="66" t="s">
        <v>611</v>
      </c>
      <c r="B376" s="67"/>
      <c r="C376" s="67"/>
      <c r="D376" s="68">
        <v>200</v>
      </c>
      <c r="E376" s="70"/>
      <c r="F376" s="67"/>
      <c r="G376" s="67"/>
      <c r="H376" s="71" t="s">
        <v>1004</v>
      </c>
      <c r="I376" s="72"/>
      <c r="J376" s="72"/>
      <c r="K376" s="71" t="s">
        <v>1004</v>
      </c>
      <c r="L376" s="75">
        <v>1</v>
      </c>
      <c r="M376" s="76">
        <v>5515.42822265625</v>
      </c>
      <c r="N376" s="76">
        <v>1003.5346069335938</v>
      </c>
      <c r="O376" s="77"/>
      <c r="P376" s="78"/>
      <c r="Q376" s="78"/>
      <c r="R376" s="86"/>
      <c r="S376" s="48">
        <v>0</v>
      </c>
      <c r="T376" s="48">
        <v>2</v>
      </c>
      <c r="U376" s="49">
        <v>0</v>
      </c>
      <c r="V376" s="49">
        <v>0.022727</v>
      </c>
      <c r="W376" s="49">
        <v>0</v>
      </c>
      <c r="X376" s="49">
        <v>0.68917</v>
      </c>
      <c r="Y376" s="49">
        <v>0.5</v>
      </c>
      <c r="Z376" s="49">
        <v>0</v>
      </c>
      <c r="AA376" s="73">
        <v>376</v>
      </c>
      <c r="AB376" s="73"/>
      <c r="AC376" s="74"/>
      <c r="AD376" s="80" t="s">
        <v>1495</v>
      </c>
      <c r="AE376" s="85" t="s">
        <v>1439</v>
      </c>
      <c r="AF376" s="80" t="s">
        <v>1004</v>
      </c>
      <c r="AG376" s="80" t="s">
        <v>203</v>
      </c>
      <c r="AH376" s="80" t="s">
        <v>203</v>
      </c>
      <c r="AI376" s="80"/>
      <c r="AJ376" s="80"/>
      <c r="AK376" s="80"/>
      <c r="AL376" s="80"/>
      <c r="AM376" s="80">
        <v>0</v>
      </c>
      <c r="AN376" s="80">
        <v>0</v>
      </c>
      <c r="AO376" s="80"/>
      <c r="AP376" s="80"/>
      <c r="AQ376" s="80"/>
      <c r="AR376" s="80"/>
      <c r="AS376" s="80"/>
      <c r="AT376" s="80"/>
      <c r="AU376" s="83">
        <v>43489.87646990741</v>
      </c>
      <c r="AV376" s="85" t="s">
        <v>1439</v>
      </c>
      <c r="AW376" s="80" t="str">
        <f>REPLACE(INDEX(GroupVertices[Group],MATCH(Vertices[[#This Row],[Vertex]],GroupVertices[Vertex],0)),1,1,"")</f>
        <v>5</v>
      </c>
      <c r="AX376" s="48">
        <v>3</v>
      </c>
      <c r="AY376" s="49">
        <v>3.75</v>
      </c>
      <c r="AZ376" s="48">
        <v>3</v>
      </c>
      <c r="BA376" s="49">
        <v>3.75</v>
      </c>
      <c r="BB376" s="48">
        <v>0</v>
      </c>
      <c r="BC376" s="49">
        <v>0</v>
      </c>
      <c r="BD376" s="48">
        <v>74</v>
      </c>
      <c r="BE376" s="49">
        <v>92.5</v>
      </c>
      <c r="BF376" s="48">
        <v>80</v>
      </c>
      <c r="BG376" s="48"/>
      <c r="BH376" s="48"/>
      <c r="BI376" s="48"/>
      <c r="BJ376" s="48"/>
      <c r="BK376" s="48"/>
      <c r="BL376" s="48"/>
      <c r="BM376" s="121" t="s">
        <v>3279</v>
      </c>
      <c r="BN376" s="121" t="s">
        <v>3279</v>
      </c>
      <c r="BO376" s="121" t="s">
        <v>3340</v>
      </c>
      <c r="BP376" s="121" t="s">
        <v>3340</v>
      </c>
      <c r="BQ376" s="2"/>
      <c r="BR376" s="3"/>
      <c r="BS376" s="3"/>
      <c r="BT376" s="3"/>
      <c r="BU376" s="3"/>
    </row>
    <row r="377" spans="1:73" ht="15">
      <c r="A377" s="66" t="s">
        <v>612</v>
      </c>
      <c r="B377" s="67"/>
      <c r="C377" s="67"/>
      <c r="D377" s="68">
        <v>200</v>
      </c>
      <c r="E377" s="70"/>
      <c r="F377" s="67"/>
      <c r="G377" s="67"/>
      <c r="H377" s="71" t="s">
        <v>1005</v>
      </c>
      <c r="I377" s="72"/>
      <c r="J377" s="72"/>
      <c r="K377" s="71" t="s">
        <v>1005</v>
      </c>
      <c r="L377" s="75">
        <v>1</v>
      </c>
      <c r="M377" s="76">
        <v>5317.939453125</v>
      </c>
      <c r="N377" s="76">
        <v>1422.52197265625</v>
      </c>
      <c r="O377" s="77"/>
      <c r="P377" s="78"/>
      <c r="Q377" s="78"/>
      <c r="R377" s="86"/>
      <c r="S377" s="48">
        <v>0</v>
      </c>
      <c r="T377" s="48">
        <v>1</v>
      </c>
      <c r="U377" s="49">
        <v>0</v>
      </c>
      <c r="V377" s="49">
        <v>0.022222</v>
      </c>
      <c r="W377" s="49">
        <v>0</v>
      </c>
      <c r="X377" s="49">
        <v>0.427495</v>
      </c>
      <c r="Y377" s="49">
        <v>0</v>
      </c>
      <c r="Z377" s="49">
        <v>0</v>
      </c>
      <c r="AA377" s="73">
        <v>377</v>
      </c>
      <c r="AB377" s="73"/>
      <c r="AC377" s="74"/>
      <c r="AD377" s="80" t="s">
        <v>1495</v>
      </c>
      <c r="AE377" s="85" t="s">
        <v>1440</v>
      </c>
      <c r="AF377" s="80" t="s">
        <v>1005</v>
      </c>
      <c r="AG377" s="80" t="s">
        <v>203</v>
      </c>
      <c r="AH377" s="80" t="s">
        <v>203</v>
      </c>
      <c r="AI377" s="80"/>
      <c r="AJ377" s="80"/>
      <c r="AK377" s="80"/>
      <c r="AL377" s="80"/>
      <c r="AM377" s="80">
        <v>0</v>
      </c>
      <c r="AN377" s="80">
        <v>0</v>
      </c>
      <c r="AO377" s="80"/>
      <c r="AP377" s="80"/>
      <c r="AQ377" s="80"/>
      <c r="AR377" s="80"/>
      <c r="AS377" s="80"/>
      <c r="AT377" s="80"/>
      <c r="AU377" s="83">
        <v>43489.872662037036</v>
      </c>
      <c r="AV377" s="85" t="s">
        <v>1440</v>
      </c>
      <c r="AW377" s="80" t="str">
        <f>REPLACE(INDEX(GroupVertices[Group],MATCH(Vertices[[#This Row],[Vertex]],GroupVertices[Vertex],0)),1,1,"")</f>
        <v>5</v>
      </c>
      <c r="AX377" s="48">
        <v>0</v>
      </c>
      <c r="AY377" s="49">
        <v>0</v>
      </c>
      <c r="AZ377" s="48">
        <v>0</v>
      </c>
      <c r="BA377" s="49">
        <v>0</v>
      </c>
      <c r="BB377" s="48">
        <v>0</v>
      </c>
      <c r="BC377" s="49">
        <v>0</v>
      </c>
      <c r="BD377" s="48">
        <v>7</v>
      </c>
      <c r="BE377" s="49">
        <v>100</v>
      </c>
      <c r="BF377" s="48">
        <v>7</v>
      </c>
      <c r="BG377" s="48"/>
      <c r="BH377" s="48"/>
      <c r="BI377" s="48"/>
      <c r="BJ377" s="48"/>
      <c r="BK377" s="48"/>
      <c r="BL377" s="48"/>
      <c r="BM377" s="121" t="s">
        <v>2882</v>
      </c>
      <c r="BN377" s="121" t="s">
        <v>2882</v>
      </c>
      <c r="BO377" s="121" t="s">
        <v>3146</v>
      </c>
      <c r="BP377" s="121" t="s">
        <v>3146</v>
      </c>
      <c r="BQ377" s="2"/>
      <c r="BR377" s="3"/>
      <c r="BS377" s="3"/>
      <c r="BT377" s="3"/>
      <c r="BU377" s="3"/>
    </row>
    <row r="378" spans="1:73" ht="15">
      <c r="A378" s="66" t="s">
        <v>614</v>
      </c>
      <c r="B378" s="67"/>
      <c r="C378" s="67"/>
      <c r="D378" s="68">
        <v>254.7945205479452</v>
      </c>
      <c r="E378" s="70"/>
      <c r="F378" s="67"/>
      <c r="G378" s="67"/>
      <c r="H378" s="71" t="s">
        <v>1007</v>
      </c>
      <c r="I378" s="72"/>
      <c r="J378" s="72"/>
      <c r="K378" s="71" t="s">
        <v>1007</v>
      </c>
      <c r="L378" s="75">
        <v>54.351120597652084</v>
      </c>
      <c r="M378" s="76">
        <v>5728.22119140625</v>
      </c>
      <c r="N378" s="76">
        <v>1591.385498046875</v>
      </c>
      <c r="O378" s="77"/>
      <c r="P378" s="78"/>
      <c r="Q378" s="78"/>
      <c r="R378" s="86"/>
      <c r="S378" s="48">
        <v>0</v>
      </c>
      <c r="T378" s="48">
        <v>2</v>
      </c>
      <c r="U378" s="49">
        <v>0</v>
      </c>
      <c r="V378" s="49">
        <v>0.022727</v>
      </c>
      <c r="W378" s="49">
        <v>0</v>
      </c>
      <c r="X378" s="49">
        <v>0.68917</v>
      </c>
      <c r="Y378" s="49">
        <v>0.5</v>
      </c>
      <c r="Z378" s="49">
        <v>0</v>
      </c>
      <c r="AA378" s="73">
        <v>378</v>
      </c>
      <c r="AB378" s="73"/>
      <c r="AC378" s="74"/>
      <c r="AD378" s="80" t="s">
        <v>1495</v>
      </c>
      <c r="AE378" s="85" t="s">
        <v>1442</v>
      </c>
      <c r="AF378" s="80" t="s">
        <v>1007</v>
      </c>
      <c r="AG378" s="80" t="s">
        <v>203</v>
      </c>
      <c r="AH378" s="80" t="s">
        <v>203</v>
      </c>
      <c r="AI378" s="80"/>
      <c r="AJ378" s="80"/>
      <c r="AK378" s="80"/>
      <c r="AL378" s="80"/>
      <c r="AM378" s="80">
        <v>5</v>
      </c>
      <c r="AN378" s="80">
        <v>0</v>
      </c>
      <c r="AO378" s="80"/>
      <c r="AP378" s="80"/>
      <c r="AQ378" s="80"/>
      <c r="AR378" s="80"/>
      <c r="AS378" s="80"/>
      <c r="AT378" s="80"/>
      <c r="AU378" s="83">
        <v>43489.85108796296</v>
      </c>
      <c r="AV378" s="85" t="s">
        <v>1442</v>
      </c>
      <c r="AW378" s="80" t="str">
        <f>REPLACE(INDEX(GroupVertices[Group],MATCH(Vertices[[#This Row],[Vertex]],GroupVertices[Vertex],0)),1,1,"")</f>
        <v>5</v>
      </c>
      <c r="AX378" s="48">
        <v>1</v>
      </c>
      <c r="AY378" s="49">
        <v>4.761904761904762</v>
      </c>
      <c r="AZ378" s="48">
        <v>1</v>
      </c>
      <c r="BA378" s="49">
        <v>4.761904761904762</v>
      </c>
      <c r="BB378" s="48">
        <v>0</v>
      </c>
      <c r="BC378" s="49">
        <v>0</v>
      </c>
      <c r="BD378" s="48">
        <v>19</v>
      </c>
      <c r="BE378" s="49">
        <v>90.47619047619048</v>
      </c>
      <c r="BF378" s="48">
        <v>21</v>
      </c>
      <c r="BG378" s="48"/>
      <c r="BH378" s="48"/>
      <c r="BI378" s="48"/>
      <c r="BJ378" s="48"/>
      <c r="BK378" s="48"/>
      <c r="BL378" s="48"/>
      <c r="BM378" s="121" t="s">
        <v>3280</v>
      </c>
      <c r="BN378" s="121" t="s">
        <v>3280</v>
      </c>
      <c r="BO378" s="121" t="s">
        <v>3341</v>
      </c>
      <c r="BP378" s="121" t="s">
        <v>3341</v>
      </c>
      <c r="BQ378" s="2"/>
      <c r="BR378" s="3"/>
      <c r="BS378" s="3"/>
      <c r="BT378" s="3"/>
      <c r="BU378" s="3"/>
    </row>
    <row r="379" spans="1:73" ht="15">
      <c r="A379" s="66" t="s">
        <v>615</v>
      </c>
      <c r="B379" s="67"/>
      <c r="C379" s="67"/>
      <c r="D379" s="68">
        <v>200</v>
      </c>
      <c r="E379" s="70"/>
      <c r="F379" s="67"/>
      <c r="G379" s="67"/>
      <c r="H379" s="71" t="s">
        <v>1008</v>
      </c>
      <c r="I379" s="72"/>
      <c r="J379" s="72"/>
      <c r="K379" s="71" t="s">
        <v>1008</v>
      </c>
      <c r="L379" s="75">
        <v>1</v>
      </c>
      <c r="M379" s="76">
        <v>6297.4189453125</v>
      </c>
      <c r="N379" s="76">
        <v>795.607177734375</v>
      </c>
      <c r="O379" s="77"/>
      <c r="P379" s="78"/>
      <c r="Q379" s="78"/>
      <c r="R379" s="86"/>
      <c r="S379" s="48">
        <v>0</v>
      </c>
      <c r="T379" s="48">
        <v>2</v>
      </c>
      <c r="U379" s="49">
        <v>0</v>
      </c>
      <c r="V379" s="49">
        <v>0.022727</v>
      </c>
      <c r="W379" s="49">
        <v>0</v>
      </c>
      <c r="X379" s="49">
        <v>0.68917</v>
      </c>
      <c r="Y379" s="49">
        <v>0.5</v>
      </c>
      <c r="Z379" s="49">
        <v>0</v>
      </c>
      <c r="AA379" s="73">
        <v>379</v>
      </c>
      <c r="AB379" s="73"/>
      <c r="AC379" s="74"/>
      <c r="AD379" s="80" t="s">
        <v>1495</v>
      </c>
      <c r="AE379" s="85" t="s">
        <v>1443</v>
      </c>
      <c r="AF379" s="80" t="s">
        <v>1008</v>
      </c>
      <c r="AG379" s="80" t="s">
        <v>203</v>
      </c>
      <c r="AH379" s="80" t="s">
        <v>203</v>
      </c>
      <c r="AI379" s="80"/>
      <c r="AJ379" s="80"/>
      <c r="AK379" s="80"/>
      <c r="AL379" s="80"/>
      <c r="AM379" s="80">
        <v>0</v>
      </c>
      <c r="AN379" s="80">
        <v>0</v>
      </c>
      <c r="AO379" s="80"/>
      <c r="AP379" s="80"/>
      <c r="AQ379" s="80"/>
      <c r="AR379" s="80"/>
      <c r="AS379" s="80"/>
      <c r="AT379" s="80"/>
      <c r="AU379" s="83">
        <v>43489.80756944444</v>
      </c>
      <c r="AV379" s="85" t="s">
        <v>1443</v>
      </c>
      <c r="AW379" s="80" t="str">
        <f>REPLACE(INDEX(GroupVertices[Group],MATCH(Vertices[[#This Row],[Vertex]],GroupVertices[Vertex],0)),1,1,"")</f>
        <v>5</v>
      </c>
      <c r="AX379" s="48">
        <v>3</v>
      </c>
      <c r="AY379" s="49">
        <v>10.714285714285714</v>
      </c>
      <c r="AZ379" s="48">
        <v>2</v>
      </c>
      <c r="BA379" s="49">
        <v>7.142857142857143</v>
      </c>
      <c r="BB379" s="48">
        <v>0</v>
      </c>
      <c r="BC379" s="49">
        <v>0</v>
      </c>
      <c r="BD379" s="48">
        <v>23</v>
      </c>
      <c r="BE379" s="49">
        <v>82.14285714285714</v>
      </c>
      <c r="BF379" s="48">
        <v>28</v>
      </c>
      <c r="BG379" s="48"/>
      <c r="BH379" s="48"/>
      <c r="BI379" s="48"/>
      <c r="BJ379" s="48"/>
      <c r="BK379" s="48"/>
      <c r="BL379" s="48"/>
      <c r="BM379" s="121" t="s">
        <v>3281</v>
      </c>
      <c r="BN379" s="121" t="s">
        <v>3281</v>
      </c>
      <c r="BO379" s="121" t="s">
        <v>3342</v>
      </c>
      <c r="BP379" s="121" t="s">
        <v>3342</v>
      </c>
      <c r="BQ379" s="2"/>
      <c r="BR379" s="3"/>
      <c r="BS379" s="3"/>
      <c r="BT379" s="3"/>
      <c r="BU379" s="3"/>
    </row>
    <row r="380" spans="1:73" ht="15">
      <c r="A380" s="66" t="s">
        <v>616</v>
      </c>
      <c r="B380" s="67"/>
      <c r="C380" s="67"/>
      <c r="D380" s="68">
        <v>232.87671232876713</v>
      </c>
      <c r="E380" s="70"/>
      <c r="F380" s="67"/>
      <c r="G380" s="67"/>
      <c r="H380" s="71" t="s">
        <v>1009</v>
      </c>
      <c r="I380" s="72"/>
      <c r="J380" s="72"/>
      <c r="K380" s="71" t="s">
        <v>1009</v>
      </c>
      <c r="L380" s="75">
        <v>33.01067235859125</v>
      </c>
      <c r="M380" s="76">
        <v>6666.22314453125</v>
      </c>
      <c r="N380" s="76">
        <v>2127.9580078125</v>
      </c>
      <c r="O380" s="77"/>
      <c r="P380" s="78"/>
      <c r="Q380" s="78"/>
      <c r="R380" s="86"/>
      <c r="S380" s="48">
        <v>0</v>
      </c>
      <c r="T380" s="48">
        <v>2</v>
      </c>
      <c r="U380" s="49">
        <v>0</v>
      </c>
      <c r="V380" s="49">
        <v>0.022727</v>
      </c>
      <c r="W380" s="49">
        <v>0</v>
      </c>
      <c r="X380" s="49">
        <v>0.68917</v>
      </c>
      <c r="Y380" s="49">
        <v>0.5</v>
      </c>
      <c r="Z380" s="49">
        <v>0</v>
      </c>
      <c r="AA380" s="73">
        <v>380</v>
      </c>
      <c r="AB380" s="73"/>
      <c r="AC380" s="74"/>
      <c r="AD380" s="80" t="s">
        <v>1495</v>
      </c>
      <c r="AE380" s="85" t="s">
        <v>1444</v>
      </c>
      <c r="AF380" s="80" t="s">
        <v>1009</v>
      </c>
      <c r="AG380" s="80" t="s">
        <v>203</v>
      </c>
      <c r="AH380" s="80" t="s">
        <v>203</v>
      </c>
      <c r="AI380" s="80"/>
      <c r="AJ380" s="80"/>
      <c r="AK380" s="80"/>
      <c r="AL380" s="80"/>
      <c r="AM380" s="80">
        <v>3</v>
      </c>
      <c r="AN380" s="80">
        <v>0</v>
      </c>
      <c r="AO380" s="80"/>
      <c r="AP380" s="80"/>
      <c r="AQ380" s="80"/>
      <c r="AR380" s="80"/>
      <c r="AS380" s="80"/>
      <c r="AT380" s="80"/>
      <c r="AU380" s="83">
        <v>43489.792974537035</v>
      </c>
      <c r="AV380" s="85" t="s">
        <v>1444</v>
      </c>
      <c r="AW380" s="80" t="str">
        <f>REPLACE(INDEX(GroupVertices[Group],MATCH(Vertices[[#This Row],[Vertex]],GroupVertices[Vertex],0)),1,1,"")</f>
        <v>5</v>
      </c>
      <c r="AX380" s="48">
        <v>0</v>
      </c>
      <c r="AY380" s="49">
        <v>0</v>
      </c>
      <c r="AZ380" s="48">
        <v>1</v>
      </c>
      <c r="BA380" s="49">
        <v>12.5</v>
      </c>
      <c r="BB380" s="48">
        <v>0</v>
      </c>
      <c r="BC380" s="49">
        <v>0</v>
      </c>
      <c r="BD380" s="48">
        <v>7</v>
      </c>
      <c r="BE380" s="49">
        <v>87.5</v>
      </c>
      <c r="BF380" s="48">
        <v>8</v>
      </c>
      <c r="BG380" s="48"/>
      <c r="BH380" s="48"/>
      <c r="BI380" s="48"/>
      <c r="BJ380" s="48"/>
      <c r="BK380" s="48"/>
      <c r="BL380" s="48"/>
      <c r="BM380" s="121" t="s">
        <v>2883</v>
      </c>
      <c r="BN380" s="121" t="s">
        <v>2883</v>
      </c>
      <c r="BO380" s="121" t="s">
        <v>3147</v>
      </c>
      <c r="BP380" s="121" t="s">
        <v>3147</v>
      </c>
      <c r="BQ380" s="2"/>
      <c r="BR380" s="3"/>
      <c r="BS380" s="3"/>
      <c r="BT380" s="3"/>
      <c r="BU380" s="3"/>
    </row>
    <row r="381" spans="1:73" ht="15">
      <c r="A381" s="66" t="s">
        <v>618</v>
      </c>
      <c r="B381" s="67"/>
      <c r="C381" s="67"/>
      <c r="D381" s="68">
        <v>200</v>
      </c>
      <c r="E381" s="70"/>
      <c r="F381" s="67"/>
      <c r="G381" s="67"/>
      <c r="H381" s="71" t="s">
        <v>1011</v>
      </c>
      <c r="I381" s="72"/>
      <c r="J381" s="72"/>
      <c r="K381" s="71" t="s">
        <v>1011</v>
      </c>
      <c r="L381" s="75">
        <v>1</v>
      </c>
      <c r="M381" s="76">
        <v>5761.8955078125</v>
      </c>
      <c r="N381" s="76">
        <v>358.90814208984375</v>
      </c>
      <c r="O381" s="77"/>
      <c r="P381" s="78"/>
      <c r="Q381" s="78"/>
      <c r="R381" s="86"/>
      <c r="S381" s="48">
        <v>0</v>
      </c>
      <c r="T381" s="48">
        <v>1</v>
      </c>
      <c r="U381" s="49">
        <v>0</v>
      </c>
      <c r="V381" s="49">
        <v>0.022222</v>
      </c>
      <c r="W381" s="49">
        <v>0</v>
      </c>
      <c r="X381" s="49">
        <v>0.427495</v>
      </c>
      <c r="Y381" s="49">
        <v>0</v>
      </c>
      <c r="Z381" s="49">
        <v>0</v>
      </c>
      <c r="AA381" s="73">
        <v>381</v>
      </c>
      <c r="AB381" s="73"/>
      <c r="AC381" s="74"/>
      <c r="AD381" s="80" t="s">
        <v>1495</v>
      </c>
      <c r="AE381" s="85" t="s">
        <v>1446</v>
      </c>
      <c r="AF381" s="80" t="s">
        <v>1011</v>
      </c>
      <c r="AG381" s="80" t="s">
        <v>203</v>
      </c>
      <c r="AH381" s="80" t="s">
        <v>203</v>
      </c>
      <c r="AI381" s="80"/>
      <c r="AJ381" s="80"/>
      <c r="AK381" s="80"/>
      <c r="AL381" s="80"/>
      <c r="AM381" s="80">
        <v>0</v>
      </c>
      <c r="AN381" s="80">
        <v>0</v>
      </c>
      <c r="AO381" s="80"/>
      <c r="AP381" s="80"/>
      <c r="AQ381" s="80"/>
      <c r="AR381" s="80"/>
      <c r="AS381" s="80"/>
      <c r="AT381" s="80"/>
      <c r="AU381" s="83">
        <v>43489.75709490741</v>
      </c>
      <c r="AV381" s="85" t="s">
        <v>1446</v>
      </c>
      <c r="AW381" s="80" t="str">
        <f>REPLACE(INDEX(GroupVertices[Group],MATCH(Vertices[[#This Row],[Vertex]],GroupVertices[Vertex],0)),1,1,"")</f>
        <v>5</v>
      </c>
      <c r="AX381" s="48">
        <v>0</v>
      </c>
      <c r="AY381" s="49">
        <v>0</v>
      </c>
      <c r="AZ381" s="48">
        <v>1</v>
      </c>
      <c r="BA381" s="49">
        <v>20</v>
      </c>
      <c r="BB381" s="48">
        <v>0</v>
      </c>
      <c r="BC381" s="49">
        <v>0</v>
      </c>
      <c r="BD381" s="48">
        <v>4</v>
      </c>
      <c r="BE381" s="49">
        <v>80</v>
      </c>
      <c r="BF381" s="48">
        <v>5</v>
      </c>
      <c r="BG381" s="48"/>
      <c r="BH381" s="48"/>
      <c r="BI381" s="48"/>
      <c r="BJ381" s="48"/>
      <c r="BK381" s="48"/>
      <c r="BL381" s="48"/>
      <c r="BM381" s="121" t="s">
        <v>2884</v>
      </c>
      <c r="BN381" s="121" t="s">
        <v>2884</v>
      </c>
      <c r="BO381" s="121" t="s">
        <v>3148</v>
      </c>
      <c r="BP381" s="121" t="s">
        <v>3148</v>
      </c>
      <c r="BQ381" s="2"/>
      <c r="BR381" s="3"/>
      <c r="BS381" s="3"/>
      <c r="BT381" s="3"/>
      <c r="BU381" s="3"/>
    </row>
    <row r="382" spans="1:73" ht="15">
      <c r="A382" s="66" t="s">
        <v>619</v>
      </c>
      <c r="B382" s="67"/>
      <c r="C382" s="67"/>
      <c r="D382" s="68">
        <v>210.95890410958904</v>
      </c>
      <c r="E382" s="70"/>
      <c r="F382" s="100" t="s">
        <v>1082</v>
      </c>
      <c r="G382" s="67"/>
      <c r="H382" s="71" t="s">
        <v>1012</v>
      </c>
      <c r="I382" s="72"/>
      <c r="J382" s="72"/>
      <c r="K382" s="71" t="s">
        <v>1012</v>
      </c>
      <c r="L382" s="75">
        <v>11.670224119530417</v>
      </c>
      <c r="M382" s="76">
        <v>9167.37890625</v>
      </c>
      <c r="N382" s="76">
        <v>1733.9306640625</v>
      </c>
      <c r="O382" s="77"/>
      <c r="P382" s="78"/>
      <c r="Q382" s="78"/>
      <c r="R382" s="86"/>
      <c r="S382" s="48">
        <v>0</v>
      </c>
      <c r="T382" s="48">
        <v>2</v>
      </c>
      <c r="U382" s="49">
        <v>0</v>
      </c>
      <c r="V382" s="49">
        <v>0.1</v>
      </c>
      <c r="W382" s="49">
        <v>0</v>
      </c>
      <c r="X382" s="49">
        <v>0.833084</v>
      </c>
      <c r="Y382" s="49">
        <v>0.5</v>
      </c>
      <c r="Z382" s="49">
        <v>0</v>
      </c>
      <c r="AA382" s="73">
        <v>382</v>
      </c>
      <c r="AB382" s="73"/>
      <c r="AC382" s="74"/>
      <c r="AD382" s="80" t="s">
        <v>1495</v>
      </c>
      <c r="AE382" s="85" t="s">
        <v>1447</v>
      </c>
      <c r="AF382" s="80" t="s">
        <v>1012</v>
      </c>
      <c r="AG382" s="80" t="s">
        <v>203</v>
      </c>
      <c r="AH382" s="80" t="s">
        <v>203</v>
      </c>
      <c r="AI382" s="80"/>
      <c r="AJ382" s="80"/>
      <c r="AK382" s="85" t="s">
        <v>1082</v>
      </c>
      <c r="AL382" s="80"/>
      <c r="AM382" s="80">
        <v>1</v>
      </c>
      <c r="AN382" s="80">
        <v>0</v>
      </c>
      <c r="AO382" s="80"/>
      <c r="AP382" s="80" t="s">
        <v>1029</v>
      </c>
      <c r="AQ382" s="80" t="s">
        <v>1043</v>
      </c>
      <c r="AR382" s="80" t="s">
        <v>1045</v>
      </c>
      <c r="AS382" s="85" t="s">
        <v>1068</v>
      </c>
      <c r="AT382" s="80"/>
      <c r="AU382" s="83">
        <v>43490.47672453704</v>
      </c>
      <c r="AV382" s="85" t="s">
        <v>1447</v>
      </c>
      <c r="AW382" s="80" t="str">
        <f>REPLACE(INDEX(GroupVertices[Group],MATCH(Vertices[[#This Row],[Vertex]],GroupVertices[Vertex],0)),1,1,"")</f>
        <v>9</v>
      </c>
      <c r="AX382" s="48">
        <v>0</v>
      </c>
      <c r="AY382" s="49">
        <v>0</v>
      </c>
      <c r="AZ382" s="48">
        <v>0</v>
      </c>
      <c r="BA382" s="49">
        <v>0</v>
      </c>
      <c r="BB382" s="48">
        <v>0</v>
      </c>
      <c r="BC382" s="49">
        <v>0</v>
      </c>
      <c r="BD382" s="48">
        <v>3</v>
      </c>
      <c r="BE382" s="49">
        <v>100</v>
      </c>
      <c r="BF382" s="48">
        <v>3</v>
      </c>
      <c r="BG382" s="48"/>
      <c r="BH382" s="48"/>
      <c r="BI382" s="48"/>
      <c r="BJ382" s="48"/>
      <c r="BK382" s="48"/>
      <c r="BL382" s="48"/>
      <c r="BM382" s="121" t="s">
        <v>2885</v>
      </c>
      <c r="BN382" s="121" t="s">
        <v>2885</v>
      </c>
      <c r="BO382" s="121" t="s">
        <v>3149</v>
      </c>
      <c r="BP382" s="121" t="s">
        <v>3149</v>
      </c>
      <c r="BQ382" s="2"/>
      <c r="BR382" s="3"/>
      <c r="BS382" s="3"/>
      <c r="BT382" s="3"/>
      <c r="BU382" s="3"/>
    </row>
    <row r="383" spans="1:73" ht="15">
      <c r="A383" s="66" t="s">
        <v>622</v>
      </c>
      <c r="B383" s="67"/>
      <c r="C383" s="67"/>
      <c r="D383" s="68">
        <v>200</v>
      </c>
      <c r="E383" s="70"/>
      <c r="F383" s="67"/>
      <c r="G383" s="67"/>
      <c r="H383" s="71" t="s">
        <v>1015</v>
      </c>
      <c r="I383" s="72"/>
      <c r="J383" s="72"/>
      <c r="K383" s="71" t="s">
        <v>1015</v>
      </c>
      <c r="L383" s="75">
        <v>1</v>
      </c>
      <c r="M383" s="76">
        <v>9033.06640625</v>
      </c>
      <c r="N383" s="76">
        <v>2504.3828125</v>
      </c>
      <c r="O383" s="77"/>
      <c r="P383" s="78"/>
      <c r="Q383" s="78"/>
      <c r="R383" s="86"/>
      <c r="S383" s="48">
        <v>1</v>
      </c>
      <c r="T383" s="48">
        <v>1</v>
      </c>
      <c r="U383" s="49">
        <v>0</v>
      </c>
      <c r="V383" s="49">
        <v>0.1</v>
      </c>
      <c r="W383" s="49">
        <v>0</v>
      </c>
      <c r="X383" s="49">
        <v>0.833084</v>
      </c>
      <c r="Y383" s="49">
        <v>0.5</v>
      </c>
      <c r="Z383" s="49">
        <v>0</v>
      </c>
      <c r="AA383" s="73">
        <v>383</v>
      </c>
      <c r="AB383" s="73"/>
      <c r="AC383" s="74"/>
      <c r="AD383" s="80" t="s">
        <v>1495</v>
      </c>
      <c r="AE383" s="85" t="s">
        <v>1450</v>
      </c>
      <c r="AF383" s="80" t="s">
        <v>1015</v>
      </c>
      <c r="AG383" s="80" t="s">
        <v>203</v>
      </c>
      <c r="AH383" s="80" t="s">
        <v>203</v>
      </c>
      <c r="AI383" s="80"/>
      <c r="AJ383" s="80"/>
      <c r="AK383" s="80"/>
      <c r="AL383" s="80"/>
      <c r="AM383" s="80">
        <v>0</v>
      </c>
      <c r="AN383" s="80">
        <v>1</v>
      </c>
      <c r="AO383" s="80"/>
      <c r="AP383" s="80"/>
      <c r="AQ383" s="80"/>
      <c r="AR383" s="80"/>
      <c r="AS383" s="80"/>
      <c r="AT383" s="80"/>
      <c r="AU383" s="83">
        <v>43490.46579861111</v>
      </c>
      <c r="AV383" s="85" t="s">
        <v>1450</v>
      </c>
      <c r="AW383" s="80" t="str">
        <f>REPLACE(INDEX(GroupVertices[Group],MATCH(Vertices[[#This Row],[Vertex]],GroupVertices[Vertex],0)),1,1,"")</f>
        <v>9</v>
      </c>
      <c r="AX383" s="48">
        <v>0</v>
      </c>
      <c r="AY383" s="49">
        <v>0</v>
      </c>
      <c r="AZ383" s="48">
        <v>0</v>
      </c>
      <c r="BA383" s="49">
        <v>0</v>
      </c>
      <c r="BB383" s="48">
        <v>0</v>
      </c>
      <c r="BC383" s="49">
        <v>0</v>
      </c>
      <c r="BD383" s="48">
        <v>5</v>
      </c>
      <c r="BE383" s="49">
        <v>100</v>
      </c>
      <c r="BF383" s="48">
        <v>5</v>
      </c>
      <c r="BG383" s="48"/>
      <c r="BH383" s="48"/>
      <c r="BI383" s="48"/>
      <c r="BJ383" s="48"/>
      <c r="BK383" s="48"/>
      <c r="BL383" s="48"/>
      <c r="BM383" s="121" t="s">
        <v>2886</v>
      </c>
      <c r="BN383" s="121" t="s">
        <v>2886</v>
      </c>
      <c r="BO383" s="121" t="s">
        <v>3150</v>
      </c>
      <c r="BP383" s="121" t="s">
        <v>3150</v>
      </c>
      <c r="BQ383" s="2"/>
      <c r="BR383" s="3"/>
      <c r="BS383" s="3"/>
      <c r="BT383" s="3"/>
      <c r="BU383" s="3"/>
    </row>
    <row r="384" spans="1:73" ht="15">
      <c r="A384" s="66" t="s">
        <v>634</v>
      </c>
      <c r="B384" s="67"/>
      <c r="C384" s="67"/>
      <c r="D384" s="68">
        <v>802.7397260273973</v>
      </c>
      <c r="E384" s="70"/>
      <c r="F384" s="100" t="s">
        <v>1463</v>
      </c>
      <c r="G384" s="67"/>
      <c r="H384" s="71" t="s">
        <v>647</v>
      </c>
      <c r="I384" s="72"/>
      <c r="J384" s="72"/>
      <c r="K384" s="71" t="s">
        <v>647</v>
      </c>
      <c r="L384" s="75">
        <v>587.8623265741729</v>
      </c>
      <c r="M384" s="76">
        <v>9492.9599609375</v>
      </c>
      <c r="N384" s="76">
        <v>2484.896728515625</v>
      </c>
      <c r="O384" s="77"/>
      <c r="P384" s="78"/>
      <c r="Q384" s="78"/>
      <c r="R384" s="86"/>
      <c r="S384" s="48">
        <v>7</v>
      </c>
      <c r="T384" s="48">
        <v>1</v>
      </c>
      <c r="U384" s="49">
        <v>26</v>
      </c>
      <c r="V384" s="49">
        <v>0.166667</v>
      </c>
      <c r="W384" s="49">
        <v>0</v>
      </c>
      <c r="X384" s="49">
        <v>2.709606</v>
      </c>
      <c r="Y384" s="49">
        <v>0.06666666666666667</v>
      </c>
      <c r="Z384" s="49">
        <v>0</v>
      </c>
      <c r="AA384" s="73">
        <v>384</v>
      </c>
      <c r="AB384" s="73"/>
      <c r="AC384" s="74"/>
      <c r="AD384" s="80" t="s">
        <v>1496</v>
      </c>
      <c r="AE384" s="85" t="s">
        <v>657</v>
      </c>
      <c r="AF384" s="80" t="s">
        <v>647</v>
      </c>
      <c r="AG384" s="80" t="s">
        <v>212</v>
      </c>
      <c r="AH384" s="80"/>
      <c r="AI384" s="80" t="s">
        <v>1453</v>
      </c>
      <c r="AJ384" s="83">
        <v>43490.415138888886</v>
      </c>
      <c r="AK384" s="85" t="s">
        <v>1463</v>
      </c>
      <c r="AL384" s="85" t="s">
        <v>657</v>
      </c>
      <c r="AM384" s="80">
        <v>55</v>
      </c>
      <c r="AN384" s="80">
        <v>6</v>
      </c>
      <c r="AO384" s="80">
        <v>29</v>
      </c>
      <c r="AP384" s="80"/>
      <c r="AQ384" s="80"/>
      <c r="AR384" s="80"/>
      <c r="AS384" s="80"/>
      <c r="AT384" s="80"/>
      <c r="AU384" s="80"/>
      <c r="AV384" s="80"/>
      <c r="AW384" s="80" t="str">
        <f>REPLACE(INDEX(GroupVertices[Group],MATCH(Vertices[[#This Row],[Vertex]],GroupVertices[Vertex],0)),1,1,"")</f>
        <v>9</v>
      </c>
      <c r="AX384" s="48"/>
      <c r="AY384" s="49"/>
      <c r="AZ384" s="48"/>
      <c r="BA384" s="49"/>
      <c r="BB384" s="48"/>
      <c r="BC384" s="49"/>
      <c r="BD384" s="48"/>
      <c r="BE384" s="49"/>
      <c r="BF384" s="48"/>
      <c r="BG384" s="48"/>
      <c r="BH384" s="48"/>
      <c r="BI384" s="48"/>
      <c r="BJ384" s="48"/>
      <c r="BK384" s="48"/>
      <c r="BL384" s="48"/>
      <c r="BM384" s="121" t="s">
        <v>1497</v>
      </c>
      <c r="BN384" s="121" t="s">
        <v>1497</v>
      </c>
      <c r="BO384" s="121" t="s">
        <v>1497</v>
      </c>
      <c r="BP384" s="121" t="s">
        <v>1497</v>
      </c>
      <c r="BQ384" s="2"/>
      <c r="BR384" s="3"/>
      <c r="BS384" s="3"/>
      <c r="BT384" s="3"/>
      <c r="BU384" s="3"/>
    </row>
    <row r="385" spans="1:73" ht="15">
      <c r="A385" s="66" t="s">
        <v>620</v>
      </c>
      <c r="B385" s="67"/>
      <c r="C385" s="67"/>
      <c r="D385" s="68">
        <v>200</v>
      </c>
      <c r="E385" s="70"/>
      <c r="F385" s="67"/>
      <c r="G385" s="67"/>
      <c r="H385" s="71" t="s">
        <v>1013</v>
      </c>
      <c r="I385" s="72"/>
      <c r="J385" s="72"/>
      <c r="K385" s="71" t="s">
        <v>1013</v>
      </c>
      <c r="L385" s="75">
        <v>1</v>
      </c>
      <c r="M385" s="76">
        <v>9492.6357421875</v>
      </c>
      <c r="N385" s="76">
        <v>3395.6142578125</v>
      </c>
      <c r="O385" s="77"/>
      <c r="P385" s="78"/>
      <c r="Q385" s="78"/>
      <c r="R385" s="86"/>
      <c r="S385" s="48">
        <v>0</v>
      </c>
      <c r="T385" s="48">
        <v>1</v>
      </c>
      <c r="U385" s="49">
        <v>0</v>
      </c>
      <c r="V385" s="49">
        <v>0.090909</v>
      </c>
      <c r="W385" s="49">
        <v>0</v>
      </c>
      <c r="X385" s="49">
        <v>0.479024</v>
      </c>
      <c r="Y385" s="49">
        <v>0</v>
      </c>
      <c r="Z385" s="49">
        <v>0</v>
      </c>
      <c r="AA385" s="73">
        <v>385</v>
      </c>
      <c r="AB385" s="73"/>
      <c r="AC385" s="74"/>
      <c r="AD385" s="80" t="s">
        <v>1495</v>
      </c>
      <c r="AE385" s="85" t="s">
        <v>1448</v>
      </c>
      <c r="AF385" s="80" t="s">
        <v>1013</v>
      </c>
      <c r="AG385" s="80" t="s">
        <v>203</v>
      </c>
      <c r="AH385" s="80" t="s">
        <v>203</v>
      </c>
      <c r="AI385" s="80"/>
      <c r="AJ385" s="80"/>
      <c r="AK385" s="80"/>
      <c r="AL385" s="80"/>
      <c r="AM385" s="80">
        <v>0</v>
      </c>
      <c r="AN385" s="80">
        <v>0</v>
      </c>
      <c r="AO385" s="80"/>
      <c r="AP385" s="80"/>
      <c r="AQ385" s="80"/>
      <c r="AR385" s="80"/>
      <c r="AS385" s="80"/>
      <c r="AT385" s="80"/>
      <c r="AU385" s="83">
        <v>43490.47597222222</v>
      </c>
      <c r="AV385" s="85" t="s">
        <v>1448</v>
      </c>
      <c r="AW385" s="80" t="str">
        <f>REPLACE(INDEX(GroupVertices[Group],MATCH(Vertices[[#This Row],[Vertex]],GroupVertices[Vertex],0)),1,1,"")</f>
        <v>9</v>
      </c>
      <c r="AX385" s="48">
        <v>0</v>
      </c>
      <c r="AY385" s="49">
        <v>0</v>
      </c>
      <c r="AZ385" s="48">
        <v>0</v>
      </c>
      <c r="BA385" s="49">
        <v>0</v>
      </c>
      <c r="BB385" s="48">
        <v>0</v>
      </c>
      <c r="BC385" s="49">
        <v>0</v>
      </c>
      <c r="BD385" s="48">
        <v>2</v>
      </c>
      <c r="BE385" s="49">
        <v>100</v>
      </c>
      <c r="BF385" s="48">
        <v>2</v>
      </c>
      <c r="BG385" s="48"/>
      <c r="BH385" s="48"/>
      <c r="BI385" s="48"/>
      <c r="BJ385" s="48"/>
      <c r="BK385" s="48"/>
      <c r="BL385" s="48"/>
      <c r="BM385" s="121" t="s">
        <v>2874</v>
      </c>
      <c r="BN385" s="121" t="s">
        <v>2874</v>
      </c>
      <c r="BO385" s="121" t="s">
        <v>3138</v>
      </c>
      <c r="BP385" s="121" t="s">
        <v>3138</v>
      </c>
      <c r="BQ385" s="2"/>
      <c r="BR385" s="3"/>
      <c r="BS385" s="3"/>
      <c r="BT385" s="3"/>
      <c r="BU385" s="3"/>
    </row>
    <row r="386" spans="1:73" ht="15">
      <c r="A386" s="66" t="s">
        <v>621</v>
      </c>
      <c r="B386" s="67"/>
      <c r="C386" s="67"/>
      <c r="D386" s="68">
        <v>200</v>
      </c>
      <c r="E386" s="70"/>
      <c r="F386" s="67"/>
      <c r="G386" s="67"/>
      <c r="H386" s="71" t="s">
        <v>1014</v>
      </c>
      <c r="I386" s="72"/>
      <c r="J386" s="72"/>
      <c r="K386" s="71" t="s">
        <v>1014</v>
      </c>
      <c r="L386" s="75">
        <v>1</v>
      </c>
      <c r="M386" s="76">
        <v>9871.6240234375</v>
      </c>
      <c r="N386" s="76">
        <v>2487.58935546875</v>
      </c>
      <c r="O386" s="77"/>
      <c r="P386" s="78"/>
      <c r="Q386" s="78"/>
      <c r="R386" s="86"/>
      <c r="S386" s="48">
        <v>0</v>
      </c>
      <c r="T386" s="48">
        <v>2</v>
      </c>
      <c r="U386" s="49">
        <v>0</v>
      </c>
      <c r="V386" s="49">
        <v>0.1</v>
      </c>
      <c r="W386" s="49">
        <v>0</v>
      </c>
      <c r="X386" s="49">
        <v>0.833084</v>
      </c>
      <c r="Y386" s="49">
        <v>0.5</v>
      </c>
      <c r="Z386" s="49">
        <v>0</v>
      </c>
      <c r="AA386" s="73">
        <v>386</v>
      </c>
      <c r="AB386" s="73"/>
      <c r="AC386" s="74"/>
      <c r="AD386" s="80" t="s">
        <v>1495</v>
      </c>
      <c r="AE386" s="85" t="s">
        <v>1449</v>
      </c>
      <c r="AF386" s="80" t="s">
        <v>1014</v>
      </c>
      <c r="AG386" s="80" t="s">
        <v>203</v>
      </c>
      <c r="AH386" s="80" t="s">
        <v>203</v>
      </c>
      <c r="AI386" s="80"/>
      <c r="AJ386" s="80"/>
      <c r="AK386" s="80"/>
      <c r="AL386" s="80"/>
      <c r="AM386" s="80">
        <v>0</v>
      </c>
      <c r="AN386" s="80">
        <v>0</v>
      </c>
      <c r="AO386" s="80"/>
      <c r="AP386" s="80"/>
      <c r="AQ386" s="80"/>
      <c r="AR386" s="80"/>
      <c r="AS386" s="80"/>
      <c r="AT386" s="80"/>
      <c r="AU386" s="83">
        <v>43490.47542824074</v>
      </c>
      <c r="AV386" s="85" t="s">
        <v>1449</v>
      </c>
      <c r="AW386" s="80" t="str">
        <f>REPLACE(INDEX(GroupVertices[Group],MATCH(Vertices[[#This Row],[Vertex]],GroupVertices[Vertex],0)),1,1,"")</f>
        <v>9</v>
      </c>
      <c r="AX386" s="48">
        <v>1</v>
      </c>
      <c r="AY386" s="49">
        <v>50</v>
      </c>
      <c r="AZ386" s="48">
        <v>0</v>
      </c>
      <c r="BA386" s="49">
        <v>0</v>
      </c>
      <c r="BB386" s="48">
        <v>0</v>
      </c>
      <c r="BC386" s="49">
        <v>0</v>
      </c>
      <c r="BD386" s="48">
        <v>1</v>
      </c>
      <c r="BE386" s="49">
        <v>50</v>
      </c>
      <c r="BF386" s="48">
        <v>2</v>
      </c>
      <c r="BG386" s="48"/>
      <c r="BH386" s="48"/>
      <c r="BI386" s="48"/>
      <c r="BJ386" s="48"/>
      <c r="BK386" s="48"/>
      <c r="BL386" s="48"/>
      <c r="BM386" s="121" t="s">
        <v>1634</v>
      </c>
      <c r="BN386" s="121" t="s">
        <v>1634</v>
      </c>
      <c r="BO386" s="121" t="s">
        <v>1497</v>
      </c>
      <c r="BP386" s="121" t="s">
        <v>1497</v>
      </c>
      <c r="BQ386" s="2"/>
      <c r="BR386" s="3"/>
      <c r="BS386" s="3"/>
      <c r="BT386" s="3"/>
      <c r="BU386" s="3"/>
    </row>
    <row r="387" spans="1:73" ht="15">
      <c r="A387" s="66" t="s">
        <v>623</v>
      </c>
      <c r="B387" s="67"/>
      <c r="C387" s="67"/>
      <c r="D387" s="68">
        <v>210.95890410958904</v>
      </c>
      <c r="E387" s="70"/>
      <c r="F387" s="67"/>
      <c r="G387" s="67"/>
      <c r="H387" s="71" t="s">
        <v>1016</v>
      </c>
      <c r="I387" s="72"/>
      <c r="J387" s="72"/>
      <c r="K387" s="71" t="s">
        <v>1016</v>
      </c>
      <c r="L387" s="75">
        <v>11.670224119530417</v>
      </c>
      <c r="M387" s="76">
        <v>9794.9619140625</v>
      </c>
      <c r="N387" s="76">
        <v>1878.7803955078125</v>
      </c>
      <c r="O387" s="77"/>
      <c r="P387" s="78"/>
      <c r="Q387" s="78"/>
      <c r="R387" s="86"/>
      <c r="S387" s="48">
        <v>1</v>
      </c>
      <c r="T387" s="48">
        <v>1</v>
      </c>
      <c r="U387" s="49">
        <v>0</v>
      </c>
      <c r="V387" s="49">
        <v>0.1</v>
      </c>
      <c r="W387" s="49">
        <v>0</v>
      </c>
      <c r="X387" s="49">
        <v>0.833084</v>
      </c>
      <c r="Y387" s="49">
        <v>0.5</v>
      </c>
      <c r="Z387" s="49">
        <v>0</v>
      </c>
      <c r="AA387" s="73">
        <v>387</v>
      </c>
      <c r="AB387" s="73"/>
      <c r="AC387" s="74"/>
      <c r="AD387" s="80" t="s">
        <v>1495</v>
      </c>
      <c r="AE387" s="85" t="s">
        <v>1451</v>
      </c>
      <c r="AF387" s="80" t="s">
        <v>1016</v>
      </c>
      <c r="AG387" s="80" t="s">
        <v>203</v>
      </c>
      <c r="AH387" s="80" t="s">
        <v>203</v>
      </c>
      <c r="AI387" s="80"/>
      <c r="AJ387" s="80"/>
      <c r="AK387" s="80"/>
      <c r="AL387" s="80"/>
      <c r="AM387" s="80">
        <v>1</v>
      </c>
      <c r="AN387" s="80">
        <v>1</v>
      </c>
      <c r="AO387" s="80"/>
      <c r="AP387" s="80"/>
      <c r="AQ387" s="80"/>
      <c r="AR387" s="80"/>
      <c r="AS387" s="80"/>
      <c r="AT387" s="80"/>
      <c r="AU387" s="83">
        <v>43490.44391203704</v>
      </c>
      <c r="AV387" s="85" t="s">
        <v>1451</v>
      </c>
      <c r="AW387" s="80" t="str">
        <f>REPLACE(INDEX(GroupVertices[Group],MATCH(Vertices[[#This Row],[Vertex]],GroupVertices[Vertex],0)),1,1,"")</f>
        <v>9</v>
      </c>
      <c r="AX387" s="48">
        <v>2</v>
      </c>
      <c r="AY387" s="49">
        <v>16.666666666666668</v>
      </c>
      <c r="AZ387" s="48">
        <v>0</v>
      </c>
      <c r="BA387" s="49">
        <v>0</v>
      </c>
      <c r="BB387" s="48">
        <v>0</v>
      </c>
      <c r="BC387" s="49">
        <v>0</v>
      </c>
      <c r="BD387" s="48">
        <v>10</v>
      </c>
      <c r="BE387" s="49">
        <v>83.33333333333333</v>
      </c>
      <c r="BF387" s="48">
        <v>12</v>
      </c>
      <c r="BG387" s="48"/>
      <c r="BH387" s="48"/>
      <c r="BI387" s="48"/>
      <c r="BJ387" s="48"/>
      <c r="BK387" s="48"/>
      <c r="BL387" s="48"/>
      <c r="BM387" s="121" t="s">
        <v>2887</v>
      </c>
      <c r="BN387" s="121" t="s">
        <v>2887</v>
      </c>
      <c r="BO387" s="121" t="s">
        <v>3151</v>
      </c>
      <c r="BP387" s="121" t="s">
        <v>3151</v>
      </c>
      <c r="BQ387" s="2"/>
      <c r="BR387" s="3"/>
      <c r="BS387" s="3"/>
      <c r="BT387" s="3"/>
      <c r="BU387" s="3"/>
    </row>
    <row r="388" spans="1:73" ht="15">
      <c r="A388" s="87" t="s">
        <v>624</v>
      </c>
      <c r="B388" s="88"/>
      <c r="C388" s="88"/>
      <c r="D388" s="89">
        <v>200</v>
      </c>
      <c r="E388" s="90"/>
      <c r="F388" s="88"/>
      <c r="G388" s="88"/>
      <c r="H388" s="91" t="s">
        <v>1017</v>
      </c>
      <c r="I388" s="92"/>
      <c r="J388" s="92"/>
      <c r="K388" s="91" t="s">
        <v>1017</v>
      </c>
      <c r="L388" s="93">
        <v>1</v>
      </c>
      <c r="M388" s="94">
        <v>9296.3701171875</v>
      </c>
      <c r="N388" s="94">
        <v>2280.621337890625</v>
      </c>
      <c r="O388" s="95"/>
      <c r="P388" s="96"/>
      <c r="Q388" s="96"/>
      <c r="R388" s="97"/>
      <c r="S388" s="48">
        <v>0</v>
      </c>
      <c r="T388" s="48">
        <v>1</v>
      </c>
      <c r="U388" s="49">
        <v>0</v>
      </c>
      <c r="V388" s="49">
        <v>0.090909</v>
      </c>
      <c r="W388" s="49">
        <v>0</v>
      </c>
      <c r="X388" s="49">
        <v>0.479024</v>
      </c>
      <c r="Y388" s="49">
        <v>0</v>
      </c>
      <c r="Z388" s="49">
        <v>0</v>
      </c>
      <c r="AA388" s="98">
        <v>388</v>
      </c>
      <c r="AB388" s="98"/>
      <c r="AC388" s="99"/>
      <c r="AD388" s="80" t="s">
        <v>1495</v>
      </c>
      <c r="AE388" s="85" t="s">
        <v>1452</v>
      </c>
      <c r="AF388" s="80" t="s">
        <v>1017</v>
      </c>
      <c r="AG388" s="80" t="s">
        <v>203</v>
      </c>
      <c r="AH388" s="80" t="s">
        <v>203</v>
      </c>
      <c r="AI388" s="80"/>
      <c r="AJ388" s="80"/>
      <c r="AK388" s="80"/>
      <c r="AL388" s="80"/>
      <c r="AM388" s="80">
        <v>0</v>
      </c>
      <c r="AN388" s="80">
        <v>0</v>
      </c>
      <c r="AO388" s="80"/>
      <c r="AP388" s="80"/>
      <c r="AQ388" s="80"/>
      <c r="AR388" s="80"/>
      <c r="AS388" s="80"/>
      <c r="AT388" s="80"/>
      <c r="AU388" s="83">
        <v>43490.43505787037</v>
      </c>
      <c r="AV388" s="85" t="s">
        <v>1452</v>
      </c>
      <c r="AW388" s="80" t="str">
        <f>REPLACE(INDEX(GroupVertices[Group],MATCH(Vertices[[#This Row],[Vertex]],GroupVertices[Vertex],0)),1,1,"")</f>
        <v>9</v>
      </c>
      <c r="AX388" s="48">
        <v>0</v>
      </c>
      <c r="AY388" s="49">
        <v>0</v>
      </c>
      <c r="AZ388" s="48">
        <v>0</v>
      </c>
      <c r="BA388" s="49">
        <v>0</v>
      </c>
      <c r="BB388" s="48">
        <v>0</v>
      </c>
      <c r="BC388" s="49">
        <v>0</v>
      </c>
      <c r="BD388" s="48">
        <v>3</v>
      </c>
      <c r="BE388" s="49">
        <v>100</v>
      </c>
      <c r="BF388" s="48">
        <v>3</v>
      </c>
      <c r="BG388" s="48"/>
      <c r="BH388" s="48"/>
      <c r="BI388" s="48"/>
      <c r="BJ388" s="48"/>
      <c r="BK388" s="48"/>
      <c r="BL388" s="48"/>
      <c r="BM388" s="121" t="s">
        <v>2888</v>
      </c>
      <c r="BN388" s="121" t="s">
        <v>2888</v>
      </c>
      <c r="BO388" s="121" t="s">
        <v>3152</v>
      </c>
      <c r="BP388" s="121" t="s">
        <v>3152</v>
      </c>
      <c r="BQ388" s="2"/>
      <c r="BR388" s="3"/>
      <c r="BS388" s="3"/>
      <c r="BT388" s="3"/>
      <c r="BU3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8"/>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8"/>
    <dataValidation allowBlank="1" showInputMessage="1" promptTitle="Vertex Tooltip" prompt="Enter optional text that will pop up when the mouse is hovered over the vertex." errorTitle="Invalid Vertex Image Key" sqref="K3:K3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8"/>
    <dataValidation allowBlank="1" showInputMessage="1" promptTitle="Vertex Label Fill Color" prompt="To select an optional fill color for the Label shape, right-click and select Select Color on the right-click menu." sqref="I3:I388"/>
    <dataValidation allowBlank="1" showInputMessage="1" promptTitle="Vertex Image File" prompt="Enter the path to an image file.  Hover over the column header for examples." errorTitle="Invalid Vertex Image Key" sqref="F3:F388"/>
    <dataValidation allowBlank="1" showInputMessage="1" promptTitle="Vertex Color" prompt="To select an optional vertex color, right-click and select Select Color on the right-click menu." sqref="B3:B388"/>
    <dataValidation allowBlank="1" showInputMessage="1" promptTitle="Vertex Opacity" prompt="Enter an optional vertex opacity between 0 (transparent) and 100 (opaque)." errorTitle="Invalid Vertex Opacity" error="The optional vertex opacity must be a whole number between 0 and 10." sqref="E3:E388"/>
    <dataValidation type="list" allowBlank="1" showInputMessage="1" showErrorMessage="1" promptTitle="Vertex Shape" prompt="Select an optional vertex shape." errorTitle="Invalid Vertex Shape" error="You have entered an invalid vertex shape.  Try selecting from the drop-down list instead." sqref="C3:C3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8">
      <formula1>ValidVertexLabelPositions</formula1>
    </dataValidation>
    <dataValidation allowBlank="1" showInputMessage="1" showErrorMessage="1" promptTitle="Vertex Name" prompt="Enter the name of the vertex." sqref="A3:A388"/>
  </dataValidations>
  <hyperlinks>
    <hyperlink ref="AE3" r:id="rId1" display="https://www.facebook.com/2306787926000733_2307852092560983"/>
    <hyperlink ref="AE4" r:id="rId2" display="https://www.facebook.com/2306787926000733_2307116265967899"/>
    <hyperlink ref="AE5" r:id="rId3" display="https://www.facebook.com/2306787926000733_2307301529282706"/>
    <hyperlink ref="AE6" r:id="rId4" display="https://www.facebook.com/2306787926000733_2307107942635398"/>
    <hyperlink ref="AE7" r:id="rId5" display="https://www.facebook.com/2306787926000733_2307645405914985"/>
    <hyperlink ref="AE8" r:id="rId6" display="https://www.facebook.com/2306787926000733_2306872952658897"/>
    <hyperlink ref="AE9" r:id="rId7" display="https://www.facebook.com/2306787926000733_2307651349247724"/>
    <hyperlink ref="AE10" r:id="rId8" display="https://www.facebook.com/2306787926000733_2306820092664183"/>
    <hyperlink ref="AE11" r:id="rId9" display="https://www.facebook.com/2306787926000733_2307650579247801"/>
    <hyperlink ref="AE12" r:id="rId10" display="https://www.facebook.com/2306787926000733_2307331589279700"/>
    <hyperlink ref="AE13" r:id="rId11" display="https://www.facebook.com/2306787926000733_2306798749332984"/>
    <hyperlink ref="AE14" r:id="rId12" display="https://www.facebook.com/2298082080204651_2304459706233555"/>
    <hyperlink ref="AE15" r:id="rId13" display="https://www.facebook.com/111658128847068_2298082080204651"/>
    <hyperlink ref="AE16" r:id="rId14" display="https://www.facebook.com/2298082080204651_2301460829866776"/>
    <hyperlink ref="AE17" r:id="rId15" display="https://www.facebook.com/2298082080204651_2301246733221519"/>
    <hyperlink ref="AE18" r:id="rId16" display="https://www.facebook.com/2298082080204651_2298341500178709"/>
    <hyperlink ref="AE19" r:id="rId17" display="https://www.facebook.com/2298082080204651_2299960890016770"/>
    <hyperlink ref="AE20" r:id="rId18" display="https://www.facebook.com/2298082080204651_2299777640035095"/>
    <hyperlink ref="AE21" r:id="rId19" display="https://www.facebook.com/2298082080204651_2299199403426252"/>
    <hyperlink ref="AE22" r:id="rId20" display="https://www.facebook.com/2298082080204651_2299131206766405"/>
    <hyperlink ref="AE23" r:id="rId21" display="https://www.facebook.com/2298082080204651_2298834350129424"/>
    <hyperlink ref="AE24" r:id="rId22" display="https://www.facebook.com/2298082080204651_2298682796811246"/>
    <hyperlink ref="AE25" r:id="rId23" display="https://www.facebook.com/2298082080204651_2298588846820641"/>
    <hyperlink ref="AE26" r:id="rId24" display="https://www.facebook.com/2298082080204651_2298558946823631"/>
    <hyperlink ref="AE27" r:id="rId25" display="https://www.facebook.com/2298082080204651_2298500786829447"/>
    <hyperlink ref="AE28" r:id="rId26" display="https://www.facebook.com/2298082080204651_2298285123517680"/>
    <hyperlink ref="AE29" r:id="rId27" display="https://www.facebook.com/2298082080204651_2298189603527232"/>
    <hyperlink ref="AE30" r:id="rId28" display="https://www.facebook.com/2298082080204651_2298181790194680"/>
    <hyperlink ref="AE31" r:id="rId29" display="https://www.facebook.com/2298082080204651_2298144910198368"/>
    <hyperlink ref="AE32" r:id="rId30" display="https://www.facebook.com/2298082080204651_2298110086868517"/>
    <hyperlink ref="AE33" r:id="rId31" display="https://www.facebook.com/2298082080204651_2298086096870916"/>
    <hyperlink ref="AE34" r:id="rId32" display="https://www.facebook.com/2298082080204651_2298083893537803"/>
    <hyperlink ref="AE35" r:id="rId33" display="https://www.facebook.com/2298483380164521_2308179445861581"/>
    <hyperlink ref="AE36" r:id="rId34" display="https://www.facebook.com/2298483380164521_2298552586824267"/>
    <hyperlink ref="AE37" r:id="rId35" display="https://www.facebook.com/111658128847068_2298483380164521"/>
    <hyperlink ref="AE38" r:id="rId36" display="https://www.facebook.com/2298483380164521_2307454115934114"/>
    <hyperlink ref="AE39" r:id="rId37" display="https://www.facebook.com/2298483380164521_2306114089401450"/>
    <hyperlink ref="AE40" r:id="rId38" display="https://www.facebook.com/2298483380164521_2299287006750825"/>
    <hyperlink ref="AE41" r:id="rId39" display="https://www.facebook.com/2298483380164521_2306112349401624"/>
    <hyperlink ref="AE42" r:id="rId40" display="https://www.facebook.com/2298483380164521_2305077956171730"/>
    <hyperlink ref="AE43" r:id="rId41" display="https://www.facebook.com/2298483380164521_2304197356259790"/>
    <hyperlink ref="AE44" r:id="rId42" display="https://www.facebook.com/2298483380164521_2298673983478794"/>
    <hyperlink ref="AE45" r:id="rId43" display="https://www.facebook.com/2298483380164521_2304104656269060"/>
    <hyperlink ref="AE46" r:id="rId44" display="https://www.facebook.com/2298483380164521_2303048736374652"/>
    <hyperlink ref="AE47" r:id="rId45" display="https://www.facebook.com/2298483380164521_2302604943085698"/>
    <hyperlink ref="AE48" r:id="rId46" display="https://www.facebook.com/2298483380164521_2302601703086022"/>
    <hyperlink ref="AE49" r:id="rId47" display="https://www.facebook.com/2298483380164521_2302557476423778"/>
    <hyperlink ref="AE50" r:id="rId48" display="https://www.facebook.com/2298483380164521_2302438516435674"/>
    <hyperlink ref="AE51" r:id="rId49" display="https://www.facebook.com/2298483380164521_2302437343102458"/>
    <hyperlink ref="AE52" r:id="rId50" display="https://www.facebook.com/2298483380164521_2298523970160462"/>
    <hyperlink ref="AE53" r:id="rId51" display="https://www.facebook.com/2298483380164521_2302436496435876"/>
    <hyperlink ref="AE54" r:id="rId52" display="https://www.facebook.com/2298483380164521_2302431589769700"/>
    <hyperlink ref="AE55" r:id="rId53" display="https://www.facebook.com/2298483380164521_2302167766462749"/>
    <hyperlink ref="AE56" r:id="rId54" display="https://www.facebook.com/2298483380164521_2302428546436671"/>
    <hyperlink ref="AE57" r:id="rId55" display="https://www.facebook.com/2298483380164521_2302417933104399"/>
    <hyperlink ref="AE58" r:id="rId56" display="https://www.facebook.com/2298483380164521_2301706326508893"/>
    <hyperlink ref="AE59" r:id="rId57" display="https://www.facebook.com/2298483380164521_2299354040077455"/>
    <hyperlink ref="AE60" r:id="rId58" display="https://www.facebook.com/2298483380164521_2301629233183269"/>
    <hyperlink ref="AE61" r:id="rId59" display="https://www.facebook.com/2298483380164521_2301624659850393"/>
    <hyperlink ref="AE62" r:id="rId60" display="https://www.facebook.com/2298483380164521_2301514893194703"/>
    <hyperlink ref="AE63" r:id="rId61" display="https://www.facebook.com/2298483380164521_2301511709861688"/>
    <hyperlink ref="AE64" r:id="rId62" display="https://www.facebook.com/2298483380164521_2301378979874961"/>
    <hyperlink ref="AE65" r:id="rId63" display="https://www.facebook.com/2298483380164521_2301224813223711"/>
    <hyperlink ref="AE66" r:id="rId64" display="https://www.facebook.com/2298483380164521_2301220139890845"/>
    <hyperlink ref="AE67" r:id="rId65" display="https://www.facebook.com/2298483380164521_2301219589890900"/>
    <hyperlink ref="AE68" r:id="rId66" display="https://www.facebook.com/2298483380164521_2301214676558058"/>
    <hyperlink ref="AE69" r:id="rId67" display="https://www.facebook.com/2298483380164521_2301128173233375"/>
    <hyperlink ref="AE70" r:id="rId68" display="https://www.facebook.com/2298483380164521_2301119123234280"/>
    <hyperlink ref="AE71" r:id="rId69" display="https://www.facebook.com/2298483380164521_2300987923247400"/>
    <hyperlink ref="AE72" r:id="rId70" display="https://www.facebook.com/2298483380164521_2300971509915708"/>
    <hyperlink ref="AE73" r:id="rId71" display="https://www.facebook.com/2298483380164521_2300932073252985"/>
    <hyperlink ref="AE74" r:id="rId72" display="https://www.facebook.com/2298483380164521_2300918509921008"/>
    <hyperlink ref="AE75" r:id="rId73" display="https://www.facebook.com/2298483380164521_2300912373254955"/>
    <hyperlink ref="AE76" r:id="rId74" display="https://www.facebook.com/2298483380164521_2300850079927851"/>
    <hyperlink ref="AE77" r:id="rId75" display="https://www.facebook.com/2298483380164521_2300793296600196"/>
    <hyperlink ref="AE78" r:id="rId76" display="https://www.facebook.com/2298483380164521_2300420506637475"/>
    <hyperlink ref="AE79" r:id="rId77" display="https://www.facebook.com/2298483380164521_2300375839975275"/>
    <hyperlink ref="AE80" r:id="rId78" display="https://www.facebook.com/2298483380164521_2300264226653103"/>
    <hyperlink ref="AE81" r:id="rId79" display="https://www.facebook.com/2298483380164521_2300258406653685"/>
    <hyperlink ref="AE82" r:id="rId80" display="https://www.facebook.com/2298483380164521_2299558703390322"/>
    <hyperlink ref="AE83" r:id="rId81" display="https://www.facebook.com/2298483380164521_2300254313320761"/>
    <hyperlink ref="AE84" r:id="rId82" display="https://www.facebook.com/2298483380164521_2300252829987576"/>
    <hyperlink ref="AE85" r:id="rId83" display="https://www.facebook.com/2298483380164521_2300247716654754"/>
    <hyperlink ref="AE86" r:id="rId84" display="https://www.facebook.com/2298483380164521_2300152186664307"/>
    <hyperlink ref="AE87" r:id="rId85" display="https://www.facebook.com/2298483380164521_2300149869997872"/>
    <hyperlink ref="AE88" r:id="rId86" display="https://www.facebook.com/2298483380164521_2300146689998190"/>
    <hyperlink ref="AE89" r:id="rId87" display="https://www.facebook.com/2298483380164521_2300130596666466"/>
    <hyperlink ref="AE90" r:id="rId88" display="https://www.facebook.com/2298483380164521_2300126123333580"/>
    <hyperlink ref="AE91" r:id="rId89" display="https://www.facebook.com/2298483380164521_2300124736667052"/>
    <hyperlink ref="AE92" r:id="rId90" display="https://www.facebook.com/2298483380164521_2300116436667882"/>
    <hyperlink ref="AE93" r:id="rId91" display="https://www.facebook.com/2298483380164521_2300116003334592"/>
    <hyperlink ref="AE94" r:id="rId92" display="https://www.facebook.com/2298483380164521_2300113933334799"/>
    <hyperlink ref="AE95" r:id="rId93" display="https://www.facebook.com/2298483380164521_2300112583334934"/>
    <hyperlink ref="AE96" r:id="rId94" display="https://www.facebook.com/2298483380164521_2300072206672305"/>
    <hyperlink ref="AE97" r:id="rId95" display="https://www.facebook.com/2298483380164521_2300070393339153"/>
    <hyperlink ref="AE98" r:id="rId96" display="https://www.facebook.com/2298483380164521_2300011283345064"/>
    <hyperlink ref="AE99" r:id="rId97" display="https://www.facebook.com/2298483380164521_2300004136679112"/>
    <hyperlink ref="AE100" r:id="rId98" display="https://www.facebook.com/2298483380164521_2299988283347364"/>
    <hyperlink ref="AE101" r:id="rId99" display="https://www.facebook.com/2298483380164521_2299978483348344"/>
    <hyperlink ref="AE102" r:id="rId100" display="https://www.facebook.com/2298483380164521_2299975836681942"/>
    <hyperlink ref="AE103" r:id="rId101" display="https://www.facebook.com/2298483380164521_2299973196682206"/>
    <hyperlink ref="AE104" r:id="rId102" display="https://www.facebook.com/2298483380164521_2299963810016478"/>
    <hyperlink ref="AE105" r:id="rId103" display="https://www.facebook.com/2298483380164521_2299723883373804"/>
    <hyperlink ref="AE106" r:id="rId104" display="https://www.facebook.com/2298483380164521_2299717326707793"/>
    <hyperlink ref="AE107" r:id="rId105" display="https://www.facebook.com/2298483380164521_2299696316709894"/>
    <hyperlink ref="AE108" r:id="rId106" display="https://www.facebook.com/2298483380164521_2299624646717061"/>
    <hyperlink ref="AE109" r:id="rId107" display="https://www.facebook.com/2298483380164521_2299619950050864"/>
    <hyperlink ref="AE110" r:id="rId108" display="https://www.facebook.com/2298483380164521_2299584273387765"/>
    <hyperlink ref="AE111" r:id="rId109" display="https://www.facebook.com/2298483380164521_2299512476728278"/>
    <hyperlink ref="AE112" r:id="rId110" display="https://www.facebook.com/2298483380164521_2299509950061864"/>
    <hyperlink ref="AE113" r:id="rId111" display="https://www.facebook.com/2298483380164521_2299506520062207"/>
    <hyperlink ref="AE114" r:id="rId112" display="https://www.facebook.com/2298483380164521_2299239473422245"/>
    <hyperlink ref="AE115" r:id="rId113" display="https://www.facebook.com/2298483380164521_2298984100114449"/>
    <hyperlink ref="AE116" r:id="rId114" display="https://www.facebook.com/2298483380164521_2298983516781174"/>
    <hyperlink ref="AE117" r:id="rId115" display="https://www.facebook.com/2298483380164521_2298983203447872"/>
    <hyperlink ref="AE118" r:id="rId116" display="https://www.facebook.com/2298483380164521_2298982810114578"/>
    <hyperlink ref="AE119" r:id="rId117" display="https://www.facebook.com/2298483380164521_2298969563449236"/>
    <hyperlink ref="AE120" r:id="rId118" display="https://www.facebook.com/2298483380164521_2298966713449521"/>
    <hyperlink ref="AE121" r:id="rId119" display="https://www.facebook.com/2298483380164521_2298745963471596"/>
    <hyperlink ref="AE122" r:id="rId120" display="https://www.facebook.com/2298483380164521_2298716693474523"/>
    <hyperlink ref="AE123" r:id="rId121" display="https://www.facebook.com/2298483380164521_2298708956808630"/>
    <hyperlink ref="AE124" r:id="rId122" display="https://www.facebook.com/2298483380164521_2298674056812120"/>
    <hyperlink ref="AE125" r:id="rId123" display="https://www.facebook.com/2298483380164521_2298632753482917"/>
    <hyperlink ref="AE126" r:id="rId124" display="https://www.facebook.com/2298483380164521_2298624760150383"/>
    <hyperlink ref="AE127" r:id="rId125" display="https://www.facebook.com/2298483380164521_2298596406819885"/>
    <hyperlink ref="AE128" r:id="rId126" display="https://www.facebook.com/2298483380164521_2298554653490727"/>
    <hyperlink ref="AE129" r:id="rId127" display="https://www.facebook.com/2298483380164521_2298535640159295"/>
    <hyperlink ref="AE130" r:id="rId128" display="https://www.facebook.com/2298483380164521_2298487670164092"/>
    <hyperlink ref="AE131" r:id="rId129" display="https://www.facebook.com/2299938390019020_2307602752585917"/>
    <hyperlink ref="AE132" r:id="rId130" display="https://www.facebook.com/111658128847068_2299938390019020"/>
    <hyperlink ref="AE133" r:id="rId131" display="https://www.facebook.com/2299938390019020_2302067483139444"/>
    <hyperlink ref="AE134" r:id="rId132" display="https://www.facebook.com/2299938390019020_2300962836583242"/>
    <hyperlink ref="AE135" r:id="rId133" display="https://www.facebook.com/2299938390019020_2300925963253596"/>
    <hyperlink ref="AE136" r:id="rId134" display="https://www.facebook.com/2299938390019020_2300744569938402"/>
    <hyperlink ref="AE137" r:id="rId135" display="https://www.facebook.com/2301009853245207_2307601142586078"/>
    <hyperlink ref="AE138" r:id="rId136" display="https://www.facebook.com/111658128847068_2301009853245207"/>
    <hyperlink ref="AE139" r:id="rId137" display="https://www.facebook.com/2301009853245207_2306982565981269"/>
    <hyperlink ref="AE140" r:id="rId138" display="https://www.facebook.com/2301009853245207_2302319129780946"/>
    <hyperlink ref="AE141" r:id="rId139" display="https://www.facebook.com/2301009853245207_2305332332812959"/>
    <hyperlink ref="AE142" r:id="rId140" display="https://www.facebook.com/2301009853245207_2304686342877558"/>
    <hyperlink ref="AE143" r:id="rId141" display="https://www.facebook.com/2301009853245207_2304530202893172"/>
    <hyperlink ref="AE144" r:id="rId142" display="https://www.facebook.com/2301009853245207_2304459109566948"/>
    <hyperlink ref="AE145" r:id="rId143" display="https://www.facebook.com/2301009853245207_2303273889685470"/>
    <hyperlink ref="AE146" r:id="rId144" display="https://www.facebook.com/2301009853245207_2302528733093319"/>
    <hyperlink ref="AE147" r:id="rId145" display="https://www.facebook.com/2301009853245207_2302347586444767"/>
    <hyperlink ref="AE148" r:id="rId146" display="https://www.facebook.com/2301009853245207_2302340363112156"/>
    <hyperlink ref="AE149" r:id="rId147" display="https://www.facebook.com/2301009853245207_2302333859779473"/>
    <hyperlink ref="AE150" r:id="rId148" display="https://www.facebook.com/2301009853245207_2302230049789854"/>
    <hyperlink ref="AE151" r:id="rId149" display="https://www.facebook.com/2301009853245207_2301276293218563"/>
    <hyperlink ref="AE152" r:id="rId150" display="https://www.facebook.com/2301009853245207_2302226303123562"/>
    <hyperlink ref="AE153" r:id="rId151" display="https://www.facebook.com/2301009853245207_2302223969790462"/>
    <hyperlink ref="AE154" r:id="rId152" display="https://www.facebook.com/2301009853245207_2302053829807476"/>
    <hyperlink ref="AE155" r:id="rId153" display="https://www.facebook.com/2301009853245207_2301949836484542"/>
    <hyperlink ref="AE156" r:id="rId154" display="https://www.facebook.com/2301009853245207_2301108473235345"/>
    <hyperlink ref="AE157" r:id="rId155" display="https://www.facebook.com/2301009853245207_2301864706493055"/>
    <hyperlink ref="AE158" r:id="rId156" display="https://www.facebook.com/2301009853245207_2301861199826739"/>
    <hyperlink ref="AE159" r:id="rId157" display="https://www.facebook.com/2301009853245207_2301776409835218"/>
    <hyperlink ref="AE160" r:id="rId158" display="https://www.facebook.com/2301009853245207_2301743959838463"/>
    <hyperlink ref="AE161" r:id="rId159" display="https://www.facebook.com/2301009853245207_2301738283172364"/>
    <hyperlink ref="AE162" r:id="rId160" display="https://www.facebook.com/2301009853245207_2301725659840293"/>
    <hyperlink ref="AE163" r:id="rId161" display="https://www.facebook.com/2301009853245207_2301720573174135"/>
    <hyperlink ref="AE164" r:id="rId162" display="https://www.facebook.com/2301009853245207_2301642966515229"/>
    <hyperlink ref="AE165" r:id="rId163" display="https://www.facebook.com/2301009853245207_2301613999851459"/>
    <hyperlink ref="AE166" r:id="rId164" display="https://www.facebook.com/2301009853245207_2301487873197405"/>
    <hyperlink ref="AE167" r:id="rId165" display="https://www.facebook.com/2301009853245207_2301483613197831"/>
    <hyperlink ref="AE168" r:id="rId166" display="https://www.facebook.com/2301009853245207_2301069936572532"/>
    <hyperlink ref="AE169" r:id="rId167" display="https://www.facebook.com/2301009853245207_2301482256531300"/>
    <hyperlink ref="AE170" r:id="rId168" display="https://www.facebook.com/2301009853245207_2301400573206135"/>
    <hyperlink ref="AE171" r:id="rId169" display="https://www.facebook.com/2301009853245207_2301397476539778"/>
    <hyperlink ref="AE172" r:id="rId170" display="https://www.facebook.com/2301009853245207_2301393526540173"/>
    <hyperlink ref="AE173" r:id="rId171" display="https://www.facebook.com/2301009853245207_2301390383207154"/>
    <hyperlink ref="AE174" r:id="rId172" display="https://www.facebook.com/2301009853245207_2301321649880694"/>
    <hyperlink ref="AE175" r:id="rId173" display="https://www.facebook.com/2301009853245207_2301318519881007"/>
    <hyperlink ref="AE176" r:id="rId174" display="https://www.facebook.com/2301009853245207_2301237033222489"/>
    <hyperlink ref="AE177" r:id="rId175" display="https://www.facebook.com/2301009853245207_2301169943229198"/>
    <hyperlink ref="AE178" r:id="rId176" display="https://www.facebook.com/2301009853245207_2301084809904378"/>
    <hyperlink ref="AE179" r:id="rId177" display="https://www.facebook.com/2301009853245207_2301082223237970"/>
    <hyperlink ref="AE180" r:id="rId178" display="https://www.facebook.com/2301009853245207_2301070973239095"/>
    <hyperlink ref="AE181" r:id="rId179" display="https://www.facebook.com/2301009853245207_2301026949910164"/>
    <hyperlink ref="AE182" r:id="rId180" display="https://www.facebook.com/2301009853245207_2301012309911628"/>
    <hyperlink ref="AE183" r:id="rId181" display="https://www.facebook.com/2302891846390341_2305702379442621"/>
    <hyperlink ref="AE184" r:id="rId182" display="https://www.facebook.com/111658128847068_2302891846390341"/>
    <hyperlink ref="AE185" r:id="rId183" display="https://www.facebook.com/2302891846390341_2305666142779578"/>
    <hyperlink ref="AE186" r:id="rId184" display="https://www.facebook.com/2302891846390341_2305587762787416"/>
    <hyperlink ref="AE187" r:id="rId185" display="https://www.facebook.com/2302891846390341_2304685822877610"/>
    <hyperlink ref="AE188" r:id="rId186" display="https://www.facebook.com/2302891846390341_2304404442905748"/>
    <hyperlink ref="AE189" r:id="rId187" display="https://www.facebook.com/2302891846390341_2304196472926545"/>
    <hyperlink ref="AE190" r:id="rId188" display="https://www.facebook.com/2302891846390341_2304392609573598"/>
    <hyperlink ref="AE191" r:id="rId189" display="https://www.facebook.com/2302891846390341_2304379689574890"/>
    <hyperlink ref="AE192" r:id="rId190" display="https://www.facebook.com/2302891846390341_2304062472939945"/>
    <hyperlink ref="AE193" r:id="rId191" display="https://www.facebook.com/2302891846390341_2304377132908479"/>
    <hyperlink ref="AE194" r:id="rId192" display="https://www.facebook.com/2302891846390341_2304148462931346"/>
    <hyperlink ref="AE195" r:id="rId193" display="https://www.facebook.com/2302891846390341_2303706336308892"/>
    <hyperlink ref="AE196" r:id="rId194" display="https://www.facebook.com/2302891846390341_2303685756310950"/>
    <hyperlink ref="AE197" r:id="rId195" display="https://www.facebook.com/2302891846390341_2303569696322556"/>
    <hyperlink ref="AE198" r:id="rId196" display="https://www.facebook.com/2302891846390341_2303491089663750"/>
    <hyperlink ref="AE199" r:id="rId197" display="https://www.facebook.com/2302891846390341_2303021579710701"/>
    <hyperlink ref="AE200" r:id="rId198" display="https://www.facebook.com/2302891846390341_2303005843045608"/>
    <hyperlink ref="AE201" r:id="rId199" display="https://www.facebook.com/2302891846390341_2302937259719133"/>
    <hyperlink ref="AE202" r:id="rId200" display="https://www.facebook.com/2302891846390341_2302898073056385"/>
    <hyperlink ref="AE203" r:id="rId201" display="https://www.facebook.com/2302891846390341_2302895629723296"/>
    <hyperlink ref="AE204" r:id="rId202" display="https://www.facebook.com/2302891846390341_2302894673056725"/>
    <hyperlink ref="AE205" r:id="rId203" display="https://www.facebook.com/2304131649599694_2307853965894129"/>
    <hyperlink ref="AE206" r:id="rId204" display="https://www.facebook.com/111658128847068_2304131649599694"/>
    <hyperlink ref="AE207" r:id="rId205" display="https://www.facebook.com/2304131649599694_2306908482655344"/>
    <hyperlink ref="AE208" r:id="rId206" display="https://www.facebook.com/2304131649599694_2306112876068238"/>
    <hyperlink ref="AE209" r:id="rId207" display="https://www.facebook.com/2304131649599694_2306110409401818"/>
    <hyperlink ref="AE210" r:id="rId208" display="https://www.facebook.com/2304131649599694_2306036269409232"/>
    <hyperlink ref="AE211" r:id="rId209" display="https://www.facebook.com/2304131649599694_2304586842887508"/>
    <hyperlink ref="AE212" r:id="rId210" display="https://www.facebook.com/2304131649599694_2305829609429898"/>
    <hyperlink ref="AE213" r:id="rId211" display="https://www.facebook.com/2304131649599694_2305253019487557"/>
    <hyperlink ref="AE214" r:id="rId212" display="https://www.facebook.com/2304131649599694_2305666342779558"/>
    <hyperlink ref="AE215" r:id="rId213" display="https://www.facebook.com/2304131649599694_2305592276120298"/>
    <hyperlink ref="AE216" r:id="rId214" display="https://www.facebook.com/2304131649599694_2305510806128445"/>
    <hyperlink ref="AE217" r:id="rId215" display="https://www.facebook.com/2304131649599694_2305447779468081"/>
    <hyperlink ref="AE218" r:id="rId216" display="https://www.facebook.com/2304131649599694_2304366602909532"/>
    <hyperlink ref="AE219" r:id="rId217" display="https://www.facebook.com/2304131649599694_2305245256155000"/>
    <hyperlink ref="AE220" r:id="rId218" display="https://www.facebook.com/2304131649599694_2305222262823966"/>
    <hyperlink ref="AE221" r:id="rId219" display="https://www.facebook.com/2304131649599694_2305218079491051"/>
    <hyperlink ref="AE222" r:id="rId220" display="https://www.facebook.com/2304131649599694_2304201889592670"/>
    <hyperlink ref="AE223" r:id="rId221" display="https://www.facebook.com/2304131649599694_2305182452827947"/>
    <hyperlink ref="AE224" r:id="rId222" display="https://www.facebook.com/2304131649599694_2305142696165256"/>
    <hyperlink ref="AE225" r:id="rId223" display="https://www.facebook.com/2304131649599694_2304752262870966"/>
    <hyperlink ref="AE226" r:id="rId224" display="https://www.facebook.com/2304131649599694_2304738069539052"/>
    <hyperlink ref="AE227" r:id="rId225" display="https://www.facebook.com/2304131649599694_2304714236208102"/>
    <hyperlink ref="AE228" r:id="rId226" display="https://www.facebook.com/2304131649599694_2304702692875923"/>
    <hyperlink ref="AE229" r:id="rId227" display="https://www.facebook.com/2304131649599694_2304684639544395"/>
    <hyperlink ref="AE230" r:id="rId228" display="https://www.facebook.com/2304131649599694_2304545212891671"/>
    <hyperlink ref="AE231" r:id="rId229" display="https://www.facebook.com/2304131649599694_2304458909566968"/>
    <hyperlink ref="AE232" r:id="rId230" display="https://www.facebook.com/2304131649599694_2304398859572973"/>
    <hyperlink ref="AE233" r:id="rId231" display="https://www.facebook.com/2304131649599694_2304384686241057"/>
    <hyperlink ref="AE234" r:id="rId232" display="https://www.facebook.com/2304131649599694_2304235636255962"/>
    <hyperlink ref="AE235" r:id="rId233" display="https://www.facebook.com/2304131649599694_2304230929589766"/>
    <hyperlink ref="AE236" r:id="rId234" display="https://www.facebook.com/2304131649599694_2304179526261573"/>
    <hyperlink ref="AE237" r:id="rId235" display="https://www.facebook.com/2304131649599694_2304173676262158"/>
    <hyperlink ref="AE238" r:id="rId236" display="https://www.facebook.com/2305804652765727_2307107955968730"/>
    <hyperlink ref="AE239" r:id="rId237" display="https://www.facebook.com/111658128847068_2305804652765727"/>
    <hyperlink ref="AE240" r:id="rId238" display="https://www.facebook.com/2305804652765727_2306967835982742"/>
    <hyperlink ref="AE241" r:id="rId239" display="https://www.facebook.com/2305804652765727_2306588636020662"/>
    <hyperlink ref="AE242" r:id="rId240" display="https://www.facebook.com/2305804652765727_2306966322649560"/>
    <hyperlink ref="AE243" r:id="rId241" display="https://www.facebook.com/2305804652765727_2306842382661954"/>
    <hyperlink ref="AE244" r:id="rId242" display="https://www.facebook.com/2305804652765727_2306792862666906"/>
    <hyperlink ref="AE245" r:id="rId243" display="https://www.facebook.com/2305804652765727_2306792922666900"/>
    <hyperlink ref="AE246" r:id="rId244" display="https://www.facebook.com/2305804652765727_2306731099339749"/>
    <hyperlink ref="AE247" r:id="rId245" display="https://www.facebook.com/2305804652765727_2306706249342234"/>
    <hyperlink ref="AE248" r:id="rId246" display="https://www.facebook.com/2305804652765727_2306683499344509"/>
    <hyperlink ref="AE249" r:id="rId247" display="https://www.facebook.com/2305804652765727_2306679156011610"/>
    <hyperlink ref="AE250" r:id="rId248" display="https://www.facebook.com/2305804652765727_2306679039344955"/>
    <hyperlink ref="AE251" r:id="rId249" display="https://www.facebook.com/2305804652765727_2306600466019479"/>
    <hyperlink ref="AE252" r:id="rId250" display="https://www.facebook.com/2305804652765727_2306209066058619"/>
    <hyperlink ref="AE253" r:id="rId251" display="https://www.facebook.com/2305804652765727_2306187842727408"/>
    <hyperlink ref="AE254" r:id="rId252" display="https://www.facebook.com/2305804652765727_2306076372738555"/>
    <hyperlink ref="AE255" r:id="rId253" display="https://www.facebook.com/2305804652765727_2306102052735987"/>
    <hyperlink ref="AE256" r:id="rId254" display="https://www.facebook.com/2305804652765727_2305868559426003"/>
    <hyperlink ref="AE257" r:id="rId255" display="https://www.facebook.com/2305804652765727_2306100722736120"/>
    <hyperlink ref="AE258" r:id="rId256" display="https://www.facebook.com/2305804652765727_2305989409413918"/>
    <hyperlink ref="AE259" r:id="rId257" display="https://www.facebook.com/2305804652765727_2305987616080764"/>
    <hyperlink ref="AE260" r:id="rId258" display="https://www.facebook.com/2305804652765727_2305978122748380"/>
    <hyperlink ref="AE261" r:id="rId259" display="https://www.facebook.com/2305804652765727_2305920879420771"/>
    <hyperlink ref="AE262" r:id="rId260" display="https://www.facebook.com/2306787926000733_2307234842622708"/>
    <hyperlink ref="AE263" r:id="rId261" display="https://www.facebook.com/111658128847068_2306787926000733"/>
    <hyperlink ref="AE264" r:id="rId262" display="https://www.facebook.com/2306787926000733_2307157359297123"/>
    <hyperlink ref="AE265" r:id="rId263" display="https://www.facebook.com/2306787926000733_2307156282630564"/>
    <hyperlink ref="AE266" r:id="rId264" display="https://www.facebook.com/2306787926000733_2307153515964174"/>
    <hyperlink ref="AE267" r:id="rId265" display="https://www.facebook.com/2306787926000733_2307132902632902"/>
    <hyperlink ref="AE268" r:id="rId266" display="https://www.facebook.com/2306787926000733_2307131315966394"/>
    <hyperlink ref="AE269" r:id="rId267" display="https://www.facebook.com/2306787926000733_2307124212633771"/>
    <hyperlink ref="AE270" r:id="rId268" display="https://www.facebook.com/2306787926000733_2307111382635054"/>
    <hyperlink ref="AE271" r:id="rId269" display="https://www.facebook.com/2306787926000733_2307109765968549"/>
    <hyperlink ref="AE272" r:id="rId270" display="https://www.facebook.com/2306787926000733_2307107165968809"/>
    <hyperlink ref="AE273" r:id="rId271" display="https://www.facebook.com/2306787926000733_2307104545969071"/>
    <hyperlink ref="AE274" r:id="rId272" display="https://www.facebook.com/2306787926000733_2307101039302755"/>
    <hyperlink ref="AE275" r:id="rId273" display="https://www.facebook.com/2306787926000733_2307097415969784"/>
    <hyperlink ref="AE276" r:id="rId274" display="https://www.facebook.com/2306787926000733_2307094345970091"/>
    <hyperlink ref="AE277" r:id="rId275" display="https://www.facebook.com/2306787926000733_2307091585970367"/>
    <hyperlink ref="AE278" r:id="rId276" display="https://www.facebook.com/2306787926000733_2307087429304116"/>
    <hyperlink ref="AE279" r:id="rId277" display="https://www.facebook.com/2306787926000733_2307080739304785"/>
    <hyperlink ref="AE280" r:id="rId278" display="https://www.facebook.com/2306787926000733_2306836219329237"/>
    <hyperlink ref="AE281" r:id="rId279" display="https://www.facebook.com/2306787926000733_2307058755973650"/>
    <hyperlink ref="AE282" r:id="rId280" display="https://www.facebook.com/2306787926000733_2307052589307600"/>
    <hyperlink ref="AE283" r:id="rId281" display="https://www.facebook.com/2306787926000733_2307023582643834"/>
    <hyperlink ref="AE284" r:id="rId282" display="https://www.facebook.com/2306787926000733_2307020502644142"/>
    <hyperlink ref="AE285" r:id="rId283" display="https://www.facebook.com/2306787926000733_2307009755978550"/>
    <hyperlink ref="AE286" r:id="rId284" display="https://www.facebook.com/2306787926000733_2307000002646192"/>
    <hyperlink ref="AE287" r:id="rId285" display="https://www.facebook.com/2306787926000733_2306999959312863"/>
    <hyperlink ref="AE288" r:id="rId286" display="https://www.facebook.com/2306787926000733_2306997422646450"/>
    <hyperlink ref="AE289" r:id="rId287" display="https://www.facebook.com/2306787926000733_2306995219313337"/>
    <hyperlink ref="AE290" r:id="rId288" display="https://www.facebook.com/2306787926000733_2306994429313416"/>
    <hyperlink ref="AE291" r:id="rId289" display="https://www.facebook.com/2306787926000733_2306820602664132"/>
    <hyperlink ref="AE292" r:id="rId290" display="https://www.facebook.com/2306787926000733_2306987899314069"/>
    <hyperlink ref="AE293" r:id="rId291" display="https://www.facebook.com/2306787926000733_2306983802647812"/>
    <hyperlink ref="AE294" r:id="rId292" display="https://www.facebook.com/2306787926000733_2306980582648134"/>
    <hyperlink ref="AE295" r:id="rId293" display="https://www.facebook.com/2306787926000733_2306978395981686"/>
    <hyperlink ref="AE296" r:id="rId294" display="https://www.facebook.com/2306787926000733_2306977889315070"/>
    <hyperlink ref="AE297" r:id="rId295" display="https://www.facebook.com/2306787926000733_2306977362648456"/>
    <hyperlink ref="AE298" r:id="rId296" display="https://www.facebook.com/2306787926000733_2306977325981793"/>
    <hyperlink ref="AE299" r:id="rId297" display="https://www.facebook.com/2306787926000733_2306971359315723"/>
    <hyperlink ref="AE300" r:id="rId298" display="https://www.facebook.com/2306787926000733_2306969762649216"/>
    <hyperlink ref="AE301" r:id="rId299" display="https://www.facebook.com/2306787926000733_2306968822649310"/>
    <hyperlink ref="AE302" r:id="rId300" display="https://www.facebook.com/2306787926000733_2306962212649971"/>
    <hyperlink ref="AE303" r:id="rId301" display="https://www.facebook.com/2306787926000733_2306967355982790"/>
    <hyperlink ref="AE304" r:id="rId302" display="https://www.facebook.com/2306787926000733_2306962982649894"/>
    <hyperlink ref="AE305" r:id="rId303" display="https://www.facebook.com/2306787926000733_2306961339316725"/>
    <hyperlink ref="AE306" r:id="rId304" display="https://www.facebook.com/2306787926000733_2306939782652214"/>
    <hyperlink ref="AE307" r:id="rId305" display="https://www.facebook.com/2306787926000733_2306933412652851"/>
    <hyperlink ref="AE308" r:id="rId306" display="https://www.facebook.com/2306787926000733_2306916495987876"/>
    <hyperlink ref="AE309" r:id="rId307" display="https://www.facebook.com/2306787926000733_2306915995987926"/>
    <hyperlink ref="AE310" r:id="rId308" display="https://www.facebook.com/2306787926000733_2306913192654873"/>
    <hyperlink ref="AE311" r:id="rId309" display="https://www.facebook.com/2306787926000733_2306911492655043"/>
    <hyperlink ref="AE312" r:id="rId310" display="https://www.facebook.com/2306787926000733_2306824625997063"/>
    <hyperlink ref="AE313" r:id="rId311" display="https://www.facebook.com/2306787926000733_2306902135989312"/>
    <hyperlink ref="AE314" r:id="rId312" display="https://www.facebook.com/2306787926000733_2306900225989503"/>
    <hyperlink ref="AE315" r:id="rId313" display="https://www.facebook.com/2306787926000733_2306899155989610"/>
    <hyperlink ref="AE316" r:id="rId314" display="https://www.facebook.com/2306787926000733_2306898385989687"/>
    <hyperlink ref="AE317" r:id="rId315" display="https://www.facebook.com/2306787926000733_2306896329323226"/>
    <hyperlink ref="AE318" r:id="rId316" display="https://www.facebook.com/2306787926000733_2306889485990577"/>
    <hyperlink ref="AE319" r:id="rId317" display="https://www.facebook.com/2306787926000733_2306888775990648"/>
    <hyperlink ref="AE320" r:id="rId318" display="https://www.facebook.com/2306787926000733_2306884549324404"/>
    <hyperlink ref="AE321" r:id="rId319" display="https://www.facebook.com/2306787926000733_2306883915991134"/>
    <hyperlink ref="AE322" r:id="rId320" display="https://www.facebook.com/2306787926000733_2306878922658300"/>
    <hyperlink ref="AE323" r:id="rId321" display="https://www.facebook.com/2306787926000733_2306878395991686"/>
    <hyperlink ref="AE324" r:id="rId322" display="https://www.facebook.com/2306787926000733_2306854039327455"/>
    <hyperlink ref="AE325" r:id="rId323" display="https://www.facebook.com/2306787926000733_2306852522660940"/>
    <hyperlink ref="AE326" r:id="rId324" display="https://www.facebook.com/2306787926000733_2306846122661580"/>
    <hyperlink ref="AE327" r:id="rId325" display="https://www.facebook.com/2306787926000733_2306845609328298"/>
    <hyperlink ref="AE328" r:id="rId326" display="https://www.facebook.com/2306787926000733_2306844662661726"/>
    <hyperlink ref="AE329" r:id="rId327" display="https://www.facebook.com/2306787926000733_2306844195995106"/>
    <hyperlink ref="AE330" r:id="rId328" display="https://www.facebook.com/2306787926000733_2306844062661786"/>
    <hyperlink ref="AE331" r:id="rId329" display="https://www.facebook.com/2306787926000733_2306842952661897"/>
    <hyperlink ref="AE332" r:id="rId330" display="https://www.facebook.com/2306787926000733_2306842815995244"/>
    <hyperlink ref="AE333" r:id="rId331" display="https://www.facebook.com/2306787926000733_2306842415995284"/>
    <hyperlink ref="AE334" r:id="rId332" display="https://www.facebook.com/2306787926000733_2306841822662010"/>
    <hyperlink ref="AE335" r:id="rId333" display="https://www.facebook.com/2306787926000733_2306841172662075"/>
    <hyperlink ref="AE336" r:id="rId334" display="https://www.facebook.com/2306787926000733_2306840619328797"/>
    <hyperlink ref="AE337" r:id="rId335" display="https://www.facebook.com/2306787926000733_2306840052662187"/>
    <hyperlink ref="AE338" r:id="rId336" display="https://www.facebook.com/2306787926000733_2306837785995747"/>
    <hyperlink ref="AE339" r:id="rId337" display="https://www.facebook.com/2306787926000733_2306837522662440"/>
    <hyperlink ref="AE340" r:id="rId338" display="https://www.facebook.com/2306787926000733_2306836232662569"/>
    <hyperlink ref="AE341" r:id="rId339" display="https://www.facebook.com/2306787926000733_2306832242662968"/>
    <hyperlink ref="AE342" r:id="rId340" display="https://www.facebook.com/2306787926000733_2306831679329691"/>
    <hyperlink ref="AE343" r:id="rId341" display="https://www.facebook.com/2306787926000733_2306829622663230"/>
    <hyperlink ref="AE344" r:id="rId342" display="https://www.facebook.com/2306787926000733_2306829532663239"/>
    <hyperlink ref="AE345" r:id="rId343" display="https://www.facebook.com/2306787926000733_2306829255996600"/>
    <hyperlink ref="AE346" r:id="rId344" display="https://www.facebook.com/2306787926000733_2306828632663329"/>
    <hyperlink ref="AE347" r:id="rId345" display="https://www.facebook.com/2306787926000733_2306791369333722"/>
    <hyperlink ref="AE348" r:id="rId346" display="https://www.facebook.com/2306787926000733_2306828392663353"/>
    <hyperlink ref="AE349" r:id="rId347" display="https://www.facebook.com/2306787926000733_2306828202663372"/>
    <hyperlink ref="AE350" r:id="rId348" display="https://www.facebook.com/2306787926000733_2306827342663458"/>
    <hyperlink ref="AE351" r:id="rId349" display="https://www.facebook.com/2306787926000733_2306825665996959"/>
    <hyperlink ref="AE352" r:id="rId350" display="https://www.facebook.com/2306787926000733_2306825405996985"/>
    <hyperlink ref="AE353" r:id="rId351" display="https://www.facebook.com/2306787926000733_2306823845997141"/>
    <hyperlink ref="AE354" r:id="rId352" display="https://www.facebook.com/2306787926000733_2306822202663972"/>
    <hyperlink ref="AE355" r:id="rId353" display="https://www.facebook.com/2306787926000733_2306820935997432"/>
    <hyperlink ref="AE356" r:id="rId354" display="https://www.facebook.com/2306787926000733_2306799349332924"/>
    <hyperlink ref="AE357" r:id="rId355" display="https://www.facebook.com/2306787926000733_2306796769333182"/>
    <hyperlink ref="AE358" r:id="rId356" display="https://www.facebook.com/2307202039292655_2308261399186719"/>
    <hyperlink ref="AE359" r:id="rId357" display="https://www.facebook.com/2307202039292655_2307465005933025"/>
    <hyperlink ref="AE360" r:id="rId358" display="https://www.facebook.com/111658128847068_2307202039292655"/>
    <hyperlink ref="AE361" r:id="rId359" display="https://www.facebook.com/2307202039292655_2308260185853507"/>
    <hyperlink ref="AE362" r:id="rId360" display="https://www.facebook.com/2307202039292655_2307652542580938"/>
    <hyperlink ref="AE363" r:id="rId361" display="https://www.facebook.com/2307202039292655_2308218032524389"/>
    <hyperlink ref="AE364" r:id="rId362" display="https://www.facebook.com/2307202039292655_2308217832524409"/>
    <hyperlink ref="AE365" r:id="rId363" display="https://www.facebook.com/2307202039292655_2307407472605445"/>
    <hyperlink ref="AE366" r:id="rId364" display="https://www.facebook.com/2307202039292655_2308020615877464"/>
    <hyperlink ref="AE367" r:id="rId365" display="https://www.facebook.com/2307202039292655_2307999322546260"/>
    <hyperlink ref="AE368" r:id="rId366" display="https://www.facebook.com/2307202039292655_2307953215884204"/>
    <hyperlink ref="AE369" r:id="rId367" display="https://www.facebook.com/2307202039292655_2307867715892754"/>
    <hyperlink ref="AE370" r:id="rId368" display="https://www.facebook.com/2307202039292655_2307267259286133"/>
    <hyperlink ref="AE371" r:id="rId369" display="https://www.facebook.com/2307202039292655_2307853389227520"/>
    <hyperlink ref="AE372" r:id="rId370" display="https://www.facebook.com/2307202039292655_2307700032576189"/>
    <hyperlink ref="AE373" r:id="rId371" display="https://www.facebook.com/2307202039292655_2307615099251349"/>
    <hyperlink ref="AE374" r:id="rId372" display="https://www.facebook.com/2307202039292655_2307614855918040"/>
    <hyperlink ref="AE375" r:id="rId373" display="https://www.facebook.com/2307202039292655_2307480245931501"/>
    <hyperlink ref="AE376" r:id="rId374" display="https://www.facebook.com/2307202039292655_2307436682602524"/>
    <hyperlink ref="AE377" r:id="rId375" display="https://www.facebook.com/2307202039292655_2307431809269678"/>
    <hyperlink ref="AE378" r:id="rId376" display="https://www.facebook.com/2307202039292655_2307400072606185"/>
    <hyperlink ref="AE379" r:id="rId377" display="https://www.facebook.com/2307202039292655_2307340115945514"/>
    <hyperlink ref="AE380" r:id="rId378" display="https://www.facebook.com/2307202039292655_2307316132614579"/>
    <hyperlink ref="AE381" r:id="rId379" display="https://www.facebook.com/2307202039292655_2307235905955935"/>
    <hyperlink ref="AE382" r:id="rId380" display="https://www.facebook.com/2308139495865576_2308217202524472"/>
    <hyperlink ref="AE383" r:id="rId381" display="https://www.facebook.com/2308139495865576_2308203525859173"/>
    <hyperlink ref="AE384" r:id="rId382" display="https://www.facebook.com/111658128847068_2308139495865576"/>
    <hyperlink ref="AE385" r:id="rId383" display="https://www.facebook.com/2308139495865576_2308216182524574"/>
    <hyperlink ref="AE386" r:id="rId384" display="https://www.facebook.com/2308139495865576_2308215455857980"/>
    <hyperlink ref="AE387" r:id="rId385" display="https://www.facebook.com/2308139495865576_2308176622528530"/>
    <hyperlink ref="AE388" r:id="rId386" display="https://www.facebook.com/2308139495865576_2308165552529637"/>
    <hyperlink ref="F15" r:id="rId387"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F17" r:id="rId388" display="https://scontent.xx.fbcdn.net/v/t39.1997-6/10734321_746324855439947_79477014_n.png?_nc_cat=1&amp;_nc_ht=scontent.xx&amp;oh=b912a62e59c3463d970285a1206bf6a0&amp;oe=5CB45AE8"/>
    <hyperlink ref="F37" r:id="rId389" display="https://scontent.xx.fbcdn.net/v/t1.0-0/s130x130/50601039_2298482836831242_773128580392550400_n.jpg?_nc_cat=106&amp;_nc_ht=scontent.xx&amp;oh=81790ebf9321cd7decdd038c0c65f30e&amp;oe=5CC8B913"/>
    <hyperlink ref="F46" r:id="rId390" display="https://external.xx.fbcdn.net/safe_image.php?d=AQA9VceB9BUoXPd5&amp;w=720&amp;h=720&amp;url=https%3A%2F%2Fhips.hearstapps.com%2Fhmg-prod.s3.amazonaws.com%2Fimages%2F4-11abortionnotmurder-index-01-1523554872.png%3Fcrop%3D1.00xw%3A1.00xh%3B0%2C0%26resize%3D1200%3A%2A&amp;cfs=1&amp;_nc_hash=AQBZzbApAkvkjKxo"/>
    <hyperlink ref="F65" r:id="rId391" display="https://external.xx.fbcdn.net/safe_image.php?d=AQBBLV6ZCz-PUR_U&amp;w=720&amp;h=720&amp;url=https%3A%2F%2Fadoptionnetwork.com%2Fimages%2Fadoption%2Fanlc-staa-logo-2.png&amp;cfs=1&amp;_nc_hash=AQCx8MCDsojYWybM"/>
    <hyperlink ref="F93" r:id="rId392" display="https://external.xx.fbcdn.net/safe_image.php?d=AQDx1LQXJk2YM5Na&amp;w=720&amp;h=720&amp;url=https%3A%2F%2Fi.ytimg.com%2Fvi%2FQOlF4YO02wg%2Fmaxresdefault.jpg&amp;cfs=1&amp;sx=276&amp;sy=0&amp;sw=720&amp;sh=720&amp;_nc_hash=AQCMyAlLkj8u8kid"/>
    <hyperlink ref="F94" r:id="rId393" display="https://external.xx.fbcdn.net/safe_image.php?d=AQCLsHFFlomZs9OF&amp;w=360&amp;h=360&amp;url=https%3A%2F%2Fi.ytimg.com%2Fvi%2FkPF1FhCMPuQ%2Fhqdefault.jpg&amp;cfs=1&amp;sx=78&amp;sy=0&amp;sw=360&amp;sh=360&amp;_nc_hash=AQDnhKqCD8T9lEbD"/>
    <hyperlink ref="F126" r:id="rId394" display="https://scontent.xx.fbcdn.net/v/t39.1997-6/851562_147663445415919_310424973_n.png?_nc_cat=1&amp;_nc_ht=scontent.xx&amp;oh=54944ffde9a92a32c925926d3888d293&amp;oe=5CC6918B"/>
    <hyperlink ref="F132" r:id="rId395" display="https://scontent.xx.fbcdn.net/v/t15.5256-10/s130x130/50015879_288887125136055_2199427119916777472_n.jpg?_nc_cat=103&amp;_nc_ht=scontent.xx&amp;oh=2828b44a6668350cbff03acd4d2eeb0e&amp;oe=5CFE184E"/>
    <hyperlink ref="F138" r:id="rId396"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F184" r:id="rId397" display="https://scontent.xx.fbcdn.net/v/t15.5256-10/p130x130/50027822_2293199400712838_114182001916903424_n.jpg?_nc_cat=102&amp;_nc_ht=scontent.xx&amp;oh=4a7d9089322271bbfe30f00205871145&amp;oe=5CB68065"/>
    <hyperlink ref="F189" r:id="rId398" display="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hyperlink ref="F206" r:id="rId399" display="https://external.xx.fbcdn.net/safe_image.php?d=AQAf43d0IGl2B9sd&amp;w=130&amp;h=130&amp;url=https%3A%2F%2Fwww.amnesty.org%3A443%2Fremote.axd%2Faineupstrmediaprd.blob.core.windows.net%2Fmedia%2F15149%2F238416.jpg%3Fcenter%3D0.5%252C0.5%26preset%3Dfixed_1200_630&amp;cfs=1&amp;_nc_hash=AQCqCs9F17fwKcRB"/>
    <hyperlink ref="F239" r:id="rId400" display="https://external.xx.fbcdn.net/safe_image.php?d=AQDbdEpRNc3pSGlk&amp;w=130&amp;h=130&amp;url=https%3A%2F%2Fwww.amnesty.org%2Fremote.axd%2Faineupstrmediaprd.blob.core.windows.net%2Fmedia%2F18651%2F2-img_4498.jpg%3Fcenter%3D0.5%252C0.5%26amp%253Bpreset%3Dproportional_639&amp;cfs=1&amp;_nc_hash=AQC-fPXkyXASrMmA"/>
    <hyperlink ref="F257" r:id="rId401" display="https://external.xx.fbcdn.net/safe_image.php?d=AQDkcve_lJwZk0zA&amp;w=624&amp;h=624&amp;url=https%3A%2F%2Fwww.chalice.ca%2Fimages%2Fhomepage%2Fkeepkidsinschoolfrontpage.jpg&amp;cfs=1&amp;sx=0&amp;sy=0&amp;sw=624&amp;sh=624&amp;_nc_hash=AQBUegz8gNCNE2CQ"/>
    <hyperlink ref="F263" r:id="rId402" display="https://external.xx.fbcdn.net/safe_image.php?d=AQD4ctq8a0sauDGM&amp;w=130&amp;h=130&amp;url=https%3A%2F%2Fwww.amnesty.org%3A443%2Fremote.axd%2Faineupstrmediaprd.blob.core.windows.net%2Fmedia%2F19989%2F246821.jpg%3Fcenter%3D0.5%252C0.5%26preset%3Dfixed_1200_630&amp;cfs=1&amp;_nc_hash=AQA0oDf6_DZ2QAd9"/>
    <hyperlink ref="F267" r:id="rId403" display="https://external.xx.fbcdn.net/safe_image.php?d=AQA8TwNX15qGt3xn&amp;w=675&amp;h=675&amp;url=https%3A%2F%2Fwww.mintpressnews.com%2Fwp-content%2Fuploads%2F2019%2F01%2FUB027980_02_edited-1.jpg&amp;cfs=1&amp;sx=284&amp;sy=0&amp;sw=675&amp;sh=675&amp;_nc_hash=AQDqAVxl2TQSzfov"/>
    <hyperlink ref="F272" r:id="rId404" display="https://external.xx.fbcdn.net/safe_image.php?d=AQA8TwNX15qGt3xn&amp;w=675&amp;h=675&amp;url=https%3A%2F%2Fwww.mintpressnews.com%2Fwp-content%2Fuploads%2F2019%2F01%2FUB027980_02_edited-1.jpg&amp;cfs=1&amp;sx=284&amp;sy=0&amp;sw=675&amp;sh=675&amp;_nc_hash=AQDqAVxl2TQSzfov"/>
    <hyperlink ref="F308" r:id="rId405" display="https://scontent.xx.fbcdn.net/v/t39.1997-6/851575_126362090881921_1049355036_n.png?_nc_cat=1&amp;_nc_ht=scontent.xx&amp;oh=b46f1cb88158e5abd61bf8d1f04d9c9c&amp;oe=5CBB314A"/>
    <hyperlink ref="F314" r:id="rId406" display="https://external.xx.fbcdn.net/safe_image.php?w=720&amp;h=720&amp;url=https%3A%2F%2Fi.ytimg.com%2Fvi%2FlMeli0BA3UA%2Fmaxresdefault.jpg&amp;cfs=1&amp;sx=533&amp;sy=0&amp;sw=720&amp;sh=720&amp;_nc_hash=AQBifqShh31Qu1ON"/>
    <hyperlink ref="F337" r:id="rId407"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F338" r:id="rId408"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F358" r:id="rId409" display="https://external.xx.fbcdn.net/safe_image.php?d=AQDtx76xs-PIsyq-&amp;w=720&amp;h=720&amp;url=https%3A%2F%2Fmedia1.giphy.com%2Fmedia%2F3oz8xIsloV7zOmt81G%2Fgiphy.gif&amp;cfs=1&amp;_nc_hash=AQAoTw6MgqrDVTS0"/>
    <hyperlink ref="F360" r:id="rId410" display="https://scontent.xx.fbcdn.net/v/t15.5256-10/p130x130/49940389_610612589366634_6905560014644051968_n.jpg?_nc_cat=102&amp;_nc_ht=scontent.xx&amp;oh=fb15fca664bd7a5fe33ee6189daeb811&amp;oe=5CC1413B"/>
    <hyperlink ref="F361" r:id="rId411" display="https://external.xx.fbcdn.net/safe_image.php?w=720&amp;h=720&amp;url=https%3A%2F%2Fwww.amnesty.org%3A443%2Fremote.axd%2Faineupstrmediaprd.blob.core.windows.net%2Fmedia%2F15149%2F238416.jpg%3Fcenter%3D0.5%2C0.5%26preset%3Dfixed_1200_630&amp;cfs=1&amp;_nc_hash=AQA-UWGOwwIoo77_"/>
    <hyperlink ref="F363" r:id="rId412" display="https://external.xx.fbcdn.net/safe_image.php?d=AQAeWZ26j0FfXPrc&amp;w=720&amp;h=720&amp;url=https%3A%2F%2Fwww.amnesty.org%3A443%2Fremote.axd%2Faineupstrmediaprd.blob.core.windows.net%2Fmedia%2F15149%2F238416.jpg%3Fcenter%3D0.5%2C0.5%26preset%3Dfixed_1200_630&amp;cfs=1&amp;_nc_hash=AQC0Ev5JPEOg_ZSq"/>
    <hyperlink ref="F364" r:id="rId413" display="https://external.xx.fbcdn.net/safe_image.php?d=AQAeWZ26j0FfXPrc&amp;w=720&amp;h=720&amp;url=https%3A%2F%2Fwww.amnesty.org%3A443%2Fremote.axd%2Faineupstrmediaprd.blob.core.windows.net%2Fmedia%2F15149%2F238416.jpg%3Fcenter%3D0.5%2C0.5%26preset%3Dfixed_1200_630&amp;cfs=1&amp;_nc_hash=AQC0Ev5JPEOg_ZSq"/>
    <hyperlink ref="F367" r:id="rId414" display="https://external.xx.fbcdn.net/safe_image.php?d=AQBK2p5qx4iVsW0g&amp;w=720&amp;h=720&amp;url=https%3A%2F%2Fwww.padaniaexpress.com%2Fimages%2Flogo%2Fpadaniaexpress_def_2015_2.jpg&amp;cfs=1&amp;_nc_hash=AQBgydaeb0hkqjkQ"/>
    <hyperlink ref="F382" r:id="rId415" display="https://external.xx.fbcdn.net/safe_image.php?d=AQC6_rAFaCIBFznJ&amp;w=720&amp;h=720&amp;url=https%3A%2F%2Fwww.amnesty.org%3A443%2Fremote.axd%2Faineupstrmediaprd.blob.core.windows.net%2Fmedia%2F19839%2Fdragonfly-mic.jpg%3Fcenter%3D0.5%2C0.5%26preset%3Dfixed_1200_630&amp;cfs=1&amp;_nc_hash=AQAutw7mmjwpQMlL"/>
    <hyperlink ref="F384" r:id="rId416" display="https://scontent.xx.fbcdn.net/v/t15.5256-10/p130x130/49934524_382543095638442_1206363112656076800_n.jpg?_nc_cat=1&amp;_nc_ht=scontent.xx&amp;oh=9e448e7fe5aaa8794c405e1a8d31b091&amp;oe=5CF4AA22"/>
    <hyperlink ref="AF7" r:id="rId417" display="https://m.facebook.com/story.php?story_fbid=10156711856080630&amp;id=284808960629"/>
    <hyperlink ref="AF14" r:id="rId418" display="https://www.facebook.com/434660496557518/posts/2134112383278979/"/>
    <hyperlink ref="AF65" r:id="rId419" display="https://adoptionnetwork.com/adoption-statistics"/>
    <hyperlink ref="AF144" r:id="rId420" display="https://www.facebook.com/434660496557518/posts/2134112383278979/"/>
    <hyperlink ref="AF231" r:id="rId421" display="https://www.facebook.com/434660496557518/posts/2134112383278979/"/>
    <hyperlink ref="AF267" r:id="rId422" display="https://www.mintpressnews.com/amnesty-international-troubling-collaboration-with-uk-us-intelligence/253939/"/>
    <hyperlink ref="AF272" r:id="rId423" display="https://www.mintpressnews.com/amnesty-international-troubling-collaboration-with-uk-us-intelligence/253939/"/>
    <hyperlink ref="AF279" r:id="rId424" display="https://m.facebook.com/story.php?story_fbid=2141645055858563&amp;id=100000392694057"/>
    <hyperlink ref="K7" r:id="rId425" display="https://m.facebook.com/story.php?story_fbid=10156711856080630&amp;id=284808960629"/>
    <hyperlink ref="K14" r:id="rId426" display="https://www.facebook.com/434660496557518/posts/2134112383278979/"/>
    <hyperlink ref="K65" r:id="rId427" display="https://adoptionnetwork.com/adoption-statistics"/>
    <hyperlink ref="K144" r:id="rId428" display="https://www.facebook.com/434660496557518/posts/2134112383278979/"/>
    <hyperlink ref="K231" r:id="rId429" display="https://www.facebook.com/434660496557518/posts/2134112383278979/"/>
    <hyperlink ref="K267" r:id="rId430" display="https://www.mintpressnews.com/amnesty-international-troubling-collaboration-with-uk-us-intelligence/253939/"/>
    <hyperlink ref="K272" r:id="rId431" display="https://www.mintpressnews.com/amnesty-international-troubling-collaboration-with-uk-us-intelligence/253939/"/>
    <hyperlink ref="K279" r:id="rId432" display="https://m.facebook.com/story.php?story_fbid=2141645055858563&amp;id=100000392694057"/>
    <hyperlink ref="AK15" r:id="rId433" display="https://external.xx.fbcdn.net/safe_image.php?d=AQC-_-w085yLfu0r&amp;w=130&amp;h=130&amp;url=https%3A%2F%2Fwww.amnesty.org%3A443%2Fremote.axd%2Faineupstrmediaprd.blob.core.windows.net%2Fmedia%2F19927%2Fcanal-parade-amsterdam-2018-amnesty-international-in-the-netherlands-photo-credit-photo-pierre-crom-for-amnesty-international.jpg%3Fcenter%3D0.5%252C0.5%26preset%3Dfixed_1200_630&amp;cfs=1&amp;_nc_hash=AQDw9AGHI_7nElel"/>
    <hyperlink ref="AK17" r:id="rId434" display="https://scontent.xx.fbcdn.net/v/t39.1997-6/10734321_746324855439947_79477014_n.png?_nc_cat=1&amp;_nc_ht=scontent.xx&amp;oh=b912a62e59c3463d970285a1206bf6a0&amp;oe=5CB45AE8"/>
    <hyperlink ref="AK37" r:id="rId435" display="https://scontent.xx.fbcdn.net/v/t1.0-0/s130x130/50601039_2298482836831242_773128580392550400_n.jpg?_nc_cat=106&amp;_nc_ht=scontent.xx&amp;oh=81790ebf9321cd7decdd038c0c65f30e&amp;oe=5CC8B913"/>
    <hyperlink ref="AK46" r:id="rId436" display="https://external.xx.fbcdn.net/safe_image.php?d=AQA9VceB9BUoXPd5&amp;w=720&amp;h=720&amp;url=https%3A%2F%2Fhips.hearstapps.com%2Fhmg-prod.s3.amazonaws.com%2Fimages%2F4-11abortionnotmurder-index-01-1523554872.png%3Fcrop%3D1.00xw%3A1.00xh%3B0%2C0%26resize%3D1200%3A%2A&amp;cfs=1&amp;_nc_hash=AQBZzbApAkvkjKxo"/>
    <hyperlink ref="AK65" r:id="rId437" display="https://external.xx.fbcdn.net/safe_image.php?d=AQBBLV6ZCz-PUR_U&amp;w=720&amp;h=720&amp;url=https%3A%2F%2Fadoptionnetwork.com%2Fimages%2Fadoption%2Fanlc-staa-logo-2.png&amp;cfs=1&amp;_nc_hash=AQCx8MCDsojYWybM"/>
    <hyperlink ref="AK93" r:id="rId438" display="https://external.xx.fbcdn.net/safe_image.php?d=AQDx1LQXJk2YM5Na&amp;w=720&amp;h=720&amp;url=https%3A%2F%2Fi.ytimg.com%2Fvi%2FQOlF4YO02wg%2Fmaxresdefault.jpg&amp;cfs=1&amp;sx=276&amp;sy=0&amp;sw=720&amp;sh=720&amp;_nc_hash=AQCMyAlLkj8u8kid"/>
    <hyperlink ref="AK94" r:id="rId439" display="https://external.xx.fbcdn.net/safe_image.php?d=AQCLsHFFlomZs9OF&amp;w=360&amp;h=360&amp;url=https%3A%2F%2Fi.ytimg.com%2Fvi%2FkPF1FhCMPuQ%2Fhqdefault.jpg&amp;cfs=1&amp;sx=78&amp;sy=0&amp;sw=360&amp;sh=360&amp;_nc_hash=AQDnhKqCD8T9lEbD"/>
    <hyperlink ref="AK126" r:id="rId440" display="https://scontent.xx.fbcdn.net/v/t39.1997-6/851562_147663445415919_310424973_n.png?_nc_cat=1&amp;_nc_ht=scontent.xx&amp;oh=54944ffde9a92a32c925926d3888d293&amp;oe=5CC6918B"/>
    <hyperlink ref="AK132" r:id="rId441" display="https://scontent.xx.fbcdn.net/v/t15.5256-10/s130x130/50015879_288887125136055_2199427119916777472_n.jpg?_nc_cat=103&amp;_nc_ht=scontent.xx&amp;oh=2828b44a6668350cbff03acd4d2eeb0e&amp;oe=5CFE184E"/>
    <hyperlink ref="AK138" r:id="rId442" display="https://external.xx.fbcdn.net/safe_image.php?d=AQDzzZtAay72cztP&amp;w=130&amp;h=130&amp;url=https%3A%2F%2Fwww.amnesty.org%3A443%2Fremote.axd%2Faineupstrmediaprd.blob.core.windows.net%2Fmedia%2F19909%2F253434.jpg%3Fcenter%3D0.40551181102362205%252C0.63833333333333331%26preset%3Dfixed_1200_630&amp;cfs=1&amp;_nc_hash=AQBC85FV4rY3MLJH"/>
    <hyperlink ref="AK184" r:id="rId443" display="https://scontent.xx.fbcdn.net/v/t15.5256-10/p130x130/50027822_2293199400712838_114182001916903424_n.jpg?_nc_cat=102&amp;_nc_ht=scontent.xx&amp;oh=4a7d9089322271bbfe30f00205871145&amp;oe=5CB68065"/>
    <hyperlink ref="AK189" r:id="rId444" display="https://external.xx.fbcdn.net/safe_image.php?d=AQDbuOhoKThEU39u&amp;w=500&amp;h=500&amp;url=https%3A%2F%2Fimg.evbuc.com%2Fhttps%253A%252F%252Fcdn.evbuc.com%252Fimages%252F52280125%252F280560801696%252F1%252Foriginal.jpg%3Fw%3D1000%26auto%3Dcompress%26rect%3D0%252C227%252C2716%252C1358%26s%3Dcfd4b0c36bc7a872719d7d7a877bb767&amp;cfs=1&amp;sx=500&amp;sy=0&amp;sw=500&amp;sh=500&amp;_nc_hash=AQDJucKsHq0wghTN"/>
    <hyperlink ref="AK206" r:id="rId445" display="https://external.xx.fbcdn.net/safe_image.php?d=AQAf43d0IGl2B9sd&amp;w=130&amp;h=130&amp;url=https%3A%2F%2Fwww.amnesty.org%3A443%2Fremote.axd%2Faineupstrmediaprd.blob.core.windows.net%2Fmedia%2F15149%2F238416.jpg%3Fcenter%3D0.5%252C0.5%26preset%3Dfixed_1200_630&amp;cfs=1&amp;_nc_hash=AQCqCs9F17fwKcRB"/>
    <hyperlink ref="AK239" r:id="rId446" display="https://external.xx.fbcdn.net/safe_image.php?d=AQDbdEpRNc3pSGlk&amp;w=130&amp;h=130&amp;url=https%3A%2F%2Fwww.amnesty.org%2Fremote.axd%2Faineupstrmediaprd.blob.core.windows.net%2Fmedia%2F18651%2F2-img_4498.jpg%3Fcenter%3D0.5%252C0.5%26amp%253Bpreset%3Dproportional_639&amp;cfs=1&amp;_nc_hash=AQC-fPXkyXASrMmA"/>
    <hyperlink ref="AK257" r:id="rId447" display="https://external.xx.fbcdn.net/safe_image.php?d=AQDkcve_lJwZk0zA&amp;w=624&amp;h=624&amp;url=https%3A%2F%2Fwww.chalice.ca%2Fimages%2Fhomepage%2Fkeepkidsinschoolfrontpage.jpg&amp;cfs=1&amp;sx=0&amp;sy=0&amp;sw=624&amp;sh=624&amp;_nc_hash=AQBUegz8gNCNE2CQ"/>
    <hyperlink ref="AK263" r:id="rId448" display="https://external.xx.fbcdn.net/safe_image.php?d=AQD4ctq8a0sauDGM&amp;w=130&amp;h=130&amp;url=https%3A%2F%2Fwww.amnesty.org%3A443%2Fremote.axd%2Faineupstrmediaprd.blob.core.windows.net%2Fmedia%2F19989%2F246821.jpg%3Fcenter%3D0.5%252C0.5%26preset%3Dfixed_1200_630&amp;cfs=1&amp;_nc_hash=AQA0oDf6_DZ2QAd9"/>
    <hyperlink ref="AK267" r:id="rId449" display="https://external.xx.fbcdn.net/safe_image.php?d=AQA8TwNX15qGt3xn&amp;w=675&amp;h=675&amp;url=https%3A%2F%2Fwww.mintpressnews.com%2Fwp-content%2Fuploads%2F2019%2F01%2FUB027980_02_edited-1.jpg&amp;cfs=1&amp;sx=284&amp;sy=0&amp;sw=675&amp;sh=675&amp;_nc_hash=AQDqAVxl2TQSzfov"/>
    <hyperlink ref="AK272" r:id="rId450" display="https://external.xx.fbcdn.net/safe_image.php?d=AQA8TwNX15qGt3xn&amp;w=675&amp;h=675&amp;url=https%3A%2F%2Fwww.mintpressnews.com%2Fwp-content%2Fuploads%2F2019%2F01%2FUB027980_02_edited-1.jpg&amp;cfs=1&amp;sx=284&amp;sy=0&amp;sw=675&amp;sh=675&amp;_nc_hash=AQDqAVxl2TQSzfov"/>
    <hyperlink ref="AK308" r:id="rId451" display="https://scontent.xx.fbcdn.net/v/t39.1997-6/851575_126362090881921_1049355036_n.png?_nc_cat=1&amp;_nc_ht=scontent.xx&amp;oh=b46f1cb88158e5abd61bf8d1f04d9c9c&amp;oe=5CBB314A"/>
    <hyperlink ref="AK314" r:id="rId452" display="https://external.xx.fbcdn.net/safe_image.php?w=720&amp;h=720&amp;url=https%3A%2F%2Fi.ytimg.com%2Fvi%2FlMeli0BA3UA%2Fmaxresdefault.jpg&amp;cfs=1&amp;sx=533&amp;sy=0&amp;sw=720&amp;sh=720&amp;_nc_hash=AQBifqShh31Qu1ON"/>
    <hyperlink ref="AK337" r:id="rId453"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AK338" r:id="rId454" display="https://external.xx.fbcdn.net/safe_image.php?d=AQA0KoOcXOMi6mNp&amp;w=630&amp;h=630&amp;url=https%3A%2F%2Fi.guim.co.uk%2Fimg%2Fstatic%2Fsys-images%2FGuardian%2FPix%2Faudio%2Fvideo%2F2014%2F4%2F8%2F1396961363214%2FVenezuelan-president-Nico-009.jpg%3Fwidth%3D1200%26height%3D630%26quality%3D85%26auto%3Dformat%26fit%3Dcrop%26overlay-align%3Dbottom%252Cleft%26overlay-width%3D100p%26overlay-base64%3DL2ltZy9zdGF0aWMvb3ZlcmxheXMvdGctb3BpbmlvbnMucG5n%26s%3Dc94440b355cf9b76d51d0b00fcc72f49&amp;cfs=1&amp;sx=317&amp;sy=0&amp;sw=630&amp;sh=630&amp;_nc_hash=AQAtw2m1d7a8ygn8"/>
    <hyperlink ref="AK358" r:id="rId455" display="https://external.xx.fbcdn.net/safe_image.php?d=AQDtx76xs-PIsyq-&amp;w=720&amp;h=720&amp;url=https%3A%2F%2Fmedia1.giphy.com%2Fmedia%2F3oz8xIsloV7zOmt81G%2Fgiphy.gif&amp;cfs=1&amp;_nc_hash=AQAoTw6MgqrDVTS0"/>
    <hyperlink ref="AK360" r:id="rId456" display="https://scontent.xx.fbcdn.net/v/t15.5256-10/p130x130/49940389_610612589366634_6905560014644051968_n.jpg?_nc_cat=102&amp;_nc_ht=scontent.xx&amp;oh=fb15fca664bd7a5fe33ee6189daeb811&amp;oe=5CC1413B"/>
    <hyperlink ref="AK361" r:id="rId457" display="https://external.xx.fbcdn.net/safe_image.php?w=720&amp;h=720&amp;url=https%3A%2F%2Fwww.amnesty.org%3A443%2Fremote.axd%2Faineupstrmediaprd.blob.core.windows.net%2Fmedia%2F15149%2F238416.jpg%3Fcenter%3D0.5%2C0.5%26preset%3Dfixed_1200_630&amp;cfs=1&amp;_nc_hash=AQA-UWGOwwIoo77_"/>
    <hyperlink ref="AK363" r:id="rId458" display="https://external.xx.fbcdn.net/safe_image.php?d=AQAeWZ26j0FfXPrc&amp;w=720&amp;h=720&amp;url=https%3A%2F%2Fwww.amnesty.org%3A443%2Fremote.axd%2Faineupstrmediaprd.blob.core.windows.net%2Fmedia%2F15149%2F238416.jpg%3Fcenter%3D0.5%2C0.5%26preset%3Dfixed_1200_630&amp;cfs=1&amp;_nc_hash=AQC0Ev5JPEOg_ZSq"/>
    <hyperlink ref="AK364" r:id="rId459" display="https://external.xx.fbcdn.net/safe_image.php?d=AQAeWZ26j0FfXPrc&amp;w=720&amp;h=720&amp;url=https%3A%2F%2Fwww.amnesty.org%3A443%2Fremote.axd%2Faineupstrmediaprd.blob.core.windows.net%2Fmedia%2F15149%2F238416.jpg%3Fcenter%3D0.5%2C0.5%26preset%3Dfixed_1200_630&amp;cfs=1&amp;_nc_hash=AQC0Ev5JPEOg_ZSq"/>
    <hyperlink ref="AK367" r:id="rId460" display="https://external.xx.fbcdn.net/safe_image.php?d=AQBK2p5qx4iVsW0g&amp;w=720&amp;h=720&amp;url=https%3A%2F%2Fwww.padaniaexpress.com%2Fimages%2Flogo%2Fpadaniaexpress_def_2015_2.jpg&amp;cfs=1&amp;_nc_hash=AQBgydaeb0hkqjkQ"/>
    <hyperlink ref="AK382" r:id="rId461" display="https://external.xx.fbcdn.net/safe_image.php?d=AQC6_rAFaCIBFznJ&amp;w=720&amp;h=720&amp;url=https%3A%2F%2Fwww.amnesty.org%3A443%2Fremote.axd%2Faineupstrmediaprd.blob.core.windows.net%2Fmedia%2F19839%2Fdragonfly-mic.jpg%3Fcenter%3D0.5%2C0.5%26preset%3Dfixed_1200_630&amp;cfs=1&amp;_nc_hash=AQAutw7mmjwpQMlL"/>
    <hyperlink ref="AK384" r:id="rId462" display="https://scontent.xx.fbcdn.net/v/t15.5256-10/p130x130/49934524_382543095638442_1206363112656076800_n.jpg?_nc_cat=1&amp;_nc_ht=scontent.xx&amp;oh=9e448e7fe5aaa8794c405e1a8d31b091&amp;oe=5CF4AA22"/>
    <hyperlink ref="AL15" r:id="rId463" display="https://www.facebook.com/111658128847068_2298082080204651"/>
    <hyperlink ref="AL37" r:id="rId464" display="https://www.facebook.com/111658128847068_2298483380164521"/>
    <hyperlink ref="AL132" r:id="rId465" display="https://www.facebook.com/111658128847068_2299938390019020"/>
    <hyperlink ref="AL138" r:id="rId466" display="https://www.facebook.com/111658128847068_2301009853245207"/>
    <hyperlink ref="AL184" r:id="rId467" display="https://www.facebook.com/111658128847068_2302891846390341"/>
    <hyperlink ref="AL206" r:id="rId468" display="https://www.facebook.com/111658128847068_2304131649599694"/>
    <hyperlink ref="AL239" r:id="rId469" display="https://www.facebook.com/111658128847068_2305804652765727"/>
    <hyperlink ref="AL263" r:id="rId470" display="https://www.facebook.com/111658128847068_2306787926000733"/>
    <hyperlink ref="AL360" r:id="rId471" display="https://www.facebook.com/111658128847068_2307202039292655"/>
    <hyperlink ref="AL384" r:id="rId472" display="https://www.facebook.com/111658128847068_2308139495865576"/>
    <hyperlink ref="AS17" r:id="rId473" display="https://scontent.xx.fbcdn.net/v/t39.1997-6/10734321_746324855439947_79477014_n.png?_nc_cat=1&amp;_nc_ht=scontent.xx&amp;oh=b912a62e59c3463d970285a1206bf6a0&amp;oe=5CB45AE8"/>
    <hyperlink ref="AS46" r:id="rId474" display="https://l.facebook.com/l.php?u=https%3A%2F%2Fwww.harpersbazaar.com%2Fculture%2Fpolitics%2Fa19748134%2Fwhat-is-abortion%2F&amp;h=AT1KP9Iy6WaCmIhE7i9-Fa6hDyApmj46E1kLFK0ZViKkeaGmH8Uzp3SVuSo7FmK25DnebJeozN79re75sT5QEamMficR730cr1YWX3yC0Dpq5smMi9vs2nKsdTjCIBdjvp2NxDmDizDX&amp;s=1"/>
    <hyperlink ref="AS65" r:id="rId475" display="https://l.facebook.com/l.php?u=https%3A%2F%2Fadoptionnetwork.com%2Fadoption-statistics&amp;h=AT10IyYCESA1-DZ9B0C2G4V4f-xanTM-1oMryahGTAihDtisAr3iK7FLrY15XBeUYp0u6Fz3CLZkGDtsHZ7oUPNmnpwTbN-zoVELM-CPG1NNdTko7L_FNruA7uDyQXi42nzW8bh_1oE_&amp;s=1"/>
    <hyperlink ref="AS93" r:id="rId476" display="https://l.facebook.com/l.php?u=https%3A%2F%2Fyoutu.be%2FQOlF4YO02wg&amp;h=AT3Y2ljFxhnn_-piTUZTfps2y5dNedPyyDw_scVUnBjrHVwLkVEQvKDUsRr_sBOzqNlHqrbC8jhqZfyLlTrplbcqcFcjuGH90ghLO2Q7CjMeq6X4h6g2UB3Izv2BwIwEmg69MpH5UAq5&amp;s=1"/>
    <hyperlink ref="AS94" r:id="rId477" display="https://l.facebook.com/l.php?u=https%3A%2F%2Fyoutu.be%2FkPF1FhCMPuQ&amp;h=AT3apelLQFbU5-JB7eI12vK_EyDyc7p1GnczAG3QxXpX3lwPCnm9bfom556JtNxaN_kvkvadDzKIMSHVg_SJbNHaLv5rGRCRajTkM_A_u-Cn6THqfQXlwFfiI6BuS0AA6n66FZN2G5d2&amp;s=1"/>
    <hyperlink ref="AS126" r:id="rId478" display="https://scontent.xx.fbcdn.net/v/t39.1997-6/851562_147663445415919_310424973_n.png?_nc_cat=1&amp;_nc_ht=scontent.xx&amp;oh=54944ffde9a92a32c925926d3888d293&amp;oe=5CC6918B"/>
    <hyperlink ref="AS189" r:id="rId479" display="https://l.facebook.com/l.php?u=https%3A%2F%2Fwww.eventbrite.co.uk%2Fe%2Fwomen-of-colour-against-the-sex-trade-tickets-52211115853&amp;h=AT0cxFoHM8E9DzvBoCxpFmvggcNJEhJMymfN4F0s4Dg42nttGJ0m8_p-lYU7IM7lVOMlLZJ1mCmN3zb4kMBmM-Tt2Ddy0ZksBtUrBYPRBsQv5LYEyWkXfBsIyknmZQXPL6iwr-pBuiFg&amp;s=1"/>
    <hyperlink ref="AS252" r:id="rId480" display="http://l.facebook.com/l.php?u=http%3A%2F%2Faquahol-injection-inc.com%2F&amp;h=AT2ZexaZXTx164mpODWCFk8nNu4a2yd7e12g8gcdrBg1YYv2tk8RgIQBh98Cs-IYG0MYTe_htsPd7ILkauCHV_DyModC-pp_7Dj1Ztdirayl_lbfpYc-fZTEwqdEJtL2BmRNFN7grIss&amp;s=1"/>
    <hyperlink ref="AS257" r:id="rId481" display="http://l.facebook.com/l.php?u=http%3A%2F%2Fwww.chalice.ca%2F&amp;h=AT10i3m6qP4RZT0vsOxXftSyIiBdkWOnn7_rHrSKe4IXfijypDXtt1CP29rwL2mdnHEMRav2tZxY0pt5cx5q1eJ97w10OLix4TjgaxTHPkQm9Kmq0tZIojejNbn1Wq4S6qdbUlEvFfdc&amp;s=1"/>
    <hyperlink ref="AS267" r:id="rId482" display="https://l.facebook.com/l.php?u=https%3A%2F%2Fwww.mintpressnews.com%2Famnesty-international-troubling-collaboration-with-uk-us-intelligence%2F253939%2F&amp;h=AT1gttKYoFqfjanuWhdKzAzjB0e7T8eJy29MrFr5LPuFAb9898fGLZeWQwn9SQDOtulAYfcTPxkJLRMZ3o2iiMertSJj8bZItN20RAsIc1JbOZEEI20vf6XioEI_sFg24ktdqcBJX7RL&amp;s=1"/>
    <hyperlink ref="AS272" r:id="rId483" display="https://l.facebook.com/l.php?u=https%3A%2F%2Fwww.mintpressnews.com%2Famnesty-international-troubling-collaboration-with-uk-us-intelligence%2F253939%2F&amp;h=AT1090lllsl7QH16xwEQN9np2hOCMWeUZi01hxGeU25LGgHDd6r01cMT2XJQAruxa9RSPowtIKg-TN9RYOL8myeTs6yb6QzxWvl5Ef1RznTiG2fVp3QG9IK_fgS4uGfYFznycsr4tXhJ&amp;s=1"/>
    <hyperlink ref="AS308" r:id="rId484" display="https://scontent.xx.fbcdn.net/v/t39.1997-6/851575_126362090881921_1049355036_n.png?_nc_cat=1&amp;_nc_ht=scontent.xx&amp;oh=b46f1cb88158e5abd61bf8d1f04d9c9c&amp;oe=5CBB314A"/>
    <hyperlink ref="AS314" r:id="rId485" display="https://l.facebook.com/l.php?u=https%3A%2F%2Fyoutu.be%2FlMeli0BA3UA&amp;h=AT0-nmhHJ_ny7A6pypvS_BUKV_IqhXWocf-dOhF3PgbFFUZn1DPLB71TP9ko148gduaElr7IY6HyU2WA8Hu0kJ7gEZip2VnU4tz9_7Xagy9na5VnJAuzMGh388GnoDRoCtSFor8KEmIb&amp;s=1"/>
    <hyperlink ref="AS337" r:id="rId486" display="https://l.facebook.com/l.php?u=https%3A%2F%2Fwww.google.co.uk%2Famp%2Fs%2Famp.theguardian.com%2Fcommentisfree%2F2014%2Fapr%2F09%2Fvenezuela-protest-defence-privilege-maduro-elites&amp;h=AT3p59RhSb36gW87G4vWkBFQSBrkE7A0KjWAf4avijoVkD1R2yIOomnqlYNKpYfOv9z5jFD2N5u45mHB1rZTd-Ln-6_sk6cjX6pcHmTg_PypOsobKbs9elGYE9Dhe2DgzykHvimGswlz&amp;s=1"/>
    <hyperlink ref="AS338" r:id="rId487" display="https://l.facebook.com/l.php?u=https%3A%2F%2Fwww.google.co.uk%2Famp%2Fs%2Famp.theguardian.com%2Fcommentisfree%2F2014%2Fapr%2F09%2Fvenezuela-protest-defence-privilege-maduro-elites&amp;h=AT1syP_oWX050UicL2d7-kG8vNss8DeaDPc1t8ZzhWDMpuzvIJKKc5D89ykBycvCBcLXKRw0FtXWXy6QDTmKM_RdgvmcRx0ZxwIzpjNMPK_pyQ2Xt0Kw1kC7eqCUHb69GkOw6Rrt4-Nd&amp;s=1"/>
    <hyperlink ref="AS358" r:id="rId488" display="https://l.facebook.com/l.php?u=https%3A%2F%2Fmedia1.giphy.com%2Fmedia%2F3oz8xIsloV7zOmt81G%2Fgiphy.gif&amp;h=AT3Hl7_hXaox7UrLOMX6md_pMRZrDv1-I5usvk1DLrODRiWKeBcGrfWTfOhYQhFgKbNGfWm6HVr50Vfn4768P291NcP9cXL3ecssdApcatyvScb0MFEZ99Ok5pO8Is2WeubrJid6G2If&amp;s=1"/>
    <hyperlink ref="AS361" r:id="rId489" display="https://l.facebook.com/l.php?u=https%3A%2F%2Fwww.amnesty.org%2Fen%2Fget-involved%2Ftake-action%2Fchechnya-stop-abducting-and-killing-gay-men%2F%3Ffbclid%3DIwAR2avbzFRzq0omdYw6LveFSV4rbrmcqIxinhvdLqIQY1yPOrCRQlVtuIsOY&amp;h=AT2Uqw1_6PSDzxyqT8trwBf8YJGdaF1n6WZkNg7LBbIle4oIGPR7d6wvvD6ccQSfLoEAABpThFuumTBN5hBvP8kwI0r_PhLc4BwnDvjErLf8pA9S64sVIrEXwdWnNIjRhYW_stfvyCuY&amp;s=1"/>
    <hyperlink ref="AS363" r:id="rId490" display="https://l.facebook.com/l.php?u=https%3A%2F%2Fwww.amnesty.org%2Fen%2Fget-involved%2Ftake-action%2Fchechnya-stop-abducting-and-killing-gay-men%2F&amp;h=AT3M_yj2YZxVfaxOzcT2SJxQp7wy8FxFRea5deKphVXkDGSkRv_65_bbL2vd0OZbs2wPOe4k2KpSTaC0U2_PW8dCVg_m7ZP_vbMhH30Rrg_05pbPe6nz0jkfCgm-2IlpfX67vCbCnX46&amp;s=1"/>
    <hyperlink ref="AS364" r:id="rId491" display="https://l.facebook.com/l.php?u=https%3A%2F%2Fwww.amnesty.org%2Fen%2Fget-involved%2Ftake-action%2Fchechnya-stop-abducting-and-killing-gay-men%2F&amp;h=AT077wVmuV0n7CWICB7V7pzeTNQsL8bxMGq9akv4pFgReCTMlnHvWCDAmVsPDELOU8F8APxmo0T5DkXO0YIc8TObGMcDeYsP9tRUHi_jQf_bIH4DXx7TIlzuBjH4RoqqmjmApaDnFVGB&amp;s=1"/>
    <hyperlink ref="AS367" r:id="rId492" display="https://l.facebook.com/l.php?u=https%3A%2F%2Fwww.padaniaexpress.com%2F1971-iran-7mila-arresti-di-dissidenti.html&amp;h=AT2LWushnV60OzEJkAPMV5V6_nfhmkXEeEW_8pab9yKKR29-uXg6ljI-2pPxPSPBhAgWBa2FwcNgwca9f4D62-uP3T66pe-DQRSotm5f62n_RRIyUE_IToXzStib5bXT_5yW88ed_oi8&amp;s=1"/>
    <hyperlink ref="AS382" r:id="rId493" display="https://l.facebook.com/l.php?u=https%3A%2F%2Fwww.amnesty.org%2Fen%2Fget-involved%2Ftake-action%2Ftell-google-drop-dragonfly%2F&amp;h=AT2F9gsa3nTi9MUA5eCp21ACkTPoLPLhO5JdFjBNL6aqW_rL1VmBPb5f0Yr4mhXRDYIks1q3wFnNSVWeQMesuNEm2lG0AU-h5vajIlajDJf6DF-d9yYXru1V1PRrgCr0rhr0CE6VrtoP&amp;s=1"/>
    <hyperlink ref="AV3" r:id="rId494" display="https://www.facebook.com/2306787926000733_2307852092560983"/>
    <hyperlink ref="AV4" r:id="rId495" display="https://www.facebook.com/2306787926000733_2307116265967899"/>
    <hyperlink ref="AV5" r:id="rId496" display="https://www.facebook.com/2306787926000733_2307301529282706"/>
    <hyperlink ref="AV6" r:id="rId497" display="https://www.facebook.com/2306787926000733_2307107942635398"/>
    <hyperlink ref="AV7" r:id="rId498" display="https://www.facebook.com/2306787926000733_2307645405914985"/>
    <hyperlink ref="AV8" r:id="rId499" display="https://www.facebook.com/2306787926000733_2306872952658897"/>
    <hyperlink ref="AV9" r:id="rId500" display="https://www.facebook.com/2306787926000733_2307651349247724"/>
    <hyperlink ref="AV10" r:id="rId501" display="https://www.facebook.com/2306787926000733_2306820092664183"/>
    <hyperlink ref="AV11" r:id="rId502" display="https://www.facebook.com/2306787926000733_2307650579247801"/>
    <hyperlink ref="AV12" r:id="rId503" display="https://www.facebook.com/2306787926000733_2307331589279700"/>
    <hyperlink ref="AV13" r:id="rId504" display="https://www.facebook.com/2306787926000733_2306798749332984"/>
    <hyperlink ref="AV14" r:id="rId505" display="https://www.facebook.com/2298082080204651_2304459706233555"/>
    <hyperlink ref="AV16" r:id="rId506" display="https://www.facebook.com/2298082080204651_2301460829866776"/>
    <hyperlink ref="AV17" r:id="rId507" display="https://www.facebook.com/2298082080204651_2301246733221519"/>
    <hyperlink ref="AV18" r:id="rId508" display="https://www.facebook.com/2298082080204651_2298341500178709"/>
    <hyperlink ref="AV19" r:id="rId509" display="https://www.facebook.com/2298082080204651_2299960890016770"/>
    <hyperlink ref="AV20" r:id="rId510" display="https://www.facebook.com/2298082080204651_2299777640035095"/>
    <hyperlink ref="AV21" r:id="rId511" display="https://www.facebook.com/2298082080204651_2299199403426252"/>
    <hyperlink ref="AV22" r:id="rId512" display="https://www.facebook.com/2298082080204651_2299131206766405"/>
    <hyperlink ref="AV23" r:id="rId513" display="https://www.facebook.com/2298082080204651_2298834350129424"/>
    <hyperlink ref="AV24" r:id="rId514" display="https://www.facebook.com/2298082080204651_2298682796811246"/>
    <hyperlink ref="AV25" r:id="rId515" display="https://www.facebook.com/2298082080204651_2298588846820641"/>
    <hyperlink ref="AV26" r:id="rId516" display="https://www.facebook.com/2298082080204651_2298558946823631"/>
    <hyperlink ref="AV27" r:id="rId517" display="https://www.facebook.com/2298082080204651_2298500786829447"/>
    <hyperlink ref="AV28" r:id="rId518" display="https://www.facebook.com/2298082080204651_2298285123517680"/>
    <hyperlink ref="AV29" r:id="rId519" display="https://www.facebook.com/2298082080204651_2298189603527232"/>
    <hyperlink ref="AV30" r:id="rId520" display="https://www.facebook.com/2298082080204651_2298181790194680"/>
    <hyperlink ref="AV31" r:id="rId521" display="https://www.facebook.com/2298082080204651_2298144910198368"/>
    <hyperlink ref="AV32" r:id="rId522" display="https://www.facebook.com/2298082080204651_2298110086868517"/>
    <hyperlink ref="AV33" r:id="rId523" display="https://www.facebook.com/2298082080204651_2298086096870916"/>
    <hyperlink ref="AV34" r:id="rId524" display="https://www.facebook.com/2298082080204651_2298083893537803"/>
    <hyperlink ref="AV35" r:id="rId525" display="https://www.facebook.com/2298483380164521_2308179445861581"/>
    <hyperlink ref="AV36" r:id="rId526" display="https://www.facebook.com/2298483380164521_2298552586824267"/>
    <hyperlink ref="AV38" r:id="rId527" display="https://www.facebook.com/2298483380164521_2307454115934114"/>
    <hyperlink ref="AV39" r:id="rId528" display="https://www.facebook.com/2298483380164521_2306114089401450"/>
    <hyperlink ref="AV40" r:id="rId529" display="https://www.facebook.com/2298483380164521_2299287006750825"/>
    <hyperlink ref="AV41" r:id="rId530" display="https://www.facebook.com/2298483380164521_2306112349401624"/>
    <hyperlink ref="AV42" r:id="rId531" display="https://www.facebook.com/2298483380164521_2305077956171730"/>
    <hyperlink ref="AV43" r:id="rId532" display="https://www.facebook.com/2298483380164521_2304197356259790"/>
    <hyperlink ref="AV44" r:id="rId533" display="https://www.facebook.com/2298483380164521_2298673983478794"/>
    <hyperlink ref="AV45" r:id="rId534" display="https://www.facebook.com/2298483380164521_2304104656269060"/>
    <hyperlink ref="AV46" r:id="rId535" display="https://www.facebook.com/2298483380164521_2303048736374652"/>
    <hyperlink ref="AV47" r:id="rId536" display="https://www.facebook.com/2298483380164521_2302604943085698"/>
    <hyperlink ref="AV48" r:id="rId537" display="https://www.facebook.com/2298483380164521_2302601703086022"/>
    <hyperlink ref="AV49" r:id="rId538" display="https://www.facebook.com/2298483380164521_2302557476423778"/>
    <hyperlink ref="AV50" r:id="rId539" display="https://www.facebook.com/2298483380164521_2302438516435674"/>
    <hyperlink ref="AV51" r:id="rId540" display="https://www.facebook.com/2298483380164521_2302437343102458"/>
    <hyperlink ref="AV52" r:id="rId541" display="https://www.facebook.com/2298483380164521_2298523970160462"/>
    <hyperlink ref="AV53" r:id="rId542" display="https://www.facebook.com/2298483380164521_2302436496435876"/>
    <hyperlink ref="AV54" r:id="rId543" display="https://www.facebook.com/2298483380164521_2302431589769700"/>
    <hyperlink ref="AV55" r:id="rId544" display="https://www.facebook.com/2298483380164521_2302167766462749"/>
    <hyperlink ref="AV56" r:id="rId545" display="https://www.facebook.com/2298483380164521_2302428546436671"/>
    <hyperlink ref="AV57" r:id="rId546" display="https://www.facebook.com/2298483380164521_2302417933104399"/>
    <hyperlink ref="AV58" r:id="rId547" display="https://www.facebook.com/2298483380164521_2301706326508893"/>
    <hyperlink ref="AV59" r:id="rId548" display="https://www.facebook.com/2298483380164521_2299354040077455"/>
    <hyperlink ref="AV60" r:id="rId549" display="https://www.facebook.com/2298483380164521_2301629233183269"/>
    <hyperlink ref="AV61" r:id="rId550" display="https://www.facebook.com/2298483380164521_2301624659850393"/>
    <hyperlink ref="AV62" r:id="rId551" display="https://www.facebook.com/2298483380164521_2301514893194703"/>
    <hyperlink ref="AV63" r:id="rId552" display="https://www.facebook.com/2298483380164521_2301511709861688"/>
    <hyperlink ref="AV64" r:id="rId553" display="https://www.facebook.com/2298483380164521_2301378979874961"/>
    <hyperlink ref="AV65" r:id="rId554" display="https://www.facebook.com/2298483380164521_2301224813223711"/>
    <hyperlink ref="AV66" r:id="rId555" display="https://www.facebook.com/2298483380164521_2301220139890845"/>
    <hyperlink ref="AV67" r:id="rId556" display="https://www.facebook.com/2298483380164521_2301219589890900"/>
    <hyperlink ref="AV68" r:id="rId557" display="https://www.facebook.com/2298483380164521_2301214676558058"/>
    <hyperlink ref="AV69" r:id="rId558" display="https://www.facebook.com/2298483380164521_2301128173233375"/>
    <hyperlink ref="AV70" r:id="rId559" display="https://www.facebook.com/2298483380164521_2301119123234280"/>
    <hyperlink ref="AV71" r:id="rId560" display="https://www.facebook.com/2298483380164521_2300987923247400"/>
    <hyperlink ref="AV72" r:id="rId561" display="https://www.facebook.com/2298483380164521_2300971509915708"/>
    <hyperlink ref="AV73" r:id="rId562" display="https://www.facebook.com/2298483380164521_2300932073252985"/>
    <hyperlink ref="AV74" r:id="rId563" display="https://www.facebook.com/2298483380164521_2300918509921008"/>
    <hyperlink ref="AV75" r:id="rId564" display="https://www.facebook.com/2298483380164521_2300912373254955"/>
    <hyperlink ref="AV76" r:id="rId565" display="https://www.facebook.com/2298483380164521_2300850079927851"/>
    <hyperlink ref="AV77" r:id="rId566" display="https://www.facebook.com/2298483380164521_2300793296600196"/>
    <hyperlink ref="AV78" r:id="rId567" display="https://www.facebook.com/2298483380164521_2300420506637475"/>
    <hyperlink ref="AV79" r:id="rId568" display="https://www.facebook.com/2298483380164521_2300375839975275"/>
    <hyperlink ref="AV80" r:id="rId569" display="https://www.facebook.com/2298483380164521_2300264226653103"/>
    <hyperlink ref="AV81" r:id="rId570" display="https://www.facebook.com/2298483380164521_2300258406653685"/>
    <hyperlink ref="AV82" r:id="rId571" display="https://www.facebook.com/2298483380164521_2299558703390322"/>
    <hyperlink ref="AV83" r:id="rId572" display="https://www.facebook.com/2298483380164521_2300254313320761"/>
    <hyperlink ref="AV84" r:id="rId573" display="https://www.facebook.com/2298483380164521_2300252829987576"/>
    <hyperlink ref="AV85" r:id="rId574" display="https://www.facebook.com/2298483380164521_2300247716654754"/>
    <hyperlink ref="AV86" r:id="rId575" display="https://www.facebook.com/2298483380164521_2300152186664307"/>
    <hyperlink ref="AV87" r:id="rId576" display="https://www.facebook.com/2298483380164521_2300149869997872"/>
    <hyperlink ref="AV88" r:id="rId577" display="https://www.facebook.com/2298483380164521_2300146689998190"/>
    <hyperlink ref="AV89" r:id="rId578" display="https://www.facebook.com/2298483380164521_2300130596666466"/>
    <hyperlink ref="AV90" r:id="rId579" display="https://www.facebook.com/2298483380164521_2300126123333580"/>
    <hyperlink ref="AV91" r:id="rId580" display="https://www.facebook.com/2298483380164521_2300124736667052"/>
    <hyperlink ref="AV92" r:id="rId581" display="https://www.facebook.com/2298483380164521_2300116436667882"/>
    <hyperlink ref="AV93" r:id="rId582" display="https://www.facebook.com/2298483380164521_2300116003334592"/>
    <hyperlink ref="AV94" r:id="rId583" display="https://www.facebook.com/2298483380164521_2300113933334799"/>
    <hyperlink ref="AV95" r:id="rId584" display="https://www.facebook.com/2298483380164521_2300112583334934"/>
    <hyperlink ref="AV96" r:id="rId585" display="https://www.facebook.com/2298483380164521_2300072206672305"/>
    <hyperlink ref="AV97" r:id="rId586" display="https://www.facebook.com/2298483380164521_2300070393339153"/>
    <hyperlink ref="AV98" r:id="rId587" display="https://www.facebook.com/2298483380164521_2300011283345064"/>
    <hyperlink ref="AV99" r:id="rId588" display="https://www.facebook.com/2298483380164521_2300004136679112"/>
    <hyperlink ref="AV100" r:id="rId589" display="https://www.facebook.com/2298483380164521_2299988283347364"/>
    <hyperlink ref="AV101" r:id="rId590" display="https://www.facebook.com/2298483380164521_2299978483348344"/>
    <hyperlink ref="AV102" r:id="rId591" display="https://www.facebook.com/2298483380164521_2299975836681942"/>
    <hyperlink ref="AV103" r:id="rId592" display="https://www.facebook.com/2298483380164521_2299973196682206"/>
    <hyperlink ref="AV104" r:id="rId593" display="https://www.facebook.com/2298483380164521_2299963810016478"/>
    <hyperlink ref="AV105" r:id="rId594" display="https://www.facebook.com/2298483380164521_2299723883373804"/>
    <hyperlink ref="AV106" r:id="rId595" display="https://www.facebook.com/2298483380164521_2299717326707793"/>
    <hyperlink ref="AV107" r:id="rId596" display="https://www.facebook.com/2298483380164521_2299696316709894"/>
    <hyperlink ref="AV108" r:id="rId597" display="https://www.facebook.com/2298483380164521_2299624646717061"/>
    <hyperlink ref="AV109" r:id="rId598" display="https://www.facebook.com/2298483380164521_2299619950050864"/>
    <hyperlink ref="AV110" r:id="rId599" display="https://www.facebook.com/2298483380164521_2299584273387765"/>
    <hyperlink ref="AV111" r:id="rId600" display="https://www.facebook.com/2298483380164521_2299512476728278"/>
    <hyperlink ref="AV112" r:id="rId601" display="https://www.facebook.com/2298483380164521_2299509950061864"/>
    <hyperlink ref="AV113" r:id="rId602" display="https://www.facebook.com/2298483380164521_2299506520062207"/>
    <hyperlink ref="AV114" r:id="rId603" display="https://www.facebook.com/2298483380164521_2299239473422245"/>
    <hyperlink ref="AV115" r:id="rId604" display="https://www.facebook.com/2298483380164521_2298984100114449"/>
    <hyperlink ref="AV116" r:id="rId605" display="https://www.facebook.com/2298483380164521_2298983516781174"/>
    <hyperlink ref="AV117" r:id="rId606" display="https://www.facebook.com/2298483380164521_2298983203447872"/>
    <hyperlink ref="AV118" r:id="rId607" display="https://www.facebook.com/2298483380164521_2298982810114578"/>
    <hyperlink ref="AV119" r:id="rId608" display="https://www.facebook.com/2298483380164521_2298969563449236"/>
    <hyperlink ref="AV120" r:id="rId609" display="https://www.facebook.com/2298483380164521_2298966713449521"/>
    <hyperlink ref="AV121" r:id="rId610" display="https://www.facebook.com/2298483380164521_2298745963471596"/>
    <hyperlink ref="AV122" r:id="rId611" display="https://www.facebook.com/2298483380164521_2298716693474523"/>
    <hyperlink ref="AV123" r:id="rId612" display="https://www.facebook.com/2298483380164521_2298708956808630"/>
    <hyperlink ref="AV124" r:id="rId613" display="https://www.facebook.com/2298483380164521_2298674056812120"/>
    <hyperlink ref="AV125" r:id="rId614" display="https://www.facebook.com/2298483380164521_2298632753482917"/>
    <hyperlink ref="AV126" r:id="rId615" display="https://www.facebook.com/2298483380164521_2298624760150383"/>
    <hyperlink ref="AV127" r:id="rId616" display="https://www.facebook.com/2298483380164521_2298596406819885"/>
    <hyperlink ref="AV128" r:id="rId617" display="https://www.facebook.com/2298483380164521_2298554653490727"/>
    <hyperlink ref="AV129" r:id="rId618" display="https://www.facebook.com/2298483380164521_2298535640159295"/>
    <hyperlink ref="AV130" r:id="rId619" display="https://www.facebook.com/2298483380164521_2298487670164092"/>
    <hyperlink ref="AV131" r:id="rId620" display="https://www.facebook.com/2299938390019020_2307602752585917"/>
    <hyperlink ref="AV133" r:id="rId621" display="https://www.facebook.com/2299938390019020_2302067483139444"/>
    <hyperlink ref="AV134" r:id="rId622" display="https://www.facebook.com/2299938390019020_2300962836583242"/>
    <hyperlink ref="AV135" r:id="rId623" display="https://www.facebook.com/2299938390019020_2300925963253596"/>
    <hyperlink ref="AV136" r:id="rId624" display="https://www.facebook.com/2299938390019020_2300744569938402"/>
    <hyperlink ref="AV137" r:id="rId625" display="https://www.facebook.com/2301009853245207_2307601142586078"/>
    <hyperlink ref="AV139" r:id="rId626" display="https://www.facebook.com/2301009853245207_2306982565981269"/>
    <hyperlink ref="AV140" r:id="rId627" display="https://www.facebook.com/2301009853245207_2302319129780946"/>
    <hyperlink ref="AV141" r:id="rId628" display="https://www.facebook.com/2301009853245207_2305332332812959"/>
    <hyperlink ref="AV142" r:id="rId629" display="https://www.facebook.com/2301009853245207_2304686342877558"/>
    <hyperlink ref="AV143" r:id="rId630" display="https://www.facebook.com/2301009853245207_2304530202893172"/>
    <hyperlink ref="AV144" r:id="rId631" display="https://www.facebook.com/2301009853245207_2304459109566948"/>
    <hyperlink ref="AV145" r:id="rId632" display="https://www.facebook.com/2301009853245207_2303273889685470"/>
    <hyperlink ref="AV146" r:id="rId633" display="https://www.facebook.com/2301009853245207_2302528733093319"/>
    <hyperlink ref="AV147" r:id="rId634" display="https://www.facebook.com/2301009853245207_2302347586444767"/>
    <hyperlink ref="AV148" r:id="rId635" display="https://www.facebook.com/2301009853245207_2302340363112156"/>
    <hyperlink ref="AV149" r:id="rId636" display="https://www.facebook.com/2301009853245207_2302333859779473"/>
    <hyperlink ref="AV150" r:id="rId637" display="https://www.facebook.com/2301009853245207_2302230049789854"/>
    <hyperlink ref="AV151" r:id="rId638" display="https://www.facebook.com/2301009853245207_2301276293218563"/>
    <hyperlink ref="AV152" r:id="rId639" display="https://www.facebook.com/2301009853245207_2302226303123562"/>
    <hyperlink ref="AV153" r:id="rId640" display="https://www.facebook.com/2301009853245207_2302223969790462"/>
    <hyperlink ref="AV154" r:id="rId641" display="https://www.facebook.com/2301009853245207_2302053829807476"/>
    <hyperlink ref="AV155" r:id="rId642" display="https://www.facebook.com/2301009853245207_2301949836484542"/>
    <hyperlink ref="AV156" r:id="rId643" display="https://www.facebook.com/2301009853245207_2301108473235345"/>
    <hyperlink ref="AV157" r:id="rId644" display="https://www.facebook.com/2301009853245207_2301864706493055"/>
    <hyperlink ref="AV158" r:id="rId645" display="https://www.facebook.com/2301009853245207_2301861199826739"/>
    <hyperlink ref="AV159" r:id="rId646" display="https://www.facebook.com/2301009853245207_2301776409835218"/>
    <hyperlink ref="AV160" r:id="rId647" display="https://www.facebook.com/2301009853245207_2301743959838463"/>
    <hyperlink ref="AV161" r:id="rId648" display="https://www.facebook.com/2301009853245207_2301738283172364"/>
    <hyperlink ref="AV162" r:id="rId649" display="https://www.facebook.com/2301009853245207_2301725659840293"/>
    <hyperlink ref="AV163" r:id="rId650" display="https://www.facebook.com/2301009853245207_2301720573174135"/>
    <hyperlink ref="AV164" r:id="rId651" display="https://www.facebook.com/2301009853245207_2301642966515229"/>
    <hyperlink ref="AV165" r:id="rId652" display="https://www.facebook.com/2301009853245207_2301613999851459"/>
    <hyperlink ref="AV166" r:id="rId653" display="https://www.facebook.com/2301009853245207_2301487873197405"/>
    <hyperlink ref="AV167" r:id="rId654" display="https://www.facebook.com/2301009853245207_2301483613197831"/>
    <hyperlink ref="AV168" r:id="rId655" display="https://www.facebook.com/2301009853245207_2301069936572532"/>
    <hyperlink ref="AV169" r:id="rId656" display="https://www.facebook.com/2301009853245207_2301482256531300"/>
    <hyperlink ref="AV170" r:id="rId657" display="https://www.facebook.com/2301009853245207_2301400573206135"/>
    <hyperlink ref="AV171" r:id="rId658" display="https://www.facebook.com/2301009853245207_2301397476539778"/>
    <hyperlink ref="AV172" r:id="rId659" display="https://www.facebook.com/2301009853245207_2301393526540173"/>
    <hyperlink ref="AV173" r:id="rId660" display="https://www.facebook.com/2301009853245207_2301390383207154"/>
    <hyperlink ref="AV174" r:id="rId661" display="https://www.facebook.com/2301009853245207_2301321649880694"/>
    <hyperlink ref="AV175" r:id="rId662" display="https://www.facebook.com/2301009853245207_2301318519881007"/>
    <hyperlink ref="AV176" r:id="rId663" display="https://www.facebook.com/2301009853245207_2301237033222489"/>
    <hyperlink ref="AV177" r:id="rId664" display="https://www.facebook.com/2301009853245207_2301169943229198"/>
    <hyperlink ref="AV178" r:id="rId665" display="https://www.facebook.com/2301009853245207_2301084809904378"/>
    <hyperlink ref="AV179" r:id="rId666" display="https://www.facebook.com/2301009853245207_2301082223237970"/>
    <hyperlink ref="AV180" r:id="rId667" display="https://www.facebook.com/2301009853245207_2301070973239095"/>
    <hyperlink ref="AV181" r:id="rId668" display="https://www.facebook.com/2301009853245207_2301026949910164"/>
    <hyperlink ref="AV182" r:id="rId669" display="https://www.facebook.com/2301009853245207_2301012309911628"/>
    <hyperlink ref="AV183" r:id="rId670" display="https://www.facebook.com/2302891846390341_2305702379442621"/>
    <hyperlink ref="AV185" r:id="rId671" display="https://www.facebook.com/2302891846390341_2305666142779578"/>
    <hyperlink ref="AV186" r:id="rId672" display="https://www.facebook.com/2302891846390341_2305587762787416"/>
    <hyperlink ref="AV187" r:id="rId673" display="https://www.facebook.com/2302891846390341_2304685822877610"/>
    <hyperlink ref="AV188" r:id="rId674" display="https://www.facebook.com/2302891846390341_2304404442905748"/>
    <hyperlink ref="AV189" r:id="rId675" display="https://www.facebook.com/2302891846390341_2304196472926545"/>
    <hyperlink ref="AV190" r:id="rId676" display="https://www.facebook.com/2302891846390341_2304392609573598"/>
    <hyperlink ref="AV191" r:id="rId677" display="https://www.facebook.com/2302891846390341_2304379689574890"/>
    <hyperlink ref="AV192" r:id="rId678" display="https://www.facebook.com/2302891846390341_2304062472939945"/>
    <hyperlink ref="AV193" r:id="rId679" display="https://www.facebook.com/2302891846390341_2304377132908479"/>
    <hyperlink ref="AV194" r:id="rId680" display="https://www.facebook.com/2302891846390341_2304148462931346"/>
    <hyperlink ref="AV195" r:id="rId681" display="https://www.facebook.com/2302891846390341_2303706336308892"/>
    <hyperlink ref="AV196" r:id="rId682" display="https://www.facebook.com/2302891846390341_2303685756310950"/>
    <hyperlink ref="AV197" r:id="rId683" display="https://www.facebook.com/2302891846390341_2303569696322556"/>
    <hyperlink ref="AV198" r:id="rId684" display="https://www.facebook.com/2302891846390341_2303491089663750"/>
    <hyperlink ref="AV199" r:id="rId685" display="https://www.facebook.com/2302891846390341_2303021579710701"/>
    <hyperlink ref="AV200" r:id="rId686" display="https://www.facebook.com/2302891846390341_2303005843045608"/>
    <hyperlink ref="AV201" r:id="rId687" display="https://www.facebook.com/2302891846390341_2302937259719133"/>
    <hyperlink ref="AV202" r:id="rId688" display="https://www.facebook.com/2302891846390341_2302898073056385"/>
    <hyperlink ref="AV203" r:id="rId689" display="https://www.facebook.com/2302891846390341_2302895629723296"/>
    <hyperlink ref="AV204" r:id="rId690" display="https://www.facebook.com/2302891846390341_2302894673056725"/>
    <hyperlink ref="AV205" r:id="rId691" display="https://www.facebook.com/2304131649599694_2307853965894129"/>
    <hyperlink ref="AV207" r:id="rId692" display="https://www.facebook.com/2304131649599694_2306908482655344"/>
    <hyperlink ref="AV208" r:id="rId693" display="https://www.facebook.com/2304131649599694_2306112876068238"/>
    <hyperlink ref="AV209" r:id="rId694" display="https://www.facebook.com/2304131649599694_2306110409401818"/>
    <hyperlink ref="AV210" r:id="rId695" display="https://www.facebook.com/2304131649599694_2306036269409232"/>
    <hyperlink ref="AV211" r:id="rId696" display="https://www.facebook.com/2304131649599694_2304586842887508"/>
    <hyperlink ref="AV212" r:id="rId697" display="https://www.facebook.com/2304131649599694_2305829609429898"/>
    <hyperlink ref="AV213" r:id="rId698" display="https://www.facebook.com/2304131649599694_2305253019487557"/>
    <hyperlink ref="AV214" r:id="rId699" display="https://www.facebook.com/2304131649599694_2305666342779558"/>
    <hyperlink ref="AV215" r:id="rId700" display="https://www.facebook.com/2304131649599694_2305592276120298"/>
    <hyperlink ref="AV216" r:id="rId701" display="https://www.facebook.com/2304131649599694_2305510806128445"/>
    <hyperlink ref="AV217" r:id="rId702" display="https://www.facebook.com/2304131649599694_2305447779468081"/>
    <hyperlink ref="AV218" r:id="rId703" display="https://www.facebook.com/2304131649599694_2304366602909532"/>
    <hyperlink ref="AV219" r:id="rId704" display="https://www.facebook.com/2304131649599694_2305245256155000"/>
    <hyperlink ref="AV220" r:id="rId705" display="https://www.facebook.com/2304131649599694_2305222262823966"/>
    <hyperlink ref="AV221" r:id="rId706" display="https://www.facebook.com/2304131649599694_2305218079491051"/>
    <hyperlink ref="AV222" r:id="rId707" display="https://www.facebook.com/2304131649599694_2304201889592670"/>
    <hyperlink ref="AV223" r:id="rId708" display="https://www.facebook.com/2304131649599694_2305182452827947"/>
    <hyperlink ref="AV224" r:id="rId709" display="https://www.facebook.com/2304131649599694_2305142696165256"/>
    <hyperlink ref="AV225" r:id="rId710" display="https://www.facebook.com/2304131649599694_2304752262870966"/>
    <hyperlink ref="AV226" r:id="rId711" display="https://www.facebook.com/2304131649599694_2304738069539052"/>
    <hyperlink ref="AV227" r:id="rId712" display="https://www.facebook.com/2304131649599694_2304714236208102"/>
    <hyperlink ref="AV228" r:id="rId713" display="https://www.facebook.com/2304131649599694_2304702692875923"/>
    <hyperlink ref="AV229" r:id="rId714" display="https://www.facebook.com/2304131649599694_2304684639544395"/>
    <hyperlink ref="AV230" r:id="rId715" display="https://www.facebook.com/2304131649599694_2304545212891671"/>
    <hyperlink ref="AV231" r:id="rId716" display="https://www.facebook.com/2304131649599694_2304458909566968"/>
    <hyperlink ref="AV232" r:id="rId717" display="https://www.facebook.com/2304131649599694_2304398859572973"/>
    <hyperlink ref="AV233" r:id="rId718" display="https://www.facebook.com/2304131649599694_2304384686241057"/>
    <hyperlink ref="AV234" r:id="rId719" display="https://www.facebook.com/2304131649599694_2304235636255962"/>
    <hyperlink ref="AV235" r:id="rId720" display="https://www.facebook.com/2304131649599694_2304230929589766"/>
    <hyperlink ref="AV236" r:id="rId721" display="https://www.facebook.com/2304131649599694_2304179526261573"/>
    <hyperlink ref="AV237" r:id="rId722" display="https://www.facebook.com/2304131649599694_2304173676262158"/>
    <hyperlink ref="AV238" r:id="rId723" display="https://www.facebook.com/2305804652765727_2307107955968730"/>
    <hyperlink ref="AV240" r:id="rId724" display="https://www.facebook.com/2305804652765727_2306967835982742"/>
    <hyperlink ref="AV241" r:id="rId725" display="https://www.facebook.com/2305804652765727_2306588636020662"/>
    <hyperlink ref="AV242" r:id="rId726" display="https://www.facebook.com/2305804652765727_2306966322649560"/>
    <hyperlink ref="AV243" r:id="rId727" display="https://www.facebook.com/2305804652765727_2306842382661954"/>
    <hyperlink ref="AV244" r:id="rId728" display="https://www.facebook.com/2305804652765727_2306792862666906"/>
    <hyperlink ref="AV245" r:id="rId729" display="https://www.facebook.com/2305804652765727_2306792922666900"/>
    <hyperlink ref="AV246" r:id="rId730" display="https://www.facebook.com/2305804652765727_2306731099339749"/>
    <hyperlink ref="AV247" r:id="rId731" display="https://www.facebook.com/2305804652765727_2306706249342234"/>
    <hyperlink ref="AV248" r:id="rId732" display="https://www.facebook.com/2305804652765727_2306683499344509"/>
    <hyperlink ref="AV249" r:id="rId733" display="https://www.facebook.com/2305804652765727_2306679156011610"/>
    <hyperlink ref="AV250" r:id="rId734" display="https://www.facebook.com/2305804652765727_2306679039344955"/>
    <hyperlink ref="AV251" r:id="rId735" display="https://www.facebook.com/2305804652765727_2306600466019479"/>
    <hyperlink ref="AV252" r:id="rId736" display="https://www.facebook.com/2305804652765727_2306209066058619"/>
    <hyperlink ref="AV253" r:id="rId737" display="https://www.facebook.com/2305804652765727_2306187842727408"/>
    <hyperlink ref="AV254" r:id="rId738" display="https://www.facebook.com/2305804652765727_2306076372738555"/>
    <hyperlink ref="AV255" r:id="rId739" display="https://www.facebook.com/2305804652765727_2306102052735987"/>
    <hyperlink ref="AV256" r:id="rId740" display="https://www.facebook.com/2305804652765727_2305868559426003"/>
    <hyperlink ref="AV257" r:id="rId741" display="https://www.facebook.com/2305804652765727_2306100722736120"/>
    <hyperlink ref="AV258" r:id="rId742" display="https://www.facebook.com/2305804652765727_2305989409413918"/>
    <hyperlink ref="AV259" r:id="rId743" display="https://www.facebook.com/2305804652765727_2305987616080764"/>
    <hyperlink ref="AV260" r:id="rId744" display="https://www.facebook.com/2305804652765727_2305978122748380"/>
    <hyperlink ref="AV261" r:id="rId745" display="https://www.facebook.com/2305804652765727_2305920879420771"/>
    <hyperlink ref="AV262" r:id="rId746" display="https://www.facebook.com/2306787926000733_2307234842622708"/>
    <hyperlink ref="AV264" r:id="rId747" display="https://www.facebook.com/2306787926000733_2307157359297123"/>
    <hyperlink ref="AV265" r:id="rId748" display="https://www.facebook.com/2306787926000733_2307156282630564"/>
    <hyperlink ref="AV266" r:id="rId749" display="https://www.facebook.com/2306787926000733_2307153515964174"/>
    <hyperlink ref="AV267" r:id="rId750" display="https://www.facebook.com/2306787926000733_2307132902632902"/>
    <hyperlink ref="AV268" r:id="rId751" display="https://www.facebook.com/2306787926000733_2307131315966394"/>
    <hyperlink ref="AV269" r:id="rId752" display="https://www.facebook.com/2306787926000733_2307124212633771"/>
    <hyperlink ref="AV270" r:id="rId753" display="https://www.facebook.com/2306787926000733_2307111382635054"/>
    <hyperlink ref="AV271" r:id="rId754" display="https://www.facebook.com/2306787926000733_2307109765968549"/>
    <hyperlink ref="AV272" r:id="rId755" display="https://www.facebook.com/2306787926000733_2307107165968809"/>
    <hyperlink ref="AV273" r:id="rId756" display="https://www.facebook.com/2306787926000733_2307104545969071"/>
    <hyperlink ref="AV274" r:id="rId757" display="https://www.facebook.com/2306787926000733_2307101039302755"/>
    <hyperlink ref="AV275" r:id="rId758" display="https://www.facebook.com/2306787926000733_2307097415969784"/>
    <hyperlink ref="AV276" r:id="rId759" display="https://www.facebook.com/2306787926000733_2307094345970091"/>
    <hyperlink ref="AV277" r:id="rId760" display="https://www.facebook.com/2306787926000733_2307091585970367"/>
    <hyperlink ref="AV278" r:id="rId761" display="https://www.facebook.com/2306787926000733_2307087429304116"/>
    <hyperlink ref="AV279" r:id="rId762" display="https://www.facebook.com/2306787926000733_2307080739304785"/>
    <hyperlink ref="AV280" r:id="rId763" display="https://www.facebook.com/2306787926000733_2306836219329237"/>
    <hyperlink ref="AV281" r:id="rId764" display="https://www.facebook.com/2306787926000733_2307058755973650"/>
    <hyperlink ref="AV282" r:id="rId765" display="https://www.facebook.com/2306787926000733_2307052589307600"/>
    <hyperlink ref="AV283" r:id="rId766" display="https://www.facebook.com/2306787926000733_2307023582643834"/>
    <hyperlink ref="AV284" r:id="rId767" display="https://www.facebook.com/2306787926000733_2307020502644142"/>
    <hyperlink ref="AV285" r:id="rId768" display="https://www.facebook.com/2306787926000733_2307009755978550"/>
    <hyperlink ref="AV286" r:id="rId769" display="https://www.facebook.com/2306787926000733_2307000002646192"/>
    <hyperlink ref="AV287" r:id="rId770" display="https://www.facebook.com/2306787926000733_2306999959312863"/>
    <hyperlink ref="AV288" r:id="rId771" display="https://www.facebook.com/2306787926000733_2306997422646450"/>
    <hyperlink ref="AV289" r:id="rId772" display="https://www.facebook.com/2306787926000733_2306995219313337"/>
    <hyperlink ref="AV290" r:id="rId773" display="https://www.facebook.com/2306787926000733_2306994429313416"/>
    <hyperlink ref="AV291" r:id="rId774" display="https://www.facebook.com/2306787926000733_2306820602664132"/>
    <hyperlink ref="AV292" r:id="rId775" display="https://www.facebook.com/2306787926000733_2306987899314069"/>
    <hyperlink ref="AV293" r:id="rId776" display="https://www.facebook.com/2306787926000733_2306983802647812"/>
    <hyperlink ref="AV294" r:id="rId777" display="https://www.facebook.com/2306787926000733_2306980582648134"/>
    <hyperlink ref="AV295" r:id="rId778" display="https://www.facebook.com/2306787926000733_2306978395981686"/>
    <hyperlink ref="AV296" r:id="rId779" display="https://www.facebook.com/2306787926000733_2306977889315070"/>
    <hyperlink ref="AV297" r:id="rId780" display="https://www.facebook.com/2306787926000733_2306977362648456"/>
    <hyperlink ref="AV298" r:id="rId781" display="https://www.facebook.com/2306787926000733_2306977325981793"/>
    <hyperlink ref="AV299" r:id="rId782" display="https://www.facebook.com/2306787926000733_2306971359315723"/>
    <hyperlink ref="AV300" r:id="rId783" display="https://www.facebook.com/2306787926000733_2306969762649216"/>
    <hyperlink ref="AV301" r:id="rId784" display="https://www.facebook.com/2306787926000733_2306968822649310"/>
    <hyperlink ref="AV302" r:id="rId785" display="https://www.facebook.com/2306787926000733_2306962212649971"/>
    <hyperlink ref="AV303" r:id="rId786" display="https://www.facebook.com/2306787926000733_2306967355982790"/>
    <hyperlink ref="AV304" r:id="rId787" display="https://www.facebook.com/2306787926000733_2306962982649894"/>
    <hyperlink ref="AV305" r:id="rId788" display="https://www.facebook.com/2306787926000733_2306961339316725"/>
    <hyperlink ref="AV306" r:id="rId789" display="https://www.facebook.com/2306787926000733_2306939782652214"/>
    <hyperlink ref="AV307" r:id="rId790" display="https://www.facebook.com/2306787926000733_2306933412652851"/>
    <hyperlink ref="AV308" r:id="rId791" display="https://www.facebook.com/2306787926000733_2306916495987876"/>
    <hyperlink ref="AV309" r:id="rId792" display="https://www.facebook.com/2306787926000733_2306915995987926"/>
    <hyperlink ref="AV310" r:id="rId793" display="https://www.facebook.com/2306787926000733_2306913192654873"/>
    <hyperlink ref="AV311" r:id="rId794" display="https://www.facebook.com/2306787926000733_2306911492655043"/>
    <hyperlink ref="AV312" r:id="rId795" display="https://www.facebook.com/2306787926000733_2306824625997063"/>
    <hyperlink ref="AV313" r:id="rId796" display="https://www.facebook.com/2306787926000733_2306902135989312"/>
    <hyperlink ref="AV314" r:id="rId797" display="https://www.facebook.com/2306787926000733_2306900225989503"/>
    <hyperlink ref="AV315" r:id="rId798" display="https://www.facebook.com/2306787926000733_2306899155989610"/>
    <hyperlink ref="AV316" r:id="rId799" display="https://www.facebook.com/2306787926000733_2306898385989687"/>
    <hyperlink ref="AV317" r:id="rId800" display="https://www.facebook.com/2306787926000733_2306896329323226"/>
    <hyperlink ref="AV318" r:id="rId801" display="https://www.facebook.com/2306787926000733_2306889485990577"/>
    <hyperlink ref="AV319" r:id="rId802" display="https://www.facebook.com/2306787926000733_2306888775990648"/>
    <hyperlink ref="AV320" r:id="rId803" display="https://www.facebook.com/2306787926000733_2306884549324404"/>
    <hyperlink ref="AV321" r:id="rId804" display="https://www.facebook.com/2306787926000733_2306883915991134"/>
    <hyperlink ref="AV322" r:id="rId805" display="https://www.facebook.com/2306787926000733_2306878922658300"/>
    <hyperlink ref="AV323" r:id="rId806" display="https://www.facebook.com/2306787926000733_2306878395991686"/>
    <hyperlink ref="AV324" r:id="rId807" display="https://www.facebook.com/2306787926000733_2306854039327455"/>
    <hyperlink ref="AV325" r:id="rId808" display="https://www.facebook.com/2306787926000733_2306852522660940"/>
    <hyperlink ref="AV326" r:id="rId809" display="https://www.facebook.com/2306787926000733_2306846122661580"/>
    <hyperlink ref="AV327" r:id="rId810" display="https://www.facebook.com/2306787926000733_2306845609328298"/>
    <hyperlink ref="AV328" r:id="rId811" display="https://www.facebook.com/2306787926000733_2306844662661726"/>
    <hyperlink ref="AV329" r:id="rId812" display="https://www.facebook.com/2306787926000733_2306844195995106"/>
    <hyperlink ref="AV330" r:id="rId813" display="https://www.facebook.com/2306787926000733_2306844062661786"/>
    <hyperlink ref="AV331" r:id="rId814" display="https://www.facebook.com/2306787926000733_2306842952661897"/>
    <hyperlink ref="AV332" r:id="rId815" display="https://www.facebook.com/2306787926000733_2306842815995244"/>
    <hyperlink ref="AV333" r:id="rId816" display="https://www.facebook.com/2306787926000733_2306842415995284"/>
    <hyperlink ref="AV334" r:id="rId817" display="https://www.facebook.com/2306787926000733_2306841822662010"/>
    <hyperlink ref="AV335" r:id="rId818" display="https://www.facebook.com/2306787926000733_2306841172662075"/>
    <hyperlink ref="AV336" r:id="rId819" display="https://www.facebook.com/2306787926000733_2306840619328797"/>
    <hyperlink ref="AV337" r:id="rId820" display="https://www.facebook.com/2306787926000733_2306840052662187"/>
    <hyperlink ref="AV338" r:id="rId821" display="https://www.facebook.com/2306787926000733_2306837785995747"/>
    <hyperlink ref="AV339" r:id="rId822" display="https://www.facebook.com/2306787926000733_2306837522662440"/>
    <hyperlink ref="AV340" r:id="rId823" display="https://www.facebook.com/2306787926000733_2306836232662569"/>
    <hyperlink ref="AV341" r:id="rId824" display="https://www.facebook.com/2306787926000733_2306832242662968"/>
    <hyperlink ref="AV342" r:id="rId825" display="https://www.facebook.com/2306787926000733_2306831679329691"/>
    <hyperlink ref="AV343" r:id="rId826" display="https://www.facebook.com/2306787926000733_2306829622663230"/>
    <hyperlink ref="AV344" r:id="rId827" display="https://www.facebook.com/2306787926000733_2306829532663239"/>
    <hyperlink ref="AV345" r:id="rId828" display="https://www.facebook.com/2306787926000733_2306829255996600"/>
    <hyperlink ref="AV346" r:id="rId829" display="https://www.facebook.com/2306787926000733_2306828632663329"/>
    <hyperlink ref="AV347" r:id="rId830" display="https://www.facebook.com/2306787926000733_2306791369333722"/>
    <hyperlink ref="AV348" r:id="rId831" display="https://www.facebook.com/2306787926000733_2306828392663353"/>
    <hyperlink ref="AV349" r:id="rId832" display="https://www.facebook.com/2306787926000733_2306828202663372"/>
    <hyperlink ref="AV350" r:id="rId833" display="https://www.facebook.com/2306787926000733_2306827342663458"/>
    <hyperlink ref="AV351" r:id="rId834" display="https://www.facebook.com/2306787926000733_2306825665996959"/>
    <hyperlink ref="AV352" r:id="rId835" display="https://www.facebook.com/2306787926000733_2306825405996985"/>
    <hyperlink ref="AV353" r:id="rId836" display="https://www.facebook.com/2306787926000733_2306823845997141"/>
    <hyperlink ref="AV354" r:id="rId837" display="https://www.facebook.com/2306787926000733_2306822202663972"/>
    <hyperlink ref="AV355" r:id="rId838" display="https://www.facebook.com/2306787926000733_2306820935997432"/>
    <hyperlink ref="AV356" r:id="rId839" display="https://www.facebook.com/2306787926000733_2306799349332924"/>
    <hyperlink ref="AV357" r:id="rId840" display="https://www.facebook.com/2306787926000733_2306796769333182"/>
    <hyperlink ref="AV358" r:id="rId841" display="https://www.facebook.com/2307202039292655_2308261399186719"/>
    <hyperlink ref="AV359" r:id="rId842" display="https://www.facebook.com/2307202039292655_2307465005933025"/>
    <hyperlink ref="AV361" r:id="rId843" display="https://www.facebook.com/2307202039292655_2308260185853507"/>
    <hyperlink ref="AV362" r:id="rId844" display="https://www.facebook.com/2307202039292655_2307652542580938"/>
    <hyperlink ref="AV363" r:id="rId845" display="https://www.facebook.com/2307202039292655_2308218032524389"/>
    <hyperlink ref="AV364" r:id="rId846" display="https://www.facebook.com/2307202039292655_2308217832524409"/>
    <hyperlink ref="AV365" r:id="rId847" display="https://www.facebook.com/2307202039292655_2307407472605445"/>
    <hyperlink ref="AV366" r:id="rId848" display="https://www.facebook.com/2307202039292655_2308020615877464"/>
    <hyperlink ref="AV367" r:id="rId849" display="https://www.facebook.com/2307202039292655_2307999322546260"/>
    <hyperlink ref="AV368" r:id="rId850" display="https://www.facebook.com/2307202039292655_2307953215884204"/>
    <hyperlink ref="AV369" r:id="rId851" display="https://www.facebook.com/2307202039292655_2307867715892754"/>
    <hyperlink ref="AV370" r:id="rId852" display="https://www.facebook.com/2307202039292655_2307267259286133"/>
    <hyperlink ref="AV371" r:id="rId853" display="https://www.facebook.com/2307202039292655_2307853389227520"/>
    <hyperlink ref="AV372" r:id="rId854" display="https://www.facebook.com/2307202039292655_2307700032576189"/>
    <hyperlink ref="AV373" r:id="rId855" display="https://www.facebook.com/2307202039292655_2307615099251349"/>
    <hyperlink ref="AV374" r:id="rId856" display="https://www.facebook.com/2307202039292655_2307614855918040"/>
    <hyperlink ref="AV375" r:id="rId857" display="https://www.facebook.com/2307202039292655_2307480245931501"/>
    <hyperlink ref="AV376" r:id="rId858" display="https://www.facebook.com/2307202039292655_2307436682602524"/>
    <hyperlink ref="AV377" r:id="rId859" display="https://www.facebook.com/2307202039292655_2307431809269678"/>
    <hyperlink ref="AV378" r:id="rId860" display="https://www.facebook.com/2307202039292655_2307400072606185"/>
    <hyperlink ref="AV379" r:id="rId861" display="https://www.facebook.com/2307202039292655_2307340115945514"/>
    <hyperlink ref="AV380" r:id="rId862" display="https://www.facebook.com/2307202039292655_2307316132614579"/>
    <hyperlink ref="AV381" r:id="rId863" display="https://www.facebook.com/2307202039292655_2307235905955935"/>
    <hyperlink ref="AV382" r:id="rId864" display="https://www.facebook.com/2308139495865576_2308217202524472"/>
    <hyperlink ref="AV383" r:id="rId865" display="https://www.facebook.com/2308139495865576_2308203525859173"/>
    <hyperlink ref="AV385" r:id="rId866" display="https://www.facebook.com/2308139495865576_2308216182524574"/>
    <hyperlink ref="AV386" r:id="rId867" display="https://www.facebook.com/2308139495865576_2308215455857980"/>
    <hyperlink ref="AV387" r:id="rId868" display="https://www.facebook.com/2308139495865576_2308176622528530"/>
    <hyperlink ref="AV388" r:id="rId869" display="https://www.facebook.com/2308139495865576_2308165552529637"/>
  </hyperlinks>
  <printOptions/>
  <pageMargins left="0.7" right="0.7" top="0.75" bottom="0.75" header="0.3" footer="0.3"/>
  <pageSetup horizontalDpi="600" verticalDpi="600" orientation="portrait" r:id="rId873"/>
  <legacyDrawing r:id="rId871"/>
  <tableParts>
    <tablePart r:id="rId8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2472</v>
      </c>
      <c r="Z2" s="53" t="s">
        <v>2473</v>
      </c>
      <c r="AA2" s="53" t="s">
        <v>2474</v>
      </c>
      <c r="AB2" s="53" t="s">
        <v>2475</v>
      </c>
      <c r="AC2" s="53" t="s">
        <v>2476</v>
      </c>
      <c r="AD2" s="53" t="s">
        <v>2477</v>
      </c>
      <c r="AE2" s="53" t="s">
        <v>2478</v>
      </c>
      <c r="AF2" s="53" t="s">
        <v>2479</v>
      </c>
      <c r="AG2" s="53" t="s">
        <v>2482</v>
      </c>
      <c r="AH2" s="13" t="s">
        <v>2505</v>
      </c>
      <c r="AI2" s="13" t="s">
        <v>2517</v>
      </c>
      <c r="AJ2" s="13" t="s">
        <v>2531</v>
      </c>
      <c r="AK2" s="13" t="s">
        <v>2543</v>
      </c>
      <c r="AL2" s="13" t="s">
        <v>2609</v>
      </c>
    </row>
    <row r="3" spans="1:38" ht="15">
      <c r="A3" s="87" t="s">
        <v>1500</v>
      </c>
      <c r="B3" s="67" t="s">
        <v>1510</v>
      </c>
      <c r="C3" s="67" t="s">
        <v>56</v>
      </c>
      <c r="D3" s="103"/>
      <c r="E3" s="102"/>
      <c r="F3" s="104" t="s">
        <v>3178</v>
      </c>
      <c r="G3" s="105"/>
      <c r="H3" s="105"/>
      <c r="I3" s="106">
        <v>3</v>
      </c>
      <c r="J3" s="107"/>
      <c r="K3" s="48">
        <v>107</v>
      </c>
      <c r="L3" s="48">
        <v>156</v>
      </c>
      <c r="M3" s="48">
        <v>0</v>
      </c>
      <c r="N3" s="48">
        <v>156</v>
      </c>
      <c r="O3" s="48">
        <v>1</v>
      </c>
      <c r="P3" s="49">
        <v>0</v>
      </c>
      <c r="Q3" s="49">
        <v>0</v>
      </c>
      <c r="R3" s="48">
        <v>1</v>
      </c>
      <c r="S3" s="48">
        <v>0</v>
      </c>
      <c r="T3" s="48">
        <v>107</v>
      </c>
      <c r="U3" s="48">
        <v>156</v>
      </c>
      <c r="V3" s="48">
        <v>4</v>
      </c>
      <c r="W3" s="49">
        <v>2.057298</v>
      </c>
      <c r="X3" s="49">
        <v>0.013666020102274731</v>
      </c>
      <c r="Y3" s="48">
        <v>91</v>
      </c>
      <c r="Z3" s="49">
        <v>3.6901865369018654</v>
      </c>
      <c r="AA3" s="48">
        <v>136</v>
      </c>
      <c r="AB3" s="49">
        <v>5.51500405515004</v>
      </c>
      <c r="AC3" s="48">
        <v>0</v>
      </c>
      <c r="AD3" s="49">
        <v>0</v>
      </c>
      <c r="AE3" s="48">
        <v>2239</v>
      </c>
      <c r="AF3" s="49">
        <v>90.7948094079481</v>
      </c>
      <c r="AG3" s="48">
        <v>2466</v>
      </c>
      <c r="AH3" s="80"/>
      <c r="AI3" s="80"/>
      <c r="AJ3" s="80"/>
      <c r="AK3" s="114" t="s">
        <v>2544</v>
      </c>
      <c r="AL3" s="114" t="s">
        <v>3216</v>
      </c>
    </row>
    <row r="4" spans="1:38" ht="15">
      <c r="A4" s="126" t="s">
        <v>1501</v>
      </c>
      <c r="B4" s="67" t="s">
        <v>1511</v>
      </c>
      <c r="C4" s="67" t="s">
        <v>56</v>
      </c>
      <c r="D4" s="109"/>
      <c r="E4" s="108"/>
      <c r="F4" s="110" t="s">
        <v>3343</v>
      </c>
      <c r="G4" s="111"/>
      <c r="H4" s="111"/>
      <c r="I4" s="112">
        <v>4</v>
      </c>
      <c r="J4" s="113"/>
      <c r="K4" s="48">
        <v>96</v>
      </c>
      <c r="L4" s="48">
        <v>166</v>
      </c>
      <c r="M4" s="48">
        <v>0</v>
      </c>
      <c r="N4" s="48">
        <v>166</v>
      </c>
      <c r="O4" s="48">
        <v>1</v>
      </c>
      <c r="P4" s="49">
        <v>0</v>
      </c>
      <c r="Q4" s="49">
        <v>0</v>
      </c>
      <c r="R4" s="48">
        <v>1</v>
      </c>
      <c r="S4" s="48">
        <v>0</v>
      </c>
      <c r="T4" s="48">
        <v>96</v>
      </c>
      <c r="U4" s="48">
        <v>166</v>
      </c>
      <c r="V4" s="48">
        <v>2</v>
      </c>
      <c r="W4" s="49">
        <v>1.943359</v>
      </c>
      <c r="X4" s="49">
        <v>0.018092105263157895</v>
      </c>
      <c r="Y4" s="48">
        <v>155</v>
      </c>
      <c r="Z4" s="49">
        <v>2.8440366972477062</v>
      </c>
      <c r="AA4" s="48">
        <v>248</v>
      </c>
      <c r="AB4" s="49">
        <v>4.5504587155963305</v>
      </c>
      <c r="AC4" s="48">
        <v>0</v>
      </c>
      <c r="AD4" s="49">
        <v>0</v>
      </c>
      <c r="AE4" s="48">
        <v>5047</v>
      </c>
      <c r="AF4" s="49">
        <v>92.60550458715596</v>
      </c>
      <c r="AG4" s="48">
        <v>5450</v>
      </c>
      <c r="AH4" s="80"/>
      <c r="AI4" s="80"/>
      <c r="AJ4" s="80"/>
      <c r="AK4" s="114" t="s">
        <v>3202</v>
      </c>
      <c r="AL4" s="114" t="s">
        <v>3217</v>
      </c>
    </row>
    <row r="5" spans="1:38" ht="15">
      <c r="A5" s="126" t="s">
        <v>1502</v>
      </c>
      <c r="B5" s="67" t="s">
        <v>1512</v>
      </c>
      <c r="C5" s="67" t="s">
        <v>56</v>
      </c>
      <c r="D5" s="109"/>
      <c r="E5" s="108"/>
      <c r="F5" s="110" t="s">
        <v>3344</v>
      </c>
      <c r="G5" s="111"/>
      <c r="H5" s="111"/>
      <c r="I5" s="112">
        <v>5</v>
      </c>
      <c r="J5" s="113"/>
      <c r="K5" s="48">
        <v>46</v>
      </c>
      <c r="L5" s="48">
        <v>61</v>
      </c>
      <c r="M5" s="48">
        <v>0</v>
      </c>
      <c r="N5" s="48">
        <v>61</v>
      </c>
      <c r="O5" s="48">
        <v>1</v>
      </c>
      <c r="P5" s="49">
        <v>0</v>
      </c>
      <c r="Q5" s="49">
        <v>0</v>
      </c>
      <c r="R5" s="48">
        <v>1</v>
      </c>
      <c r="S5" s="48">
        <v>0</v>
      </c>
      <c r="T5" s="48">
        <v>46</v>
      </c>
      <c r="U5" s="48">
        <v>61</v>
      </c>
      <c r="V5" s="48">
        <v>2</v>
      </c>
      <c r="W5" s="49">
        <v>1.899811</v>
      </c>
      <c r="X5" s="49">
        <v>0.028985507246376812</v>
      </c>
      <c r="Y5" s="48">
        <v>46</v>
      </c>
      <c r="Z5" s="49">
        <v>2.8785982478097623</v>
      </c>
      <c r="AA5" s="48">
        <v>67</v>
      </c>
      <c r="AB5" s="49">
        <v>4.192740926157697</v>
      </c>
      <c r="AC5" s="48">
        <v>0</v>
      </c>
      <c r="AD5" s="49">
        <v>0</v>
      </c>
      <c r="AE5" s="48">
        <v>1485</v>
      </c>
      <c r="AF5" s="49">
        <v>92.92866082603254</v>
      </c>
      <c r="AG5" s="48">
        <v>1598</v>
      </c>
      <c r="AH5" s="80"/>
      <c r="AI5" s="80"/>
      <c r="AJ5" s="80"/>
      <c r="AK5" s="114" t="s">
        <v>3203</v>
      </c>
      <c r="AL5" s="114" t="s">
        <v>3218</v>
      </c>
    </row>
    <row r="6" spans="1:38" ht="15">
      <c r="A6" s="126" t="s">
        <v>1503</v>
      </c>
      <c r="B6" s="67" t="s">
        <v>1513</v>
      </c>
      <c r="C6" s="67" t="s">
        <v>56</v>
      </c>
      <c r="D6" s="109"/>
      <c r="E6" s="108"/>
      <c r="F6" s="110" t="s">
        <v>3179</v>
      </c>
      <c r="G6" s="111"/>
      <c r="H6" s="111"/>
      <c r="I6" s="112">
        <v>6</v>
      </c>
      <c r="J6" s="113"/>
      <c r="K6" s="48">
        <v>33</v>
      </c>
      <c r="L6" s="48">
        <v>44</v>
      </c>
      <c r="M6" s="48">
        <v>0</v>
      </c>
      <c r="N6" s="48">
        <v>44</v>
      </c>
      <c r="O6" s="48">
        <v>1</v>
      </c>
      <c r="P6" s="49">
        <v>0</v>
      </c>
      <c r="Q6" s="49">
        <v>0</v>
      </c>
      <c r="R6" s="48">
        <v>1</v>
      </c>
      <c r="S6" s="48">
        <v>0</v>
      </c>
      <c r="T6" s="48">
        <v>33</v>
      </c>
      <c r="U6" s="48">
        <v>44</v>
      </c>
      <c r="V6" s="48">
        <v>2</v>
      </c>
      <c r="W6" s="49">
        <v>1.860422</v>
      </c>
      <c r="X6" s="49">
        <v>0.04071969696969697</v>
      </c>
      <c r="Y6" s="48">
        <v>19</v>
      </c>
      <c r="Z6" s="49">
        <v>3.214890016920474</v>
      </c>
      <c r="AA6" s="48">
        <v>24</v>
      </c>
      <c r="AB6" s="49">
        <v>4.060913705583756</v>
      </c>
      <c r="AC6" s="48">
        <v>0</v>
      </c>
      <c r="AD6" s="49">
        <v>0</v>
      </c>
      <c r="AE6" s="48">
        <v>548</v>
      </c>
      <c r="AF6" s="49">
        <v>92.72419627749576</v>
      </c>
      <c r="AG6" s="48">
        <v>591</v>
      </c>
      <c r="AH6" s="80"/>
      <c r="AI6" s="80"/>
      <c r="AJ6" s="80"/>
      <c r="AK6" s="114" t="s">
        <v>2545</v>
      </c>
      <c r="AL6" s="114" t="s">
        <v>2610</v>
      </c>
    </row>
    <row r="7" spans="1:38" ht="15">
      <c r="A7" s="126" t="s">
        <v>1504</v>
      </c>
      <c r="B7" s="67" t="s">
        <v>1514</v>
      </c>
      <c r="C7" s="67" t="s">
        <v>56</v>
      </c>
      <c r="D7" s="109"/>
      <c r="E7" s="108"/>
      <c r="F7" s="110" t="s">
        <v>3180</v>
      </c>
      <c r="G7" s="111"/>
      <c r="H7" s="111"/>
      <c r="I7" s="112">
        <v>7</v>
      </c>
      <c r="J7" s="113"/>
      <c r="K7" s="48">
        <v>24</v>
      </c>
      <c r="L7" s="48">
        <v>35</v>
      </c>
      <c r="M7" s="48">
        <v>0</v>
      </c>
      <c r="N7" s="48">
        <v>35</v>
      </c>
      <c r="O7" s="48">
        <v>1</v>
      </c>
      <c r="P7" s="49">
        <v>0</v>
      </c>
      <c r="Q7" s="49">
        <v>0</v>
      </c>
      <c r="R7" s="48">
        <v>1</v>
      </c>
      <c r="S7" s="48">
        <v>0</v>
      </c>
      <c r="T7" s="48">
        <v>24</v>
      </c>
      <c r="U7" s="48">
        <v>35</v>
      </c>
      <c r="V7" s="48">
        <v>2</v>
      </c>
      <c r="W7" s="49">
        <v>1.798611</v>
      </c>
      <c r="X7" s="49">
        <v>0.06159420289855073</v>
      </c>
      <c r="Y7" s="48">
        <v>19</v>
      </c>
      <c r="Z7" s="49">
        <v>3.4296028880866425</v>
      </c>
      <c r="AA7" s="48">
        <v>31</v>
      </c>
      <c r="AB7" s="49">
        <v>5.595667870036101</v>
      </c>
      <c r="AC7" s="48">
        <v>0</v>
      </c>
      <c r="AD7" s="49">
        <v>0</v>
      </c>
      <c r="AE7" s="48">
        <v>504</v>
      </c>
      <c r="AF7" s="49">
        <v>90.97472924187726</v>
      </c>
      <c r="AG7" s="48">
        <v>554</v>
      </c>
      <c r="AH7" s="80"/>
      <c r="AI7" s="80"/>
      <c r="AJ7" s="80" t="s">
        <v>2519</v>
      </c>
      <c r="AK7" s="114" t="s">
        <v>2546</v>
      </c>
      <c r="AL7" s="114" t="s">
        <v>2611</v>
      </c>
    </row>
    <row r="8" spans="1:38" ht="15">
      <c r="A8" s="126" t="s">
        <v>1505</v>
      </c>
      <c r="B8" s="67" t="s">
        <v>1515</v>
      </c>
      <c r="C8" s="67" t="s">
        <v>56</v>
      </c>
      <c r="D8" s="109"/>
      <c r="E8" s="108"/>
      <c r="F8" s="110" t="s">
        <v>3181</v>
      </c>
      <c r="G8" s="111"/>
      <c r="H8" s="111"/>
      <c r="I8" s="112">
        <v>8</v>
      </c>
      <c r="J8" s="113"/>
      <c r="K8" s="48">
        <v>24</v>
      </c>
      <c r="L8" s="48">
        <v>34</v>
      </c>
      <c r="M8" s="48">
        <v>0</v>
      </c>
      <c r="N8" s="48">
        <v>34</v>
      </c>
      <c r="O8" s="48">
        <v>1</v>
      </c>
      <c r="P8" s="49">
        <v>0</v>
      </c>
      <c r="Q8" s="49">
        <v>0</v>
      </c>
      <c r="R8" s="48">
        <v>1</v>
      </c>
      <c r="S8" s="48">
        <v>0</v>
      </c>
      <c r="T8" s="48">
        <v>24</v>
      </c>
      <c r="U8" s="48">
        <v>34</v>
      </c>
      <c r="V8" s="48">
        <v>2</v>
      </c>
      <c r="W8" s="49">
        <v>1.802083</v>
      </c>
      <c r="X8" s="49">
        <v>0.059782608695652176</v>
      </c>
      <c r="Y8" s="48">
        <v>22</v>
      </c>
      <c r="Z8" s="49">
        <v>7.560137457044673</v>
      </c>
      <c r="AA8" s="48">
        <v>7</v>
      </c>
      <c r="AB8" s="49">
        <v>2.4054982817869415</v>
      </c>
      <c r="AC8" s="48">
        <v>0</v>
      </c>
      <c r="AD8" s="49">
        <v>0</v>
      </c>
      <c r="AE8" s="48">
        <v>262</v>
      </c>
      <c r="AF8" s="49">
        <v>90.03436426116839</v>
      </c>
      <c r="AG8" s="48">
        <v>291</v>
      </c>
      <c r="AH8" s="80"/>
      <c r="AI8" s="80"/>
      <c r="AJ8" s="80"/>
      <c r="AK8" s="114" t="s">
        <v>2547</v>
      </c>
      <c r="AL8" s="114" t="s">
        <v>2612</v>
      </c>
    </row>
    <row r="9" spans="1:38" ht="15">
      <c r="A9" s="126" t="s">
        <v>1506</v>
      </c>
      <c r="B9" s="67" t="s">
        <v>1516</v>
      </c>
      <c r="C9" s="67" t="s">
        <v>56</v>
      </c>
      <c r="D9" s="109"/>
      <c r="E9" s="108"/>
      <c r="F9" s="110" t="s">
        <v>3182</v>
      </c>
      <c r="G9" s="111"/>
      <c r="H9" s="111"/>
      <c r="I9" s="112">
        <v>9</v>
      </c>
      <c r="J9" s="113"/>
      <c r="K9" s="48">
        <v>22</v>
      </c>
      <c r="L9" s="48">
        <v>27</v>
      </c>
      <c r="M9" s="48">
        <v>0</v>
      </c>
      <c r="N9" s="48">
        <v>27</v>
      </c>
      <c r="O9" s="48">
        <v>1</v>
      </c>
      <c r="P9" s="49">
        <v>0</v>
      </c>
      <c r="Q9" s="49">
        <v>0</v>
      </c>
      <c r="R9" s="48">
        <v>1</v>
      </c>
      <c r="S9" s="48">
        <v>0</v>
      </c>
      <c r="T9" s="48">
        <v>22</v>
      </c>
      <c r="U9" s="48">
        <v>27</v>
      </c>
      <c r="V9" s="48">
        <v>2</v>
      </c>
      <c r="W9" s="49">
        <v>1.801653</v>
      </c>
      <c r="X9" s="49">
        <v>0.05627705627705628</v>
      </c>
      <c r="Y9" s="48">
        <v>21</v>
      </c>
      <c r="Z9" s="49">
        <v>5.949008498583569</v>
      </c>
      <c r="AA9" s="48">
        <v>16</v>
      </c>
      <c r="AB9" s="49">
        <v>4.53257790368272</v>
      </c>
      <c r="AC9" s="48">
        <v>0</v>
      </c>
      <c r="AD9" s="49">
        <v>0</v>
      </c>
      <c r="AE9" s="48">
        <v>316</v>
      </c>
      <c r="AF9" s="49">
        <v>89.51841359773371</v>
      </c>
      <c r="AG9" s="48">
        <v>353</v>
      </c>
      <c r="AH9" s="80"/>
      <c r="AI9" s="80"/>
      <c r="AJ9" s="80" t="s">
        <v>2520</v>
      </c>
      <c r="AK9" s="114" t="s">
        <v>2548</v>
      </c>
      <c r="AL9" s="114" t="s">
        <v>2613</v>
      </c>
    </row>
    <row r="10" spans="1:38" ht="14.25" customHeight="1">
      <c r="A10" s="126" t="s">
        <v>1507</v>
      </c>
      <c r="B10" s="67" t="s">
        <v>1517</v>
      </c>
      <c r="C10" s="67" t="s">
        <v>56</v>
      </c>
      <c r="D10" s="109"/>
      <c r="E10" s="108"/>
      <c r="F10" s="110" t="s">
        <v>3345</v>
      </c>
      <c r="G10" s="111"/>
      <c r="H10" s="111"/>
      <c r="I10" s="112">
        <v>10</v>
      </c>
      <c r="J10" s="113"/>
      <c r="K10" s="48">
        <v>21</v>
      </c>
      <c r="L10" s="48">
        <v>22</v>
      </c>
      <c r="M10" s="48">
        <v>0</v>
      </c>
      <c r="N10" s="48">
        <v>22</v>
      </c>
      <c r="O10" s="48">
        <v>1</v>
      </c>
      <c r="P10" s="49">
        <v>0</v>
      </c>
      <c r="Q10" s="49">
        <v>0</v>
      </c>
      <c r="R10" s="48">
        <v>1</v>
      </c>
      <c r="S10" s="48">
        <v>0</v>
      </c>
      <c r="T10" s="48">
        <v>21</v>
      </c>
      <c r="U10" s="48">
        <v>22</v>
      </c>
      <c r="V10" s="48">
        <v>2</v>
      </c>
      <c r="W10" s="49">
        <v>1.809524</v>
      </c>
      <c r="X10" s="49">
        <v>0.05</v>
      </c>
      <c r="Y10" s="48">
        <v>8</v>
      </c>
      <c r="Z10" s="49">
        <v>2.73972602739726</v>
      </c>
      <c r="AA10" s="48">
        <v>14</v>
      </c>
      <c r="AB10" s="49">
        <v>4.794520547945205</v>
      </c>
      <c r="AC10" s="48">
        <v>0</v>
      </c>
      <c r="AD10" s="49">
        <v>0</v>
      </c>
      <c r="AE10" s="48">
        <v>270</v>
      </c>
      <c r="AF10" s="49">
        <v>92.46575342465754</v>
      </c>
      <c r="AG10" s="48">
        <v>292</v>
      </c>
      <c r="AH10" s="80"/>
      <c r="AI10" s="80"/>
      <c r="AJ10" s="80"/>
      <c r="AK10" s="114" t="s">
        <v>3204</v>
      </c>
      <c r="AL10" s="114" t="s">
        <v>3219</v>
      </c>
    </row>
    <row r="11" spans="1:38" ht="15">
      <c r="A11" s="126" t="s">
        <v>1508</v>
      </c>
      <c r="B11" s="67" t="s">
        <v>1518</v>
      </c>
      <c r="C11" s="67" t="s">
        <v>56</v>
      </c>
      <c r="D11" s="109"/>
      <c r="E11" s="108"/>
      <c r="F11" s="110" t="s">
        <v>3183</v>
      </c>
      <c r="G11" s="111"/>
      <c r="H11" s="111"/>
      <c r="I11" s="112">
        <v>11</v>
      </c>
      <c r="J11" s="113"/>
      <c r="K11" s="48">
        <v>7</v>
      </c>
      <c r="L11" s="48">
        <v>9</v>
      </c>
      <c r="M11" s="48">
        <v>0</v>
      </c>
      <c r="N11" s="48">
        <v>9</v>
      </c>
      <c r="O11" s="48">
        <v>1</v>
      </c>
      <c r="P11" s="49">
        <v>0</v>
      </c>
      <c r="Q11" s="49">
        <v>0</v>
      </c>
      <c r="R11" s="48">
        <v>1</v>
      </c>
      <c r="S11" s="48">
        <v>0</v>
      </c>
      <c r="T11" s="48">
        <v>7</v>
      </c>
      <c r="U11" s="48">
        <v>9</v>
      </c>
      <c r="V11" s="48">
        <v>2</v>
      </c>
      <c r="W11" s="49">
        <v>1.387755</v>
      </c>
      <c r="X11" s="49">
        <v>0.19047619047619047</v>
      </c>
      <c r="Y11" s="48">
        <v>3</v>
      </c>
      <c r="Z11" s="49">
        <v>11.11111111111111</v>
      </c>
      <c r="AA11" s="48">
        <v>0</v>
      </c>
      <c r="AB11" s="49">
        <v>0</v>
      </c>
      <c r="AC11" s="48">
        <v>0</v>
      </c>
      <c r="AD11" s="49">
        <v>0</v>
      </c>
      <c r="AE11" s="48">
        <v>24</v>
      </c>
      <c r="AF11" s="49">
        <v>88.88888888888889</v>
      </c>
      <c r="AG11" s="48">
        <v>27</v>
      </c>
      <c r="AH11" s="80"/>
      <c r="AI11" s="80"/>
      <c r="AJ11" s="80"/>
      <c r="AK11" s="114" t="s">
        <v>1604</v>
      </c>
      <c r="AL11" s="114" t="s">
        <v>1497</v>
      </c>
    </row>
    <row r="12" spans="1:38" ht="15">
      <c r="A12" s="126" t="s">
        <v>1509</v>
      </c>
      <c r="B12" s="67" t="s">
        <v>1519</v>
      </c>
      <c r="C12" s="67" t="s">
        <v>56</v>
      </c>
      <c r="D12" s="109"/>
      <c r="E12" s="108"/>
      <c r="F12" s="110" t="s">
        <v>3346</v>
      </c>
      <c r="G12" s="111"/>
      <c r="H12" s="111"/>
      <c r="I12" s="112">
        <v>12</v>
      </c>
      <c r="J12" s="113"/>
      <c r="K12" s="48">
        <v>6</v>
      </c>
      <c r="L12" s="48">
        <v>6</v>
      </c>
      <c r="M12" s="48">
        <v>0</v>
      </c>
      <c r="N12" s="48">
        <v>6</v>
      </c>
      <c r="O12" s="48">
        <v>1</v>
      </c>
      <c r="P12" s="49">
        <v>0</v>
      </c>
      <c r="Q12" s="49">
        <v>0</v>
      </c>
      <c r="R12" s="48">
        <v>1</v>
      </c>
      <c r="S12" s="48">
        <v>0</v>
      </c>
      <c r="T12" s="48">
        <v>6</v>
      </c>
      <c r="U12" s="48">
        <v>6</v>
      </c>
      <c r="V12" s="48">
        <v>2</v>
      </c>
      <c r="W12" s="49">
        <v>1.388889</v>
      </c>
      <c r="X12" s="49">
        <v>0.16666666666666666</v>
      </c>
      <c r="Y12" s="48">
        <v>3</v>
      </c>
      <c r="Z12" s="49">
        <v>3.9473684210526314</v>
      </c>
      <c r="AA12" s="48">
        <v>7</v>
      </c>
      <c r="AB12" s="49">
        <v>9.210526315789474</v>
      </c>
      <c r="AC12" s="48">
        <v>0</v>
      </c>
      <c r="AD12" s="49">
        <v>0</v>
      </c>
      <c r="AE12" s="48">
        <v>66</v>
      </c>
      <c r="AF12" s="49">
        <v>86.84210526315789</v>
      </c>
      <c r="AG12" s="48">
        <v>76</v>
      </c>
      <c r="AH12" s="80"/>
      <c r="AI12" s="80"/>
      <c r="AJ12" s="80"/>
      <c r="AK12" s="114" t="s">
        <v>2367</v>
      </c>
      <c r="AL12" s="114" t="s">
        <v>1497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1500</v>
      </c>
      <c r="B2" s="114" t="s">
        <v>594</v>
      </c>
      <c r="C2" s="80">
        <f>VLOOKUP(GroupVertices[[#This Row],[Vertex]],Vertices[],MATCH("ID",Vertices[[#Headers],[Vertex]:[Top Word Pairs in Comment by Salience]],0),FALSE)</f>
        <v>357</v>
      </c>
    </row>
    <row r="3" spans="1:3" ht="15">
      <c r="A3" s="80" t="s">
        <v>1500</v>
      </c>
      <c r="B3" s="114" t="s">
        <v>632</v>
      </c>
      <c r="C3" s="80">
        <f>VLOOKUP(GroupVertices[[#This Row],[Vertex]],Vertices[],MATCH("ID",Vertices[[#Headers],[Vertex]:[Top Word Pairs in Comment by Salience]],0),FALSE)</f>
        <v>263</v>
      </c>
    </row>
    <row r="4" spans="1:3" ht="15">
      <c r="A4" s="80" t="s">
        <v>1500</v>
      </c>
      <c r="B4" s="114" t="s">
        <v>592</v>
      </c>
      <c r="C4" s="80">
        <f>VLOOKUP(GroupVertices[[#This Row],[Vertex]],Vertices[],MATCH("ID",Vertices[[#Headers],[Vertex]:[Top Word Pairs in Comment by Salience]],0),FALSE)</f>
        <v>356</v>
      </c>
    </row>
    <row r="5" spans="1:3" ht="15">
      <c r="A5" s="80" t="s">
        <v>1500</v>
      </c>
      <c r="B5" s="114" t="s">
        <v>589</v>
      </c>
      <c r="C5" s="80">
        <f>VLOOKUP(GroupVertices[[#This Row],[Vertex]],Vertices[],MATCH("ID",Vertices[[#Headers],[Vertex]:[Top Word Pairs in Comment by Salience]],0),FALSE)</f>
        <v>355</v>
      </c>
    </row>
    <row r="6" spans="1:3" ht="15">
      <c r="A6" s="80" t="s">
        <v>1500</v>
      </c>
      <c r="B6" s="114" t="s">
        <v>588</v>
      </c>
      <c r="C6" s="80">
        <f>VLOOKUP(GroupVertices[[#This Row],[Vertex]],Vertices[],MATCH("ID",Vertices[[#Headers],[Vertex]:[Top Word Pairs in Comment by Salience]],0),FALSE)</f>
        <v>354</v>
      </c>
    </row>
    <row r="7" spans="1:3" ht="15">
      <c r="A7" s="80" t="s">
        <v>1500</v>
      </c>
      <c r="B7" s="114" t="s">
        <v>593</v>
      </c>
      <c r="C7" s="80">
        <f>VLOOKUP(GroupVertices[[#This Row],[Vertex]],Vertices[],MATCH("ID",Vertices[[#Headers],[Vertex]:[Top Word Pairs in Comment by Salience]],0),FALSE)</f>
        <v>13</v>
      </c>
    </row>
    <row r="8" spans="1:3" ht="15">
      <c r="A8" s="80" t="s">
        <v>1500</v>
      </c>
      <c r="B8" s="114" t="s">
        <v>587</v>
      </c>
      <c r="C8" s="80">
        <f>VLOOKUP(GroupVertices[[#This Row],[Vertex]],Vertices[],MATCH("ID",Vertices[[#Headers],[Vertex]:[Top Word Pairs in Comment by Salience]],0),FALSE)</f>
        <v>353</v>
      </c>
    </row>
    <row r="9" spans="1:3" ht="15">
      <c r="A9" s="80" t="s">
        <v>1500</v>
      </c>
      <c r="B9" s="114" t="s">
        <v>585</v>
      </c>
      <c r="C9" s="80">
        <f>VLOOKUP(GroupVertices[[#This Row],[Vertex]],Vertices[],MATCH("ID",Vertices[[#Headers],[Vertex]:[Top Word Pairs in Comment by Salience]],0),FALSE)</f>
        <v>352</v>
      </c>
    </row>
    <row r="10" spans="1:3" ht="15">
      <c r="A10" s="80" t="s">
        <v>1500</v>
      </c>
      <c r="B10" s="114" t="s">
        <v>584</v>
      </c>
      <c r="C10" s="80">
        <f>VLOOKUP(GroupVertices[[#This Row],[Vertex]],Vertices[],MATCH("ID",Vertices[[#Headers],[Vertex]:[Top Word Pairs in Comment by Salience]],0),FALSE)</f>
        <v>351</v>
      </c>
    </row>
    <row r="11" spans="1:3" ht="15">
      <c r="A11" s="80" t="s">
        <v>1500</v>
      </c>
      <c r="B11" s="114" t="s">
        <v>595</v>
      </c>
      <c r="C11" s="80">
        <f>VLOOKUP(GroupVertices[[#This Row],[Vertex]],Vertices[],MATCH("ID",Vertices[[#Headers],[Vertex]:[Top Word Pairs in Comment by Salience]],0),FALSE)</f>
        <v>347</v>
      </c>
    </row>
    <row r="12" spans="1:3" ht="15">
      <c r="A12" s="80" t="s">
        <v>1500</v>
      </c>
      <c r="B12" s="114" t="s">
        <v>583</v>
      </c>
      <c r="C12" s="80">
        <f>VLOOKUP(GroupVertices[[#This Row],[Vertex]],Vertices[],MATCH("ID",Vertices[[#Headers],[Vertex]:[Top Word Pairs in Comment by Salience]],0),FALSE)</f>
        <v>350</v>
      </c>
    </row>
    <row r="13" spans="1:3" ht="15">
      <c r="A13" s="80" t="s">
        <v>1500</v>
      </c>
      <c r="B13" s="114" t="s">
        <v>591</v>
      </c>
      <c r="C13" s="80">
        <f>VLOOKUP(GroupVertices[[#This Row],[Vertex]],Vertices[],MATCH("ID",Vertices[[#Headers],[Vertex]:[Top Word Pairs in Comment by Salience]],0),FALSE)</f>
        <v>10</v>
      </c>
    </row>
    <row r="14" spans="1:3" ht="15">
      <c r="A14" s="80" t="s">
        <v>1500</v>
      </c>
      <c r="B14" s="114" t="s">
        <v>582</v>
      </c>
      <c r="C14" s="80">
        <f>VLOOKUP(GroupVertices[[#This Row],[Vertex]],Vertices[],MATCH("ID",Vertices[[#Headers],[Vertex]:[Top Word Pairs in Comment by Salience]],0),FALSE)</f>
        <v>349</v>
      </c>
    </row>
    <row r="15" spans="1:3" ht="15">
      <c r="A15" s="80" t="s">
        <v>1500</v>
      </c>
      <c r="B15" s="114" t="s">
        <v>581</v>
      </c>
      <c r="C15" s="80">
        <f>VLOOKUP(GroupVertices[[#This Row],[Vertex]],Vertices[],MATCH("ID",Vertices[[#Headers],[Vertex]:[Top Word Pairs in Comment by Salience]],0),FALSE)</f>
        <v>348</v>
      </c>
    </row>
    <row r="16" spans="1:3" ht="15">
      <c r="A16" s="80" t="s">
        <v>1500</v>
      </c>
      <c r="B16" s="114" t="s">
        <v>590</v>
      </c>
      <c r="C16" s="80">
        <f>VLOOKUP(GroupVertices[[#This Row],[Vertex]],Vertices[],MATCH("ID",Vertices[[#Headers],[Vertex]:[Top Word Pairs in Comment by Salience]],0),FALSE)</f>
        <v>291</v>
      </c>
    </row>
    <row r="17" spans="1:3" ht="15">
      <c r="A17" s="80" t="s">
        <v>1500</v>
      </c>
      <c r="B17" s="114" t="s">
        <v>580</v>
      </c>
      <c r="C17" s="80">
        <f>VLOOKUP(GroupVertices[[#This Row],[Vertex]],Vertices[],MATCH("ID",Vertices[[#Headers],[Vertex]:[Top Word Pairs in Comment by Salience]],0),FALSE)</f>
        <v>346</v>
      </c>
    </row>
    <row r="18" spans="1:3" ht="15">
      <c r="A18" s="80" t="s">
        <v>1500</v>
      </c>
      <c r="B18" s="114" t="s">
        <v>579</v>
      </c>
      <c r="C18" s="80">
        <f>VLOOKUP(GroupVertices[[#This Row],[Vertex]],Vertices[],MATCH("ID",Vertices[[#Headers],[Vertex]:[Top Word Pairs in Comment by Salience]],0),FALSE)</f>
        <v>345</v>
      </c>
    </row>
    <row r="19" spans="1:3" ht="15">
      <c r="A19" s="80" t="s">
        <v>1500</v>
      </c>
      <c r="B19" s="114" t="s">
        <v>586</v>
      </c>
      <c r="C19" s="80">
        <f>VLOOKUP(GroupVertices[[#This Row],[Vertex]],Vertices[],MATCH("ID",Vertices[[#Headers],[Vertex]:[Top Word Pairs in Comment by Salience]],0),FALSE)</f>
        <v>312</v>
      </c>
    </row>
    <row r="20" spans="1:3" ht="15">
      <c r="A20" s="80" t="s">
        <v>1500</v>
      </c>
      <c r="B20" s="114" t="s">
        <v>578</v>
      </c>
      <c r="C20" s="80">
        <f>VLOOKUP(GroupVertices[[#This Row],[Vertex]],Vertices[],MATCH("ID",Vertices[[#Headers],[Vertex]:[Top Word Pairs in Comment by Salience]],0),FALSE)</f>
        <v>344</v>
      </c>
    </row>
    <row r="21" spans="1:3" ht="15">
      <c r="A21" s="80" t="s">
        <v>1500</v>
      </c>
      <c r="B21" s="114" t="s">
        <v>577</v>
      </c>
      <c r="C21" s="80">
        <f>VLOOKUP(GroupVertices[[#This Row],[Vertex]],Vertices[],MATCH("ID",Vertices[[#Headers],[Vertex]:[Top Word Pairs in Comment by Salience]],0),FALSE)</f>
        <v>343</v>
      </c>
    </row>
    <row r="22" spans="1:3" ht="15">
      <c r="A22" s="80" t="s">
        <v>1500</v>
      </c>
      <c r="B22" s="114" t="s">
        <v>576</v>
      </c>
      <c r="C22" s="80">
        <f>VLOOKUP(GroupVertices[[#This Row],[Vertex]],Vertices[],MATCH("ID",Vertices[[#Headers],[Vertex]:[Top Word Pairs in Comment by Salience]],0),FALSE)</f>
        <v>342</v>
      </c>
    </row>
    <row r="23" spans="1:3" ht="15">
      <c r="A23" s="80" t="s">
        <v>1500</v>
      </c>
      <c r="B23" s="114" t="s">
        <v>575</v>
      </c>
      <c r="C23" s="80">
        <f>VLOOKUP(GroupVertices[[#This Row],[Vertex]],Vertices[],MATCH("ID",Vertices[[#Headers],[Vertex]:[Top Word Pairs in Comment by Salience]],0),FALSE)</f>
        <v>341</v>
      </c>
    </row>
    <row r="24" spans="1:3" ht="15">
      <c r="A24" s="80" t="s">
        <v>1500</v>
      </c>
      <c r="B24" s="114" t="s">
        <v>573</v>
      </c>
      <c r="C24" s="80">
        <f>VLOOKUP(GroupVertices[[#This Row],[Vertex]],Vertices[],MATCH("ID",Vertices[[#Headers],[Vertex]:[Top Word Pairs in Comment by Salience]],0),FALSE)</f>
        <v>340</v>
      </c>
    </row>
    <row r="25" spans="1:3" ht="15">
      <c r="A25" s="80" t="s">
        <v>1500</v>
      </c>
      <c r="B25" s="114" t="s">
        <v>572</v>
      </c>
      <c r="C25" s="80">
        <f>VLOOKUP(GroupVertices[[#This Row],[Vertex]],Vertices[],MATCH("ID",Vertices[[#Headers],[Vertex]:[Top Word Pairs in Comment by Salience]],0),FALSE)</f>
        <v>339</v>
      </c>
    </row>
    <row r="26" spans="1:3" ht="15">
      <c r="A26" s="80" t="s">
        <v>1500</v>
      </c>
      <c r="B26" s="114" t="s">
        <v>571</v>
      </c>
      <c r="C26" s="80">
        <f>VLOOKUP(GroupVertices[[#This Row],[Vertex]],Vertices[],MATCH("ID",Vertices[[#Headers],[Vertex]:[Top Word Pairs in Comment by Salience]],0),FALSE)</f>
        <v>338</v>
      </c>
    </row>
    <row r="27" spans="1:3" ht="15">
      <c r="A27" s="80" t="s">
        <v>1500</v>
      </c>
      <c r="B27" s="114" t="s">
        <v>570</v>
      </c>
      <c r="C27" s="80">
        <f>VLOOKUP(GroupVertices[[#This Row],[Vertex]],Vertices[],MATCH("ID",Vertices[[#Headers],[Vertex]:[Top Word Pairs in Comment by Salience]],0),FALSE)</f>
        <v>337</v>
      </c>
    </row>
    <row r="28" spans="1:3" ht="15">
      <c r="A28" s="80" t="s">
        <v>1500</v>
      </c>
      <c r="B28" s="114" t="s">
        <v>569</v>
      </c>
      <c r="C28" s="80">
        <f>VLOOKUP(GroupVertices[[#This Row],[Vertex]],Vertices[],MATCH("ID",Vertices[[#Headers],[Vertex]:[Top Word Pairs in Comment by Salience]],0),FALSE)</f>
        <v>336</v>
      </c>
    </row>
    <row r="29" spans="1:3" ht="15">
      <c r="A29" s="80" t="s">
        <v>1500</v>
      </c>
      <c r="B29" s="114" t="s">
        <v>574</v>
      </c>
      <c r="C29" s="80">
        <f>VLOOKUP(GroupVertices[[#This Row],[Vertex]],Vertices[],MATCH("ID",Vertices[[#Headers],[Vertex]:[Top Word Pairs in Comment by Salience]],0),FALSE)</f>
        <v>280</v>
      </c>
    </row>
    <row r="30" spans="1:3" ht="15">
      <c r="A30" s="80" t="s">
        <v>1500</v>
      </c>
      <c r="B30" s="114" t="s">
        <v>568</v>
      </c>
      <c r="C30" s="80">
        <f>VLOOKUP(GroupVertices[[#This Row],[Vertex]],Vertices[],MATCH("ID",Vertices[[#Headers],[Vertex]:[Top Word Pairs in Comment by Salience]],0),FALSE)</f>
        <v>335</v>
      </c>
    </row>
    <row r="31" spans="1:3" ht="15">
      <c r="A31" s="80" t="s">
        <v>1500</v>
      </c>
      <c r="B31" s="114" t="s">
        <v>567</v>
      </c>
      <c r="C31" s="80">
        <f>VLOOKUP(GroupVertices[[#This Row],[Vertex]],Vertices[],MATCH("ID",Vertices[[#Headers],[Vertex]:[Top Word Pairs in Comment by Salience]],0),FALSE)</f>
        <v>334</v>
      </c>
    </row>
    <row r="32" spans="1:3" ht="15">
      <c r="A32" s="80" t="s">
        <v>1500</v>
      </c>
      <c r="B32" s="114" t="s">
        <v>566</v>
      </c>
      <c r="C32" s="80">
        <f>VLOOKUP(GroupVertices[[#This Row],[Vertex]],Vertices[],MATCH("ID",Vertices[[#Headers],[Vertex]:[Top Word Pairs in Comment by Salience]],0),FALSE)</f>
        <v>333</v>
      </c>
    </row>
    <row r="33" spans="1:3" ht="15">
      <c r="A33" s="80" t="s">
        <v>1500</v>
      </c>
      <c r="B33" s="114" t="s">
        <v>565</v>
      </c>
      <c r="C33" s="80">
        <f>VLOOKUP(GroupVertices[[#This Row],[Vertex]],Vertices[],MATCH("ID",Vertices[[#Headers],[Vertex]:[Top Word Pairs in Comment by Salience]],0),FALSE)</f>
        <v>332</v>
      </c>
    </row>
    <row r="34" spans="1:3" ht="15">
      <c r="A34" s="80" t="s">
        <v>1500</v>
      </c>
      <c r="B34" s="114" t="s">
        <v>564</v>
      </c>
      <c r="C34" s="80">
        <f>VLOOKUP(GroupVertices[[#This Row],[Vertex]],Vertices[],MATCH("ID",Vertices[[#Headers],[Vertex]:[Top Word Pairs in Comment by Salience]],0),FALSE)</f>
        <v>331</v>
      </c>
    </row>
    <row r="35" spans="1:3" ht="15">
      <c r="A35" s="80" t="s">
        <v>1500</v>
      </c>
      <c r="B35" s="114" t="s">
        <v>563</v>
      </c>
      <c r="C35" s="80">
        <f>VLOOKUP(GroupVertices[[#This Row],[Vertex]],Vertices[],MATCH("ID",Vertices[[#Headers],[Vertex]:[Top Word Pairs in Comment by Salience]],0),FALSE)</f>
        <v>330</v>
      </c>
    </row>
    <row r="36" spans="1:3" ht="15">
      <c r="A36" s="80" t="s">
        <v>1500</v>
      </c>
      <c r="B36" s="114" t="s">
        <v>562</v>
      </c>
      <c r="C36" s="80">
        <f>VLOOKUP(GroupVertices[[#This Row],[Vertex]],Vertices[],MATCH("ID",Vertices[[#Headers],[Vertex]:[Top Word Pairs in Comment by Salience]],0),FALSE)</f>
        <v>329</v>
      </c>
    </row>
    <row r="37" spans="1:3" ht="15">
      <c r="A37" s="80" t="s">
        <v>1500</v>
      </c>
      <c r="B37" s="114" t="s">
        <v>561</v>
      </c>
      <c r="C37" s="80">
        <f>VLOOKUP(GroupVertices[[#This Row],[Vertex]],Vertices[],MATCH("ID",Vertices[[#Headers],[Vertex]:[Top Word Pairs in Comment by Salience]],0),FALSE)</f>
        <v>328</v>
      </c>
    </row>
    <row r="38" spans="1:3" ht="15">
      <c r="A38" s="80" t="s">
        <v>1500</v>
      </c>
      <c r="B38" s="114" t="s">
        <v>560</v>
      </c>
      <c r="C38" s="80">
        <f>VLOOKUP(GroupVertices[[#This Row],[Vertex]],Vertices[],MATCH("ID",Vertices[[#Headers],[Vertex]:[Top Word Pairs in Comment by Salience]],0),FALSE)</f>
        <v>327</v>
      </c>
    </row>
    <row r="39" spans="1:3" ht="15">
      <c r="A39" s="80" t="s">
        <v>1500</v>
      </c>
      <c r="B39" s="114" t="s">
        <v>559</v>
      </c>
      <c r="C39" s="80">
        <f>VLOOKUP(GroupVertices[[#This Row],[Vertex]],Vertices[],MATCH("ID",Vertices[[#Headers],[Vertex]:[Top Word Pairs in Comment by Salience]],0),FALSE)</f>
        <v>326</v>
      </c>
    </row>
    <row r="40" spans="1:3" ht="15">
      <c r="A40" s="80" t="s">
        <v>1500</v>
      </c>
      <c r="B40" s="114" t="s">
        <v>558</v>
      </c>
      <c r="C40" s="80">
        <f>VLOOKUP(GroupVertices[[#This Row],[Vertex]],Vertices[],MATCH("ID",Vertices[[#Headers],[Vertex]:[Top Word Pairs in Comment by Salience]],0),FALSE)</f>
        <v>325</v>
      </c>
    </row>
    <row r="41" spans="1:3" ht="15">
      <c r="A41" s="80" t="s">
        <v>1500</v>
      </c>
      <c r="B41" s="114" t="s">
        <v>557</v>
      </c>
      <c r="C41" s="80">
        <f>VLOOKUP(GroupVertices[[#This Row],[Vertex]],Vertices[],MATCH("ID",Vertices[[#Headers],[Vertex]:[Top Word Pairs in Comment by Salience]],0),FALSE)</f>
        <v>324</v>
      </c>
    </row>
    <row r="42" spans="1:3" ht="15">
      <c r="A42" s="80" t="s">
        <v>1500</v>
      </c>
      <c r="B42" s="114" t="s">
        <v>555</v>
      </c>
      <c r="C42" s="80">
        <f>VLOOKUP(GroupVertices[[#This Row],[Vertex]],Vertices[],MATCH("ID",Vertices[[#Headers],[Vertex]:[Top Word Pairs in Comment by Salience]],0),FALSE)</f>
        <v>323</v>
      </c>
    </row>
    <row r="43" spans="1:3" ht="15">
      <c r="A43" s="80" t="s">
        <v>1500</v>
      </c>
      <c r="B43" s="114" t="s">
        <v>554</v>
      </c>
      <c r="C43" s="80">
        <f>VLOOKUP(GroupVertices[[#This Row],[Vertex]],Vertices[],MATCH("ID",Vertices[[#Headers],[Vertex]:[Top Word Pairs in Comment by Salience]],0),FALSE)</f>
        <v>322</v>
      </c>
    </row>
    <row r="44" spans="1:3" ht="15">
      <c r="A44" s="80" t="s">
        <v>1500</v>
      </c>
      <c r="B44" s="114" t="s">
        <v>553</v>
      </c>
      <c r="C44" s="80">
        <f>VLOOKUP(GroupVertices[[#This Row],[Vertex]],Vertices[],MATCH("ID",Vertices[[#Headers],[Vertex]:[Top Word Pairs in Comment by Salience]],0),FALSE)</f>
        <v>321</v>
      </c>
    </row>
    <row r="45" spans="1:3" ht="15">
      <c r="A45" s="80" t="s">
        <v>1500</v>
      </c>
      <c r="B45" s="114" t="s">
        <v>552</v>
      </c>
      <c r="C45" s="80">
        <f>VLOOKUP(GroupVertices[[#This Row],[Vertex]],Vertices[],MATCH("ID",Vertices[[#Headers],[Vertex]:[Top Word Pairs in Comment by Salience]],0),FALSE)</f>
        <v>320</v>
      </c>
    </row>
    <row r="46" spans="1:3" ht="15">
      <c r="A46" s="80" t="s">
        <v>1500</v>
      </c>
      <c r="B46" s="114" t="s">
        <v>551</v>
      </c>
      <c r="C46" s="80">
        <f>VLOOKUP(GroupVertices[[#This Row],[Vertex]],Vertices[],MATCH("ID",Vertices[[#Headers],[Vertex]:[Top Word Pairs in Comment by Salience]],0),FALSE)</f>
        <v>319</v>
      </c>
    </row>
    <row r="47" spans="1:3" ht="15">
      <c r="A47" s="80" t="s">
        <v>1500</v>
      </c>
      <c r="B47" s="114" t="s">
        <v>550</v>
      </c>
      <c r="C47" s="80">
        <f>VLOOKUP(GroupVertices[[#This Row],[Vertex]],Vertices[],MATCH("ID",Vertices[[#Headers],[Vertex]:[Top Word Pairs in Comment by Salience]],0),FALSE)</f>
        <v>318</v>
      </c>
    </row>
    <row r="48" spans="1:3" ht="15">
      <c r="A48" s="80" t="s">
        <v>1500</v>
      </c>
      <c r="B48" s="114" t="s">
        <v>549</v>
      </c>
      <c r="C48" s="80">
        <f>VLOOKUP(GroupVertices[[#This Row],[Vertex]],Vertices[],MATCH("ID",Vertices[[#Headers],[Vertex]:[Top Word Pairs in Comment by Salience]],0),FALSE)</f>
        <v>317</v>
      </c>
    </row>
    <row r="49" spans="1:3" ht="15">
      <c r="A49" s="80" t="s">
        <v>1500</v>
      </c>
      <c r="B49" s="114" t="s">
        <v>548</v>
      </c>
      <c r="C49" s="80">
        <f>VLOOKUP(GroupVertices[[#This Row],[Vertex]],Vertices[],MATCH("ID",Vertices[[#Headers],[Vertex]:[Top Word Pairs in Comment by Salience]],0),FALSE)</f>
        <v>316</v>
      </c>
    </row>
    <row r="50" spans="1:3" ht="15">
      <c r="A50" s="80" t="s">
        <v>1500</v>
      </c>
      <c r="B50" s="114" t="s">
        <v>547</v>
      </c>
      <c r="C50" s="80">
        <f>VLOOKUP(GroupVertices[[#This Row],[Vertex]],Vertices[],MATCH("ID",Vertices[[#Headers],[Vertex]:[Top Word Pairs in Comment by Salience]],0),FALSE)</f>
        <v>315</v>
      </c>
    </row>
    <row r="51" spans="1:3" ht="15">
      <c r="A51" s="80" t="s">
        <v>1500</v>
      </c>
      <c r="B51" s="114" t="s">
        <v>546</v>
      </c>
      <c r="C51" s="80">
        <f>VLOOKUP(GroupVertices[[#This Row],[Vertex]],Vertices[],MATCH("ID",Vertices[[#Headers],[Vertex]:[Top Word Pairs in Comment by Salience]],0),FALSE)</f>
        <v>314</v>
      </c>
    </row>
    <row r="52" spans="1:3" ht="15">
      <c r="A52" s="80" t="s">
        <v>1500</v>
      </c>
      <c r="B52" s="114" t="s">
        <v>545</v>
      </c>
      <c r="C52" s="80">
        <f>VLOOKUP(GroupVertices[[#This Row],[Vertex]],Vertices[],MATCH("ID",Vertices[[#Headers],[Vertex]:[Top Word Pairs in Comment by Salience]],0),FALSE)</f>
        <v>313</v>
      </c>
    </row>
    <row r="53" spans="1:3" ht="15">
      <c r="A53" s="80" t="s">
        <v>1500</v>
      </c>
      <c r="B53" s="114" t="s">
        <v>544</v>
      </c>
      <c r="C53" s="80">
        <f>VLOOKUP(GroupVertices[[#This Row],[Vertex]],Vertices[],MATCH("ID",Vertices[[#Headers],[Vertex]:[Top Word Pairs in Comment by Salience]],0),FALSE)</f>
        <v>311</v>
      </c>
    </row>
    <row r="54" spans="1:3" ht="15">
      <c r="A54" s="80" t="s">
        <v>1500</v>
      </c>
      <c r="B54" s="114" t="s">
        <v>543</v>
      </c>
      <c r="C54" s="80">
        <f>VLOOKUP(GroupVertices[[#This Row],[Vertex]],Vertices[],MATCH("ID",Vertices[[#Headers],[Vertex]:[Top Word Pairs in Comment by Salience]],0),FALSE)</f>
        <v>310</v>
      </c>
    </row>
    <row r="55" spans="1:3" ht="15">
      <c r="A55" s="80" t="s">
        <v>1500</v>
      </c>
      <c r="B55" s="114" t="s">
        <v>542</v>
      </c>
      <c r="C55" s="80">
        <f>VLOOKUP(GroupVertices[[#This Row],[Vertex]],Vertices[],MATCH("ID",Vertices[[#Headers],[Vertex]:[Top Word Pairs in Comment by Salience]],0),FALSE)</f>
        <v>309</v>
      </c>
    </row>
    <row r="56" spans="1:3" ht="15">
      <c r="A56" s="80" t="s">
        <v>1500</v>
      </c>
      <c r="B56" s="114" t="s">
        <v>541</v>
      </c>
      <c r="C56" s="80">
        <f>VLOOKUP(GroupVertices[[#This Row],[Vertex]],Vertices[],MATCH("ID",Vertices[[#Headers],[Vertex]:[Top Word Pairs in Comment by Salience]],0),FALSE)</f>
        <v>308</v>
      </c>
    </row>
    <row r="57" spans="1:3" ht="15">
      <c r="A57" s="80" t="s">
        <v>1500</v>
      </c>
      <c r="B57" s="114" t="s">
        <v>540</v>
      </c>
      <c r="C57" s="80">
        <f>VLOOKUP(GroupVertices[[#This Row],[Vertex]],Vertices[],MATCH("ID",Vertices[[#Headers],[Vertex]:[Top Word Pairs in Comment by Salience]],0),FALSE)</f>
        <v>307</v>
      </c>
    </row>
    <row r="58" spans="1:3" ht="15">
      <c r="A58" s="80" t="s">
        <v>1500</v>
      </c>
      <c r="B58" s="114" t="s">
        <v>539</v>
      </c>
      <c r="C58" s="80">
        <f>VLOOKUP(GroupVertices[[#This Row],[Vertex]],Vertices[],MATCH("ID",Vertices[[#Headers],[Vertex]:[Top Word Pairs in Comment by Salience]],0),FALSE)</f>
        <v>306</v>
      </c>
    </row>
    <row r="59" spans="1:3" ht="15">
      <c r="A59" s="80" t="s">
        <v>1500</v>
      </c>
      <c r="B59" s="114" t="s">
        <v>538</v>
      </c>
      <c r="C59" s="80">
        <f>VLOOKUP(GroupVertices[[#This Row],[Vertex]],Vertices[],MATCH("ID",Vertices[[#Headers],[Vertex]:[Top Word Pairs in Comment by Salience]],0),FALSE)</f>
        <v>305</v>
      </c>
    </row>
    <row r="60" spans="1:3" ht="15">
      <c r="A60" s="80" t="s">
        <v>1500</v>
      </c>
      <c r="B60" s="114" t="s">
        <v>536</v>
      </c>
      <c r="C60" s="80">
        <f>VLOOKUP(GroupVertices[[#This Row],[Vertex]],Vertices[],MATCH("ID",Vertices[[#Headers],[Vertex]:[Top Word Pairs in Comment by Salience]],0),FALSE)</f>
        <v>304</v>
      </c>
    </row>
    <row r="61" spans="1:3" ht="15">
      <c r="A61" s="80" t="s">
        <v>1500</v>
      </c>
      <c r="B61" s="114" t="s">
        <v>535</v>
      </c>
      <c r="C61" s="80">
        <f>VLOOKUP(GroupVertices[[#This Row],[Vertex]],Vertices[],MATCH("ID",Vertices[[#Headers],[Vertex]:[Top Word Pairs in Comment by Salience]],0),FALSE)</f>
        <v>303</v>
      </c>
    </row>
    <row r="62" spans="1:3" ht="15">
      <c r="A62" s="80" t="s">
        <v>1500</v>
      </c>
      <c r="B62" s="114" t="s">
        <v>537</v>
      </c>
      <c r="C62" s="80">
        <f>VLOOKUP(GroupVertices[[#This Row],[Vertex]],Vertices[],MATCH("ID",Vertices[[#Headers],[Vertex]:[Top Word Pairs in Comment by Salience]],0),FALSE)</f>
        <v>302</v>
      </c>
    </row>
    <row r="63" spans="1:3" ht="15">
      <c r="A63" s="80" t="s">
        <v>1500</v>
      </c>
      <c r="B63" s="114" t="s">
        <v>534</v>
      </c>
      <c r="C63" s="80">
        <f>VLOOKUP(GroupVertices[[#This Row],[Vertex]],Vertices[],MATCH("ID",Vertices[[#Headers],[Vertex]:[Top Word Pairs in Comment by Salience]],0),FALSE)</f>
        <v>301</v>
      </c>
    </row>
    <row r="64" spans="1:3" ht="15">
      <c r="A64" s="80" t="s">
        <v>1500</v>
      </c>
      <c r="B64" s="114" t="s">
        <v>533</v>
      </c>
      <c r="C64" s="80">
        <f>VLOOKUP(GroupVertices[[#This Row],[Vertex]],Vertices[],MATCH("ID",Vertices[[#Headers],[Vertex]:[Top Word Pairs in Comment by Salience]],0),FALSE)</f>
        <v>300</v>
      </c>
    </row>
    <row r="65" spans="1:3" ht="15">
      <c r="A65" s="80" t="s">
        <v>1500</v>
      </c>
      <c r="B65" s="114" t="s">
        <v>532</v>
      </c>
      <c r="C65" s="80">
        <f>VLOOKUP(GroupVertices[[#This Row],[Vertex]],Vertices[],MATCH("ID",Vertices[[#Headers],[Vertex]:[Top Word Pairs in Comment by Salience]],0),FALSE)</f>
        <v>299</v>
      </c>
    </row>
    <row r="66" spans="1:3" ht="15">
      <c r="A66" s="80" t="s">
        <v>1500</v>
      </c>
      <c r="B66" s="114" t="s">
        <v>531</v>
      </c>
      <c r="C66" s="80">
        <f>VLOOKUP(GroupVertices[[#This Row],[Vertex]],Vertices[],MATCH("ID",Vertices[[#Headers],[Vertex]:[Top Word Pairs in Comment by Salience]],0),FALSE)</f>
        <v>298</v>
      </c>
    </row>
    <row r="67" spans="1:3" ht="15">
      <c r="A67" s="80" t="s">
        <v>1500</v>
      </c>
      <c r="B67" s="114" t="s">
        <v>530</v>
      </c>
      <c r="C67" s="80">
        <f>VLOOKUP(GroupVertices[[#This Row],[Vertex]],Vertices[],MATCH("ID",Vertices[[#Headers],[Vertex]:[Top Word Pairs in Comment by Salience]],0),FALSE)</f>
        <v>297</v>
      </c>
    </row>
    <row r="68" spans="1:3" ht="15">
      <c r="A68" s="80" t="s">
        <v>1500</v>
      </c>
      <c r="B68" s="114" t="s">
        <v>529</v>
      </c>
      <c r="C68" s="80">
        <f>VLOOKUP(GroupVertices[[#This Row],[Vertex]],Vertices[],MATCH("ID",Vertices[[#Headers],[Vertex]:[Top Word Pairs in Comment by Salience]],0),FALSE)</f>
        <v>296</v>
      </c>
    </row>
    <row r="69" spans="1:3" ht="15">
      <c r="A69" s="80" t="s">
        <v>1500</v>
      </c>
      <c r="B69" s="114" t="s">
        <v>528</v>
      </c>
      <c r="C69" s="80">
        <f>VLOOKUP(GroupVertices[[#This Row],[Vertex]],Vertices[],MATCH("ID",Vertices[[#Headers],[Vertex]:[Top Word Pairs in Comment by Salience]],0),FALSE)</f>
        <v>295</v>
      </c>
    </row>
    <row r="70" spans="1:3" ht="15">
      <c r="A70" s="80" t="s">
        <v>1500</v>
      </c>
      <c r="B70" s="114" t="s">
        <v>556</v>
      </c>
      <c r="C70" s="80">
        <f>VLOOKUP(GroupVertices[[#This Row],[Vertex]],Vertices[],MATCH("ID",Vertices[[#Headers],[Vertex]:[Top Word Pairs in Comment by Salience]],0),FALSE)</f>
        <v>8</v>
      </c>
    </row>
    <row r="71" spans="1:3" ht="15">
      <c r="A71" s="80" t="s">
        <v>1500</v>
      </c>
      <c r="B71" s="114" t="s">
        <v>527</v>
      </c>
      <c r="C71" s="80">
        <f>VLOOKUP(GroupVertices[[#This Row],[Vertex]],Vertices[],MATCH("ID",Vertices[[#Headers],[Vertex]:[Top Word Pairs in Comment by Salience]],0),FALSE)</f>
        <v>294</v>
      </c>
    </row>
    <row r="72" spans="1:3" ht="15">
      <c r="A72" s="80" t="s">
        <v>1500</v>
      </c>
      <c r="B72" s="114" t="s">
        <v>526</v>
      </c>
      <c r="C72" s="80">
        <f>VLOOKUP(GroupVertices[[#This Row],[Vertex]],Vertices[],MATCH("ID",Vertices[[#Headers],[Vertex]:[Top Word Pairs in Comment by Salience]],0),FALSE)</f>
        <v>293</v>
      </c>
    </row>
    <row r="73" spans="1:3" ht="15">
      <c r="A73" s="80" t="s">
        <v>1500</v>
      </c>
      <c r="B73" s="114" t="s">
        <v>525</v>
      </c>
      <c r="C73" s="80">
        <f>VLOOKUP(GroupVertices[[#This Row],[Vertex]],Vertices[],MATCH("ID",Vertices[[#Headers],[Vertex]:[Top Word Pairs in Comment by Salience]],0),FALSE)</f>
        <v>292</v>
      </c>
    </row>
    <row r="74" spans="1:3" ht="15">
      <c r="A74" s="80" t="s">
        <v>1500</v>
      </c>
      <c r="B74" s="114" t="s">
        <v>524</v>
      </c>
      <c r="C74" s="80">
        <f>VLOOKUP(GroupVertices[[#This Row],[Vertex]],Vertices[],MATCH("ID",Vertices[[#Headers],[Vertex]:[Top Word Pairs in Comment by Salience]],0),FALSE)</f>
        <v>290</v>
      </c>
    </row>
    <row r="75" spans="1:3" ht="15">
      <c r="A75" s="80" t="s">
        <v>1500</v>
      </c>
      <c r="B75" s="114" t="s">
        <v>523</v>
      </c>
      <c r="C75" s="80">
        <f>VLOOKUP(GroupVertices[[#This Row],[Vertex]],Vertices[],MATCH("ID",Vertices[[#Headers],[Vertex]:[Top Word Pairs in Comment by Salience]],0),FALSE)</f>
        <v>289</v>
      </c>
    </row>
    <row r="76" spans="1:3" ht="15">
      <c r="A76" s="80" t="s">
        <v>1500</v>
      </c>
      <c r="B76" s="114" t="s">
        <v>522</v>
      </c>
      <c r="C76" s="80">
        <f>VLOOKUP(GroupVertices[[#This Row],[Vertex]],Vertices[],MATCH("ID",Vertices[[#Headers],[Vertex]:[Top Word Pairs in Comment by Salience]],0),FALSE)</f>
        <v>288</v>
      </c>
    </row>
    <row r="77" spans="1:3" ht="15">
      <c r="A77" s="80" t="s">
        <v>1500</v>
      </c>
      <c r="B77" s="114" t="s">
        <v>521</v>
      </c>
      <c r="C77" s="80">
        <f>VLOOKUP(GroupVertices[[#This Row],[Vertex]],Vertices[],MATCH("ID",Vertices[[#Headers],[Vertex]:[Top Word Pairs in Comment by Salience]],0),FALSE)</f>
        <v>287</v>
      </c>
    </row>
    <row r="78" spans="1:3" ht="15">
      <c r="A78" s="80" t="s">
        <v>1500</v>
      </c>
      <c r="B78" s="114" t="s">
        <v>520</v>
      </c>
      <c r="C78" s="80">
        <f>VLOOKUP(GroupVertices[[#This Row],[Vertex]],Vertices[],MATCH("ID",Vertices[[#Headers],[Vertex]:[Top Word Pairs in Comment by Salience]],0),FALSE)</f>
        <v>286</v>
      </c>
    </row>
    <row r="79" spans="1:3" ht="15">
      <c r="A79" s="80" t="s">
        <v>1500</v>
      </c>
      <c r="B79" s="114" t="s">
        <v>519</v>
      </c>
      <c r="C79" s="80">
        <f>VLOOKUP(GroupVertices[[#This Row],[Vertex]],Vertices[],MATCH("ID",Vertices[[#Headers],[Vertex]:[Top Word Pairs in Comment by Salience]],0),FALSE)</f>
        <v>285</v>
      </c>
    </row>
    <row r="80" spans="1:3" ht="15">
      <c r="A80" s="80" t="s">
        <v>1500</v>
      </c>
      <c r="B80" s="114" t="s">
        <v>518</v>
      </c>
      <c r="C80" s="80">
        <f>VLOOKUP(GroupVertices[[#This Row],[Vertex]],Vertices[],MATCH("ID",Vertices[[#Headers],[Vertex]:[Top Word Pairs in Comment by Salience]],0),FALSE)</f>
        <v>284</v>
      </c>
    </row>
    <row r="81" spans="1:3" ht="15">
      <c r="A81" s="80" t="s">
        <v>1500</v>
      </c>
      <c r="B81" s="114" t="s">
        <v>517</v>
      </c>
      <c r="C81" s="80">
        <f>VLOOKUP(GroupVertices[[#This Row],[Vertex]],Vertices[],MATCH("ID",Vertices[[#Headers],[Vertex]:[Top Word Pairs in Comment by Salience]],0),FALSE)</f>
        <v>283</v>
      </c>
    </row>
    <row r="82" spans="1:3" ht="15">
      <c r="A82" s="80" t="s">
        <v>1500</v>
      </c>
      <c r="B82" s="114" t="s">
        <v>516</v>
      </c>
      <c r="C82" s="80">
        <f>VLOOKUP(GroupVertices[[#This Row],[Vertex]],Vertices[],MATCH("ID",Vertices[[#Headers],[Vertex]:[Top Word Pairs in Comment by Salience]],0),FALSE)</f>
        <v>282</v>
      </c>
    </row>
    <row r="83" spans="1:3" ht="15">
      <c r="A83" s="80" t="s">
        <v>1500</v>
      </c>
      <c r="B83" s="114" t="s">
        <v>515</v>
      </c>
      <c r="C83" s="80">
        <f>VLOOKUP(GroupVertices[[#This Row],[Vertex]],Vertices[],MATCH("ID",Vertices[[#Headers],[Vertex]:[Top Word Pairs in Comment by Salience]],0),FALSE)</f>
        <v>281</v>
      </c>
    </row>
    <row r="84" spans="1:3" ht="15">
      <c r="A84" s="80" t="s">
        <v>1500</v>
      </c>
      <c r="B84" s="114" t="s">
        <v>514</v>
      </c>
      <c r="C84" s="80">
        <f>VLOOKUP(GroupVertices[[#This Row],[Vertex]],Vertices[],MATCH("ID",Vertices[[#Headers],[Vertex]:[Top Word Pairs in Comment by Salience]],0),FALSE)</f>
        <v>279</v>
      </c>
    </row>
    <row r="85" spans="1:3" ht="15">
      <c r="A85" s="80" t="s">
        <v>1500</v>
      </c>
      <c r="B85" s="114" t="s">
        <v>513</v>
      </c>
      <c r="C85" s="80">
        <f>VLOOKUP(GroupVertices[[#This Row],[Vertex]],Vertices[],MATCH("ID",Vertices[[#Headers],[Vertex]:[Top Word Pairs in Comment by Salience]],0),FALSE)</f>
        <v>278</v>
      </c>
    </row>
    <row r="86" spans="1:3" ht="15">
      <c r="A86" s="80" t="s">
        <v>1500</v>
      </c>
      <c r="B86" s="114" t="s">
        <v>512</v>
      </c>
      <c r="C86" s="80">
        <f>VLOOKUP(GroupVertices[[#This Row],[Vertex]],Vertices[],MATCH("ID",Vertices[[#Headers],[Vertex]:[Top Word Pairs in Comment by Salience]],0),FALSE)</f>
        <v>277</v>
      </c>
    </row>
    <row r="87" spans="1:3" ht="15">
      <c r="A87" s="80" t="s">
        <v>1500</v>
      </c>
      <c r="B87" s="114" t="s">
        <v>511</v>
      </c>
      <c r="C87" s="80">
        <f>VLOOKUP(GroupVertices[[#This Row],[Vertex]],Vertices[],MATCH("ID",Vertices[[#Headers],[Vertex]:[Top Word Pairs in Comment by Salience]],0),FALSE)</f>
        <v>276</v>
      </c>
    </row>
    <row r="88" spans="1:3" ht="15">
      <c r="A88" s="80" t="s">
        <v>1500</v>
      </c>
      <c r="B88" s="114" t="s">
        <v>510</v>
      </c>
      <c r="C88" s="80">
        <f>VLOOKUP(GroupVertices[[#This Row],[Vertex]],Vertices[],MATCH("ID",Vertices[[#Headers],[Vertex]:[Top Word Pairs in Comment by Salience]],0),FALSE)</f>
        <v>275</v>
      </c>
    </row>
    <row r="89" spans="1:3" ht="15">
      <c r="A89" s="80" t="s">
        <v>1500</v>
      </c>
      <c r="B89" s="114" t="s">
        <v>509</v>
      </c>
      <c r="C89" s="80">
        <f>VLOOKUP(GroupVertices[[#This Row],[Vertex]],Vertices[],MATCH("ID",Vertices[[#Headers],[Vertex]:[Top Word Pairs in Comment by Salience]],0),FALSE)</f>
        <v>274</v>
      </c>
    </row>
    <row r="90" spans="1:3" ht="15">
      <c r="A90" s="80" t="s">
        <v>1500</v>
      </c>
      <c r="B90" s="114" t="s">
        <v>508</v>
      </c>
      <c r="C90" s="80">
        <f>VLOOKUP(GroupVertices[[#This Row],[Vertex]],Vertices[],MATCH("ID",Vertices[[#Headers],[Vertex]:[Top Word Pairs in Comment by Salience]],0),FALSE)</f>
        <v>273</v>
      </c>
    </row>
    <row r="91" spans="1:3" ht="15">
      <c r="A91" s="80" t="s">
        <v>1500</v>
      </c>
      <c r="B91" s="114" t="s">
        <v>507</v>
      </c>
      <c r="C91" s="80">
        <f>VLOOKUP(GroupVertices[[#This Row],[Vertex]],Vertices[],MATCH("ID",Vertices[[#Headers],[Vertex]:[Top Word Pairs in Comment by Salience]],0),FALSE)</f>
        <v>272</v>
      </c>
    </row>
    <row r="92" spans="1:3" ht="15">
      <c r="A92" s="80" t="s">
        <v>1500</v>
      </c>
      <c r="B92" s="114" t="s">
        <v>505</v>
      </c>
      <c r="C92" s="80">
        <f>VLOOKUP(GroupVertices[[#This Row],[Vertex]],Vertices[],MATCH("ID",Vertices[[#Headers],[Vertex]:[Top Word Pairs in Comment by Salience]],0),FALSE)</f>
        <v>271</v>
      </c>
    </row>
    <row r="93" spans="1:3" ht="15">
      <c r="A93" s="80" t="s">
        <v>1500</v>
      </c>
      <c r="B93" s="114" t="s">
        <v>504</v>
      </c>
      <c r="C93" s="80">
        <f>VLOOKUP(GroupVertices[[#This Row],[Vertex]],Vertices[],MATCH("ID",Vertices[[#Headers],[Vertex]:[Top Word Pairs in Comment by Salience]],0),FALSE)</f>
        <v>270</v>
      </c>
    </row>
    <row r="94" spans="1:3" ht="15">
      <c r="A94" s="80" t="s">
        <v>1500</v>
      </c>
      <c r="B94" s="114" t="s">
        <v>502</v>
      </c>
      <c r="C94" s="80">
        <f>VLOOKUP(GroupVertices[[#This Row],[Vertex]],Vertices[],MATCH("ID",Vertices[[#Headers],[Vertex]:[Top Word Pairs in Comment by Salience]],0),FALSE)</f>
        <v>269</v>
      </c>
    </row>
    <row r="95" spans="1:3" ht="15">
      <c r="A95" s="80" t="s">
        <v>1500</v>
      </c>
      <c r="B95" s="114" t="s">
        <v>501</v>
      </c>
      <c r="C95" s="80">
        <f>VLOOKUP(GroupVertices[[#This Row],[Vertex]],Vertices[],MATCH("ID",Vertices[[#Headers],[Vertex]:[Top Word Pairs in Comment by Salience]],0),FALSE)</f>
        <v>268</v>
      </c>
    </row>
    <row r="96" spans="1:3" ht="15">
      <c r="A96" s="80" t="s">
        <v>1500</v>
      </c>
      <c r="B96" s="114" t="s">
        <v>500</v>
      </c>
      <c r="C96" s="80">
        <f>VLOOKUP(GroupVertices[[#This Row],[Vertex]],Vertices[],MATCH("ID",Vertices[[#Headers],[Vertex]:[Top Word Pairs in Comment by Salience]],0),FALSE)</f>
        <v>267</v>
      </c>
    </row>
    <row r="97" spans="1:3" ht="15">
      <c r="A97" s="80" t="s">
        <v>1500</v>
      </c>
      <c r="B97" s="114" t="s">
        <v>499</v>
      </c>
      <c r="C97" s="80">
        <f>VLOOKUP(GroupVertices[[#This Row],[Vertex]],Vertices[],MATCH("ID",Vertices[[#Headers],[Vertex]:[Top Word Pairs in Comment by Salience]],0),FALSE)</f>
        <v>266</v>
      </c>
    </row>
    <row r="98" spans="1:3" ht="15">
      <c r="A98" s="80" t="s">
        <v>1500</v>
      </c>
      <c r="B98" s="114" t="s">
        <v>498</v>
      </c>
      <c r="C98" s="80">
        <f>VLOOKUP(GroupVertices[[#This Row],[Vertex]],Vertices[],MATCH("ID",Vertices[[#Headers],[Vertex]:[Top Word Pairs in Comment by Salience]],0),FALSE)</f>
        <v>265</v>
      </c>
    </row>
    <row r="99" spans="1:3" ht="15">
      <c r="A99" s="80" t="s">
        <v>1500</v>
      </c>
      <c r="B99" s="114" t="s">
        <v>497</v>
      </c>
      <c r="C99" s="80">
        <f>VLOOKUP(GroupVertices[[#This Row],[Vertex]],Vertices[],MATCH("ID",Vertices[[#Headers],[Vertex]:[Top Word Pairs in Comment by Salience]],0),FALSE)</f>
        <v>264</v>
      </c>
    </row>
    <row r="100" spans="1:3" ht="15">
      <c r="A100" s="80" t="s">
        <v>1500</v>
      </c>
      <c r="B100" s="114" t="s">
        <v>506</v>
      </c>
      <c r="C100" s="80">
        <f>VLOOKUP(GroupVertices[[#This Row],[Vertex]],Vertices[],MATCH("ID",Vertices[[#Headers],[Vertex]:[Top Word Pairs in Comment by Salience]],0),FALSE)</f>
        <v>6</v>
      </c>
    </row>
    <row r="101" spans="1:3" ht="15">
      <c r="A101" s="80" t="s">
        <v>1500</v>
      </c>
      <c r="B101" s="114" t="s">
        <v>503</v>
      </c>
      <c r="C101" s="80">
        <f>VLOOKUP(GroupVertices[[#This Row],[Vertex]],Vertices[],MATCH("ID",Vertices[[#Headers],[Vertex]:[Top Word Pairs in Comment by Salience]],0),FALSE)</f>
        <v>4</v>
      </c>
    </row>
    <row r="102" spans="1:3" ht="15">
      <c r="A102" s="80" t="s">
        <v>1500</v>
      </c>
      <c r="B102" s="114" t="s">
        <v>496</v>
      </c>
      <c r="C102" s="80">
        <f>VLOOKUP(GroupVertices[[#This Row],[Vertex]],Vertices[],MATCH("ID",Vertices[[#Headers],[Vertex]:[Top Word Pairs in Comment by Salience]],0),FALSE)</f>
        <v>262</v>
      </c>
    </row>
    <row r="103" spans="1:3" ht="15">
      <c r="A103" s="80" t="s">
        <v>1500</v>
      </c>
      <c r="B103" s="114" t="s">
        <v>254</v>
      </c>
      <c r="C103" s="80">
        <f>VLOOKUP(GroupVertices[[#This Row],[Vertex]],Vertices[],MATCH("ID",Vertices[[#Headers],[Vertex]:[Top Word Pairs in Comment by Salience]],0),FALSE)</f>
        <v>12</v>
      </c>
    </row>
    <row r="104" spans="1:3" ht="15">
      <c r="A104" s="80" t="s">
        <v>1500</v>
      </c>
      <c r="B104" s="114" t="s">
        <v>253</v>
      </c>
      <c r="C104" s="80">
        <f>VLOOKUP(GroupVertices[[#This Row],[Vertex]],Vertices[],MATCH("ID",Vertices[[#Headers],[Vertex]:[Top Word Pairs in Comment by Salience]],0),FALSE)</f>
        <v>11</v>
      </c>
    </row>
    <row r="105" spans="1:3" ht="15">
      <c r="A105" s="80" t="s">
        <v>1500</v>
      </c>
      <c r="B105" s="114" t="s">
        <v>252</v>
      </c>
      <c r="C105" s="80">
        <f>VLOOKUP(GroupVertices[[#This Row],[Vertex]],Vertices[],MATCH("ID",Vertices[[#Headers],[Vertex]:[Top Word Pairs in Comment by Salience]],0),FALSE)</f>
        <v>9</v>
      </c>
    </row>
    <row r="106" spans="1:3" ht="15">
      <c r="A106" s="80" t="s">
        <v>1500</v>
      </c>
      <c r="B106" s="114" t="s">
        <v>251</v>
      </c>
      <c r="C106" s="80">
        <f>VLOOKUP(GroupVertices[[#This Row],[Vertex]],Vertices[],MATCH("ID",Vertices[[#Headers],[Vertex]:[Top Word Pairs in Comment by Salience]],0),FALSE)</f>
        <v>7</v>
      </c>
    </row>
    <row r="107" spans="1:3" ht="15">
      <c r="A107" s="80" t="s">
        <v>1500</v>
      </c>
      <c r="B107" s="114" t="s">
        <v>250</v>
      </c>
      <c r="C107" s="80">
        <f>VLOOKUP(GroupVertices[[#This Row],[Vertex]],Vertices[],MATCH("ID",Vertices[[#Headers],[Vertex]:[Top Word Pairs in Comment by Salience]],0),FALSE)</f>
        <v>5</v>
      </c>
    </row>
    <row r="108" spans="1:3" ht="15">
      <c r="A108" s="80" t="s">
        <v>1500</v>
      </c>
      <c r="B108" s="114" t="s">
        <v>249</v>
      </c>
      <c r="C108" s="80">
        <f>VLOOKUP(GroupVertices[[#This Row],[Vertex]],Vertices[],MATCH("ID",Vertices[[#Headers],[Vertex]:[Top Word Pairs in Comment by Salience]],0),FALSE)</f>
        <v>3</v>
      </c>
    </row>
    <row r="109" spans="1:3" ht="15">
      <c r="A109" s="80" t="s">
        <v>1501</v>
      </c>
      <c r="B109" s="114" t="s">
        <v>369</v>
      </c>
      <c r="C109" s="80">
        <f>VLOOKUP(GroupVertices[[#This Row],[Vertex]],Vertices[],MATCH("ID",Vertices[[#Headers],[Vertex]:[Top Word Pairs in Comment by Salience]],0),FALSE)</f>
        <v>130</v>
      </c>
    </row>
    <row r="110" spans="1:3" ht="15">
      <c r="A110" s="80" t="s">
        <v>1501</v>
      </c>
      <c r="B110" s="114" t="s">
        <v>626</v>
      </c>
      <c r="C110" s="80">
        <f>VLOOKUP(GroupVertices[[#This Row],[Vertex]],Vertices[],MATCH("ID",Vertices[[#Headers],[Vertex]:[Top Word Pairs in Comment by Salience]],0),FALSE)</f>
        <v>37</v>
      </c>
    </row>
    <row r="111" spans="1:3" ht="15">
      <c r="A111" s="80" t="s">
        <v>1501</v>
      </c>
      <c r="B111" s="114" t="s">
        <v>367</v>
      </c>
      <c r="C111" s="80">
        <f>VLOOKUP(GroupVertices[[#This Row],[Vertex]],Vertices[],MATCH("ID",Vertices[[#Headers],[Vertex]:[Top Word Pairs in Comment by Salience]],0),FALSE)</f>
        <v>129</v>
      </c>
    </row>
    <row r="112" spans="1:3" ht="15">
      <c r="A112" s="80" t="s">
        <v>1501</v>
      </c>
      <c r="B112" s="114" t="s">
        <v>365</v>
      </c>
      <c r="C112" s="80">
        <f>VLOOKUP(GroupVertices[[#This Row],[Vertex]],Vertices[],MATCH("ID",Vertices[[#Headers],[Vertex]:[Top Word Pairs in Comment by Salience]],0),FALSE)</f>
        <v>128</v>
      </c>
    </row>
    <row r="113" spans="1:3" ht="15">
      <c r="A113" s="80" t="s">
        <v>1501</v>
      </c>
      <c r="B113" s="114" t="s">
        <v>364</v>
      </c>
      <c r="C113" s="80">
        <f>VLOOKUP(GroupVertices[[#This Row],[Vertex]],Vertices[],MATCH("ID",Vertices[[#Headers],[Vertex]:[Top Word Pairs in Comment by Salience]],0),FALSE)</f>
        <v>127</v>
      </c>
    </row>
    <row r="114" spans="1:3" ht="15">
      <c r="A114" s="80" t="s">
        <v>1501</v>
      </c>
      <c r="B114" s="114" t="s">
        <v>363</v>
      </c>
      <c r="C114" s="80">
        <f>VLOOKUP(GroupVertices[[#This Row],[Vertex]],Vertices[],MATCH("ID",Vertices[[#Headers],[Vertex]:[Top Word Pairs in Comment by Salience]],0),FALSE)</f>
        <v>126</v>
      </c>
    </row>
    <row r="115" spans="1:3" ht="15">
      <c r="A115" s="80" t="s">
        <v>1501</v>
      </c>
      <c r="B115" s="114" t="s">
        <v>362</v>
      </c>
      <c r="C115" s="80">
        <f>VLOOKUP(GroupVertices[[#This Row],[Vertex]],Vertices[],MATCH("ID",Vertices[[#Headers],[Vertex]:[Top Word Pairs in Comment by Salience]],0),FALSE)</f>
        <v>125</v>
      </c>
    </row>
    <row r="116" spans="1:3" ht="15">
      <c r="A116" s="80" t="s">
        <v>1501</v>
      </c>
      <c r="B116" s="114" t="s">
        <v>360</v>
      </c>
      <c r="C116" s="80">
        <f>VLOOKUP(GroupVertices[[#This Row],[Vertex]],Vertices[],MATCH("ID",Vertices[[#Headers],[Vertex]:[Top Word Pairs in Comment by Salience]],0),FALSE)</f>
        <v>124</v>
      </c>
    </row>
    <row r="117" spans="1:3" ht="15">
      <c r="A117" s="80" t="s">
        <v>1501</v>
      </c>
      <c r="B117" s="114" t="s">
        <v>359</v>
      </c>
      <c r="C117" s="80">
        <f>VLOOKUP(GroupVertices[[#This Row],[Vertex]],Vertices[],MATCH("ID",Vertices[[#Headers],[Vertex]:[Top Word Pairs in Comment by Salience]],0),FALSE)</f>
        <v>123</v>
      </c>
    </row>
    <row r="118" spans="1:3" ht="15">
      <c r="A118" s="80" t="s">
        <v>1501</v>
      </c>
      <c r="B118" s="114" t="s">
        <v>366</v>
      </c>
      <c r="C118" s="80">
        <f>VLOOKUP(GroupVertices[[#This Row],[Vertex]],Vertices[],MATCH("ID",Vertices[[#Headers],[Vertex]:[Top Word Pairs in Comment by Salience]],0),FALSE)</f>
        <v>36</v>
      </c>
    </row>
    <row r="119" spans="1:3" ht="15">
      <c r="A119" s="80" t="s">
        <v>1501</v>
      </c>
      <c r="B119" s="114" t="s">
        <v>358</v>
      </c>
      <c r="C119" s="80">
        <f>VLOOKUP(GroupVertices[[#This Row],[Vertex]],Vertices[],MATCH("ID",Vertices[[#Headers],[Vertex]:[Top Word Pairs in Comment by Salience]],0),FALSE)</f>
        <v>122</v>
      </c>
    </row>
    <row r="120" spans="1:3" ht="15">
      <c r="A120" s="80" t="s">
        <v>1501</v>
      </c>
      <c r="B120" s="114" t="s">
        <v>361</v>
      </c>
      <c r="C120" s="80">
        <f>VLOOKUP(GroupVertices[[#This Row],[Vertex]],Vertices[],MATCH("ID",Vertices[[#Headers],[Vertex]:[Top Word Pairs in Comment by Salience]],0),FALSE)</f>
        <v>44</v>
      </c>
    </row>
    <row r="121" spans="1:3" ht="15">
      <c r="A121" s="80" t="s">
        <v>1501</v>
      </c>
      <c r="B121" s="114" t="s">
        <v>357</v>
      </c>
      <c r="C121" s="80">
        <f>VLOOKUP(GroupVertices[[#This Row],[Vertex]],Vertices[],MATCH("ID",Vertices[[#Headers],[Vertex]:[Top Word Pairs in Comment by Salience]],0),FALSE)</f>
        <v>121</v>
      </c>
    </row>
    <row r="122" spans="1:3" ht="15">
      <c r="A122" s="80" t="s">
        <v>1501</v>
      </c>
      <c r="B122" s="114" t="s">
        <v>356</v>
      </c>
      <c r="C122" s="80">
        <f>VLOOKUP(GroupVertices[[#This Row],[Vertex]],Vertices[],MATCH("ID",Vertices[[#Headers],[Vertex]:[Top Word Pairs in Comment by Salience]],0),FALSE)</f>
        <v>120</v>
      </c>
    </row>
    <row r="123" spans="1:3" ht="15">
      <c r="A123" s="80" t="s">
        <v>1501</v>
      </c>
      <c r="B123" s="114" t="s">
        <v>355</v>
      </c>
      <c r="C123" s="80">
        <f>VLOOKUP(GroupVertices[[#This Row],[Vertex]],Vertices[],MATCH("ID",Vertices[[#Headers],[Vertex]:[Top Word Pairs in Comment by Salience]],0),FALSE)</f>
        <v>119</v>
      </c>
    </row>
    <row r="124" spans="1:3" ht="15">
      <c r="A124" s="80" t="s">
        <v>1501</v>
      </c>
      <c r="B124" s="114" t="s">
        <v>354</v>
      </c>
      <c r="C124" s="80">
        <f>VLOOKUP(GroupVertices[[#This Row],[Vertex]],Vertices[],MATCH("ID",Vertices[[#Headers],[Vertex]:[Top Word Pairs in Comment by Salience]],0),FALSE)</f>
        <v>118</v>
      </c>
    </row>
    <row r="125" spans="1:3" ht="15">
      <c r="A125" s="80" t="s">
        <v>1501</v>
      </c>
      <c r="B125" s="114" t="s">
        <v>353</v>
      </c>
      <c r="C125" s="80">
        <f>VLOOKUP(GroupVertices[[#This Row],[Vertex]],Vertices[],MATCH("ID",Vertices[[#Headers],[Vertex]:[Top Word Pairs in Comment by Salience]],0),FALSE)</f>
        <v>117</v>
      </c>
    </row>
    <row r="126" spans="1:3" ht="15">
      <c r="A126" s="80" t="s">
        <v>1501</v>
      </c>
      <c r="B126" s="114" t="s">
        <v>352</v>
      </c>
      <c r="C126" s="80">
        <f>VLOOKUP(GroupVertices[[#This Row],[Vertex]],Vertices[],MATCH("ID",Vertices[[#Headers],[Vertex]:[Top Word Pairs in Comment by Salience]],0),FALSE)</f>
        <v>116</v>
      </c>
    </row>
    <row r="127" spans="1:3" ht="15">
      <c r="A127" s="80" t="s">
        <v>1501</v>
      </c>
      <c r="B127" s="114" t="s">
        <v>368</v>
      </c>
      <c r="C127" s="80">
        <f>VLOOKUP(GroupVertices[[#This Row],[Vertex]],Vertices[],MATCH("ID",Vertices[[#Headers],[Vertex]:[Top Word Pairs in Comment by Salience]],0),FALSE)</f>
        <v>52</v>
      </c>
    </row>
    <row r="128" spans="1:3" ht="15">
      <c r="A128" s="80" t="s">
        <v>1501</v>
      </c>
      <c r="B128" s="114" t="s">
        <v>351</v>
      </c>
      <c r="C128" s="80">
        <f>VLOOKUP(GroupVertices[[#This Row],[Vertex]],Vertices[],MATCH("ID",Vertices[[#Headers],[Vertex]:[Top Word Pairs in Comment by Salience]],0),FALSE)</f>
        <v>115</v>
      </c>
    </row>
    <row r="129" spans="1:3" ht="15">
      <c r="A129" s="80" t="s">
        <v>1501</v>
      </c>
      <c r="B129" s="114" t="s">
        <v>350</v>
      </c>
      <c r="C129" s="80">
        <f>VLOOKUP(GroupVertices[[#This Row],[Vertex]],Vertices[],MATCH("ID",Vertices[[#Headers],[Vertex]:[Top Word Pairs in Comment by Salience]],0),FALSE)</f>
        <v>114</v>
      </c>
    </row>
    <row r="130" spans="1:3" ht="15">
      <c r="A130" s="80" t="s">
        <v>1501</v>
      </c>
      <c r="B130" s="114" t="s">
        <v>347</v>
      </c>
      <c r="C130" s="80">
        <f>VLOOKUP(GroupVertices[[#This Row],[Vertex]],Vertices[],MATCH("ID",Vertices[[#Headers],[Vertex]:[Top Word Pairs in Comment by Salience]],0),FALSE)</f>
        <v>113</v>
      </c>
    </row>
    <row r="131" spans="1:3" ht="15">
      <c r="A131" s="80" t="s">
        <v>1501</v>
      </c>
      <c r="B131" s="114" t="s">
        <v>348</v>
      </c>
      <c r="C131" s="80">
        <f>VLOOKUP(GroupVertices[[#This Row],[Vertex]],Vertices[],MATCH("ID",Vertices[[#Headers],[Vertex]:[Top Word Pairs in Comment by Salience]],0),FALSE)</f>
        <v>59</v>
      </c>
    </row>
    <row r="132" spans="1:3" ht="15">
      <c r="A132" s="80" t="s">
        <v>1501</v>
      </c>
      <c r="B132" s="114" t="s">
        <v>346</v>
      </c>
      <c r="C132" s="80">
        <f>VLOOKUP(GroupVertices[[#This Row],[Vertex]],Vertices[],MATCH("ID",Vertices[[#Headers],[Vertex]:[Top Word Pairs in Comment by Salience]],0),FALSE)</f>
        <v>112</v>
      </c>
    </row>
    <row r="133" spans="1:3" ht="15">
      <c r="A133" s="80" t="s">
        <v>1501</v>
      </c>
      <c r="B133" s="114" t="s">
        <v>345</v>
      </c>
      <c r="C133" s="80">
        <f>VLOOKUP(GroupVertices[[#This Row],[Vertex]],Vertices[],MATCH("ID",Vertices[[#Headers],[Vertex]:[Top Word Pairs in Comment by Salience]],0),FALSE)</f>
        <v>111</v>
      </c>
    </row>
    <row r="134" spans="1:3" ht="15">
      <c r="A134" s="80" t="s">
        <v>1501</v>
      </c>
      <c r="B134" s="114" t="s">
        <v>343</v>
      </c>
      <c r="C134" s="80">
        <f>VLOOKUP(GroupVertices[[#This Row],[Vertex]],Vertices[],MATCH("ID",Vertices[[#Headers],[Vertex]:[Top Word Pairs in Comment by Salience]],0),FALSE)</f>
        <v>110</v>
      </c>
    </row>
    <row r="135" spans="1:3" ht="15">
      <c r="A135" s="80" t="s">
        <v>1501</v>
      </c>
      <c r="B135" s="114" t="s">
        <v>344</v>
      </c>
      <c r="C135" s="80">
        <f>VLOOKUP(GroupVertices[[#This Row],[Vertex]],Vertices[],MATCH("ID",Vertices[[#Headers],[Vertex]:[Top Word Pairs in Comment by Salience]],0),FALSE)</f>
        <v>82</v>
      </c>
    </row>
    <row r="136" spans="1:3" ht="15">
      <c r="A136" s="80" t="s">
        <v>1501</v>
      </c>
      <c r="B136" s="114" t="s">
        <v>342</v>
      </c>
      <c r="C136" s="80">
        <f>VLOOKUP(GroupVertices[[#This Row],[Vertex]],Vertices[],MATCH("ID",Vertices[[#Headers],[Vertex]:[Top Word Pairs in Comment by Salience]],0),FALSE)</f>
        <v>109</v>
      </c>
    </row>
    <row r="137" spans="1:3" ht="15">
      <c r="A137" s="80" t="s">
        <v>1501</v>
      </c>
      <c r="B137" s="114" t="s">
        <v>341</v>
      </c>
      <c r="C137" s="80">
        <f>VLOOKUP(GroupVertices[[#This Row],[Vertex]],Vertices[],MATCH("ID",Vertices[[#Headers],[Vertex]:[Top Word Pairs in Comment by Salience]],0),FALSE)</f>
        <v>108</v>
      </c>
    </row>
    <row r="138" spans="1:3" ht="15">
      <c r="A138" s="80" t="s">
        <v>1501</v>
      </c>
      <c r="B138" s="114" t="s">
        <v>340</v>
      </c>
      <c r="C138" s="80">
        <f>VLOOKUP(GroupVertices[[#This Row],[Vertex]],Vertices[],MATCH("ID",Vertices[[#Headers],[Vertex]:[Top Word Pairs in Comment by Salience]],0),FALSE)</f>
        <v>107</v>
      </c>
    </row>
    <row r="139" spans="1:3" ht="15">
      <c r="A139" s="80" t="s">
        <v>1501</v>
      </c>
      <c r="B139" s="114" t="s">
        <v>339</v>
      </c>
      <c r="C139" s="80">
        <f>VLOOKUP(GroupVertices[[#This Row],[Vertex]],Vertices[],MATCH("ID",Vertices[[#Headers],[Vertex]:[Top Word Pairs in Comment by Salience]],0),FALSE)</f>
        <v>106</v>
      </c>
    </row>
    <row r="140" spans="1:3" ht="15">
      <c r="A140" s="80" t="s">
        <v>1501</v>
      </c>
      <c r="B140" s="114" t="s">
        <v>338</v>
      </c>
      <c r="C140" s="80">
        <f>VLOOKUP(GroupVertices[[#This Row],[Vertex]],Vertices[],MATCH("ID",Vertices[[#Headers],[Vertex]:[Top Word Pairs in Comment by Salience]],0),FALSE)</f>
        <v>105</v>
      </c>
    </row>
    <row r="141" spans="1:3" ht="15">
      <c r="A141" s="80" t="s">
        <v>1501</v>
      </c>
      <c r="B141" s="114" t="s">
        <v>337</v>
      </c>
      <c r="C141" s="80">
        <f>VLOOKUP(GroupVertices[[#This Row],[Vertex]],Vertices[],MATCH("ID",Vertices[[#Headers],[Vertex]:[Top Word Pairs in Comment by Salience]],0),FALSE)</f>
        <v>104</v>
      </c>
    </row>
    <row r="142" spans="1:3" ht="15">
      <c r="A142" s="80" t="s">
        <v>1501</v>
      </c>
      <c r="B142" s="114" t="s">
        <v>336</v>
      </c>
      <c r="C142" s="80">
        <f>VLOOKUP(GroupVertices[[#This Row],[Vertex]],Vertices[],MATCH("ID",Vertices[[#Headers],[Vertex]:[Top Word Pairs in Comment by Salience]],0),FALSE)</f>
        <v>103</v>
      </c>
    </row>
    <row r="143" spans="1:3" ht="15">
      <c r="A143" s="80" t="s">
        <v>1501</v>
      </c>
      <c r="B143" s="114" t="s">
        <v>335</v>
      </c>
      <c r="C143" s="80">
        <f>VLOOKUP(GroupVertices[[#This Row],[Vertex]],Vertices[],MATCH("ID",Vertices[[#Headers],[Vertex]:[Top Word Pairs in Comment by Salience]],0),FALSE)</f>
        <v>102</v>
      </c>
    </row>
    <row r="144" spans="1:3" ht="15">
      <c r="A144" s="80" t="s">
        <v>1501</v>
      </c>
      <c r="B144" s="114" t="s">
        <v>334</v>
      </c>
      <c r="C144" s="80">
        <f>VLOOKUP(GroupVertices[[#This Row],[Vertex]],Vertices[],MATCH("ID",Vertices[[#Headers],[Vertex]:[Top Word Pairs in Comment by Salience]],0),FALSE)</f>
        <v>101</v>
      </c>
    </row>
    <row r="145" spans="1:3" ht="15">
      <c r="A145" s="80" t="s">
        <v>1501</v>
      </c>
      <c r="B145" s="114" t="s">
        <v>333</v>
      </c>
      <c r="C145" s="80">
        <f>VLOOKUP(GroupVertices[[#This Row],[Vertex]],Vertices[],MATCH("ID",Vertices[[#Headers],[Vertex]:[Top Word Pairs in Comment by Salience]],0),FALSE)</f>
        <v>100</v>
      </c>
    </row>
    <row r="146" spans="1:3" ht="15">
      <c r="A146" s="80" t="s">
        <v>1501</v>
      </c>
      <c r="B146" s="114" t="s">
        <v>332</v>
      </c>
      <c r="C146" s="80">
        <f>VLOOKUP(GroupVertices[[#This Row],[Vertex]],Vertices[],MATCH("ID",Vertices[[#Headers],[Vertex]:[Top Word Pairs in Comment by Salience]],0),FALSE)</f>
        <v>99</v>
      </c>
    </row>
    <row r="147" spans="1:3" ht="15">
      <c r="A147" s="80" t="s">
        <v>1501</v>
      </c>
      <c r="B147" s="114" t="s">
        <v>331</v>
      </c>
      <c r="C147" s="80">
        <f>VLOOKUP(GroupVertices[[#This Row],[Vertex]],Vertices[],MATCH("ID",Vertices[[#Headers],[Vertex]:[Top Word Pairs in Comment by Salience]],0),FALSE)</f>
        <v>98</v>
      </c>
    </row>
    <row r="148" spans="1:3" ht="15">
      <c r="A148" s="80" t="s">
        <v>1501</v>
      </c>
      <c r="B148" s="114" t="s">
        <v>330</v>
      </c>
      <c r="C148" s="80">
        <f>VLOOKUP(GroupVertices[[#This Row],[Vertex]],Vertices[],MATCH("ID",Vertices[[#Headers],[Vertex]:[Top Word Pairs in Comment by Salience]],0),FALSE)</f>
        <v>97</v>
      </c>
    </row>
    <row r="149" spans="1:3" ht="15">
      <c r="A149" s="80" t="s">
        <v>1501</v>
      </c>
      <c r="B149" s="114" t="s">
        <v>329</v>
      </c>
      <c r="C149" s="80">
        <f>VLOOKUP(GroupVertices[[#This Row],[Vertex]],Vertices[],MATCH("ID",Vertices[[#Headers],[Vertex]:[Top Word Pairs in Comment by Salience]],0),FALSE)</f>
        <v>96</v>
      </c>
    </row>
    <row r="150" spans="1:3" ht="15">
      <c r="A150" s="80" t="s">
        <v>1501</v>
      </c>
      <c r="B150" s="114" t="s">
        <v>328</v>
      </c>
      <c r="C150" s="80">
        <f>VLOOKUP(GroupVertices[[#This Row],[Vertex]],Vertices[],MATCH("ID",Vertices[[#Headers],[Vertex]:[Top Word Pairs in Comment by Salience]],0),FALSE)</f>
        <v>95</v>
      </c>
    </row>
    <row r="151" spans="1:3" ht="15">
      <c r="A151" s="80" t="s">
        <v>1501</v>
      </c>
      <c r="B151" s="114" t="s">
        <v>327</v>
      </c>
      <c r="C151" s="80">
        <f>VLOOKUP(GroupVertices[[#This Row],[Vertex]],Vertices[],MATCH("ID",Vertices[[#Headers],[Vertex]:[Top Word Pairs in Comment by Salience]],0),FALSE)</f>
        <v>94</v>
      </c>
    </row>
    <row r="152" spans="1:3" ht="15">
      <c r="A152" s="80" t="s">
        <v>1501</v>
      </c>
      <c r="B152" s="114" t="s">
        <v>326</v>
      </c>
      <c r="C152" s="80">
        <f>VLOOKUP(GroupVertices[[#This Row],[Vertex]],Vertices[],MATCH("ID",Vertices[[#Headers],[Vertex]:[Top Word Pairs in Comment by Salience]],0),FALSE)</f>
        <v>93</v>
      </c>
    </row>
    <row r="153" spans="1:3" ht="15">
      <c r="A153" s="80" t="s">
        <v>1501</v>
      </c>
      <c r="B153" s="114" t="s">
        <v>325</v>
      </c>
      <c r="C153" s="80">
        <f>VLOOKUP(GroupVertices[[#This Row],[Vertex]],Vertices[],MATCH("ID",Vertices[[#Headers],[Vertex]:[Top Word Pairs in Comment by Salience]],0),FALSE)</f>
        <v>92</v>
      </c>
    </row>
    <row r="154" spans="1:3" ht="15">
      <c r="A154" s="80" t="s">
        <v>1501</v>
      </c>
      <c r="B154" s="114" t="s">
        <v>324</v>
      </c>
      <c r="C154" s="80">
        <f>VLOOKUP(GroupVertices[[#This Row],[Vertex]],Vertices[],MATCH("ID",Vertices[[#Headers],[Vertex]:[Top Word Pairs in Comment by Salience]],0),FALSE)</f>
        <v>91</v>
      </c>
    </row>
    <row r="155" spans="1:3" ht="15">
      <c r="A155" s="80" t="s">
        <v>1501</v>
      </c>
      <c r="B155" s="114" t="s">
        <v>323</v>
      </c>
      <c r="C155" s="80">
        <f>VLOOKUP(GroupVertices[[#This Row],[Vertex]],Vertices[],MATCH("ID",Vertices[[#Headers],[Vertex]:[Top Word Pairs in Comment by Salience]],0),FALSE)</f>
        <v>90</v>
      </c>
    </row>
    <row r="156" spans="1:3" ht="15">
      <c r="A156" s="80" t="s">
        <v>1501</v>
      </c>
      <c r="B156" s="114" t="s">
        <v>322</v>
      </c>
      <c r="C156" s="80">
        <f>VLOOKUP(GroupVertices[[#This Row],[Vertex]],Vertices[],MATCH("ID",Vertices[[#Headers],[Vertex]:[Top Word Pairs in Comment by Salience]],0),FALSE)</f>
        <v>89</v>
      </c>
    </row>
    <row r="157" spans="1:3" ht="15">
      <c r="A157" s="80" t="s">
        <v>1501</v>
      </c>
      <c r="B157" s="114" t="s">
        <v>321</v>
      </c>
      <c r="C157" s="80">
        <f>VLOOKUP(GroupVertices[[#This Row],[Vertex]],Vertices[],MATCH("ID",Vertices[[#Headers],[Vertex]:[Top Word Pairs in Comment by Salience]],0),FALSE)</f>
        <v>88</v>
      </c>
    </row>
    <row r="158" spans="1:3" ht="15">
      <c r="A158" s="80" t="s">
        <v>1501</v>
      </c>
      <c r="B158" s="114" t="s">
        <v>320</v>
      </c>
      <c r="C158" s="80">
        <f>VLOOKUP(GroupVertices[[#This Row],[Vertex]],Vertices[],MATCH("ID",Vertices[[#Headers],[Vertex]:[Top Word Pairs in Comment by Salience]],0),FALSE)</f>
        <v>87</v>
      </c>
    </row>
    <row r="159" spans="1:3" ht="15">
      <c r="A159" s="80" t="s">
        <v>1501</v>
      </c>
      <c r="B159" s="114" t="s">
        <v>319</v>
      </c>
      <c r="C159" s="80">
        <f>VLOOKUP(GroupVertices[[#This Row],[Vertex]],Vertices[],MATCH("ID",Vertices[[#Headers],[Vertex]:[Top Word Pairs in Comment by Salience]],0),FALSE)</f>
        <v>86</v>
      </c>
    </row>
    <row r="160" spans="1:3" ht="15">
      <c r="A160" s="80" t="s">
        <v>1501</v>
      </c>
      <c r="B160" s="114" t="s">
        <v>318</v>
      </c>
      <c r="C160" s="80">
        <f>VLOOKUP(GroupVertices[[#This Row],[Vertex]],Vertices[],MATCH("ID",Vertices[[#Headers],[Vertex]:[Top Word Pairs in Comment by Salience]],0),FALSE)</f>
        <v>85</v>
      </c>
    </row>
    <row r="161" spans="1:3" ht="15">
      <c r="A161" s="80" t="s">
        <v>1501</v>
      </c>
      <c r="B161" s="114" t="s">
        <v>317</v>
      </c>
      <c r="C161" s="80">
        <f>VLOOKUP(GroupVertices[[#This Row],[Vertex]],Vertices[],MATCH("ID",Vertices[[#Headers],[Vertex]:[Top Word Pairs in Comment by Salience]],0),FALSE)</f>
        <v>84</v>
      </c>
    </row>
    <row r="162" spans="1:3" ht="15">
      <c r="A162" s="80" t="s">
        <v>1501</v>
      </c>
      <c r="B162" s="114" t="s">
        <v>316</v>
      </c>
      <c r="C162" s="80">
        <f>VLOOKUP(GroupVertices[[#This Row],[Vertex]],Vertices[],MATCH("ID",Vertices[[#Headers],[Vertex]:[Top Word Pairs in Comment by Salience]],0),FALSE)</f>
        <v>83</v>
      </c>
    </row>
    <row r="163" spans="1:3" ht="15">
      <c r="A163" s="80" t="s">
        <v>1501</v>
      </c>
      <c r="B163" s="114" t="s">
        <v>315</v>
      </c>
      <c r="C163" s="80">
        <f>VLOOKUP(GroupVertices[[#This Row],[Vertex]],Vertices[],MATCH("ID",Vertices[[#Headers],[Vertex]:[Top Word Pairs in Comment by Salience]],0),FALSE)</f>
        <v>81</v>
      </c>
    </row>
    <row r="164" spans="1:3" ht="15">
      <c r="A164" s="80" t="s">
        <v>1501</v>
      </c>
      <c r="B164" s="114" t="s">
        <v>314</v>
      </c>
      <c r="C164" s="80">
        <f>VLOOKUP(GroupVertices[[#This Row],[Vertex]],Vertices[],MATCH("ID",Vertices[[#Headers],[Vertex]:[Top Word Pairs in Comment by Salience]],0),FALSE)</f>
        <v>80</v>
      </c>
    </row>
    <row r="165" spans="1:3" ht="15">
      <c r="A165" s="80" t="s">
        <v>1501</v>
      </c>
      <c r="B165" s="114" t="s">
        <v>349</v>
      </c>
      <c r="C165" s="80">
        <f>VLOOKUP(GroupVertices[[#This Row],[Vertex]],Vertices[],MATCH("ID",Vertices[[#Headers],[Vertex]:[Top Word Pairs in Comment by Salience]],0),FALSE)</f>
        <v>40</v>
      </c>
    </row>
    <row r="166" spans="1:3" ht="15">
      <c r="A166" s="80" t="s">
        <v>1501</v>
      </c>
      <c r="B166" s="114" t="s">
        <v>313</v>
      </c>
      <c r="C166" s="80">
        <f>VLOOKUP(GroupVertices[[#This Row],[Vertex]],Vertices[],MATCH("ID",Vertices[[#Headers],[Vertex]:[Top Word Pairs in Comment by Salience]],0),FALSE)</f>
        <v>79</v>
      </c>
    </row>
    <row r="167" spans="1:3" ht="15">
      <c r="A167" s="80" t="s">
        <v>1501</v>
      </c>
      <c r="B167" s="114" t="s">
        <v>312</v>
      </c>
      <c r="C167" s="80">
        <f>VLOOKUP(GroupVertices[[#This Row],[Vertex]],Vertices[],MATCH("ID",Vertices[[#Headers],[Vertex]:[Top Word Pairs in Comment by Salience]],0),FALSE)</f>
        <v>78</v>
      </c>
    </row>
    <row r="168" spans="1:3" ht="15">
      <c r="A168" s="80" t="s">
        <v>1501</v>
      </c>
      <c r="B168" s="114" t="s">
        <v>311</v>
      </c>
      <c r="C168" s="80">
        <f>VLOOKUP(GroupVertices[[#This Row],[Vertex]],Vertices[],MATCH("ID",Vertices[[#Headers],[Vertex]:[Top Word Pairs in Comment by Salience]],0),FALSE)</f>
        <v>77</v>
      </c>
    </row>
    <row r="169" spans="1:3" ht="15">
      <c r="A169" s="80" t="s">
        <v>1501</v>
      </c>
      <c r="B169" s="114" t="s">
        <v>310</v>
      </c>
      <c r="C169" s="80">
        <f>VLOOKUP(GroupVertices[[#This Row],[Vertex]],Vertices[],MATCH("ID",Vertices[[#Headers],[Vertex]:[Top Word Pairs in Comment by Salience]],0),FALSE)</f>
        <v>76</v>
      </c>
    </row>
    <row r="170" spans="1:3" ht="15">
      <c r="A170" s="80" t="s">
        <v>1501</v>
      </c>
      <c r="B170" s="114" t="s">
        <v>309</v>
      </c>
      <c r="C170" s="80">
        <f>VLOOKUP(GroupVertices[[#This Row],[Vertex]],Vertices[],MATCH("ID",Vertices[[#Headers],[Vertex]:[Top Word Pairs in Comment by Salience]],0),FALSE)</f>
        <v>75</v>
      </c>
    </row>
    <row r="171" spans="1:3" ht="15">
      <c r="A171" s="80" t="s">
        <v>1501</v>
      </c>
      <c r="B171" s="114" t="s">
        <v>308</v>
      </c>
      <c r="C171" s="80">
        <f>VLOOKUP(GroupVertices[[#This Row],[Vertex]],Vertices[],MATCH("ID",Vertices[[#Headers],[Vertex]:[Top Word Pairs in Comment by Salience]],0),FALSE)</f>
        <v>74</v>
      </c>
    </row>
    <row r="172" spans="1:3" ht="15">
      <c r="A172" s="80" t="s">
        <v>1501</v>
      </c>
      <c r="B172" s="114" t="s">
        <v>307</v>
      </c>
      <c r="C172" s="80">
        <f>VLOOKUP(GroupVertices[[#This Row],[Vertex]],Vertices[],MATCH("ID",Vertices[[#Headers],[Vertex]:[Top Word Pairs in Comment by Salience]],0),FALSE)</f>
        <v>73</v>
      </c>
    </row>
    <row r="173" spans="1:3" ht="15">
      <c r="A173" s="80" t="s">
        <v>1501</v>
      </c>
      <c r="B173" s="114" t="s">
        <v>306</v>
      </c>
      <c r="C173" s="80">
        <f>VLOOKUP(GroupVertices[[#This Row],[Vertex]],Vertices[],MATCH("ID",Vertices[[#Headers],[Vertex]:[Top Word Pairs in Comment by Salience]],0),FALSE)</f>
        <v>72</v>
      </c>
    </row>
    <row r="174" spans="1:3" ht="15">
      <c r="A174" s="80" t="s">
        <v>1501</v>
      </c>
      <c r="B174" s="114" t="s">
        <v>305</v>
      </c>
      <c r="C174" s="80">
        <f>VLOOKUP(GroupVertices[[#This Row],[Vertex]],Vertices[],MATCH("ID",Vertices[[#Headers],[Vertex]:[Top Word Pairs in Comment by Salience]],0),FALSE)</f>
        <v>71</v>
      </c>
    </row>
    <row r="175" spans="1:3" ht="15">
      <c r="A175" s="80" t="s">
        <v>1501</v>
      </c>
      <c r="B175" s="114" t="s">
        <v>304</v>
      </c>
      <c r="C175" s="80">
        <f>VLOOKUP(GroupVertices[[#This Row],[Vertex]],Vertices[],MATCH("ID",Vertices[[#Headers],[Vertex]:[Top Word Pairs in Comment by Salience]],0),FALSE)</f>
        <v>70</v>
      </c>
    </row>
    <row r="176" spans="1:3" ht="15">
      <c r="A176" s="80" t="s">
        <v>1501</v>
      </c>
      <c r="B176" s="114" t="s">
        <v>303</v>
      </c>
      <c r="C176" s="80">
        <f>VLOOKUP(GroupVertices[[#This Row],[Vertex]],Vertices[],MATCH("ID",Vertices[[#Headers],[Vertex]:[Top Word Pairs in Comment by Salience]],0),FALSE)</f>
        <v>69</v>
      </c>
    </row>
    <row r="177" spans="1:3" ht="15">
      <c r="A177" s="80" t="s">
        <v>1501</v>
      </c>
      <c r="B177" s="114" t="s">
        <v>302</v>
      </c>
      <c r="C177" s="80">
        <f>VLOOKUP(GroupVertices[[#This Row],[Vertex]],Vertices[],MATCH("ID",Vertices[[#Headers],[Vertex]:[Top Word Pairs in Comment by Salience]],0),FALSE)</f>
        <v>68</v>
      </c>
    </row>
    <row r="178" spans="1:3" ht="15">
      <c r="A178" s="80" t="s">
        <v>1501</v>
      </c>
      <c r="B178" s="114" t="s">
        <v>301</v>
      </c>
      <c r="C178" s="80">
        <f>VLOOKUP(GroupVertices[[#This Row],[Vertex]],Vertices[],MATCH("ID",Vertices[[#Headers],[Vertex]:[Top Word Pairs in Comment by Salience]],0),FALSE)</f>
        <v>67</v>
      </c>
    </row>
    <row r="179" spans="1:3" ht="15">
      <c r="A179" s="80" t="s">
        <v>1501</v>
      </c>
      <c r="B179" s="114" t="s">
        <v>300</v>
      </c>
      <c r="C179" s="80">
        <f>VLOOKUP(GroupVertices[[#This Row],[Vertex]],Vertices[],MATCH("ID",Vertices[[#Headers],[Vertex]:[Top Word Pairs in Comment by Salience]],0),FALSE)</f>
        <v>66</v>
      </c>
    </row>
    <row r="180" spans="1:3" ht="15">
      <c r="A180" s="80" t="s">
        <v>1501</v>
      </c>
      <c r="B180" s="114" t="s">
        <v>299</v>
      </c>
      <c r="C180" s="80">
        <f>VLOOKUP(GroupVertices[[#This Row],[Vertex]],Vertices[],MATCH("ID",Vertices[[#Headers],[Vertex]:[Top Word Pairs in Comment by Salience]],0),FALSE)</f>
        <v>65</v>
      </c>
    </row>
    <row r="181" spans="1:3" ht="15">
      <c r="A181" s="80" t="s">
        <v>1501</v>
      </c>
      <c r="B181" s="114" t="s">
        <v>298</v>
      </c>
      <c r="C181" s="80">
        <f>VLOOKUP(GroupVertices[[#This Row],[Vertex]],Vertices[],MATCH("ID",Vertices[[#Headers],[Vertex]:[Top Word Pairs in Comment by Salience]],0),FALSE)</f>
        <v>64</v>
      </c>
    </row>
    <row r="182" spans="1:3" ht="15">
      <c r="A182" s="80" t="s">
        <v>1501</v>
      </c>
      <c r="B182" s="114" t="s">
        <v>297</v>
      </c>
      <c r="C182" s="80">
        <f>VLOOKUP(GroupVertices[[#This Row],[Vertex]],Vertices[],MATCH("ID",Vertices[[#Headers],[Vertex]:[Top Word Pairs in Comment by Salience]],0),FALSE)</f>
        <v>63</v>
      </c>
    </row>
    <row r="183" spans="1:3" ht="15">
      <c r="A183" s="80" t="s">
        <v>1501</v>
      </c>
      <c r="B183" s="114" t="s">
        <v>296</v>
      </c>
      <c r="C183" s="80">
        <f>VLOOKUP(GroupVertices[[#This Row],[Vertex]],Vertices[],MATCH("ID",Vertices[[#Headers],[Vertex]:[Top Word Pairs in Comment by Salience]],0),FALSE)</f>
        <v>62</v>
      </c>
    </row>
    <row r="184" spans="1:3" ht="15">
      <c r="A184" s="80" t="s">
        <v>1501</v>
      </c>
      <c r="B184" s="114" t="s">
        <v>295</v>
      </c>
      <c r="C184" s="80">
        <f>VLOOKUP(GroupVertices[[#This Row],[Vertex]],Vertices[],MATCH("ID",Vertices[[#Headers],[Vertex]:[Top Word Pairs in Comment by Salience]],0),FALSE)</f>
        <v>61</v>
      </c>
    </row>
    <row r="185" spans="1:3" ht="15">
      <c r="A185" s="80" t="s">
        <v>1501</v>
      </c>
      <c r="B185" s="114" t="s">
        <v>294</v>
      </c>
      <c r="C185" s="80">
        <f>VLOOKUP(GroupVertices[[#This Row],[Vertex]],Vertices[],MATCH("ID",Vertices[[#Headers],[Vertex]:[Top Word Pairs in Comment by Salience]],0),FALSE)</f>
        <v>60</v>
      </c>
    </row>
    <row r="186" spans="1:3" ht="15">
      <c r="A186" s="80" t="s">
        <v>1501</v>
      </c>
      <c r="B186" s="114" t="s">
        <v>293</v>
      </c>
      <c r="C186" s="80">
        <f>VLOOKUP(GroupVertices[[#This Row],[Vertex]],Vertices[],MATCH("ID",Vertices[[#Headers],[Vertex]:[Top Word Pairs in Comment by Salience]],0),FALSE)</f>
        <v>58</v>
      </c>
    </row>
    <row r="187" spans="1:3" ht="15">
      <c r="A187" s="80" t="s">
        <v>1501</v>
      </c>
      <c r="B187" s="114" t="s">
        <v>291</v>
      </c>
      <c r="C187" s="80">
        <f>VLOOKUP(GroupVertices[[#This Row],[Vertex]],Vertices[],MATCH("ID",Vertices[[#Headers],[Vertex]:[Top Word Pairs in Comment by Salience]],0),FALSE)</f>
        <v>57</v>
      </c>
    </row>
    <row r="188" spans="1:3" ht="15">
      <c r="A188" s="80" t="s">
        <v>1501</v>
      </c>
      <c r="B188" s="114" t="s">
        <v>290</v>
      </c>
      <c r="C188" s="80">
        <f>VLOOKUP(GroupVertices[[#This Row],[Vertex]],Vertices[],MATCH("ID",Vertices[[#Headers],[Vertex]:[Top Word Pairs in Comment by Salience]],0),FALSE)</f>
        <v>56</v>
      </c>
    </row>
    <row r="189" spans="1:3" ht="15">
      <c r="A189" s="80" t="s">
        <v>1501</v>
      </c>
      <c r="B189" s="114" t="s">
        <v>292</v>
      </c>
      <c r="C189" s="80">
        <f>VLOOKUP(GroupVertices[[#This Row],[Vertex]],Vertices[],MATCH("ID",Vertices[[#Headers],[Vertex]:[Top Word Pairs in Comment by Salience]],0),FALSE)</f>
        <v>55</v>
      </c>
    </row>
    <row r="190" spans="1:3" ht="15">
      <c r="A190" s="80" t="s">
        <v>1501</v>
      </c>
      <c r="B190" s="114" t="s">
        <v>289</v>
      </c>
      <c r="C190" s="80">
        <f>VLOOKUP(GroupVertices[[#This Row],[Vertex]],Vertices[],MATCH("ID",Vertices[[#Headers],[Vertex]:[Top Word Pairs in Comment by Salience]],0),FALSE)</f>
        <v>54</v>
      </c>
    </row>
    <row r="191" spans="1:3" ht="15">
      <c r="A191" s="80" t="s">
        <v>1501</v>
      </c>
      <c r="B191" s="114" t="s">
        <v>288</v>
      </c>
      <c r="C191" s="80">
        <f>VLOOKUP(GroupVertices[[#This Row],[Vertex]],Vertices[],MATCH("ID",Vertices[[#Headers],[Vertex]:[Top Word Pairs in Comment by Salience]],0),FALSE)</f>
        <v>53</v>
      </c>
    </row>
    <row r="192" spans="1:3" ht="15">
      <c r="A192" s="80" t="s">
        <v>1501</v>
      </c>
      <c r="B192" s="114" t="s">
        <v>287</v>
      </c>
      <c r="C192" s="80">
        <f>VLOOKUP(GroupVertices[[#This Row],[Vertex]],Vertices[],MATCH("ID",Vertices[[#Headers],[Vertex]:[Top Word Pairs in Comment by Salience]],0),FALSE)</f>
        <v>51</v>
      </c>
    </row>
    <row r="193" spans="1:3" ht="15">
      <c r="A193" s="80" t="s">
        <v>1501</v>
      </c>
      <c r="B193" s="114" t="s">
        <v>286</v>
      </c>
      <c r="C193" s="80">
        <f>VLOOKUP(GroupVertices[[#This Row],[Vertex]],Vertices[],MATCH("ID",Vertices[[#Headers],[Vertex]:[Top Word Pairs in Comment by Salience]],0),FALSE)</f>
        <v>50</v>
      </c>
    </row>
    <row r="194" spans="1:3" ht="15">
      <c r="A194" s="80" t="s">
        <v>1501</v>
      </c>
      <c r="B194" s="114" t="s">
        <v>285</v>
      </c>
      <c r="C194" s="80">
        <f>VLOOKUP(GroupVertices[[#This Row],[Vertex]],Vertices[],MATCH("ID",Vertices[[#Headers],[Vertex]:[Top Word Pairs in Comment by Salience]],0),FALSE)</f>
        <v>49</v>
      </c>
    </row>
    <row r="195" spans="1:3" ht="15">
      <c r="A195" s="80" t="s">
        <v>1501</v>
      </c>
      <c r="B195" s="114" t="s">
        <v>284</v>
      </c>
      <c r="C195" s="80">
        <f>VLOOKUP(GroupVertices[[#This Row],[Vertex]],Vertices[],MATCH("ID",Vertices[[#Headers],[Vertex]:[Top Word Pairs in Comment by Salience]],0),FALSE)</f>
        <v>48</v>
      </c>
    </row>
    <row r="196" spans="1:3" ht="15">
      <c r="A196" s="80" t="s">
        <v>1501</v>
      </c>
      <c r="B196" s="114" t="s">
        <v>283</v>
      </c>
      <c r="C196" s="80">
        <f>VLOOKUP(GroupVertices[[#This Row],[Vertex]],Vertices[],MATCH("ID",Vertices[[#Headers],[Vertex]:[Top Word Pairs in Comment by Salience]],0),FALSE)</f>
        <v>47</v>
      </c>
    </row>
    <row r="197" spans="1:3" ht="15">
      <c r="A197" s="80" t="s">
        <v>1501</v>
      </c>
      <c r="B197" s="114" t="s">
        <v>282</v>
      </c>
      <c r="C197" s="80">
        <f>VLOOKUP(GroupVertices[[#This Row],[Vertex]],Vertices[],MATCH("ID",Vertices[[#Headers],[Vertex]:[Top Word Pairs in Comment by Salience]],0),FALSE)</f>
        <v>46</v>
      </c>
    </row>
    <row r="198" spans="1:3" ht="15">
      <c r="A198" s="80" t="s">
        <v>1501</v>
      </c>
      <c r="B198" s="114" t="s">
        <v>281</v>
      </c>
      <c r="C198" s="80">
        <f>VLOOKUP(GroupVertices[[#This Row],[Vertex]],Vertices[],MATCH("ID",Vertices[[#Headers],[Vertex]:[Top Word Pairs in Comment by Salience]],0),FALSE)</f>
        <v>45</v>
      </c>
    </row>
    <row r="199" spans="1:3" ht="15">
      <c r="A199" s="80" t="s">
        <v>1501</v>
      </c>
      <c r="B199" s="114" t="s">
        <v>280</v>
      </c>
      <c r="C199" s="80">
        <f>VLOOKUP(GroupVertices[[#This Row],[Vertex]],Vertices[],MATCH("ID",Vertices[[#Headers],[Vertex]:[Top Word Pairs in Comment by Salience]],0),FALSE)</f>
        <v>43</v>
      </c>
    </row>
    <row r="200" spans="1:3" ht="15">
      <c r="A200" s="80" t="s">
        <v>1501</v>
      </c>
      <c r="B200" s="114" t="s">
        <v>279</v>
      </c>
      <c r="C200" s="80">
        <f>VLOOKUP(GroupVertices[[#This Row],[Vertex]],Vertices[],MATCH("ID",Vertices[[#Headers],[Vertex]:[Top Word Pairs in Comment by Salience]],0),FALSE)</f>
        <v>42</v>
      </c>
    </row>
    <row r="201" spans="1:3" ht="15">
      <c r="A201" s="80" t="s">
        <v>1501</v>
      </c>
      <c r="B201" s="114" t="s">
        <v>278</v>
      </c>
      <c r="C201" s="80">
        <f>VLOOKUP(GroupVertices[[#This Row],[Vertex]],Vertices[],MATCH("ID",Vertices[[#Headers],[Vertex]:[Top Word Pairs in Comment by Salience]],0),FALSE)</f>
        <v>41</v>
      </c>
    </row>
    <row r="202" spans="1:3" ht="15">
      <c r="A202" s="80" t="s">
        <v>1501</v>
      </c>
      <c r="B202" s="114" t="s">
        <v>277</v>
      </c>
      <c r="C202" s="80">
        <f>VLOOKUP(GroupVertices[[#This Row],[Vertex]],Vertices[],MATCH("ID",Vertices[[#Headers],[Vertex]:[Top Word Pairs in Comment by Salience]],0),FALSE)</f>
        <v>39</v>
      </c>
    </row>
    <row r="203" spans="1:3" ht="15">
      <c r="A203" s="80" t="s">
        <v>1501</v>
      </c>
      <c r="B203" s="114" t="s">
        <v>276</v>
      </c>
      <c r="C203" s="80">
        <f>VLOOKUP(GroupVertices[[#This Row],[Vertex]],Vertices[],MATCH("ID",Vertices[[#Headers],[Vertex]:[Top Word Pairs in Comment by Salience]],0),FALSE)</f>
        <v>38</v>
      </c>
    </row>
    <row r="204" spans="1:3" ht="15">
      <c r="A204" s="80" t="s">
        <v>1501</v>
      </c>
      <c r="B204" s="114" t="s">
        <v>275</v>
      </c>
      <c r="C204" s="80">
        <f>VLOOKUP(GroupVertices[[#This Row],[Vertex]],Vertices[],MATCH("ID",Vertices[[#Headers],[Vertex]:[Top Word Pairs in Comment by Salience]],0),FALSE)</f>
        <v>35</v>
      </c>
    </row>
    <row r="205" spans="1:3" ht="15">
      <c r="A205" s="80" t="s">
        <v>1502</v>
      </c>
      <c r="B205" s="114" t="s">
        <v>419</v>
      </c>
      <c r="C205" s="80">
        <f>VLOOKUP(GroupVertices[[#This Row],[Vertex]],Vertices[],MATCH("ID",Vertices[[#Headers],[Vertex]:[Top Word Pairs in Comment by Salience]],0),FALSE)</f>
        <v>182</v>
      </c>
    </row>
    <row r="206" spans="1:3" ht="15">
      <c r="A206" s="80" t="s">
        <v>1502</v>
      </c>
      <c r="B206" s="114" t="s">
        <v>628</v>
      </c>
      <c r="C206" s="80">
        <f>VLOOKUP(GroupVertices[[#This Row],[Vertex]],Vertices[],MATCH("ID",Vertices[[#Headers],[Vertex]:[Top Word Pairs in Comment by Salience]],0),FALSE)</f>
        <v>138</v>
      </c>
    </row>
    <row r="207" spans="1:3" ht="15">
      <c r="A207" s="80" t="s">
        <v>1502</v>
      </c>
      <c r="B207" s="114" t="s">
        <v>418</v>
      </c>
      <c r="C207" s="80">
        <f>VLOOKUP(GroupVertices[[#This Row],[Vertex]],Vertices[],MATCH("ID",Vertices[[#Headers],[Vertex]:[Top Word Pairs in Comment by Salience]],0),FALSE)</f>
        <v>181</v>
      </c>
    </row>
    <row r="208" spans="1:3" ht="15">
      <c r="A208" s="80" t="s">
        <v>1502</v>
      </c>
      <c r="B208" s="114" t="s">
        <v>416</v>
      </c>
      <c r="C208" s="80">
        <f>VLOOKUP(GroupVertices[[#This Row],[Vertex]],Vertices[],MATCH("ID",Vertices[[#Headers],[Vertex]:[Top Word Pairs in Comment by Salience]],0),FALSE)</f>
        <v>180</v>
      </c>
    </row>
    <row r="209" spans="1:3" ht="15">
      <c r="A209" s="80" t="s">
        <v>1502</v>
      </c>
      <c r="B209" s="114" t="s">
        <v>415</v>
      </c>
      <c r="C209" s="80">
        <f>VLOOKUP(GroupVertices[[#This Row],[Vertex]],Vertices[],MATCH("ID",Vertices[[#Headers],[Vertex]:[Top Word Pairs in Comment by Salience]],0),FALSE)</f>
        <v>179</v>
      </c>
    </row>
    <row r="210" spans="1:3" ht="15">
      <c r="A210" s="80" t="s">
        <v>1502</v>
      </c>
      <c r="B210" s="114" t="s">
        <v>414</v>
      </c>
      <c r="C210" s="80">
        <f>VLOOKUP(GroupVertices[[#This Row],[Vertex]],Vertices[],MATCH("ID",Vertices[[#Headers],[Vertex]:[Top Word Pairs in Comment by Salience]],0),FALSE)</f>
        <v>178</v>
      </c>
    </row>
    <row r="211" spans="1:3" ht="15">
      <c r="A211" s="80" t="s">
        <v>1502</v>
      </c>
      <c r="B211" s="114" t="s">
        <v>412</v>
      </c>
      <c r="C211" s="80">
        <f>VLOOKUP(GroupVertices[[#This Row],[Vertex]],Vertices[],MATCH("ID",Vertices[[#Headers],[Vertex]:[Top Word Pairs in Comment by Salience]],0),FALSE)</f>
        <v>177</v>
      </c>
    </row>
    <row r="212" spans="1:3" ht="15">
      <c r="A212" s="80" t="s">
        <v>1502</v>
      </c>
      <c r="B212" s="114" t="s">
        <v>411</v>
      </c>
      <c r="C212" s="80">
        <f>VLOOKUP(GroupVertices[[#This Row],[Vertex]],Vertices[],MATCH("ID",Vertices[[#Headers],[Vertex]:[Top Word Pairs in Comment by Salience]],0),FALSE)</f>
        <v>176</v>
      </c>
    </row>
    <row r="213" spans="1:3" ht="15">
      <c r="A213" s="80" t="s">
        <v>1502</v>
      </c>
      <c r="B213" s="114" t="s">
        <v>409</v>
      </c>
      <c r="C213" s="80">
        <f>VLOOKUP(GroupVertices[[#This Row],[Vertex]],Vertices[],MATCH("ID",Vertices[[#Headers],[Vertex]:[Top Word Pairs in Comment by Salience]],0),FALSE)</f>
        <v>175</v>
      </c>
    </row>
    <row r="214" spans="1:3" ht="15">
      <c r="A214" s="80" t="s">
        <v>1502</v>
      </c>
      <c r="B214" s="114" t="s">
        <v>410</v>
      </c>
      <c r="C214" s="80">
        <f>VLOOKUP(GroupVertices[[#This Row],[Vertex]],Vertices[],MATCH("ID",Vertices[[#Headers],[Vertex]:[Top Word Pairs in Comment by Salience]],0),FALSE)</f>
        <v>151</v>
      </c>
    </row>
    <row r="215" spans="1:3" ht="15">
      <c r="A215" s="80" t="s">
        <v>1502</v>
      </c>
      <c r="B215" s="114" t="s">
        <v>408</v>
      </c>
      <c r="C215" s="80">
        <f>VLOOKUP(GroupVertices[[#This Row],[Vertex]],Vertices[],MATCH("ID",Vertices[[#Headers],[Vertex]:[Top Word Pairs in Comment by Salience]],0),FALSE)</f>
        <v>174</v>
      </c>
    </row>
    <row r="216" spans="1:3" ht="15">
      <c r="A216" s="80" t="s">
        <v>1502</v>
      </c>
      <c r="B216" s="114" t="s">
        <v>407</v>
      </c>
      <c r="C216" s="80">
        <f>VLOOKUP(GroupVertices[[#This Row],[Vertex]],Vertices[],MATCH("ID",Vertices[[#Headers],[Vertex]:[Top Word Pairs in Comment by Salience]],0),FALSE)</f>
        <v>173</v>
      </c>
    </row>
    <row r="217" spans="1:3" ht="15">
      <c r="A217" s="80" t="s">
        <v>1502</v>
      </c>
      <c r="B217" s="114" t="s">
        <v>406</v>
      </c>
      <c r="C217" s="80">
        <f>VLOOKUP(GroupVertices[[#This Row],[Vertex]],Vertices[],MATCH("ID",Vertices[[#Headers],[Vertex]:[Top Word Pairs in Comment by Salience]],0),FALSE)</f>
        <v>172</v>
      </c>
    </row>
    <row r="218" spans="1:3" ht="15">
      <c r="A218" s="80" t="s">
        <v>1502</v>
      </c>
      <c r="B218" s="114" t="s">
        <v>405</v>
      </c>
      <c r="C218" s="80">
        <f>VLOOKUP(GroupVertices[[#This Row],[Vertex]],Vertices[],MATCH("ID",Vertices[[#Headers],[Vertex]:[Top Word Pairs in Comment by Salience]],0),FALSE)</f>
        <v>171</v>
      </c>
    </row>
    <row r="219" spans="1:3" ht="15">
      <c r="A219" s="80" t="s">
        <v>1502</v>
      </c>
      <c r="B219" s="114" t="s">
        <v>404</v>
      </c>
      <c r="C219" s="80">
        <f>VLOOKUP(GroupVertices[[#This Row],[Vertex]],Vertices[],MATCH("ID",Vertices[[#Headers],[Vertex]:[Top Word Pairs in Comment by Salience]],0),FALSE)</f>
        <v>170</v>
      </c>
    </row>
    <row r="220" spans="1:3" ht="15">
      <c r="A220" s="80" t="s">
        <v>1502</v>
      </c>
      <c r="B220" s="114" t="s">
        <v>417</v>
      </c>
      <c r="C220" s="80">
        <f>VLOOKUP(GroupVertices[[#This Row],[Vertex]],Vertices[],MATCH("ID",Vertices[[#Headers],[Vertex]:[Top Word Pairs in Comment by Salience]],0),FALSE)</f>
        <v>168</v>
      </c>
    </row>
    <row r="221" spans="1:3" ht="15">
      <c r="A221" s="80" t="s">
        <v>1502</v>
      </c>
      <c r="B221" s="114" t="s">
        <v>403</v>
      </c>
      <c r="C221" s="80">
        <f>VLOOKUP(GroupVertices[[#This Row],[Vertex]],Vertices[],MATCH("ID",Vertices[[#Headers],[Vertex]:[Top Word Pairs in Comment by Salience]],0),FALSE)</f>
        <v>169</v>
      </c>
    </row>
    <row r="222" spans="1:3" ht="15">
      <c r="A222" s="80" t="s">
        <v>1502</v>
      </c>
      <c r="B222" s="114" t="s">
        <v>402</v>
      </c>
      <c r="C222" s="80">
        <f>VLOOKUP(GroupVertices[[#This Row],[Vertex]],Vertices[],MATCH("ID",Vertices[[#Headers],[Vertex]:[Top Word Pairs in Comment by Salience]],0),FALSE)</f>
        <v>167</v>
      </c>
    </row>
    <row r="223" spans="1:3" ht="15">
      <c r="A223" s="80" t="s">
        <v>1502</v>
      </c>
      <c r="B223" s="114" t="s">
        <v>401</v>
      </c>
      <c r="C223" s="80">
        <f>VLOOKUP(GroupVertices[[#This Row],[Vertex]],Vertices[],MATCH("ID",Vertices[[#Headers],[Vertex]:[Top Word Pairs in Comment by Salience]],0),FALSE)</f>
        <v>166</v>
      </c>
    </row>
    <row r="224" spans="1:3" ht="15">
      <c r="A224" s="80" t="s">
        <v>1502</v>
      </c>
      <c r="B224" s="114" t="s">
        <v>400</v>
      </c>
      <c r="C224" s="80">
        <f>VLOOKUP(GroupVertices[[#This Row],[Vertex]],Vertices[],MATCH("ID",Vertices[[#Headers],[Vertex]:[Top Word Pairs in Comment by Salience]],0),FALSE)</f>
        <v>165</v>
      </c>
    </row>
    <row r="225" spans="1:3" ht="15">
      <c r="A225" s="80" t="s">
        <v>1502</v>
      </c>
      <c r="B225" s="114" t="s">
        <v>399</v>
      </c>
      <c r="C225" s="80">
        <f>VLOOKUP(GroupVertices[[#This Row],[Vertex]],Vertices[],MATCH("ID",Vertices[[#Headers],[Vertex]:[Top Word Pairs in Comment by Salience]],0),FALSE)</f>
        <v>164</v>
      </c>
    </row>
    <row r="226" spans="1:3" ht="15">
      <c r="A226" s="80" t="s">
        <v>1502</v>
      </c>
      <c r="B226" s="114" t="s">
        <v>398</v>
      </c>
      <c r="C226" s="80">
        <f>VLOOKUP(GroupVertices[[#This Row],[Vertex]],Vertices[],MATCH("ID",Vertices[[#Headers],[Vertex]:[Top Word Pairs in Comment by Salience]],0),FALSE)</f>
        <v>163</v>
      </c>
    </row>
    <row r="227" spans="1:3" ht="15">
      <c r="A227" s="80" t="s">
        <v>1502</v>
      </c>
      <c r="B227" s="114" t="s">
        <v>397</v>
      </c>
      <c r="C227" s="80">
        <f>VLOOKUP(GroupVertices[[#This Row],[Vertex]],Vertices[],MATCH("ID",Vertices[[#Headers],[Vertex]:[Top Word Pairs in Comment by Salience]],0),FALSE)</f>
        <v>162</v>
      </c>
    </row>
    <row r="228" spans="1:3" ht="15">
      <c r="A228" s="80" t="s">
        <v>1502</v>
      </c>
      <c r="B228" s="114" t="s">
        <v>396</v>
      </c>
      <c r="C228" s="80">
        <f>VLOOKUP(GroupVertices[[#This Row],[Vertex]],Vertices[],MATCH("ID",Vertices[[#Headers],[Vertex]:[Top Word Pairs in Comment by Salience]],0),FALSE)</f>
        <v>161</v>
      </c>
    </row>
    <row r="229" spans="1:3" ht="15">
      <c r="A229" s="80" t="s">
        <v>1502</v>
      </c>
      <c r="B229" s="114" t="s">
        <v>395</v>
      </c>
      <c r="C229" s="80">
        <f>VLOOKUP(GroupVertices[[#This Row],[Vertex]],Vertices[],MATCH("ID",Vertices[[#Headers],[Vertex]:[Top Word Pairs in Comment by Salience]],0),FALSE)</f>
        <v>160</v>
      </c>
    </row>
    <row r="230" spans="1:3" ht="15">
      <c r="A230" s="80" t="s">
        <v>1502</v>
      </c>
      <c r="B230" s="114" t="s">
        <v>394</v>
      </c>
      <c r="C230" s="80">
        <f>VLOOKUP(GroupVertices[[#This Row],[Vertex]],Vertices[],MATCH("ID",Vertices[[#Headers],[Vertex]:[Top Word Pairs in Comment by Salience]],0),FALSE)</f>
        <v>159</v>
      </c>
    </row>
    <row r="231" spans="1:3" ht="15">
      <c r="A231" s="80" t="s">
        <v>1502</v>
      </c>
      <c r="B231" s="114" t="s">
        <v>393</v>
      </c>
      <c r="C231" s="80">
        <f>VLOOKUP(GroupVertices[[#This Row],[Vertex]],Vertices[],MATCH("ID",Vertices[[#Headers],[Vertex]:[Top Word Pairs in Comment by Salience]],0),FALSE)</f>
        <v>158</v>
      </c>
    </row>
    <row r="232" spans="1:3" ht="15">
      <c r="A232" s="80" t="s">
        <v>1502</v>
      </c>
      <c r="B232" s="114" t="s">
        <v>392</v>
      </c>
      <c r="C232" s="80">
        <f>VLOOKUP(GroupVertices[[#This Row],[Vertex]],Vertices[],MATCH("ID",Vertices[[#Headers],[Vertex]:[Top Word Pairs in Comment by Salience]],0),FALSE)</f>
        <v>157</v>
      </c>
    </row>
    <row r="233" spans="1:3" ht="15">
      <c r="A233" s="80" t="s">
        <v>1502</v>
      </c>
      <c r="B233" s="114" t="s">
        <v>413</v>
      </c>
      <c r="C233" s="80">
        <f>VLOOKUP(GroupVertices[[#This Row],[Vertex]],Vertices[],MATCH("ID",Vertices[[#Headers],[Vertex]:[Top Word Pairs in Comment by Salience]],0),FALSE)</f>
        <v>156</v>
      </c>
    </row>
    <row r="234" spans="1:3" ht="15">
      <c r="A234" s="80" t="s">
        <v>1502</v>
      </c>
      <c r="B234" s="114" t="s">
        <v>391</v>
      </c>
      <c r="C234" s="80">
        <f>VLOOKUP(GroupVertices[[#This Row],[Vertex]],Vertices[],MATCH("ID",Vertices[[#Headers],[Vertex]:[Top Word Pairs in Comment by Salience]],0),FALSE)</f>
        <v>155</v>
      </c>
    </row>
    <row r="235" spans="1:3" ht="15">
      <c r="A235" s="80" t="s">
        <v>1502</v>
      </c>
      <c r="B235" s="114" t="s">
        <v>390</v>
      </c>
      <c r="C235" s="80">
        <f>VLOOKUP(GroupVertices[[#This Row],[Vertex]],Vertices[],MATCH("ID",Vertices[[#Headers],[Vertex]:[Top Word Pairs in Comment by Salience]],0),FALSE)</f>
        <v>154</v>
      </c>
    </row>
    <row r="236" spans="1:3" ht="15">
      <c r="A236" s="80" t="s">
        <v>1502</v>
      </c>
      <c r="B236" s="114" t="s">
        <v>389</v>
      </c>
      <c r="C236" s="80">
        <f>VLOOKUP(GroupVertices[[#This Row],[Vertex]],Vertices[],MATCH("ID",Vertices[[#Headers],[Vertex]:[Top Word Pairs in Comment by Salience]],0),FALSE)</f>
        <v>153</v>
      </c>
    </row>
    <row r="237" spans="1:3" ht="15">
      <c r="A237" s="80" t="s">
        <v>1502</v>
      </c>
      <c r="B237" s="114" t="s">
        <v>388</v>
      </c>
      <c r="C237" s="80">
        <f>VLOOKUP(GroupVertices[[#This Row],[Vertex]],Vertices[],MATCH("ID",Vertices[[#Headers],[Vertex]:[Top Word Pairs in Comment by Salience]],0),FALSE)</f>
        <v>152</v>
      </c>
    </row>
    <row r="238" spans="1:3" ht="15">
      <c r="A238" s="80" t="s">
        <v>1502</v>
      </c>
      <c r="B238" s="114" t="s">
        <v>387</v>
      </c>
      <c r="C238" s="80">
        <f>VLOOKUP(GroupVertices[[#This Row],[Vertex]],Vertices[],MATCH("ID",Vertices[[#Headers],[Vertex]:[Top Word Pairs in Comment by Salience]],0),FALSE)</f>
        <v>150</v>
      </c>
    </row>
    <row r="239" spans="1:3" ht="15">
      <c r="A239" s="80" t="s">
        <v>1502</v>
      </c>
      <c r="B239" s="114" t="s">
        <v>385</v>
      </c>
      <c r="C239" s="80">
        <f>VLOOKUP(GroupVertices[[#This Row],[Vertex]],Vertices[],MATCH("ID",Vertices[[#Headers],[Vertex]:[Top Word Pairs in Comment by Salience]],0),FALSE)</f>
        <v>149</v>
      </c>
    </row>
    <row r="240" spans="1:3" ht="15">
      <c r="A240" s="80" t="s">
        <v>1502</v>
      </c>
      <c r="B240" s="114" t="s">
        <v>384</v>
      </c>
      <c r="C240" s="80">
        <f>VLOOKUP(GroupVertices[[#This Row],[Vertex]],Vertices[],MATCH("ID",Vertices[[#Headers],[Vertex]:[Top Word Pairs in Comment by Salience]],0),FALSE)</f>
        <v>148</v>
      </c>
    </row>
    <row r="241" spans="1:3" ht="15">
      <c r="A241" s="80" t="s">
        <v>1502</v>
      </c>
      <c r="B241" s="114" t="s">
        <v>383</v>
      </c>
      <c r="C241" s="80">
        <f>VLOOKUP(GroupVertices[[#This Row],[Vertex]],Vertices[],MATCH("ID",Vertices[[#Headers],[Vertex]:[Top Word Pairs in Comment by Salience]],0),FALSE)</f>
        <v>147</v>
      </c>
    </row>
    <row r="242" spans="1:3" ht="15">
      <c r="A242" s="80" t="s">
        <v>1502</v>
      </c>
      <c r="B242" s="114" t="s">
        <v>382</v>
      </c>
      <c r="C242" s="80">
        <f>VLOOKUP(GroupVertices[[#This Row],[Vertex]],Vertices[],MATCH("ID",Vertices[[#Headers],[Vertex]:[Top Word Pairs in Comment by Salience]],0),FALSE)</f>
        <v>146</v>
      </c>
    </row>
    <row r="243" spans="1:3" ht="15">
      <c r="A243" s="80" t="s">
        <v>1502</v>
      </c>
      <c r="B243" s="114" t="s">
        <v>381</v>
      </c>
      <c r="C243" s="80">
        <f>VLOOKUP(GroupVertices[[#This Row],[Vertex]],Vertices[],MATCH("ID",Vertices[[#Headers],[Vertex]:[Top Word Pairs in Comment by Salience]],0),FALSE)</f>
        <v>145</v>
      </c>
    </row>
    <row r="244" spans="1:3" ht="15">
      <c r="A244" s="80" t="s">
        <v>1502</v>
      </c>
      <c r="B244" s="114" t="s">
        <v>380</v>
      </c>
      <c r="C244" s="80">
        <f>VLOOKUP(GroupVertices[[#This Row],[Vertex]],Vertices[],MATCH("ID",Vertices[[#Headers],[Vertex]:[Top Word Pairs in Comment by Salience]],0),FALSE)</f>
        <v>144</v>
      </c>
    </row>
    <row r="245" spans="1:3" ht="15">
      <c r="A245" s="80" t="s">
        <v>1502</v>
      </c>
      <c r="B245" s="114" t="s">
        <v>379</v>
      </c>
      <c r="C245" s="80">
        <f>VLOOKUP(GroupVertices[[#This Row],[Vertex]],Vertices[],MATCH("ID",Vertices[[#Headers],[Vertex]:[Top Word Pairs in Comment by Salience]],0),FALSE)</f>
        <v>143</v>
      </c>
    </row>
    <row r="246" spans="1:3" ht="15">
      <c r="A246" s="80" t="s">
        <v>1502</v>
      </c>
      <c r="B246" s="114" t="s">
        <v>386</v>
      </c>
      <c r="C246" s="80">
        <f>VLOOKUP(GroupVertices[[#This Row],[Vertex]],Vertices[],MATCH("ID",Vertices[[#Headers],[Vertex]:[Top Word Pairs in Comment by Salience]],0),FALSE)</f>
        <v>140</v>
      </c>
    </row>
    <row r="247" spans="1:3" ht="15">
      <c r="A247" s="80" t="s">
        <v>1502</v>
      </c>
      <c r="B247" s="114" t="s">
        <v>378</v>
      </c>
      <c r="C247" s="80">
        <f>VLOOKUP(GroupVertices[[#This Row],[Vertex]],Vertices[],MATCH("ID",Vertices[[#Headers],[Vertex]:[Top Word Pairs in Comment by Salience]],0),FALSE)</f>
        <v>142</v>
      </c>
    </row>
    <row r="248" spans="1:3" ht="15">
      <c r="A248" s="80" t="s">
        <v>1502</v>
      </c>
      <c r="B248" s="114" t="s">
        <v>377</v>
      </c>
      <c r="C248" s="80">
        <f>VLOOKUP(GroupVertices[[#This Row],[Vertex]],Vertices[],MATCH("ID",Vertices[[#Headers],[Vertex]:[Top Word Pairs in Comment by Salience]],0),FALSE)</f>
        <v>141</v>
      </c>
    </row>
    <row r="249" spans="1:3" ht="15">
      <c r="A249" s="80" t="s">
        <v>1502</v>
      </c>
      <c r="B249" s="114" t="s">
        <v>376</v>
      </c>
      <c r="C249" s="80">
        <f>VLOOKUP(GroupVertices[[#This Row],[Vertex]],Vertices[],MATCH("ID",Vertices[[#Headers],[Vertex]:[Top Word Pairs in Comment by Salience]],0),FALSE)</f>
        <v>139</v>
      </c>
    </row>
    <row r="250" spans="1:3" ht="15">
      <c r="A250" s="80" t="s">
        <v>1502</v>
      </c>
      <c r="B250" s="114" t="s">
        <v>375</v>
      </c>
      <c r="C250" s="80">
        <f>VLOOKUP(GroupVertices[[#This Row],[Vertex]],Vertices[],MATCH("ID",Vertices[[#Headers],[Vertex]:[Top Word Pairs in Comment by Salience]],0),FALSE)</f>
        <v>137</v>
      </c>
    </row>
    <row r="251" spans="1:3" ht="15">
      <c r="A251" s="80" t="s">
        <v>1503</v>
      </c>
      <c r="B251" s="114" t="s">
        <v>472</v>
      </c>
      <c r="C251" s="80">
        <f>VLOOKUP(GroupVertices[[#This Row],[Vertex]],Vertices[],MATCH("ID",Vertices[[#Headers],[Vertex]:[Top Word Pairs in Comment by Salience]],0),FALSE)</f>
        <v>237</v>
      </c>
    </row>
    <row r="252" spans="1:3" ht="15">
      <c r="A252" s="80" t="s">
        <v>1503</v>
      </c>
      <c r="B252" s="114" t="s">
        <v>630</v>
      </c>
      <c r="C252" s="80">
        <f>VLOOKUP(GroupVertices[[#This Row],[Vertex]],Vertices[],MATCH("ID",Vertices[[#Headers],[Vertex]:[Top Word Pairs in Comment by Salience]],0),FALSE)</f>
        <v>206</v>
      </c>
    </row>
    <row r="253" spans="1:3" ht="15">
      <c r="A253" s="80" t="s">
        <v>1503</v>
      </c>
      <c r="B253" s="114" t="s">
        <v>471</v>
      </c>
      <c r="C253" s="80">
        <f>VLOOKUP(GroupVertices[[#This Row],[Vertex]],Vertices[],MATCH("ID",Vertices[[#Headers],[Vertex]:[Top Word Pairs in Comment by Salience]],0),FALSE)</f>
        <v>236</v>
      </c>
    </row>
    <row r="254" spans="1:3" ht="15">
      <c r="A254" s="80" t="s">
        <v>1503</v>
      </c>
      <c r="B254" s="114" t="s">
        <v>469</v>
      </c>
      <c r="C254" s="80">
        <f>VLOOKUP(GroupVertices[[#This Row],[Vertex]],Vertices[],MATCH("ID",Vertices[[#Headers],[Vertex]:[Top Word Pairs in Comment by Salience]],0),FALSE)</f>
        <v>235</v>
      </c>
    </row>
    <row r="255" spans="1:3" ht="15">
      <c r="A255" s="80" t="s">
        <v>1503</v>
      </c>
      <c r="B255" s="114" t="s">
        <v>468</v>
      </c>
      <c r="C255" s="80">
        <f>VLOOKUP(GroupVertices[[#This Row],[Vertex]],Vertices[],MATCH("ID",Vertices[[#Headers],[Vertex]:[Top Word Pairs in Comment by Salience]],0),FALSE)</f>
        <v>234</v>
      </c>
    </row>
    <row r="256" spans="1:3" ht="15">
      <c r="A256" s="80" t="s">
        <v>1503</v>
      </c>
      <c r="B256" s="114" t="s">
        <v>466</v>
      </c>
      <c r="C256" s="80">
        <f>VLOOKUP(GroupVertices[[#This Row],[Vertex]],Vertices[],MATCH("ID",Vertices[[#Headers],[Vertex]:[Top Word Pairs in Comment by Salience]],0),FALSE)</f>
        <v>233</v>
      </c>
    </row>
    <row r="257" spans="1:3" ht="15">
      <c r="A257" s="80" t="s">
        <v>1503</v>
      </c>
      <c r="B257" s="114" t="s">
        <v>465</v>
      </c>
      <c r="C257" s="80">
        <f>VLOOKUP(GroupVertices[[#This Row],[Vertex]],Vertices[],MATCH("ID",Vertices[[#Headers],[Vertex]:[Top Word Pairs in Comment by Salience]],0),FALSE)</f>
        <v>232</v>
      </c>
    </row>
    <row r="258" spans="1:3" ht="15">
      <c r="A258" s="80" t="s">
        <v>1503</v>
      </c>
      <c r="B258" s="114" t="s">
        <v>464</v>
      </c>
      <c r="C258" s="80">
        <f>VLOOKUP(GroupVertices[[#This Row],[Vertex]],Vertices[],MATCH("ID",Vertices[[#Headers],[Vertex]:[Top Word Pairs in Comment by Salience]],0),FALSE)</f>
        <v>231</v>
      </c>
    </row>
    <row r="259" spans="1:3" ht="15">
      <c r="A259" s="80" t="s">
        <v>1503</v>
      </c>
      <c r="B259" s="114" t="s">
        <v>463</v>
      </c>
      <c r="C259" s="80">
        <f>VLOOKUP(GroupVertices[[#This Row],[Vertex]],Vertices[],MATCH("ID",Vertices[[#Headers],[Vertex]:[Top Word Pairs in Comment by Salience]],0),FALSE)</f>
        <v>230</v>
      </c>
    </row>
    <row r="260" spans="1:3" ht="15">
      <c r="A260" s="80" t="s">
        <v>1503</v>
      </c>
      <c r="B260" s="114" t="s">
        <v>461</v>
      </c>
      <c r="C260" s="80">
        <f>VLOOKUP(GroupVertices[[#This Row],[Vertex]],Vertices[],MATCH("ID",Vertices[[#Headers],[Vertex]:[Top Word Pairs in Comment by Salience]],0),FALSE)</f>
        <v>229</v>
      </c>
    </row>
    <row r="261" spans="1:3" ht="15">
      <c r="A261" s="80" t="s">
        <v>1503</v>
      </c>
      <c r="B261" s="114" t="s">
        <v>460</v>
      </c>
      <c r="C261" s="80">
        <f>VLOOKUP(GroupVertices[[#This Row],[Vertex]],Vertices[],MATCH("ID",Vertices[[#Headers],[Vertex]:[Top Word Pairs in Comment by Salience]],0),FALSE)</f>
        <v>228</v>
      </c>
    </row>
    <row r="262" spans="1:3" ht="15">
      <c r="A262" s="80" t="s">
        <v>1503</v>
      </c>
      <c r="B262" s="114" t="s">
        <v>459</v>
      </c>
      <c r="C262" s="80">
        <f>VLOOKUP(GroupVertices[[#This Row],[Vertex]],Vertices[],MATCH("ID",Vertices[[#Headers],[Vertex]:[Top Word Pairs in Comment by Salience]],0),FALSE)</f>
        <v>227</v>
      </c>
    </row>
    <row r="263" spans="1:3" ht="15">
      <c r="A263" s="80" t="s">
        <v>1503</v>
      </c>
      <c r="B263" s="114" t="s">
        <v>462</v>
      </c>
      <c r="C263" s="80">
        <f>VLOOKUP(GroupVertices[[#This Row],[Vertex]],Vertices[],MATCH("ID",Vertices[[#Headers],[Vertex]:[Top Word Pairs in Comment by Salience]],0),FALSE)</f>
        <v>211</v>
      </c>
    </row>
    <row r="264" spans="1:3" ht="15">
      <c r="A264" s="80" t="s">
        <v>1503</v>
      </c>
      <c r="B264" s="114" t="s">
        <v>458</v>
      </c>
      <c r="C264" s="80">
        <f>VLOOKUP(GroupVertices[[#This Row],[Vertex]],Vertices[],MATCH("ID",Vertices[[#Headers],[Vertex]:[Top Word Pairs in Comment by Salience]],0),FALSE)</f>
        <v>226</v>
      </c>
    </row>
    <row r="265" spans="1:3" ht="15">
      <c r="A265" s="80" t="s">
        <v>1503</v>
      </c>
      <c r="B265" s="114" t="s">
        <v>457</v>
      </c>
      <c r="C265" s="80">
        <f>VLOOKUP(GroupVertices[[#This Row],[Vertex]],Vertices[],MATCH("ID",Vertices[[#Headers],[Vertex]:[Top Word Pairs in Comment by Salience]],0),FALSE)</f>
        <v>225</v>
      </c>
    </row>
    <row r="266" spans="1:3" ht="15">
      <c r="A266" s="80" t="s">
        <v>1503</v>
      </c>
      <c r="B266" s="114" t="s">
        <v>456</v>
      </c>
      <c r="C266" s="80">
        <f>VLOOKUP(GroupVertices[[#This Row],[Vertex]],Vertices[],MATCH("ID",Vertices[[#Headers],[Vertex]:[Top Word Pairs in Comment by Salience]],0),FALSE)</f>
        <v>224</v>
      </c>
    </row>
    <row r="267" spans="1:3" ht="15">
      <c r="A267" s="80" t="s">
        <v>1503</v>
      </c>
      <c r="B267" s="114" t="s">
        <v>455</v>
      </c>
      <c r="C267" s="80">
        <f>VLOOKUP(GroupVertices[[#This Row],[Vertex]],Vertices[],MATCH("ID",Vertices[[#Headers],[Vertex]:[Top Word Pairs in Comment by Salience]],0),FALSE)</f>
        <v>223</v>
      </c>
    </row>
    <row r="268" spans="1:3" ht="15">
      <c r="A268" s="80" t="s">
        <v>1503</v>
      </c>
      <c r="B268" s="114" t="s">
        <v>470</v>
      </c>
      <c r="C268" s="80">
        <f>VLOOKUP(GroupVertices[[#This Row],[Vertex]],Vertices[],MATCH("ID",Vertices[[#Headers],[Vertex]:[Top Word Pairs in Comment by Salience]],0),FALSE)</f>
        <v>222</v>
      </c>
    </row>
    <row r="269" spans="1:3" ht="15">
      <c r="A269" s="80" t="s">
        <v>1503</v>
      </c>
      <c r="B269" s="114" t="s">
        <v>454</v>
      </c>
      <c r="C269" s="80">
        <f>VLOOKUP(GroupVertices[[#This Row],[Vertex]],Vertices[],MATCH("ID",Vertices[[#Headers],[Vertex]:[Top Word Pairs in Comment by Salience]],0),FALSE)</f>
        <v>221</v>
      </c>
    </row>
    <row r="270" spans="1:3" ht="15">
      <c r="A270" s="80" t="s">
        <v>1503</v>
      </c>
      <c r="B270" s="114" t="s">
        <v>453</v>
      </c>
      <c r="C270" s="80">
        <f>VLOOKUP(GroupVertices[[#This Row],[Vertex]],Vertices[],MATCH("ID",Vertices[[#Headers],[Vertex]:[Top Word Pairs in Comment by Salience]],0),FALSE)</f>
        <v>220</v>
      </c>
    </row>
    <row r="271" spans="1:3" ht="15">
      <c r="A271" s="80" t="s">
        <v>1503</v>
      </c>
      <c r="B271" s="114" t="s">
        <v>452</v>
      </c>
      <c r="C271" s="80">
        <f>VLOOKUP(GroupVertices[[#This Row],[Vertex]],Vertices[],MATCH("ID",Vertices[[#Headers],[Vertex]:[Top Word Pairs in Comment by Salience]],0),FALSE)</f>
        <v>219</v>
      </c>
    </row>
    <row r="272" spans="1:3" ht="15">
      <c r="A272" s="80" t="s">
        <v>1503</v>
      </c>
      <c r="B272" s="114" t="s">
        <v>467</v>
      </c>
      <c r="C272" s="80">
        <f>VLOOKUP(GroupVertices[[#This Row],[Vertex]],Vertices[],MATCH("ID",Vertices[[#Headers],[Vertex]:[Top Word Pairs in Comment by Salience]],0),FALSE)</f>
        <v>218</v>
      </c>
    </row>
    <row r="273" spans="1:3" ht="15">
      <c r="A273" s="80" t="s">
        <v>1503</v>
      </c>
      <c r="B273" s="114" t="s">
        <v>450</v>
      </c>
      <c r="C273" s="80">
        <f>VLOOKUP(GroupVertices[[#This Row],[Vertex]],Vertices[],MATCH("ID",Vertices[[#Headers],[Vertex]:[Top Word Pairs in Comment by Salience]],0),FALSE)</f>
        <v>217</v>
      </c>
    </row>
    <row r="274" spans="1:3" ht="15">
      <c r="A274" s="80" t="s">
        <v>1503</v>
      </c>
      <c r="B274" s="114" t="s">
        <v>449</v>
      </c>
      <c r="C274" s="80">
        <f>VLOOKUP(GroupVertices[[#This Row],[Vertex]],Vertices[],MATCH("ID",Vertices[[#Headers],[Vertex]:[Top Word Pairs in Comment by Salience]],0),FALSE)</f>
        <v>216</v>
      </c>
    </row>
    <row r="275" spans="1:3" ht="15">
      <c r="A275" s="80" t="s">
        <v>1503</v>
      </c>
      <c r="B275" s="114" t="s">
        <v>448</v>
      </c>
      <c r="C275" s="80">
        <f>VLOOKUP(GroupVertices[[#This Row],[Vertex]],Vertices[],MATCH("ID",Vertices[[#Headers],[Vertex]:[Top Word Pairs in Comment by Salience]],0),FALSE)</f>
        <v>215</v>
      </c>
    </row>
    <row r="276" spans="1:3" ht="15">
      <c r="A276" s="80" t="s">
        <v>1503</v>
      </c>
      <c r="B276" s="114" t="s">
        <v>447</v>
      </c>
      <c r="C276" s="80">
        <f>VLOOKUP(GroupVertices[[#This Row],[Vertex]],Vertices[],MATCH("ID",Vertices[[#Headers],[Vertex]:[Top Word Pairs in Comment by Salience]],0),FALSE)</f>
        <v>214</v>
      </c>
    </row>
    <row r="277" spans="1:3" ht="15">
      <c r="A277" s="80" t="s">
        <v>1503</v>
      </c>
      <c r="B277" s="114" t="s">
        <v>451</v>
      </c>
      <c r="C277" s="80">
        <f>VLOOKUP(GroupVertices[[#This Row],[Vertex]],Vertices[],MATCH("ID",Vertices[[#Headers],[Vertex]:[Top Word Pairs in Comment by Salience]],0),FALSE)</f>
        <v>213</v>
      </c>
    </row>
    <row r="278" spans="1:3" ht="15">
      <c r="A278" s="80" t="s">
        <v>1503</v>
      </c>
      <c r="B278" s="114" t="s">
        <v>446</v>
      </c>
      <c r="C278" s="80">
        <f>VLOOKUP(GroupVertices[[#This Row],[Vertex]],Vertices[],MATCH("ID",Vertices[[#Headers],[Vertex]:[Top Word Pairs in Comment by Salience]],0),FALSE)</f>
        <v>212</v>
      </c>
    </row>
    <row r="279" spans="1:3" ht="15">
      <c r="A279" s="80" t="s">
        <v>1503</v>
      </c>
      <c r="B279" s="114" t="s">
        <v>445</v>
      </c>
      <c r="C279" s="80">
        <f>VLOOKUP(GroupVertices[[#This Row],[Vertex]],Vertices[],MATCH("ID",Vertices[[#Headers],[Vertex]:[Top Word Pairs in Comment by Salience]],0),FALSE)</f>
        <v>210</v>
      </c>
    </row>
    <row r="280" spans="1:3" ht="15">
      <c r="A280" s="80" t="s">
        <v>1503</v>
      </c>
      <c r="B280" s="114" t="s">
        <v>444</v>
      </c>
      <c r="C280" s="80">
        <f>VLOOKUP(GroupVertices[[#This Row],[Vertex]],Vertices[],MATCH("ID",Vertices[[#Headers],[Vertex]:[Top Word Pairs in Comment by Salience]],0),FALSE)</f>
        <v>209</v>
      </c>
    </row>
    <row r="281" spans="1:3" ht="15">
      <c r="A281" s="80" t="s">
        <v>1503</v>
      </c>
      <c r="B281" s="114" t="s">
        <v>443</v>
      </c>
      <c r="C281" s="80">
        <f>VLOOKUP(GroupVertices[[#This Row],[Vertex]],Vertices[],MATCH("ID",Vertices[[#Headers],[Vertex]:[Top Word Pairs in Comment by Salience]],0),FALSE)</f>
        <v>208</v>
      </c>
    </row>
    <row r="282" spans="1:3" ht="15">
      <c r="A282" s="80" t="s">
        <v>1503</v>
      </c>
      <c r="B282" s="114" t="s">
        <v>442</v>
      </c>
      <c r="C282" s="80">
        <f>VLOOKUP(GroupVertices[[#This Row],[Vertex]],Vertices[],MATCH("ID",Vertices[[#Headers],[Vertex]:[Top Word Pairs in Comment by Salience]],0),FALSE)</f>
        <v>207</v>
      </c>
    </row>
    <row r="283" spans="1:3" ht="15">
      <c r="A283" s="80" t="s">
        <v>1503</v>
      </c>
      <c r="B283" s="114" t="s">
        <v>441</v>
      </c>
      <c r="C283" s="80">
        <f>VLOOKUP(GroupVertices[[#This Row],[Vertex]],Vertices[],MATCH("ID",Vertices[[#Headers],[Vertex]:[Top Word Pairs in Comment by Salience]],0),FALSE)</f>
        <v>205</v>
      </c>
    </row>
    <row r="284" spans="1:3" ht="15">
      <c r="A284" s="80" t="s">
        <v>1504</v>
      </c>
      <c r="B284" s="114" t="s">
        <v>618</v>
      </c>
      <c r="C284" s="80">
        <f>VLOOKUP(GroupVertices[[#This Row],[Vertex]],Vertices[],MATCH("ID",Vertices[[#Headers],[Vertex]:[Top Word Pairs in Comment by Salience]],0),FALSE)</f>
        <v>381</v>
      </c>
    </row>
    <row r="285" spans="1:3" ht="15">
      <c r="A285" s="80" t="s">
        <v>1504</v>
      </c>
      <c r="B285" s="114" t="s">
        <v>633</v>
      </c>
      <c r="C285" s="80">
        <f>VLOOKUP(GroupVertices[[#This Row],[Vertex]],Vertices[],MATCH("ID",Vertices[[#Headers],[Vertex]:[Top Word Pairs in Comment by Salience]],0),FALSE)</f>
        <v>360</v>
      </c>
    </row>
    <row r="286" spans="1:3" ht="15">
      <c r="A286" s="80" t="s">
        <v>1504</v>
      </c>
      <c r="B286" s="114" t="s">
        <v>616</v>
      </c>
      <c r="C286" s="80">
        <f>VLOOKUP(GroupVertices[[#This Row],[Vertex]],Vertices[],MATCH("ID",Vertices[[#Headers],[Vertex]:[Top Word Pairs in Comment by Salience]],0),FALSE)</f>
        <v>380</v>
      </c>
    </row>
    <row r="287" spans="1:3" ht="15">
      <c r="A287" s="80" t="s">
        <v>1504</v>
      </c>
      <c r="B287" s="114" t="s">
        <v>617</v>
      </c>
      <c r="C287" s="80">
        <f>VLOOKUP(GroupVertices[[#This Row],[Vertex]],Vertices[],MATCH("ID",Vertices[[#Headers],[Vertex]:[Top Word Pairs in Comment by Salience]],0),FALSE)</f>
        <v>370</v>
      </c>
    </row>
    <row r="288" spans="1:3" ht="15">
      <c r="A288" s="80" t="s">
        <v>1504</v>
      </c>
      <c r="B288" s="114" t="s">
        <v>615</v>
      </c>
      <c r="C288" s="80">
        <f>VLOOKUP(GroupVertices[[#This Row],[Vertex]],Vertices[],MATCH("ID",Vertices[[#Headers],[Vertex]:[Top Word Pairs in Comment by Salience]],0),FALSE)</f>
        <v>379</v>
      </c>
    </row>
    <row r="289" spans="1:3" ht="15">
      <c r="A289" s="80" t="s">
        <v>1504</v>
      </c>
      <c r="B289" s="114" t="s">
        <v>614</v>
      </c>
      <c r="C289" s="80">
        <f>VLOOKUP(GroupVertices[[#This Row],[Vertex]],Vertices[],MATCH("ID",Vertices[[#Headers],[Vertex]:[Top Word Pairs in Comment by Salience]],0),FALSE)</f>
        <v>378</v>
      </c>
    </row>
    <row r="290" spans="1:3" ht="15">
      <c r="A290" s="80" t="s">
        <v>1504</v>
      </c>
      <c r="B290" s="114" t="s">
        <v>612</v>
      </c>
      <c r="C290" s="80">
        <f>VLOOKUP(GroupVertices[[#This Row],[Vertex]],Vertices[],MATCH("ID",Vertices[[#Headers],[Vertex]:[Top Word Pairs in Comment by Salience]],0),FALSE)</f>
        <v>377</v>
      </c>
    </row>
    <row r="291" spans="1:3" ht="15">
      <c r="A291" s="80" t="s">
        <v>1504</v>
      </c>
      <c r="B291" s="114" t="s">
        <v>611</v>
      </c>
      <c r="C291" s="80">
        <f>VLOOKUP(GroupVertices[[#This Row],[Vertex]],Vertices[],MATCH("ID",Vertices[[#Headers],[Vertex]:[Top Word Pairs in Comment by Salience]],0),FALSE)</f>
        <v>376</v>
      </c>
    </row>
    <row r="292" spans="1:3" ht="15">
      <c r="A292" s="80" t="s">
        <v>1504</v>
      </c>
      <c r="B292" s="114" t="s">
        <v>609</v>
      </c>
      <c r="C292" s="80">
        <f>VLOOKUP(GroupVertices[[#This Row],[Vertex]],Vertices[],MATCH("ID",Vertices[[#Headers],[Vertex]:[Top Word Pairs in Comment by Salience]],0),FALSE)</f>
        <v>375</v>
      </c>
    </row>
    <row r="293" spans="1:3" ht="15">
      <c r="A293" s="80" t="s">
        <v>1504</v>
      </c>
      <c r="B293" s="114" t="s">
        <v>608</v>
      </c>
      <c r="C293" s="80">
        <f>VLOOKUP(GroupVertices[[#This Row],[Vertex]],Vertices[],MATCH("ID",Vertices[[#Headers],[Vertex]:[Top Word Pairs in Comment by Salience]],0),FALSE)</f>
        <v>374</v>
      </c>
    </row>
    <row r="294" spans="1:3" ht="15">
      <c r="A294" s="80" t="s">
        <v>1504</v>
      </c>
      <c r="B294" s="114" t="s">
        <v>607</v>
      </c>
      <c r="C294" s="80">
        <f>VLOOKUP(GroupVertices[[#This Row],[Vertex]],Vertices[],MATCH("ID",Vertices[[#Headers],[Vertex]:[Top Word Pairs in Comment by Salience]],0),FALSE)</f>
        <v>373</v>
      </c>
    </row>
    <row r="295" spans="1:3" ht="15">
      <c r="A295" s="80" t="s">
        <v>1504</v>
      </c>
      <c r="B295" s="114" t="s">
        <v>605</v>
      </c>
      <c r="C295" s="80">
        <f>VLOOKUP(GroupVertices[[#This Row],[Vertex]],Vertices[],MATCH("ID",Vertices[[#Headers],[Vertex]:[Top Word Pairs in Comment by Salience]],0),FALSE)</f>
        <v>372</v>
      </c>
    </row>
    <row r="296" spans="1:3" ht="15">
      <c r="A296" s="80" t="s">
        <v>1504</v>
      </c>
      <c r="B296" s="114" t="s">
        <v>604</v>
      </c>
      <c r="C296" s="80">
        <f>VLOOKUP(GroupVertices[[#This Row],[Vertex]],Vertices[],MATCH("ID",Vertices[[#Headers],[Vertex]:[Top Word Pairs in Comment by Salience]],0),FALSE)</f>
        <v>371</v>
      </c>
    </row>
    <row r="297" spans="1:3" ht="15">
      <c r="A297" s="80" t="s">
        <v>1504</v>
      </c>
      <c r="B297" s="114" t="s">
        <v>603</v>
      </c>
      <c r="C297" s="80">
        <f>VLOOKUP(GroupVertices[[#This Row],[Vertex]],Vertices[],MATCH("ID",Vertices[[#Headers],[Vertex]:[Top Word Pairs in Comment by Salience]],0),FALSE)</f>
        <v>369</v>
      </c>
    </row>
    <row r="298" spans="1:3" ht="15">
      <c r="A298" s="80" t="s">
        <v>1504</v>
      </c>
      <c r="B298" s="114" t="s">
        <v>602</v>
      </c>
      <c r="C298" s="80">
        <f>VLOOKUP(GroupVertices[[#This Row],[Vertex]],Vertices[],MATCH("ID",Vertices[[#Headers],[Vertex]:[Top Word Pairs in Comment by Salience]],0),FALSE)</f>
        <v>368</v>
      </c>
    </row>
    <row r="299" spans="1:3" ht="15">
      <c r="A299" s="80" t="s">
        <v>1504</v>
      </c>
      <c r="B299" s="114" t="s">
        <v>601</v>
      </c>
      <c r="C299" s="80">
        <f>VLOOKUP(GroupVertices[[#This Row],[Vertex]],Vertices[],MATCH("ID",Vertices[[#Headers],[Vertex]:[Top Word Pairs in Comment by Salience]],0),FALSE)</f>
        <v>367</v>
      </c>
    </row>
    <row r="300" spans="1:3" ht="15">
      <c r="A300" s="80" t="s">
        <v>1504</v>
      </c>
      <c r="B300" s="114" t="s">
        <v>600</v>
      </c>
      <c r="C300" s="80">
        <f>VLOOKUP(GroupVertices[[#This Row],[Vertex]],Vertices[],MATCH("ID",Vertices[[#Headers],[Vertex]:[Top Word Pairs in Comment by Salience]],0),FALSE)</f>
        <v>366</v>
      </c>
    </row>
    <row r="301" spans="1:3" ht="15">
      <c r="A301" s="80" t="s">
        <v>1504</v>
      </c>
      <c r="B301" s="114" t="s">
        <v>613</v>
      </c>
      <c r="C301" s="80">
        <f>VLOOKUP(GroupVertices[[#This Row],[Vertex]],Vertices[],MATCH("ID",Vertices[[#Headers],[Vertex]:[Top Word Pairs in Comment by Salience]],0),FALSE)</f>
        <v>365</v>
      </c>
    </row>
    <row r="302" spans="1:3" ht="15">
      <c r="A302" s="80" t="s">
        <v>1504</v>
      </c>
      <c r="B302" s="114" t="s">
        <v>599</v>
      </c>
      <c r="C302" s="80">
        <f>VLOOKUP(GroupVertices[[#This Row],[Vertex]],Vertices[],MATCH("ID",Vertices[[#Headers],[Vertex]:[Top Word Pairs in Comment by Salience]],0),FALSE)</f>
        <v>364</v>
      </c>
    </row>
    <row r="303" spans="1:3" ht="15">
      <c r="A303" s="80" t="s">
        <v>1504</v>
      </c>
      <c r="B303" s="114" t="s">
        <v>598</v>
      </c>
      <c r="C303" s="80">
        <f>VLOOKUP(GroupVertices[[#This Row],[Vertex]],Vertices[],MATCH("ID",Vertices[[#Headers],[Vertex]:[Top Word Pairs in Comment by Salience]],0),FALSE)</f>
        <v>363</v>
      </c>
    </row>
    <row r="304" spans="1:3" ht="15">
      <c r="A304" s="80" t="s">
        <v>1504</v>
      </c>
      <c r="B304" s="114" t="s">
        <v>606</v>
      </c>
      <c r="C304" s="80">
        <f>VLOOKUP(GroupVertices[[#This Row],[Vertex]],Vertices[],MATCH("ID",Vertices[[#Headers],[Vertex]:[Top Word Pairs in Comment by Salience]],0),FALSE)</f>
        <v>362</v>
      </c>
    </row>
    <row r="305" spans="1:3" ht="15">
      <c r="A305" s="80" t="s">
        <v>1504</v>
      </c>
      <c r="B305" s="114" t="s">
        <v>597</v>
      </c>
      <c r="C305" s="80">
        <f>VLOOKUP(GroupVertices[[#This Row],[Vertex]],Vertices[],MATCH("ID",Vertices[[#Headers],[Vertex]:[Top Word Pairs in Comment by Salience]],0),FALSE)</f>
        <v>361</v>
      </c>
    </row>
    <row r="306" spans="1:3" ht="15">
      <c r="A306" s="80" t="s">
        <v>1504</v>
      </c>
      <c r="B306" s="114" t="s">
        <v>610</v>
      </c>
      <c r="C306" s="80">
        <f>VLOOKUP(GroupVertices[[#This Row],[Vertex]],Vertices[],MATCH("ID",Vertices[[#Headers],[Vertex]:[Top Word Pairs in Comment by Salience]],0),FALSE)</f>
        <v>359</v>
      </c>
    </row>
    <row r="307" spans="1:3" ht="15">
      <c r="A307" s="80" t="s">
        <v>1504</v>
      </c>
      <c r="B307" s="114" t="s">
        <v>596</v>
      </c>
      <c r="C307" s="80">
        <f>VLOOKUP(GroupVertices[[#This Row],[Vertex]],Vertices[],MATCH("ID",Vertices[[#Headers],[Vertex]:[Top Word Pairs in Comment by Salience]],0),FALSE)</f>
        <v>358</v>
      </c>
    </row>
    <row r="308" spans="1:3" ht="15">
      <c r="A308" s="80" t="s">
        <v>1505</v>
      </c>
      <c r="B308" s="114" t="s">
        <v>494</v>
      </c>
      <c r="C308" s="80">
        <f>VLOOKUP(GroupVertices[[#This Row],[Vertex]],Vertices[],MATCH("ID",Vertices[[#Headers],[Vertex]:[Top Word Pairs in Comment by Salience]],0),FALSE)</f>
        <v>261</v>
      </c>
    </row>
    <row r="309" spans="1:3" ht="15">
      <c r="A309" s="80" t="s">
        <v>1505</v>
      </c>
      <c r="B309" s="114" t="s">
        <v>631</v>
      </c>
      <c r="C309" s="80">
        <f>VLOOKUP(GroupVertices[[#This Row],[Vertex]],Vertices[],MATCH("ID",Vertices[[#Headers],[Vertex]:[Top Word Pairs in Comment by Salience]],0),FALSE)</f>
        <v>239</v>
      </c>
    </row>
    <row r="310" spans="1:3" ht="15">
      <c r="A310" s="80" t="s">
        <v>1505</v>
      </c>
      <c r="B310" s="114" t="s">
        <v>493</v>
      </c>
      <c r="C310" s="80">
        <f>VLOOKUP(GroupVertices[[#This Row],[Vertex]],Vertices[],MATCH("ID",Vertices[[#Headers],[Vertex]:[Top Word Pairs in Comment by Salience]],0),FALSE)</f>
        <v>260</v>
      </c>
    </row>
    <row r="311" spans="1:3" ht="15">
      <c r="A311" s="80" t="s">
        <v>1505</v>
      </c>
      <c r="B311" s="114" t="s">
        <v>492</v>
      </c>
      <c r="C311" s="80">
        <f>VLOOKUP(GroupVertices[[#This Row],[Vertex]],Vertices[],MATCH("ID",Vertices[[#Headers],[Vertex]:[Top Word Pairs in Comment by Salience]],0),FALSE)</f>
        <v>259</v>
      </c>
    </row>
    <row r="312" spans="1:3" ht="15">
      <c r="A312" s="80" t="s">
        <v>1505</v>
      </c>
      <c r="B312" s="114" t="s">
        <v>491</v>
      </c>
      <c r="C312" s="80">
        <f>VLOOKUP(GroupVertices[[#This Row],[Vertex]],Vertices[],MATCH("ID",Vertices[[#Headers],[Vertex]:[Top Word Pairs in Comment by Salience]],0),FALSE)</f>
        <v>258</v>
      </c>
    </row>
    <row r="313" spans="1:3" ht="15">
      <c r="A313" s="80" t="s">
        <v>1505</v>
      </c>
      <c r="B313" s="114" t="s">
        <v>489</v>
      </c>
      <c r="C313" s="80">
        <f>VLOOKUP(GroupVertices[[#This Row],[Vertex]],Vertices[],MATCH("ID",Vertices[[#Headers],[Vertex]:[Top Word Pairs in Comment by Salience]],0),FALSE)</f>
        <v>257</v>
      </c>
    </row>
    <row r="314" spans="1:3" ht="15">
      <c r="A314" s="80" t="s">
        <v>1505</v>
      </c>
      <c r="B314" s="114" t="s">
        <v>495</v>
      </c>
      <c r="C314" s="80">
        <f>VLOOKUP(GroupVertices[[#This Row],[Vertex]],Vertices[],MATCH("ID",Vertices[[#Headers],[Vertex]:[Top Word Pairs in Comment by Salience]],0),FALSE)</f>
        <v>256</v>
      </c>
    </row>
    <row r="315" spans="1:3" ht="15">
      <c r="A315" s="80" t="s">
        <v>1505</v>
      </c>
      <c r="B315" s="114" t="s">
        <v>488</v>
      </c>
      <c r="C315" s="80">
        <f>VLOOKUP(GroupVertices[[#This Row],[Vertex]],Vertices[],MATCH("ID",Vertices[[#Headers],[Vertex]:[Top Word Pairs in Comment by Salience]],0),FALSE)</f>
        <v>255</v>
      </c>
    </row>
    <row r="316" spans="1:3" ht="15">
      <c r="A316" s="80" t="s">
        <v>1505</v>
      </c>
      <c r="B316" s="114" t="s">
        <v>490</v>
      </c>
      <c r="C316" s="80">
        <f>VLOOKUP(GroupVertices[[#This Row],[Vertex]],Vertices[],MATCH("ID",Vertices[[#Headers],[Vertex]:[Top Word Pairs in Comment by Salience]],0),FALSE)</f>
        <v>254</v>
      </c>
    </row>
    <row r="317" spans="1:3" ht="15">
      <c r="A317" s="80" t="s">
        <v>1505</v>
      </c>
      <c r="B317" s="114" t="s">
        <v>487</v>
      </c>
      <c r="C317" s="80">
        <f>VLOOKUP(GroupVertices[[#This Row],[Vertex]],Vertices[],MATCH("ID",Vertices[[#Headers],[Vertex]:[Top Word Pairs in Comment by Salience]],0),FALSE)</f>
        <v>253</v>
      </c>
    </row>
    <row r="318" spans="1:3" ht="15">
      <c r="A318" s="80" t="s">
        <v>1505</v>
      </c>
      <c r="B318" s="114" t="s">
        <v>486</v>
      </c>
      <c r="C318" s="80">
        <f>VLOOKUP(GroupVertices[[#This Row],[Vertex]],Vertices[],MATCH("ID",Vertices[[#Headers],[Vertex]:[Top Word Pairs in Comment by Salience]],0),FALSE)</f>
        <v>252</v>
      </c>
    </row>
    <row r="319" spans="1:3" ht="15">
      <c r="A319" s="80" t="s">
        <v>1505</v>
      </c>
      <c r="B319" s="114" t="s">
        <v>484</v>
      </c>
      <c r="C319" s="80">
        <f>VLOOKUP(GroupVertices[[#This Row],[Vertex]],Vertices[],MATCH("ID",Vertices[[#Headers],[Vertex]:[Top Word Pairs in Comment by Salience]],0),FALSE)</f>
        <v>251</v>
      </c>
    </row>
    <row r="320" spans="1:3" ht="15">
      <c r="A320" s="80" t="s">
        <v>1505</v>
      </c>
      <c r="B320" s="114" t="s">
        <v>485</v>
      </c>
      <c r="C320" s="80">
        <f>VLOOKUP(GroupVertices[[#This Row],[Vertex]],Vertices[],MATCH("ID",Vertices[[#Headers],[Vertex]:[Top Word Pairs in Comment by Salience]],0),FALSE)</f>
        <v>241</v>
      </c>
    </row>
    <row r="321" spans="1:3" ht="15">
      <c r="A321" s="80" t="s">
        <v>1505</v>
      </c>
      <c r="B321" s="114" t="s">
        <v>483</v>
      </c>
      <c r="C321" s="80">
        <f>VLOOKUP(GroupVertices[[#This Row],[Vertex]],Vertices[],MATCH("ID",Vertices[[#Headers],[Vertex]:[Top Word Pairs in Comment by Salience]],0),FALSE)</f>
        <v>250</v>
      </c>
    </row>
    <row r="322" spans="1:3" ht="15">
      <c r="A322" s="80" t="s">
        <v>1505</v>
      </c>
      <c r="B322" s="114" t="s">
        <v>482</v>
      </c>
      <c r="C322" s="80">
        <f>VLOOKUP(GroupVertices[[#This Row],[Vertex]],Vertices[],MATCH("ID",Vertices[[#Headers],[Vertex]:[Top Word Pairs in Comment by Salience]],0),FALSE)</f>
        <v>249</v>
      </c>
    </row>
    <row r="323" spans="1:3" ht="15">
      <c r="A323" s="80" t="s">
        <v>1505</v>
      </c>
      <c r="B323" s="114" t="s">
        <v>481</v>
      </c>
      <c r="C323" s="80">
        <f>VLOOKUP(GroupVertices[[#This Row],[Vertex]],Vertices[],MATCH("ID",Vertices[[#Headers],[Vertex]:[Top Word Pairs in Comment by Salience]],0),FALSE)</f>
        <v>248</v>
      </c>
    </row>
    <row r="324" spans="1:3" ht="15">
      <c r="A324" s="80" t="s">
        <v>1505</v>
      </c>
      <c r="B324" s="114" t="s">
        <v>480</v>
      </c>
      <c r="C324" s="80">
        <f>VLOOKUP(GroupVertices[[#This Row],[Vertex]],Vertices[],MATCH("ID",Vertices[[#Headers],[Vertex]:[Top Word Pairs in Comment by Salience]],0),FALSE)</f>
        <v>247</v>
      </c>
    </row>
    <row r="325" spans="1:3" ht="15">
      <c r="A325" s="80" t="s">
        <v>1505</v>
      </c>
      <c r="B325" s="114" t="s">
        <v>479</v>
      </c>
      <c r="C325" s="80">
        <f>VLOOKUP(GroupVertices[[#This Row],[Vertex]],Vertices[],MATCH("ID",Vertices[[#Headers],[Vertex]:[Top Word Pairs in Comment by Salience]],0),FALSE)</f>
        <v>246</v>
      </c>
    </row>
    <row r="326" spans="1:3" ht="15">
      <c r="A326" s="80" t="s">
        <v>1505</v>
      </c>
      <c r="B326" s="114" t="s">
        <v>477</v>
      </c>
      <c r="C326" s="80">
        <f>VLOOKUP(GroupVertices[[#This Row],[Vertex]],Vertices[],MATCH("ID",Vertices[[#Headers],[Vertex]:[Top Word Pairs in Comment by Salience]],0),FALSE)</f>
        <v>245</v>
      </c>
    </row>
    <row r="327" spans="1:3" ht="15">
      <c r="A327" s="80" t="s">
        <v>1505</v>
      </c>
      <c r="B327" s="114" t="s">
        <v>478</v>
      </c>
      <c r="C327" s="80">
        <f>VLOOKUP(GroupVertices[[#This Row],[Vertex]],Vertices[],MATCH("ID",Vertices[[#Headers],[Vertex]:[Top Word Pairs in Comment by Salience]],0),FALSE)</f>
        <v>244</v>
      </c>
    </row>
    <row r="328" spans="1:3" ht="15">
      <c r="A328" s="80" t="s">
        <v>1505</v>
      </c>
      <c r="B328" s="114" t="s">
        <v>476</v>
      </c>
      <c r="C328" s="80">
        <f>VLOOKUP(GroupVertices[[#This Row],[Vertex]],Vertices[],MATCH("ID",Vertices[[#Headers],[Vertex]:[Top Word Pairs in Comment by Salience]],0),FALSE)</f>
        <v>243</v>
      </c>
    </row>
    <row r="329" spans="1:3" ht="15">
      <c r="A329" s="80" t="s">
        <v>1505</v>
      </c>
      <c r="B329" s="114" t="s">
        <v>475</v>
      </c>
      <c r="C329" s="80">
        <f>VLOOKUP(GroupVertices[[#This Row],[Vertex]],Vertices[],MATCH("ID",Vertices[[#Headers],[Vertex]:[Top Word Pairs in Comment by Salience]],0),FALSE)</f>
        <v>242</v>
      </c>
    </row>
    <row r="330" spans="1:3" ht="15">
      <c r="A330" s="80" t="s">
        <v>1505</v>
      </c>
      <c r="B330" s="114" t="s">
        <v>474</v>
      </c>
      <c r="C330" s="80">
        <f>VLOOKUP(GroupVertices[[#This Row],[Vertex]],Vertices[],MATCH("ID",Vertices[[#Headers],[Vertex]:[Top Word Pairs in Comment by Salience]],0),FALSE)</f>
        <v>240</v>
      </c>
    </row>
    <row r="331" spans="1:3" ht="15">
      <c r="A331" s="80" t="s">
        <v>1505</v>
      </c>
      <c r="B331" s="114" t="s">
        <v>473</v>
      </c>
      <c r="C331" s="80">
        <f>VLOOKUP(GroupVertices[[#This Row],[Vertex]],Vertices[],MATCH("ID",Vertices[[#Headers],[Vertex]:[Top Word Pairs in Comment by Salience]],0),FALSE)</f>
        <v>238</v>
      </c>
    </row>
    <row r="332" spans="1:3" ht="15">
      <c r="A332" s="80" t="s">
        <v>1506</v>
      </c>
      <c r="B332" s="114" t="s">
        <v>440</v>
      </c>
      <c r="C332" s="80">
        <f>VLOOKUP(GroupVertices[[#This Row],[Vertex]],Vertices[],MATCH("ID",Vertices[[#Headers],[Vertex]:[Top Word Pairs in Comment by Salience]],0),FALSE)</f>
        <v>204</v>
      </c>
    </row>
    <row r="333" spans="1:3" ht="15">
      <c r="A333" s="80" t="s">
        <v>1506</v>
      </c>
      <c r="B333" s="114" t="s">
        <v>629</v>
      </c>
      <c r="C333" s="80">
        <f>VLOOKUP(GroupVertices[[#This Row],[Vertex]],Vertices[],MATCH("ID",Vertices[[#Headers],[Vertex]:[Top Word Pairs in Comment by Salience]],0),FALSE)</f>
        <v>184</v>
      </c>
    </row>
    <row r="334" spans="1:3" ht="15">
      <c r="A334" s="80" t="s">
        <v>1506</v>
      </c>
      <c r="B334" s="114" t="s">
        <v>439</v>
      </c>
      <c r="C334" s="80">
        <f>VLOOKUP(GroupVertices[[#This Row],[Vertex]],Vertices[],MATCH("ID",Vertices[[#Headers],[Vertex]:[Top Word Pairs in Comment by Salience]],0),FALSE)</f>
        <v>203</v>
      </c>
    </row>
    <row r="335" spans="1:3" ht="15">
      <c r="A335" s="80" t="s">
        <v>1506</v>
      </c>
      <c r="B335" s="114" t="s">
        <v>438</v>
      </c>
      <c r="C335" s="80">
        <f>VLOOKUP(GroupVertices[[#This Row],[Vertex]],Vertices[],MATCH("ID",Vertices[[#Headers],[Vertex]:[Top Word Pairs in Comment by Salience]],0),FALSE)</f>
        <v>202</v>
      </c>
    </row>
    <row r="336" spans="1:3" ht="15">
      <c r="A336" s="80" t="s">
        <v>1506</v>
      </c>
      <c r="B336" s="114" t="s">
        <v>437</v>
      </c>
      <c r="C336" s="80">
        <f>VLOOKUP(GroupVertices[[#This Row],[Vertex]],Vertices[],MATCH("ID",Vertices[[#Headers],[Vertex]:[Top Word Pairs in Comment by Salience]],0),FALSE)</f>
        <v>201</v>
      </c>
    </row>
    <row r="337" spans="1:3" ht="15">
      <c r="A337" s="80" t="s">
        <v>1506</v>
      </c>
      <c r="B337" s="114" t="s">
        <v>436</v>
      </c>
      <c r="C337" s="80">
        <f>VLOOKUP(GroupVertices[[#This Row],[Vertex]],Vertices[],MATCH("ID",Vertices[[#Headers],[Vertex]:[Top Word Pairs in Comment by Salience]],0),FALSE)</f>
        <v>200</v>
      </c>
    </row>
    <row r="338" spans="1:3" ht="15">
      <c r="A338" s="80" t="s">
        <v>1506</v>
      </c>
      <c r="B338" s="114" t="s">
        <v>435</v>
      </c>
      <c r="C338" s="80">
        <f>VLOOKUP(GroupVertices[[#This Row],[Vertex]],Vertices[],MATCH("ID",Vertices[[#Headers],[Vertex]:[Top Word Pairs in Comment by Salience]],0),FALSE)</f>
        <v>199</v>
      </c>
    </row>
    <row r="339" spans="1:3" ht="15">
      <c r="A339" s="80" t="s">
        <v>1506</v>
      </c>
      <c r="B339" s="114" t="s">
        <v>434</v>
      </c>
      <c r="C339" s="80">
        <f>VLOOKUP(GroupVertices[[#This Row],[Vertex]],Vertices[],MATCH("ID",Vertices[[#Headers],[Vertex]:[Top Word Pairs in Comment by Salience]],0),FALSE)</f>
        <v>198</v>
      </c>
    </row>
    <row r="340" spans="1:3" ht="15">
      <c r="A340" s="80" t="s">
        <v>1506</v>
      </c>
      <c r="B340" s="114" t="s">
        <v>433</v>
      </c>
      <c r="C340" s="80">
        <f>VLOOKUP(GroupVertices[[#This Row],[Vertex]],Vertices[],MATCH("ID",Vertices[[#Headers],[Vertex]:[Top Word Pairs in Comment by Salience]],0),FALSE)</f>
        <v>197</v>
      </c>
    </row>
    <row r="341" spans="1:3" ht="15">
      <c r="A341" s="80" t="s">
        <v>1506</v>
      </c>
      <c r="B341" s="114" t="s">
        <v>432</v>
      </c>
      <c r="C341" s="80">
        <f>VLOOKUP(GroupVertices[[#This Row],[Vertex]],Vertices[],MATCH("ID",Vertices[[#Headers],[Vertex]:[Top Word Pairs in Comment by Salience]],0),FALSE)</f>
        <v>196</v>
      </c>
    </row>
    <row r="342" spans="1:3" ht="15">
      <c r="A342" s="80" t="s">
        <v>1506</v>
      </c>
      <c r="B342" s="114" t="s">
        <v>431</v>
      </c>
      <c r="C342" s="80">
        <f>VLOOKUP(GroupVertices[[#This Row],[Vertex]],Vertices[],MATCH("ID",Vertices[[#Headers],[Vertex]:[Top Word Pairs in Comment by Salience]],0),FALSE)</f>
        <v>195</v>
      </c>
    </row>
    <row r="343" spans="1:3" ht="15">
      <c r="A343" s="80" t="s">
        <v>1506</v>
      </c>
      <c r="B343" s="114" t="s">
        <v>429</v>
      </c>
      <c r="C343" s="80">
        <f>VLOOKUP(GroupVertices[[#This Row],[Vertex]],Vertices[],MATCH("ID",Vertices[[#Headers],[Vertex]:[Top Word Pairs in Comment by Salience]],0),FALSE)</f>
        <v>194</v>
      </c>
    </row>
    <row r="344" spans="1:3" ht="15">
      <c r="A344" s="80" t="s">
        <v>1506</v>
      </c>
      <c r="B344" s="114" t="s">
        <v>430</v>
      </c>
      <c r="C344" s="80">
        <f>VLOOKUP(GroupVertices[[#This Row],[Vertex]],Vertices[],MATCH("ID",Vertices[[#Headers],[Vertex]:[Top Word Pairs in Comment by Salience]],0),FALSE)</f>
        <v>192</v>
      </c>
    </row>
    <row r="345" spans="1:3" ht="15">
      <c r="A345" s="80" t="s">
        <v>1506</v>
      </c>
      <c r="B345" s="114" t="s">
        <v>427</v>
      </c>
      <c r="C345" s="80">
        <f>VLOOKUP(GroupVertices[[#This Row],[Vertex]],Vertices[],MATCH("ID",Vertices[[#Headers],[Vertex]:[Top Word Pairs in Comment by Salience]],0),FALSE)</f>
        <v>193</v>
      </c>
    </row>
    <row r="346" spans="1:3" ht="15">
      <c r="A346" s="80" t="s">
        <v>1506</v>
      </c>
      <c r="B346" s="114" t="s">
        <v>426</v>
      </c>
      <c r="C346" s="80">
        <f>VLOOKUP(GroupVertices[[#This Row],[Vertex]],Vertices[],MATCH("ID",Vertices[[#Headers],[Vertex]:[Top Word Pairs in Comment by Salience]],0),FALSE)</f>
        <v>191</v>
      </c>
    </row>
    <row r="347" spans="1:3" ht="15">
      <c r="A347" s="80" t="s">
        <v>1506</v>
      </c>
      <c r="B347" s="114" t="s">
        <v>425</v>
      </c>
      <c r="C347" s="80">
        <f>VLOOKUP(GroupVertices[[#This Row],[Vertex]],Vertices[],MATCH("ID",Vertices[[#Headers],[Vertex]:[Top Word Pairs in Comment by Salience]],0),FALSE)</f>
        <v>190</v>
      </c>
    </row>
    <row r="348" spans="1:3" ht="15">
      <c r="A348" s="80" t="s">
        <v>1506</v>
      </c>
      <c r="B348" s="114" t="s">
        <v>428</v>
      </c>
      <c r="C348" s="80">
        <f>VLOOKUP(GroupVertices[[#This Row],[Vertex]],Vertices[],MATCH("ID",Vertices[[#Headers],[Vertex]:[Top Word Pairs in Comment by Salience]],0),FALSE)</f>
        <v>189</v>
      </c>
    </row>
    <row r="349" spans="1:3" ht="15">
      <c r="A349" s="80" t="s">
        <v>1506</v>
      </c>
      <c r="B349" s="114" t="s">
        <v>424</v>
      </c>
      <c r="C349" s="80">
        <f>VLOOKUP(GroupVertices[[#This Row],[Vertex]],Vertices[],MATCH("ID",Vertices[[#Headers],[Vertex]:[Top Word Pairs in Comment by Salience]],0),FALSE)</f>
        <v>188</v>
      </c>
    </row>
    <row r="350" spans="1:3" ht="15">
      <c r="A350" s="80" t="s">
        <v>1506</v>
      </c>
      <c r="B350" s="114" t="s">
        <v>423</v>
      </c>
      <c r="C350" s="80">
        <f>VLOOKUP(GroupVertices[[#This Row],[Vertex]],Vertices[],MATCH("ID",Vertices[[#Headers],[Vertex]:[Top Word Pairs in Comment by Salience]],0),FALSE)</f>
        <v>187</v>
      </c>
    </row>
    <row r="351" spans="1:3" ht="15">
      <c r="A351" s="80" t="s">
        <v>1506</v>
      </c>
      <c r="B351" s="114" t="s">
        <v>422</v>
      </c>
      <c r="C351" s="80">
        <f>VLOOKUP(GroupVertices[[#This Row],[Vertex]],Vertices[],MATCH("ID",Vertices[[#Headers],[Vertex]:[Top Word Pairs in Comment by Salience]],0),FALSE)</f>
        <v>186</v>
      </c>
    </row>
    <row r="352" spans="1:3" ht="15">
      <c r="A352" s="80" t="s">
        <v>1506</v>
      </c>
      <c r="B352" s="114" t="s">
        <v>421</v>
      </c>
      <c r="C352" s="80">
        <f>VLOOKUP(GroupVertices[[#This Row],[Vertex]],Vertices[],MATCH("ID",Vertices[[#Headers],[Vertex]:[Top Word Pairs in Comment by Salience]],0),FALSE)</f>
        <v>185</v>
      </c>
    </row>
    <row r="353" spans="1:3" ht="15">
      <c r="A353" s="80" t="s">
        <v>1506</v>
      </c>
      <c r="B353" s="114" t="s">
        <v>420</v>
      </c>
      <c r="C353" s="80">
        <f>VLOOKUP(GroupVertices[[#This Row],[Vertex]],Vertices[],MATCH("ID",Vertices[[#Headers],[Vertex]:[Top Word Pairs in Comment by Salience]],0),FALSE)</f>
        <v>183</v>
      </c>
    </row>
    <row r="354" spans="1:3" ht="15">
      <c r="A354" s="80" t="s">
        <v>1507</v>
      </c>
      <c r="B354" s="114" t="s">
        <v>274</v>
      </c>
      <c r="C354" s="80">
        <f>VLOOKUP(GroupVertices[[#This Row],[Vertex]],Vertices[],MATCH("ID",Vertices[[#Headers],[Vertex]:[Top Word Pairs in Comment by Salience]],0),FALSE)</f>
        <v>34</v>
      </c>
    </row>
    <row r="355" spans="1:3" ht="15">
      <c r="A355" s="80" t="s">
        <v>1507</v>
      </c>
      <c r="B355" s="114" t="s">
        <v>625</v>
      </c>
      <c r="C355" s="80">
        <f>VLOOKUP(GroupVertices[[#This Row],[Vertex]],Vertices[],MATCH("ID",Vertices[[#Headers],[Vertex]:[Top Word Pairs in Comment by Salience]],0),FALSE)</f>
        <v>15</v>
      </c>
    </row>
    <row r="356" spans="1:3" ht="15">
      <c r="A356" s="80" t="s">
        <v>1507</v>
      </c>
      <c r="B356" s="114" t="s">
        <v>273</v>
      </c>
      <c r="C356" s="80">
        <f>VLOOKUP(GroupVertices[[#This Row],[Vertex]],Vertices[],MATCH("ID",Vertices[[#Headers],[Vertex]:[Top Word Pairs in Comment by Salience]],0),FALSE)</f>
        <v>33</v>
      </c>
    </row>
    <row r="357" spans="1:3" ht="15">
      <c r="A357" s="80" t="s">
        <v>1507</v>
      </c>
      <c r="B357" s="114" t="s">
        <v>272</v>
      </c>
      <c r="C357" s="80">
        <f>VLOOKUP(GroupVertices[[#This Row],[Vertex]],Vertices[],MATCH("ID",Vertices[[#Headers],[Vertex]:[Top Word Pairs in Comment by Salience]],0),FALSE)</f>
        <v>32</v>
      </c>
    </row>
    <row r="358" spans="1:3" ht="15">
      <c r="A358" s="80" t="s">
        <v>1507</v>
      </c>
      <c r="B358" s="114" t="s">
        <v>271</v>
      </c>
      <c r="C358" s="80">
        <f>VLOOKUP(GroupVertices[[#This Row],[Vertex]],Vertices[],MATCH("ID",Vertices[[#Headers],[Vertex]:[Top Word Pairs in Comment by Salience]],0),FALSE)</f>
        <v>31</v>
      </c>
    </row>
    <row r="359" spans="1:3" ht="15">
      <c r="A359" s="80" t="s">
        <v>1507</v>
      </c>
      <c r="B359" s="114" t="s">
        <v>270</v>
      </c>
      <c r="C359" s="80">
        <f>VLOOKUP(GroupVertices[[#This Row],[Vertex]],Vertices[],MATCH("ID",Vertices[[#Headers],[Vertex]:[Top Word Pairs in Comment by Salience]],0),FALSE)</f>
        <v>30</v>
      </c>
    </row>
    <row r="360" spans="1:3" ht="15">
      <c r="A360" s="80" t="s">
        <v>1507</v>
      </c>
      <c r="B360" s="114" t="s">
        <v>269</v>
      </c>
      <c r="C360" s="80">
        <f>VLOOKUP(GroupVertices[[#This Row],[Vertex]],Vertices[],MATCH("ID",Vertices[[#Headers],[Vertex]:[Top Word Pairs in Comment by Salience]],0),FALSE)</f>
        <v>29</v>
      </c>
    </row>
    <row r="361" spans="1:3" ht="15">
      <c r="A361" s="80" t="s">
        <v>1507</v>
      </c>
      <c r="B361" s="114" t="s">
        <v>268</v>
      </c>
      <c r="C361" s="80">
        <f>VLOOKUP(GroupVertices[[#This Row],[Vertex]],Vertices[],MATCH("ID",Vertices[[#Headers],[Vertex]:[Top Word Pairs in Comment by Salience]],0),FALSE)</f>
        <v>28</v>
      </c>
    </row>
    <row r="362" spans="1:3" ht="15">
      <c r="A362" s="80" t="s">
        <v>1507</v>
      </c>
      <c r="B362" s="114" t="s">
        <v>266</v>
      </c>
      <c r="C362" s="80">
        <f>VLOOKUP(GroupVertices[[#This Row],[Vertex]],Vertices[],MATCH("ID",Vertices[[#Headers],[Vertex]:[Top Word Pairs in Comment by Salience]],0),FALSE)</f>
        <v>27</v>
      </c>
    </row>
    <row r="363" spans="1:3" ht="15">
      <c r="A363" s="80" t="s">
        <v>1507</v>
      </c>
      <c r="B363" s="114" t="s">
        <v>265</v>
      </c>
      <c r="C363" s="80">
        <f>VLOOKUP(GroupVertices[[#This Row],[Vertex]],Vertices[],MATCH("ID",Vertices[[#Headers],[Vertex]:[Top Word Pairs in Comment by Salience]],0),FALSE)</f>
        <v>26</v>
      </c>
    </row>
    <row r="364" spans="1:3" ht="15">
      <c r="A364" s="80" t="s">
        <v>1507</v>
      </c>
      <c r="B364" s="114" t="s">
        <v>264</v>
      </c>
      <c r="C364" s="80">
        <f>VLOOKUP(GroupVertices[[#This Row],[Vertex]],Vertices[],MATCH("ID",Vertices[[#Headers],[Vertex]:[Top Word Pairs in Comment by Salience]],0),FALSE)</f>
        <v>25</v>
      </c>
    </row>
    <row r="365" spans="1:3" ht="15">
      <c r="A365" s="80" t="s">
        <v>1507</v>
      </c>
      <c r="B365" s="114" t="s">
        <v>263</v>
      </c>
      <c r="C365" s="80">
        <f>VLOOKUP(GroupVertices[[#This Row],[Vertex]],Vertices[],MATCH("ID",Vertices[[#Headers],[Vertex]:[Top Word Pairs in Comment by Salience]],0),FALSE)</f>
        <v>24</v>
      </c>
    </row>
    <row r="366" spans="1:3" ht="15">
      <c r="A366" s="80" t="s">
        <v>1507</v>
      </c>
      <c r="B366" s="114" t="s">
        <v>262</v>
      </c>
      <c r="C366" s="80">
        <f>VLOOKUP(GroupVertices[[#This Row],[Vertex]],Vertices[],MATCH("ID",Vertices[[#Headers],[Vertex]:[Top Word Pairs in Comment by Salience]],0),FALSE)</f>
        <v>23</v>
      </c>
    </row>
    <row r="367" spans="1:3" ht="15">
      <c r="A367" s="80" t="s">
        <v>1507</v>
      </c>
      <c r="B367" s="114" t="s">
        <v>261</v>
      </c>
      <c r="C367" s="80">
        <f>VLOOKUP(GroupVertices[[#This Row],[Vertex]],Vertices[],MATCH("ID",Vertices[[#Headers],[Vertex]:[Top Word Pairs in Comment by Salience]],0),FALSE)</f>
        <v>22</v>
      </c>
    </row>
    <row r="368" spans="1:3" ht="15">
      <c r="A368" s="80" t="s">
        <v>1507</v>
      </c>
      <c r="B368" s="114" t="s">
        <v>260</v>
      </c>
      <c r="C368" s="80">
        <f>VLOOKUP(GroupVertices[[#This Row],[Vertex]],Vertices[],MATCH("ID",Vertices[[#Headers],[Vertex]:[Top Word Pairs in Comment by Salience]],0),FALSE)</f>
        <v>21</v>
      </c>
    </row>
    <row r="369" spans="1:3" ht="15">
      <c r="A369" s="80" t="s">
        <v>1507</v>
      </c>
      <c r="B369" s="114" t="s">
        <v>259</v>
      </c>
      <c r="C369" s="80">
        <f>VLOOKUP(GroupVertices[[#This Row],[Vertex]],Vertices[],MATCH("ID",Vertices[[#Headers],[Vertex]:[Top Word Pairs in Comment by Salience]],0),FALSE)</f>
        <v>20</v>
      </c>
    </row>
    <row r="370" spans="1:3" ht="15">
      <c r="A370" s="80" t="s">
        <v>1507</v>
      </c>
      <c r="B370" s="114" t="s">
        <v>258</v>
      </c>
      <c r="C370" s="80">
        <f>VLOOKUP(GroupVertices[[#This Row],[Vertex]],Vertices[],MATCH("ID",Vertices[[#Headers],[Vertex]:[Top Word Pairs in Comment by Salience]],0),FALSE)</f>
        <v>19</v>
      </c>
    </row>
    <row r="371" spans="1:3" ht="15">
      <c r="A371" s="80" t="s">
        <v>1507</v>
      </c>
      <c r="B371" s="114" t="s">
        <v>267</v>
      </c>
      <c r="C371" s="80">
        <f>VLOOKUP(GroupVertices[[#This Row],[Vertex]],Vertices[],MATCH("ID",Vertices[[#Headers],[Vertex]:[Top Word Pairs in Comment by Salience]],0),FALSE)</f>
        <v>18</v>
      </c>
    </row>
    <row r="372" spans="1:3" ht="15">
      <c r="A372" s="80" t="s">
        <v>1507</v>
      </c>
      <c r="B372" s="114" t="s">
        <v>257</v>
      </c>
      <c r="C372" s="80">
        <f>VLOOKUP(GroupVertices[[#This Row],[Vertex]],Vertices[],MATCH("ID",Vertices[[#Headers],[Vertex]:[Top Word Pairs in Comment by Salience]],0),FALSE)</f>
        <v>17</v>
      </c>
    </row>
    <row r="373" spans="1:3" ht="15">
      <c r="A373" s="80" t="s">
        <v>1507</v>
      </c>
      <c r="B373" s="114" t="s">
        <v>256</v>
      </c>
      <c r="C373" s="80">
        <f>VLOOKUP(GroupVertices[[#This Row],[Vertex]],Vertices[],MATCH("ID",Vertices[[#Headers],[Vertex]:[Top Word Pairs in Comment by Salience]],0),FALSE)</f>
        <v>16</v>
      </c>
    </row>
    <row r="374" spans="1:3" ht="15">
      <c r="A374" s="80" t="s">
        <v>1507</v>
      </c>
      <c r="B374" s="114" t="s">
        <v>255</v>
      </c>
      <c r="C374" s="80">
        <f>VLOOKUP(GroupVertices[[#This Row],[Vertex]],Vertices[],MATCH("ID",Vertices[[#Headers],[Vertex]:[Top Word Pairs in Comment by Salience]],0),FALSE)</f>
        <v>14</v>
      </c>
    </row>
    <row r="375" spans="1:3" ht="15">
      <c r="A375" s="80" t="s">
        <v>1508</v>
      </c>
      <c r="B375" s="114" t="s">
        <v>624</v>
      </c>
      <c r="C375" s="80">
        <f>VLOOKUP(GroupVertices[[#This Row],[Vertex]],Vertices[],MATCH("ID",Vertices[[#Headers],[Vertex]:[Top Word Pairs in Comment by Salience]],0),FALSE)</f>
        <v>388</v>
      </c>
    </row>
    <row r="376" spans="1:3" ht="15">
      <c r="A376" s="80" t="s">
        <v>1508</v>
      </c>
      <c r="B376" s="114" t="s">
        <v>634</v>
      </c>
      <c r="C376" s="80">
        <f>VLOOKUP(GroupVertices[[#This Row],[Vertex]],Vertices[],MATCH("ID",Vertices[[#Headers],[Vertex]:[Top Word Pairs in Comment by Salience]],0),FALSE)</f>
        <v>384</v>
      </c>
    </row>
    <row r="377" spans="1:3" ht="15">
      <c r="A377" s="80" t="s">
        <v>1508</v>
      </c>
      <c r="B377" s="114" t="s">
        <v>623</v>
      </c>
      <c r="C377" s="80">
        <f>VLOOKUP(GroupVertices[[#This Row],[Vertex]],Vertices[],MATCH("ID",Vertices[[#Headers],[Vertex]:[Top Word Pairs in Comment by Salience]],0),FALSE)</f>
        <v>387</v>
      </c>
    </row>
    <row r="378" spans="1:3" ht="15">
      <c r="A378" s="80" t="s">
        <v>1508</v>
      </c>
      <c r="B378" s="114" t="s">
        <v>621</v>
      </c>
      <c r="C378" s="80">
        <f>VLOOKUP(GroupVertices[[#This Row],[Vertex]],Vertices[],MATCH("ID",Vertices[[#Headers],[Vertex]:[Top Word Pairs in Comment by Salience]],0),FALSE)</f>
        <v>386</v>
      </c>
    </row>
    <row r="379" spans="1:3" ht="15">
      <c r="A379" s="80" t="s">
        <v>1508</v>
      </c>
      <c r="B379" s="114" t="s">
        <v>620</v>
      </c>
      <c r="C379" s="80">
        <f>VLOOKUP(GroupVertices[[#This Row],[Vertex]],Vertices[],MATCH("ID",Vertices[[#Headers],[Vertex]:[Top Word Pairs in Comment by Salience]],0),FALSE)</f>
        <v>385</v>
      </c>
    </row>
    <row r="380" spans="1:3" ht="15">
      <c r="A380" s="80" t="s">
        <v>1508</v>
      </c>
      <c r="B380" s="114" t="s">
        <v>622</v>
      </c>
      <c r="C380" s="80">
        <f>VLOOKUP(GroupVertices[[#This Row],[Vertex]],Vertices[],MATCH("ID",Vertices[[#Headers],[Vertex]:[Top Word Pairs in Comment by Salience]],0),FALSE)</f>
        <v>383</v>
      </c>
    </row>
    <row r="381" spans="1:3" ht="15">
      <c r="A381" s="80" t="s">
        <v>1508</v>
      </c>
      <c r="B381" s="114" t="s">
        <v>619</v>
      </c>
      <c r="C381" s="80">
        <f>VLOOKUP(GroupVertices[[#This Row],[Vertex]],Vertices[],MATCH("ID",Vertices[[#Headers],[Vertex]:[Top Word Pairs in Comment by Salience]],0),FALSE)</f>
        <v>382</v>
      </c>
    </row>
    <row r="382" spans="1:3" ht="15">
      <c r="A382" s="80" t="s">
        <v>1509</v>
      </c>
      <c r="B382" s="114" t="s">
        <v>374</v>
      </c>
      <c r="C382" s="80">
        <f>VLOOKUP(GroupVertices[[#This Row],[Vertex]],Vertices[],MATCH("ID",Vertices[[#Headers],[Vertex]:[Top Word Pairs in Comment by Salience]],0),FALSE)</f>
        <v>136</v>
      </c>
    </row>
    <row r="383" spans="1:3" ht="15">
      <c r="A383" s="80" t="s">
        <v>1509</v>
      </c>
      <c r="B383" s="114" t="s">
        <v>627</v>
      </c>
      <c r="C383" s="80">
        <f>VLOOKUP(GroupVertices[[#This Row],[Vertex]],Vertices[],MATCH("ID",Vertices[[#Headers],[Vertex]:[Top Word Pairs in Comment by Salience]],0),FALSE)</f>
        <v>132</v>
      </c>
    </row>
    <row r="384" spans="1:3" ht="15">
      <c r="A384" s="80" t="s">
        <v>1509</v>
      </c>
      <c r="B384" s="114" t="s">
        <v>373</v>
      </c>
      <c r="C384" s="80">
        <f>VLOOKUP(GroupVertices[[#This Row],[Vertex]],Vertices[],MATCH("ID",Vertices[[#Headers],[Vertex]:[Top Word Pairs in Comment by Salience]],0),FALSE)</f>
        <v>135</v>
      </c>
    </row>
    <row r="385" spans="1:3" ht="15">
      <c r="A385" s="80" t="s">
        <v>1509</v>
      </c>
      <c r="B385" s="114" t="s">
        <v>372</v>
      </c>
      <c r="C385" s="80">
        <f>VLOOKUP(GroupVertices[[#This Row],[Vertex]],Vertices[],MATCH("ID",Vertices[[#Headers],[Vertex]:[Top Word Pairs in Comment by Salience]],0),FALSE)</f>
        <v>134</v>
      </c>
    </row>
    <row r="386" spans="1:3" ht="15">
      <c r="A386" s="80" t="s">
        <v>1509</v>
      </c>
      <c r="B386" s="114" t="s">
        <v>371</v>
      </c>
      <c r="C386" s="80">
        <f>VLOOKUP(GroupVertices[[#This Row],[Vertex]],Vertices[],MATCH("ID",Vertices[[#Headers],[Vertex]:[Top Word Pairs in Comment by Salience]],0),FALSE)</f>
        <v>133</v>
      </c>
    </row>
    <row r="387" spans="1:3" ht="15">
      <c r="A387" s="80" t="s">
        <v>1509</v>
      </c>
      <c r="B387" s="114" t="s">
        <v>370</v>
      </c>
      <c r="C387" s="80">
        <f>VLOOKUP(GroupVertices[[#This Row],[Vertex]],Vertices[],MATCH("ID",Vertices[[#Headers],[Vertex]:[Top Word Pairs in Comment by Salience]],0),FALSE)</f>
        <v>131</v>
      </c>
    </row>
  </sheetData>
  <dataValidations count="3" xWindow="58" yWindow="226">
    <dataValidation allowBlank="1" showInputMessage="1" showErrorMessage="1" promptTitle="Group Name" prompt="Enter the name of the group.  The group name must also be entered on the Groups worksheet." sqref="A2:A387"/>
    <dataValidation allowBlank="1" showInputMessage="1" showErrorMessage="1" promptTitle="Vertex Name" prompt="Enter the name of a vertex to include in the group." sqref="B2:B387"/>
    <dataValidation allowBlank="1" showInputMessage="1" promptTitle="Vertex ID" prompt="This is the value of the hidden ID cell in the Vertices worksheet.  It gets filled in by the items on the NodeXL, Analysis, Groups menu." sqref="C2:C3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1526</v>
      </c>
      <c r="B2" s="34" t="s">
        <v>1498</v>
      </c>
      <c r="D2" s="31">
        <f>MIN(Vertices[Degree])</f>
        <v>0</v>
      </c>
      <c r="E2" s="3">
        <f>COUNTIF(Vertices[Degree],"&gt;= "&amp;D2)-COUNTIF(Vertices[Degree],"&gt;="&amp;D3)</f>
        <v>0</v>
      </c>
      <c r="F2" s="37">
        <f>MIN(Vertices[In-Degree])</f>
        <v>0</v>
      </c>
      <c r="G2" s="38">
        <f>COUNTIF(Vertices[In-Degree],"&gt;= "&amp;F2)-COUNTIF(Vertices[In-Degree],"&gt;="&amp;F3)</f>
        <v>353</v>
      </c>
      <c r="H2" s="37">
        <f>MIN(Vertices[Out-Degree])</f>
        <v>1</v>
      </c>
      <c r="I2" s="38">
        <f>COUNTIF(Vertices[Out-Degree],"&gt;= "&amp;H2)-COUNTIF(Vertices[Out-Degree],"&gt;="&amp;H3)</f>
        <v>212</v>
      </c>
      <c r="J2" s="37">
        <f>MIN(Vertices[Betweenness Centrality])</f>
        <v>0</v>
      </c>
      <c r="K2" s="38">
        <f>COUNTIF(Vertices[Betweenness Centrality],"&gt;= "&amp;J2)-COUNTIF(Vertices[Betweenness Centrality],"&gt;="&amp;J3)</f>
        <v>372</v>
      </c>
      <c r="L2" s="37">
        <f>MIN(Vertices[Closeness Centrality])</f>
        <v>0.003125</v>
      </c>
      <c r="M2" s="38">
        <f>COUNTIF(Vertices[Closeness Centrality],"&gt;= "&amp;L2)-COUNTIF(Vertices[Closeness Centrality],"&gt;="&amp;L3)</f>
        <v>201</v>
      </c>
      <c r="N2" s="37">
        <f>MIN(Vertices[Eigenvector Centrality])</f>
        <v>0</v>
      </c>
      <c r="O2" s="38">
        <f>COUNTIF(Vertices[Eigenvector Centrality],"&gt;= "&amp;N2)-COUNTIF(Vertices[Eigenvector Centrality],"&gt;="&amp;N3)</f>
        <v>290</v>
      </c>
      <c r="P2" s="37">
        <f>MIN(Vertices[PageRank])</f>
        <v>0.3797</v>
      </c>
      <c r="Q2" s="38">
        <f>COUNTIF(Vertices[PageRank],"&gt;= "&amp;P2)-COUNTIF(Vertices[PageRank],"&gt;="&amp;P3)</f>
        <v>353</v>
      </c>
      <c r="R2" s="37">
        <f>MIN(Vertices[Clustering Coefficient])</f>
        <v>0</v>
      </c>
      <c r="S2" s="43">
        <f>COUNTIF(Vertices[Clustering Coefficient],"&gt;= "&amp;R2)-COUNTIF(Vertices[Clustering Coefficient],"&gt;="&amp;R3)</f>
        <v>168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1.8363636363636364</v>
      </c>
      <c r="G3" s="40">
        <f>COUNTIF(Vertices[In-Degree],"&gt;= "&amp;F3)-COUNTIF(Vertices[In-Degree],"&gt;="&amp;F4)</f>
        <v>9</v>
      </c>
      <c r="H3" s="39">
        <f aca="true" t="shared" si="3" ref="H3:H26">H2+($H$57-$H$2)/BinDivisor</f>
        <v>1.018181818181818</v>
      </c>
      <c r="I3" s="40">
        <f>COUNTIF(Vertices[Out-Degree],"&gt;= "&amp;H3)-COUNTIF(Vertices[Out-Degree],"&gt;="&amp;H4)</f>
        <v>0</v>
      </c>
      <c r="J3" s="39">
        <f aca="true" t="shared" si="4" ref="J3:J26">J2+($J$57-$J$2)/BinDivisor</f>
        <v>196.4</v>
      </c>
      <c r="K3" s="40">
        <f>COUNTIF(Vertices[Betweenness Centrality],"&gt;= "&amp;J3)-COUNTIF(Vertices[Betweenness Centrality],"&gt;="&amp;J4)</f>
        <v>5</v>
      </c>
      <c r="L3" s="39">
        <f aca="true" t="shared" si="5" ref="L3:L26">L2+($L$57-$L$2)/BinDivisor</f>
        <v>0.006704545454545455</v>
      </c>
      <c r="M3" s="40">
        <f>COUNTIF(Vertices[Closeness Centrality],"&gt;= "&amp;L3)-COUNTIF(Vertices[Closeness Centrality],"&gt;="&amp;L4)</f>
        <v>1</v>
      </c>
      <c r="N3" s="39">
        <f aca="true" t="shared" si="6" ref="N3:N26">N2+($N$57-$N$2)/BinDivisor</f>
        <v>0.0015420363636363635</v>
      </c>
      <c r="O3" s="40">
        <f>COUNTIF(Vertices[Eigenvector Centrality],"&gt;= "&amp;N3)-COUNTIF(Vertices[Eigenvector Centrality],"&gt;="&amp;N4)</f>
        <v>0</v>
      </c>
      <c r="P3" s="39">
        <f aca="true" t="shared" si="7" ref="P3:P26">P2+($P$57-$P$2)/BinDivisor</f>
        <v>0.960733490909091</v>
      </c>
      <c r="Q3" s="40">
        <f>COUNTIF(Vertices[PageRank],"&gt;= "&amp;P3)-COUNTIF(Vertices[PageRank],"&gt;="&amp;P4)</f>
        <v>10</v>
      </c>
      <c r="R3" s="39">
        <f aca="true" t="shared" si="8" ref="R3:R26">R2+($R$57-$R$2)/BinDivisor</f>
        <v>0.00909090909090909</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386</v>
      </c>
      <c r="D4" s="32">
        <f t="shared" si="1"/>
        <v>0</v>
      </c>
      <c r="E4" s="3">
        <f>COUNTIF(Vertices[Degree],"&gt;= "&amp;D4)-COUNTIF(Vertices[Degree],"&gt;="&amp;D5)</f>
        <v>0</v>
      </c>
      <c r="F4" s="37">
        <f t="shared" si="2"/>
        <v>3.672727272727273</v>
      </c>
      <c r="G4" s="38">
        <f>COUNTIF(Vertices[In-Degree],"&gt;= "&amp;F4)-COUNTIF(Vertices[In-Degree],"&gt;="&amp;F5)</f>
        <v>1</v>
      </c>
      <c r="H4" s="37">
        <f t="shared" si="3"/>
        <v>1.0363636363636362</v>
      </c>
      <c r="I4" s="38">
        <f>COUNTIF(Vertices[Out-Degree],"&gt;= "&amp;H4)-COUNTIF(Vertices[Out-Degree],"&gt;="&amp;H5)</f>
        <v>0</v>
      </c>
      <c r="J4" s="37">
        <f t="shared" si="4"/>
        <v>392.8</v>
      </c>
      <c r="K4" s="38">
        <f>COUNTIF(Vertices[Betweenness Centrality],"&gt;= "&amp;J4)-COUNTIF(Vertices[Betweenness Centrality],"&gt;="&amp;J5)</f>
        <v>5</v>
      </c>
      <c r="L4" s="37">
        <f t="shared" si="5"/>
        <v>0.01028409090909091</v>
      </c>
      <c r="M4" s="38">
        <f>COUNTIF(Vertices[Closeness Centrality],"&gt;= "&amp;L4)-COUNTIF(Vertices[Closeness Centrality],"&gt;="&amp;L5)</f>
        <v>46</v>
      </c>
      <c r="N4" s="37">
        <f t="shared" si="6"/>
        <v>0.003084072727272727</v>
      </c>
      <c r="O4" s="38">
        <f>COUNTIF(Vertices[Eigenvector Centrality],"&gt;= "&amp;N4)-COUNTIF(Vertices[Eigenvector Centrality],"&gt;="&amp;N5)</f>
        <v>0</v>
      </c>
      <c r="P4" s="37">
        <f t="shared" si="7"/>
        <v>1.5417669818181818</v>
      </c>
      <c r="Q4" s="38">
        <f>COUNTIF(Vertices[PageRank],"&gt;= "&amp;P4)-COUNTIF(Vertices[PageRank],"&gt;="&amp;P5)</f>
        <v>0</v>
      </c>
      <c r="R4" s="37">
        <f t="shared" si="8"/>
        <v>0.01818181818181818</v>
      </c>
      <c r="S4" s="43">
        <f>COUNTIF(Vertices[Clustering Coefficient],"&gt;= "&amp;R4)-COUNTIF(Vertices[Clustering Coefficient],"&gt;="&amp;R5)</f>
        <v>2</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5.50909090909091</v>
      </c>
      <c r="G5" s="40">
        <f>COUNTIF(Vertices[In-Degree],"&gt;= "&amp;F5)-COUNTIF(Vertices[In-Degree],"&gt;="&amp;F6)</f>
        <v>6</v>
      </c>
      <c r="H5" s="39">
        <f t="shared" si="3"/>
        <v>1.0545454545454542</v>
      </c>
      <c r="I5" s="40">
        <f>COUNTIF(Vertices[Out-Degree],"&gt;= "&amp;H5)-COUNTIF(Vertices[Out-Degree],"&gt;="&amp;H6)</f>
        <v>0</v>
      </c>
      <c r="J5" s="39">
        <f t="shared" si="4"/>
        <v>589.2</v>
      </c>
      <c r="K5" s="40">
        <f>COUNTIF(Vertices[Betweenness Centrality],"&gt;= "&amp;J5)-COUNTIF(Vertices[Betweenness Centrality],"&gt;="&amp;J6)</f>
        <v>0</v>
      </c>
      <c r="L5" s="39">
        <f t="shared" si="5"/>
        <v>0.013863636363636364</v>
      </c>
      <c r="M5" s="40">
        <f>COUNTIF(Vertices[Closeness Centrality],"&gt;= "&amp;L5)-COUNTIF(Vertices[Closeness Centrality],"&gt;="&amp;L6)</f>
        <v>31</v>
      </c>
      <c r="N5" s="39">
        <f t="shared" si="6"/>
        <v>0.004626109090909091</v>
      </c>
      <c r="O5" s="40">
        <f>COUNTIF(Vertices[Eigenvector Centrality],"&gt;= "&amp;N5)-COUNTIF(Vertices[Eigenvector Centrality],"&gt;="&amp;N6)</f>
        <v>0</v>
      </c>
      <c r="P5" s="39">
        <f t="shared" si="7"/>
        <v>2.1228004727272727</v>
      </c>
      <c r="Q5" s="40">
        <f>COUNTIF(Vertices[PageRank],"&gt;= "&amp;P5)-COUNTIF(Vertices[PageRank],"&gt;="&amp;P6)</f>
        <v>5</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560</v>
      </c>
      <c r="D6" s="32">
        <f t="shared" si="1"/>
        <v>0</v>
      </c>
      <c r="E6" s="3">
        <f>COUNTIF(Vertices[Degree],"&gt;= "&amp;D6)-COUNTIF(Vertices[Degree],"&gt;="&amp;D7)</f>
        <v>0</v>
      </c>
      <c r="F6" s="37">
        <f t="shared" si="2"/>
        <v>7.345454545454546</v>
      </c>
      <c r="G6" s="38">
        <f>COUNTIF(Vertices[In-Degree],"&gt;= "&amp;F6)-COUNTIF(Vertices[In-Degree],"&gt;="&amp;F7)</f>
        <v>4</v>
      </c>
      <c r="H6" s="37">
        <f t="shared" si="3"/>
        <v>1.0727272727272723</v>
      </c>
      <c r="I6" s="38">
        <f>COUNTIF(Vertices[Out-Degree],"&gt;= "&amp;H6)-COUNTIF(Vertices[Out-Degree],"&gt;="&amp;H7)</f>
        <v>0</v>
      </c>
      <c r="J6" s="37">
        <f t="shared" si="4"/>
        <v>785.6</v>
      </c>
      <c r="K6" s="38">
        <f>COUNTIF(Vertices[Betweenness Centrality],"&gt;= "&amp;J6)-COUNTIF(Vertices[Betweenness Centrality],"&gt;="&amp;J7)</f>
        <v>1</v>
      </c>
      <c r="L6" s="37">
        <f t="shared" si="5"/>
        <v>0.01744318181818182</v>
      </c>
      <c r="M6" s="38">
        <f>COUNTIF(Vertices[Closeness Centrality],"&gt;= "&amp;L6)-COUNTIF(Vertices[Closeness Centrality],"&gt;="&amp;L7)</f>
        <v>1</v>
      </c>
      <c r="N6" s="37">
        <f t="shared" si="6"/>
        <v>0.006168145454545454</v>
      </c>
      <c r="O6" s="38">
        <f>COUNTIF(Vertices[Eigenvector Centrality],"&gt;= "&amp;N6)-COUNTIF(Vertices[Eigenvector Centrality],"&gt;="&amp;N7)</f>
        <v>18</v>
      </c>
      <c r="P6" s="37">
        <f t="shared" si="7"/>
        <v>2.7038339636363635</v>
      </c>
      <c r="Q6" s="38">
        <f>COUNTIF(Vertices[PageRank],"&gt;= "&amp;P6)-COUNTIF(Vertices[PageRank],"&gt;="&amp;P7)</f>
        <v>5</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9.181818181818182</v>
      </c>
      <c r="G7" s="40">
        <f>COUNTIF(Vertices[In-Degree],"&gt;= "&amp;F7)-COUNTIF(Vertices[In-Degree],"&gt;="&amp;F8)</f>
        <v>3</v>
      </c>
      <c r="H7" s="39">
        <f t="shared" si="3"/>
        <v>1.0909090909090904</v>
      </c>
      <c r="I7" s="40">
        <f>COUNTIF(Vertices[Out-Degree],"&gt;= "&amp;H7)-COUNTIF(Vertices[Out-Degree],"&gt;="&amp;H8)</f>
        <v>0</v>
      </c>
      <c r="J7" s="39">
        <f t="shared" si="4"/>
        <v>982</v>
      </c>
      <c r="K7" s="40">
        <f>COUNTIF(Vertices[Betweenness Centrality],"&gt;= "&amp;J7)-COUNTIF(Vertices[Betweenness Centrality],"&gt;="&amp;J8)</f>
        <v>0</v>
      </c>
      <c r="L7" s="39">
        <f t="shared" si="5"/>
        <v>0.021022727272727276</v>
      </c>
      <c r="M7" s="40">
        <f>COUNTIF(Vertices[Closeness Centrality],"&gt;= "&amp;L7)-COUNTIF(Vertices[Closeness Centrality],"&gt;="&amp;L8)</f>
        <v>59</v>
      </c>
      <c r="N7" s="39">
        <f t="shared" si="6"/>
        <v>0.007710181818181817</v>
      </c>
      <c r="O7" s="40">
        <f>COUNTIF(Vertices[Eigenvector Centrality],"&gt;= "&amp;N7)-COUNTIF(Vertices[Eigenvector Centrality],"&gt;="&amp;N8)</f>
        <v>37</v>
      </c>
      <c r="P7" s="39">
        <f t="shared" si="7"/>
        <v>3.2848674545454544</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560</v>
      </c>
      <c r="D8" s="32">
        <f t="shared" si="1"/>
        <v>0</v>
      </c>
      <c r="E8" s="3">
        <f>COUNTIF(Vertices[Degree],"&gt;= "&amp;D8)-COUNTIF(Vertices[Degree],"&gt;="&amp;D9)</f>
        <v>0</v>
      </c>
      <c r="F8" s="37">
        <f t="shared" si="2"/>
        <v>11.018181818181818</v>
      </c>
      <c r="G8" s="38">
        <f>COUNTIF(Vertices[In-Degree],"&gt;= "&amp;F8)-COUNTIF(Vertices[In-Degree],"&gt;="&amp;F9)</f>
        <v>0</v>
      </c>
      <c r="H8" s="37">
        <f t="shared" si="3"/>
        <v>1.1090909090909085</v>
      </c>
      <c r="I8" s="38">
        <f>COUNTIF(Vertices[Out-Degree],"&gt;= "&amp;H8)-COUNTIF(Vertices[Out-Degree],"&gt;="&amp;H9)</f>
        <v>0</v>
      </c>
      <c r="J8" s="37">
        <f t="shared" si="4"/>
        <v>1178.4</v>
      </c>
      <c r="K8" s="38">
        <f>COUNTIF(Vertices[Betweenness Centrality],"&gt;= "&amp;J8)-COUNTIF(Vertices[Betweenness Centrality],"&gt;="&amp;J9)</f>
        <v>0</v>
      </c>
      <c r="L8" s="37">
        <f t="shared" si="5"/>
        <v>0.02460227272727273</v>
      </c>
      <c r="M8" s="38">
        <f>COUNTIF(Vertices[Closeness Centrality],"&gt;= "&amp;L8)-COUNTIF(Vertices[Closeness Centrality],"&gt;="&amp;L9)</f>
        <v>29</v>
      </c>
      <c r="N8" s="37">
        <f t="shared" si="6"/>
        <v>0.009252218181818182</v>
      </c>
      <c r="O8" s="38">
        <f>COUNTIF(Vertices[Eigenvector Centrality],"&gt;= "&amp;N8)-COUNTIF(Vertices[Eigenvector Centrality],"&gt;="&amp;N9)</f>
        <v>36</v>
      </c>
      <c r="P8" s="37">
        <f t="shared" si="7"/>
        <v>3.865900945454545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12.854545454545454</v>
      </c>
      <c r="G9" s="40">
        <f>COUNTIF(Vertices[In-Degree],"&gt;= "&amp;F9)-COUNTIF(Vertices[In-Degree],"&gt;="&amp;F10)</f>
        <v>1</v>
      </c>
      <c r="H9" s="39">
        <f t="shared" si="3"/>
        <v>1.1272727272727265</v>
      </c>
      <c r="I9" s="40">
        <f>COUNTIF(Vertices[Out-Degree],"&gt;= "&amp;H9)-COUNTIF(Vertices[Out-Degree],"&gt;="&amp;H10)</f>
        <v>0</v>
      </c>
      <c r="J9" s="39">
        <f t="shared" si="4"/>
        <v>1374.8000000000002</v>
      </c>
      <c r="K9" s="40">
        <f>COUNTIF(Vertices[Betweenness Centrality],"&gt;= "&amp;J9)-COUNTIF(Vertices[Betweenness Centrality],"&gt;="&amp;J10)</f>
        <v>0</v>
      </c>
      <c r="L9" s="39">
        <f t="shared" si="5"/>
        <v>0.028181818181818183</v>
      </c>
      <c r="M9" s="40">
        <f>COUNTIF(Vertices[Closeness Centrality],"&gt;= "&amp;L9)-COUNTIF(Vertices[Closeness Centrality],"&gt;="&amp;L10)</f>
        <v>1</v>
      </c>
      <c r="N9" s="39">
        <f t="shared" si="6"/>
        <v>0.010794254545454546</v>
      </c>
      <c r="O9" s="40">
        <f>COUNTIF(Vertices[Eigenvector Centrality],"&gt;= "&amp;N9)-COUNTIF(Vertices[Eigenvector Centrality],"&gt;="&amp;N10)</f>
        <v>1</v>
      </c>
      <c r="P9" s="39">
        <f t="shared" si="7"/>
        <v>4.4469344363636365</v>
      </c>
      <c r="Q9" s="40">
        <f>COUNTIF(Vertices[PageRank],"&gt;= "&amp;P9)-COUNTIF(Vertices[PageRank],"&gt;="&amp;P10)</f>
        <v>0</v>
      </c>
      <c r="R9" s="39">
        <f t="shared" si="8"/>
        <v>0.06363636363636364</v>
      </c>
      <c r="S9" s="44">
        <f>COUNTIF(Vertices[Clustering Coefficient],"&gt;= "&amp;R9)-COUNTIF(Vertices[Clustering Coefficient],"&gt;="&amp;R10)</f>
        <v>3</v>
      </c>
      <c r="T9" s="39" t="e">
        <f ca="1" t="shared" si="9"/>
        <v>#REF!</v>
      </c>
      <c r="U9" s="40" t="e">
        <f ca="1" t="shared" si="0"/>
        <v>#REF!</v>
      </c>
    </row>
    <row r="10" spans="1:21" ht="15">
      <c r="A10" s="34" t="s">
        <v>1527</v>
      </c>
      <c r="B10" s="34">
        <v>3</v>
      </c>
      <c r="D10" s="32">
        <f t="shared" si="1"/>
        <v>0</v>
      </c>
      <c r="E10" s="3">
        <f>COUNTIF(Vertices[Degree],"&gt;= "&amp;D10)-COUNTIF(Vertices[Degree],"&gt;="&amp;D11)</f>
        <v>0</v>
      </c>
      <c r="F10" s="37">
        <f t="shared" si="2"/>
        <v>14.69090909090909</v>
      </c>
      <c r="G10" s="38">
        <f>COUNTIF(Vertices[In-Degree],"&gt;= "&amp;F10)-COUNTIF(Vertices[In-Degree],"&gt;="&amp;F11)</f>
        <v>0</v>
      </c>
      <c r="H10" s="37">
        <f t="shared" si="3"/>
        <v>1.1454545454545446</v>
      </c>
      <c r="I10" s="38">
        <f>COUNTIF(Vertices[Out-Degree],"&gt;= "&amp;H10)-COUNTIF(Vertices[Out-Degree],"&gt;="&amp;H11)</f>
        <v>0</v>
      </c>
      <c r="J10" s="37">
        <f t="shared" si="4"/>
        <v>1571.2000000000003</v>
      </c>
      <c r="K10" s="38">
        <f>COUNTIF(Vertices[Betweenness Centrality],"&gt;= "&amp;J10)-COUNTIF(Vertices[Betweenness Centrality],"&gt;="&amp;J11)</f>
        <v>0</v>
      </c>
      <c r="L10" s="37">
        <f t="shared" si="5"/>
        <v>0.031761363636363636</v>
      </c>
      <c r="M10" s="38">
        <f>COUNTIF(Vertices[Closeness Centrality],"&gt;= "&amp;L10)-COUNTIF(Vertices[Closeness Centrality],"&gt;="&amp;L11)</f>
        <v>0</v>
      </c>
      <c r="N10" s="37">
        <f t="shared" si="6"/>
        <v>0.01233629090909091</v>
      </c>
      <c r="O10" s="38">
        <f>COUNTIF(Vertices[Eigenvector Centrality],"&gt;= "&amp;N10)-COUNTIF(Vertices[Eigenvector Centrality],"&gt;="&amp;N11)</f>
        <v>1</v>
      </c>
      <c r="P10" s="37">
        <f t="shared" si="7"/>
        <v>5.027967927272727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16.527272727272727</v>
      </c>
      <c r="G11" s="40">
        <f>COUNTIF(Vertices[In-Degree],"&gt;= "&amp;F11)-COUNTIF(Vertices[In-Degree],"&gt;="&amp;F12)</f>
        <v>0</v>
      </c>
      <c r="H11" s="39">
        <f t="shared" si="3"/>
        <v>1.1636363636363627</v>
      </c>
      <c r="I11" s="40">
        <f>COUNTIF(Vertices[Out-Degree],"&gt;= "&amp;H11)-COUNTIF(Vertices[Out-Degree],"&gt;="&amp;H12)</f>
        <v>0</v>
      </c>
      <c r="J11" s="39">
        <f t="shared" si="4"/>
        <v>1767.6000000000004</v>
      </c>
      <c r="K11" s="40">
        <f>COUNTIF(Vertices[Betweenness Centrality],"&gt;= "&amp;J11)-COUNTIF(Vertices[Betweenness Centrality],"&gt;="&amp;J12)</f>
        <v>1</v>
      </c>
      <c r="L11" s="39">
        <f t="shared" si="5"/>
        <v>0.03534090909090909</v>
      </c>
      <c r="M11" s="40">
        <f>COUNTIF(Vertices[Closeness Centrality],"&gt;= "&amp;L11)-COUNTIF(Vertices[Closeness Centrality],"&gt;="&amp;L12)</f>
        <v>0</v>
      </c>
      <c r="N11" s="39">
        <f t="shared" si="6"/>
        <v>0.013878327272727274</v>
      </c>
      <c r="O11" s="40">
        <f>COUNTIF(Vertices[Eigenvector Centrality],"&gt;= "&amp;N11)-COUNTIF(Vertices[Eigenvector Centrality],"&gt;="&amp;N12)</f>
        <v>0</v>
      </c>
      <c r="P11" s="39">
        <f t="shared" si="7"/>
        <v>5.609001418181818</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636</v>
      </c>
      <c r="B12" s="34">
        <v>370</v>
      </c>
      <c r="D12" s="32">
        <f t="shared" si="1"/>
        <v>0</v>
      </c>
      <c r="E12" s="3">
        <f>COUNTIF(Vertices[Degree],"&gt;= "&amp;D12)-COUNTIF(Vertices[Degree],"&gt;="&amp;D13)</f>
        <v>0</v>
      </c>
      <c r="F12" s="37">
        <f t="shared" si="2"/>
        <v>18.363636363636363</v>
      </c>
      <c r="G12" s="38">
        <f>COUNTIF(Vertices[In-Degree],"&gt;= "&amp;F12)-COUNTIF(Vertices[In-Degree],"&gt;="&amp;F13)</f>
        <v>0</v>
      </c>
      <c r="H12" s="37">
        <f t="shared" si="3"/>
        <v>1.1818181818181808</v>
      </c>
      <c r="I12" s="38">
        <f>COUNTIF(Vertices[Out-Degree],"&gt;= "&amp;H12)-COUNTIF(Vertices[Out-Degree],"&gt;="&amp;H13)</f>
        <v>0</v>
      </c>
      <c r="J12" s="37">
        <f t="shared" si="4"/>
        <v>1964.0000000000005</v>
      </c>
      <c r="K12" s="38">
        <f>COUNTIF(Vertices[Betweenness Centrality],"&gt;= "&amp;J12)-COUNTIF(Vertices[Betweenness Centrality],"&gt;="&amp;J13)</f>
        <v>0</v>
      </c>
      <c r="L12" s="37">
        <f t="shared" si="5"/>
        <v>0.03892045454545454</v>
      </c>
      <c r="M12" s="38">
        <f>COUNTIF(Vertices[Closeness Centrality],"&gt;= "&amp;L12)-COUNTIF(Vertices[Closeness Centrality],"&gt;="&amp;L13)</f>
        <v>0</v>
      </c>
      <c r="N12" s="37">
        <f t="shared" si="6"/>
        <v>0.015420363636363638</v>
      </c>
      <c r="O12" s="38">
        <f>COUNTIF(Vertices[Eigenvector Centrality],"&gt;= "&amp;N12)-COUNTIF(Vertices[Eigenvector Centrality],"&gt;="&amp;N13)</f>
        <v>0</v>
      </c>
      <c r="P12" s="37">
        <f t="shared" si="7"/>
        <v>6.190034909090909</v>
      </c>
      <c r="Q12" s="38">
        <f>COUNTIF(Vertices[PageRank],"&gt;= "&amp;P12)-COUNTIF(Vertices[PageRank],"&gt;="&amp;P13)</f>
        <v>0</v>
      </c>
      <c r="R12" s="37">
        <f t="shared" si="8"/>
        <v>0.09090909090909093</v>
      </c>
      <c r="S12" s="43">
        <f>COUNTIF(Vertices[Clustering Coefficient],"&gt;= "&amp;R12)-COUNTIF(Vertices[Clustering Coefficient],"&gt;="&amp;R13)</f>
        <v>2</v>
      </c>
      <c r="T12" s="37" t="e">
        <f ca="1" t="shared" si="9"/>
        <v>#REF!</v>
      </c>
      <c r="U12" s="38" t="e">
        <f ca="1" t="shared" si="0"/>
        <v>#REF!</v>
      </c>
    </row>
    <row r="13" spans="1:21" ht="15">
      <c r="A13" s="34" t="s">
        <v>635</v>
      </c>
      <c r="B13" s="34">
        <v>180</v>
      </c>
      <c r="D13" s="32">
        <f t="shared" si="1"/>
        <v>0</v>
      </c>
      <c r="E13" s="3">
        <f>COUNTIF(Vertices[Degree],"&gt;= "&amp;D13)-COUNTIF(Vertices[Degree],"&gt;="&amp;D14)</f>
        <v>0</v>
      </c>
      <c r="F13" s="39">
        <f t="shared" si="2"/>
        <v>20.2</v>
      </c>
      <c r="G13" s="40">
        <f>COUNTIF(Vertices[In-Degree],"&gt;= "&amp;F13)-COUNTIF(Vertices[In-Degree],"&gt;="&amp;F14)</f>
        <v>2</v>
      </c>
      <c r="H13" s="39">
        <f t="shared" si="3"/>
        <v>1.1999999999999988</v>
      </c>
      <c r="I13" s="40">
        <f>COUNTIF(Vertices[Out-Degree],"&gt;= "&amp;H13)-COUNTIF(Vertices[Out-Degree],"&gt;="&amp;H14)</f>
        <v>0</v>
      </c>
      <c r="J13" s="39">
        <f t="shared" si="4"/>
        <v>2160.4000000000005</v>
      </c>
      <c r="K13" s="40">
        <f>COUNTIF(Vertices[Betweenness Centrality],"&gt;= "&amp;J13)-COUNTIF(Vertices[Betweenness Centrality],"&gt;="&amp;J14)</f>
        <v>0</v>
      </c>
      <c r="L13" s="39">
        <f t="shared" si="5"/>
        <v>0.042499999999999996</v>
      </c>
      <c r="M13" s="40">
        <f>COUNTIF(Vertices[Closeness Centrality],"&gt;= "&amp;L13)-COUNTIF(Vertices[Closeness Centrality],"&gt;="&amp;L14)</f>
        <v>2</v>
      </c>
      <c r="N13" s="39">
        <f t="shared" si="6"/>
        <v>0.016962400000000002</v>
      </c>
      <c r="O13" s="40">
        <f>COUNTIF(Vertices[Eigenvector Centrality],"&gt;= "&amp;N13)-COUNTIF(Vertices[Eigenvector Centrality],"&gt;="&amp;N14)</f>
        <v>1</v>
      </c>
      <c r="P13" s="39">
        <f t="shared" si="7"/>
        <v>6.7710684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212</v>
      </c>
      <c r="B14" s="34">
        <v>10</v>
      </c>
      <c r="D14" s="32">
        <f t="shared" si="1"/>
        <v>0</v>
      </c>
      <c r="E14" s="3">
        <f>COUNTIF(Vertices[Degree],"&gt;= "&amp;D14)-COUNTIF(Vertices[Degree],"&gt;="&amp;D15)</f>
        <v>0</v>
      </c>
      <c r="F14" s="37">
        <f t="shared" si="2"/>
        <v>22.036363636363635</v>
      </c>
      <c r="G14" s="38">
        <f>COUNTIF(Vertices[In-Degree],"&gt;= "&amp;F14)-COUNTIF(Vertices[In-Degree],"&gt;="&amp;F15)</f>
        <v>0</v>
      </c>
      <c r="H14" s="37">
        <f t="shared" si="3"/>
        <v>1.218181818181817</v>
      </c>
      <c r="I14" s="38">
        <f>COUNTIF(Vertices[Out-Degree],"&gt;= "&amp;H14)-COUNTIF(Vertices[Out-Degree],"&gt;="&amp;H15)</f>
        <v>0</v>
      </c>
      <c r="J14" s="37">
        <f t="shared" si="4"/>
        <v>2356.8000000000006</v>
      </c>
      <c r="K14" s="38">
        <f>COUNTIF(Vertices[Betweenness Centrality],"&gt;= "&amp;J14)-COUNTIF(Vertices[Betweenness Centrality],"&gt;="&amp;J15)</f>
        <v>0</v>
      </c>
      <c r="L14" s="37">
        <f t="shared" si="5"/>
        <v>0.04607954545454545</v>
      </c>
      <c r="M14" s="38">
        <f>COUNTIF(Vertices[Closeness Centrality],"&gt;= "&amp;L14)-COUNTIF(Vertices[Closeness Centrality],"&gt;="&amp;L15)</f>
        <v>1</v>
      </c>
      <c r="N14" s="37">
        <f t="shared" si="6"/>
        <v>0.018504436363636367</v>
      </c>
      <c r="O14" s="38">
        <f>COUNTIF(Vertices[Eigenvector Centrality],"&gt;= "&amp;N14)-COUNTIF(Vertices[Eigenvector Centrality],"&gt;="&amp;N15)</f>
        <v>0</v>
      </c>
      <c r="P14" s="37">
        <f t="shared" si="7"/>
        <v>7.352101890909091</v>
      </c>
      <c r="Q14" s="38">
        <f>COUNTIF(Vertices[PageRank],"&gt;= "&amp;P14)-COUNTIF(Vertices[PageRank],"&gt;="&amp;P15)</f>
        <v>1</v>
      </c>
      <c r="R14" s="37">
        <f t="shared" si="8"/>
        <v>0.10909090909090911</v>
      </c>
      <c r="S14" s="43">
        <f>COUNTIF(Vertices[Clustering Coefficient],"&gt;= "&amp;R14)-COUNTIF(Vertices[Clustering Coefficient],"&gt;="&amp;R15)</f>
        <v>3</v>
      </c>
      <c r="T14" s="37" t="e">
        <f ca="1" t="shared" si="9"/>
        <v>#REF!</v>
      </c>
      <c r="U14" s="38" t="e">
        <f ca="1" t="shared" si="0"/>
        <v>#REF!</v>
      </c>
    </row>
    <row r="15" spans="1:21" ht="15">
      <c r="A15" s="117"/>
      <c r="B15" s="117"/>
      <c r="D15" s="32">
        <f t="shared" si="1"/>
        <v>0</v>
      </c>
      <c r="E15" s="3">
        <f>COUNTIF(Vertices[Degree],"&gt;= "&amp;D15)-COUNTIF(Vertices[Degree],"&gt;="&amp;D16)</f>
        <v>0</v>
      </c>
      <c r="F15" s="39">
        <f t="shared" si="2"/>
        <v>23.87272727272727</v>
      </c>
      <c r="G15" s="40">
        <f>COUNTIF(Vertices[In-Degree],"&gt;= "&amp;F15)-COUNTIF(Vertices[In-Degree],"&gt;="&amp;F16)</f>
        <v>2</v>
      </c>
      <c r="H15" s="39">
        <f t="shared" si="3"/>
        <v>1.236363636363635</v>
      </c>
      <c r="I15" s="40">
        <f>COUNTIF(Vertices[Out-Degree],"&gt;= "&amp;H15)-COUNTIF(Vertices[Out-Degree],"&gt;="&amp;H16)</f>
        <v>0</v>
      </c>
      <c r="J15" s="39">
        <f t="shared" si="4"/>
        <v>2553.2000000000007</v>
      </c>
      <c r="K15" s="40">
        <f>COUNTIF(Vertices[Betweenness Centrality],"&gt;= "&amp;J15)-COUNTIF(Vertices[Betweenness Centrality],"&gt;="&amp;J16)</f>
        <v>0</v>
      </c>
      <c r="L15" s="39">
        <f t="shared" si="5"/>
        <v>0.0496590909090909</v>
      </c>
      <c r="M15" s="40">
        <f>COUNTIF(Vertices[Closeness Centrality],"&gt;= "&amp;L15)-COUNTIF(Vertices[Closeness Centrality],"&gt;="&amp;L16)</f>
        <v>1</v>
      </c>
      <c r="N15" s="39">
        <f t="shared" si="6"/>
        <v>0.02004647272727273</v>
      </c>
      <c r="O15" s="40">
        <f>COUNTIF(Vertices[Eigenvector Centrality],"&gt;= "&amp;N15)-COUNTIF(Vertices[Eigenvector Centrality],"&gt;="&amp;N16)</f>
        <v>0</v>
      </c>
      <c r="P15" s="39">
        <f t="shared" si="7"/>
        <v>7.933135381818182</v>
      </c>
      <c r="Q15" s="40">
        <f>COUNTIF(Vertices[PageRank],"&gt;= "&amp;P15)-COUNTIF(Vertices[PageRank],"&gt;="&amp;P16)</f>
        <v>1</v>
      </c>
      <c r="R15" s="39">
        <f t="shared" si="8"/>
        <v>0.11818181818181821</v>
      </c>
      <c r="S15" s="44">
        <f>COUNTIF(Vertices[Clustering Coefficient],"&gt;= "&amp;R15)-COUNTIF(Vertices[Clustering Coefficient],"&gt;="&amp;R16)</f>
        <v>4</v>
      </c>
      <c r="T15" s="39" t="e">
        <f ca="1" t="shared" si="9"/>
        <v>#REF!</v>
      </c>
      <c r="U15" s="40" t="e">
        <f ca="1" t="shared" si="0"/>
        <v>#REF!</v>
      </c>
    </row>
    <row r="16" spans="1:21" ht="15">
      <c r="A16" s="34" t="s">
        <v>151</v>
      </c>
      <c r="B16" s="34">
        <v>10</v>
      </c>
      <c r="D16" s="32">
        <f t="shared" si="1"/>
        <v>0</v>
      </c>
      <c r="E16" s="3">
        <f>COUNTIF(Vertices[Degree],"&gt;= "&amp;D16)-COUNTIF(Vertices[Degree],"&gt;="&amp;D17)</f>
        <v>0</v>
      </c>
      <c r="F16" s="37">
        <f t="shared" si="2"/>
        <v>25.709090909090907</v>
      </c>
      <c r="G16" s="38">
        <f>COUNTIF(Vertices[In-Degree],"&gt;= "&amp;F16)-COUNTIF(Vertices[In-Degree],"&gt;="&amp;F17)</f>
        <v>0</v>
      </c>
      <c r="H16" s="37">
        <f t="shared" si="3"/>
        <v>1.254545454545453</v>
      </c>
      <c r="I16" s="38">
        <f>COUNTIF(Vertices[Out-Degree],"&gt;= "&amp;H16)-COUNTIF(Vertices[Out-Degree],"&gt;="&amp;H17)</f>
        <v>0</v>
      </c>
      <c r="J16" s="37">
        <f t="shared" si="4"/>
        <v>2749.600000000001</v>
      </c>
      <c r="K16" s="38">
        <f>COUNTIF(Vertices[Betweenness Centrality],"&gt;= "&amp;J16)-COUNTIF(Vertices[Betweenness Centrality],"&gt;="&amp;J17)</f>
        <v>0</v>
      </c>
      <c r="L16" s="37">
        <f t="shared" si="5"/>
        <v>0.053238636363636356</v>
      </c>
      <c r="M16" s="38">
        <f>COUNTIF(Vertices[Closeness Centrality],"&gt;= "&amp;L16)-COUNTIF(Vertices[Closeness Centrality],"&gt;="&amp;L17)</f>
        <v>0</v>
      </c>
      <c r="N16" s="37">
        <f t="shared" si="6"/>
        <v>0.021588509090909095</v>
      </c>
      <c r="O16" s="38">
        <f>COUNTIF(Vertices[Eigenvector Centrality],"&gt;= "&amp;N16)-COUNTIF(Vertices[Eigenvector Centrality],"&gt;="&amp;N17)</f>
        <v>0</v>
      </c>
      <c r="P16" s="37">
        <f t="shared" si="7"/>
        <v>8.514168872727273</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117"/>
      <c r="B17" s="117"/>
      <c r="D17" s="32">
        <f t="shared" si="1"/>
        <v>0</v>
      </c>
      <c r="E17" s="3">
        <f>COUNTIF(Vertices[Degree],"&gt;= "&amp;D17)-COUNTIF(Vertices[Degree],"&gt;="&amp;D18)</f>
        <v>0</v>
      </c>
      <c r="F17" s="39">
        <f t="shared" si="2"/>
        <v>27.545454545454543</v>
      </c>
      <c r="G17" s="40">
        <f>COUNTIF(Vertices[In-Degree],"&gt;= "&amp;F17)-COUNTIF(Vertices[In-Degree],"&gt;="&amp;F18)</f>
        <v>0</v>
      </c>
      <c r="H17" s="39">
        <f t="shared" si="3"/>
        <v>1.2727272727272712</v>
      </c>
      <c r="I17" s="40">
        <f>COUNTIF(Vertices[Out-Degree],"&gt;= "&amp;H17)-COUNTIF(Vertices[Out-Degree],"&gt;="&amp;H18)</f>
        <v>0</v>
      </c>
      <c r="J17" s="39">
        <f t="shared" si="4"/>
        <v>2946.000000000001</v>
      </c>
      <c r="K17" s="40">
        <f>COUNTIF(Vertices[Betweenness Centrality],"&gt;= "&amp;J17)-COUNTIF(Vertices[Betweenness Centrality],"&gt;="&amp;J18)</f>
        <v>0</v>
      </c>
      <c r="L17" s="39">
        <f t="shared" si="5"/>
        <v>0.05681818181818181</v>
      </c>
      <c r="M17" s="40">
        <f>COUNTIF(Vertices[Closeness Centrality],"&gt;= "&amp;L17)-COUNTIF(Vertices[Closeness Centrality],"&gt;="&amp;L18)</f>
        <v>0</v>
      </c>
      <c r="N17" s="39">
        <f t="shared" si="6"/>
        <v>0.02313054545454546</v>
      </c>
      <c r="O17" s="40">
        <f>COUNTIF(Vertices[Eigenvector Centrality],"&gt;= "&amp;N17)-COUNTIF(Vertices[Eigenvector Centrality],"&gt;="&amp;N18)</f>
        <v>0</v>
      </c>
      <c r="P17" s="39">
        <f t="shared" si="7"/>
        <v>9.095202363636364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29.38181818181818</v>
      </c>
      <c r="G18" s="38">
        <f>COUNTIF(Vertices[In-Degree],"&gt;= "&amp;F18)-COUNTIF(Vertices[In-Degree],"&gt;="&amp;F19)</f>
        <v>0</v>
      </c>
      <c r="H18" s="37">
        <f t="shared" si="3"/>
        <v>1.2909090909090892</v>
      </c>
      <c r="I18" s="38">
        <f>COUNTIF(Vertices[Out-Degree],"&gt;= "&amp;H18)-COUNTIF(Vertices[Out-Degree],"&gt;="&amp;H19)</f>
        <v>0</v>
      </c>
      <c r="J18" s="37">
        <f t="shared" si="4"/>
        <v>3142.400000000001</v>
      </c>
      <c r="K18" s="38">
        <f>COUNTIF(Vertices[Betweenness Centrality],"&gt;= "&amp;J18)-COUNTIF(Vertices[Betweenness Centrality],"&gt;="&amp;J19)</f>
        <v>0</v>
      </c>
      <c r="L18" s="37">
        <f t="shared" si="5"/>
        <v>0.06039772727272726</v>
      </c>
      <c r="M18" s="38">
        <f>COUNTIF(Vertices[Closeness Centrality],"&gt;= "&amp;L18)-COUNTIF(Vertices[Closeness Centrality],"&gt;="&amp;L19)</f>
        <v>0</v>
      </c>
      <c r="N18" s="37">
        <f t="shared" si="6"/>
        <v>0.024672581818181823</v>
      </c>
      <c r="O18" s="38">
        <f>COUNTIF(Vertices[Eigenvector Centrality],"&gt;= "&amp;N18)-COUNTIF(Vertices[Eigenvector Centrality],"&gt;="&amp;N19)</f>
        <v>0</v>
      </c>
      <c r="P18" s="37">
        <f t="shared" si="7"/>
        <v>9.676235854545455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31.218181818181815</v>
      </c>
      <c r="G19" s="40">
        <f>COUNTIF(Vertices[In-Degree],"&gt;= "&amp;F19)-COUNTIF(Vertices[In-Degree],"&gt;="&amp;F20)</f>
        <v>1</v>
      </c>
      <c r="H19" s="39">
        <f t="shared" si="3"/>
        <v>1.3090909090909073</v>
      </c>
      <c r="I19" s="40">
        <f>COUNTIF(Vertices[Out-Degree],"&gt;= "&amp;H19)-COUNTIF(Vertices[Out-Degree],"&gt;="&amp;H20)</f>
        <v>0</v>
      </c>
      <c r="J19" s="39">
        <f t="shared" si="4"/>
        <v>3338.800000000001</v>
      </c>
      <c r="K19" s="40">
        <f>COUNTIF(Vertices[Betweenness Centrality],"&gt;= "&amp;J19)-COUNTIF(Vertices[Betweenness Centrality],"&gt;="&amp;J20)</f>
        <v>0</v>
      </c>
      <c r="L19" s="39">
        <f t="shared" si="5"/>
        <v>0.06397727272727272</v>
      </c>
      <c r="M19" s="40">
        <f>COUNTIF(Vertices[Closeness Centrality],"&gt;= "&amp;L19)-COUNTIF(Vertices[Closeness Centrality],"&gt;="&amp;L20)</f>
        <v>0</v>
      </c>
      <c r="N19" s="39">
        <f t="shared" si="6"/>
        <v>0.026214618181818188</v>
      </c>
      <c r="O19" s="40">
        <f>COUNTIF(Vertices[Eigenvector Centrality],"&gt;= "&amp;N19)-COUNTIF(Vertices[Eigenvector Centrality],"&gt;="&amp;N20)</f>
        <v>0</v>
      </c>
      <c r="P19" s="39">
        <f t="shared" si="7"/>
        <v>10.257269345454546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7"/>
      <c r="B20" s="117"/>
      <c r="D20" s="32">
        <f t="shared" si="1"/>
        <v>0</v>
      </c>
      <c r="E20" s="3">
        <f>COUNTIF(Vertices[Degree],"&gt;= "&amp;D20)-COUNTIF(Vertices[Degree],"&gt;="&amp;D21)</f>
        <v>0</v>
      </c>
      <c r="F20" s="37">
        <f t="shared" si="2"/>
        <v>33.054545454545455</v>
      </c>
      <c r="G20" s="38">
        <f>COUNTIF(Vertices[In-Degree],"&gt;= "&amp;F20)-COUNTIF(Vertices[In-Degree],"&gt;="&amp;F21)</f>
        <v>1</v>
      </c>
      <c r="H20" s="37">
        <f t="shared" si="3"/>
        <v>1.3272727272727254</v>
      </c>
      <c r="I20" s="38">
        <f>COUNTIF(Vertices[Out-Degree],"&gt;= "&amp;H20)-COUNTIF(Vertices[Out-Degree],"&gt;="&amp;H21)</f>
        <v>0</v>
      </c>
      <c r="J20" s="37">
        <f t="shared" si="4"/>
        <v>3535.200000000001</v>
      </c>
      <c r="K20" s="38">
        <f>COUNTIF(Vertices[Betweenness Centrality],"&gt;= "&amp;J20)-COUNTIF(Vertices[Betweenness Centrality],"&gt;="&amp;J21)</f>
        <v>0</v>
      </c>
      <c r="L20" s="37">
        <f t="shared" si="5"/>
        <v>0.06755681818181818</v>
      </c>
      <c r="M20" s="38">
        <f>COUNTIF(Vertices[Closeness Centrality],"&gt;= "&amp;L20)-COUNTIF(Vertices[Closeness Centrality],"&gt;="&amp;L21)</f>
        <v>0</v>
      </c>
      <c r="N20" s="37">
        <f t="shared" si="6"/>
        <v>0.02775665454545455</v>
      </c>
      <c r="O20" s="38">
        <f>COUNTIF(Vertices[Eigenvector Centrality],"&gt;= "&amp;N20)-COUNTIF(Vertices[Eigenvector Centrality],"&gt;="&amp;N21)</f>
        <v>0</v>
      </c>
      <c r="P20" s="37">
        <f t="shared" si="7"/>
        <v>10.838302836363637</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34.89090909090909</v>
      </c>
      <c r="G21" s="40">
        <f>COUNTIF(Vertices[In-Degree],"&gt;= "&amp;F21)-COUNTIF(Vertices[In-Degree],"&gt;="&amp;F22)</f>
        <v>0</v>
      </c>
      <c r="H21" s="39">
        <f t="shared" si="3"/>
        <v>1.3454545454545435</v>
      </c>
      <c r="I21" s="40">
        <f>COUNTIF(Vertices[Out-Degree],"&gt;= "&amp;H21)-COUNTIF(Vertices[Out-Degree],"&gt;="&amp;H22)</f>
        <v>0</v>
      </c>
      <c r="J21" s="39">
        <f t="shared" si="4"/>
        <v>3731.6000000000013</v>
      </c>
      <c r="K21" s="40">
        <f>COUNTIF(Vertices[Betweenness Centrality],"&gt;= "&amp;J21)-COUNTIF(Vertices[Betweenness Centrality],"&gt;="&amp;J22)</f>
        <v>0</v>
      </c>
      <c r="L21" s="39">
        <f t="shared" si="5"/>
        <v>0.07113636363636364</v>
      </c>
      <c r="M21" s="40">
        <f>COUNTIF(Vertices[Closeness Centrality],"&gt;= "&amp;L21)-COUNTIF(Vertices[Closeness Centrality],"&gt;="&amp;L22)</f>
        <v>0</v>
      </c>
      <c r="N21" s="39">
        <f t="shared" si="6"/>
        <v>0.029298690909090916</v>
      </c>
      <c r="O21" s="40">
        <f>COUNTIF(Vertices[Eigenvector Centrality],"&gt;= "&amp;N21)-COUNTIF(Vertices[Eigenvector Centrality],"&gt;="&amp;N22)</f>
        <v>0</v>
      </c>
      <c r="P21" s="39">
        <f t="shared" si="7"/>
        <v>11.419336327272728</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36.72727272727273</v>
      </c>
      <c r="G22" s="38">
        <f>COUNTIF(Vertices[In-Degree],"&gt;= "&amp;F22)-COUNTIF(Vertices[In-Degree],"&gt;="&amp;F23)</f>
        <v>0</v>
      </c>
      <c r="H22" s="37">
        <f t="shared" si="3"/>
        <v>1.3636363636363615</v>
      </c>
      <c r="I22" s="38">
        <f>COUNTIF(Vertices[Out-Degree],"&gt;= "&amp;H22)-COUNTIF(Vertices[Out-Degree],"&gt;="&amp;H23)</f>
        <v>0</v>
      </c>
      <c r="J22" s="37">
        <f t="shared" si="4"/>
        <v>3928.0000000000014</v>
      </c>
      <c r="K22" s="38">
        <f>COUNTIF(Vertices[Betweenness Centrality],"&gt;= "&amp;J22)-COUNTIF(Vertices[Betweenness Centrality],"&gt;="&amp;J23)</f>
        <v>0</v>
      </c>
      <c r="L22" s="37">
        <f t="shared" si="5"/>
        <v>0.0747159090909091</v>
      </c>
      <c r="M22" s="38">
        <f>COUNTIF(Vertices[Closeness Centrality],"&gt;= "&amp;L22)-COUNTIF(Vertices[Closeness Centrality],"&gt;="&amp;L23)</f>
        <v>0</v>
      </c>
      <c r="N22" s="37">
        <f t="shared" si="6"/>
        <v>0.03084072727272728</v>
      </c>
      <c r="O22" s="38">
        <f>COUNTIF(Vertices[Eigenvector Centrality],"&gt;= "&amp;N22)-COUNTIF(Vertices[Eigenvector Centrality],"&gt;="&amp;N23)</f>
        <v>0</v>
      </c>
      <c r="P22" s="37">
        <f t="shared" si="7"/>
        <v>12.000369818181818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107</v>
      </c>
      <c r="D23" s="32">
        <f t="shared" si="1"/>
        <v>0</v>
      </c>
      <c r="E23" s="3">
        <f>COUNTIF(Vertices[Degree],"&gt;= "&amp;D23)-COUNTIF(Vertices[Degree],"&gt;="&amp;D24)</f>
        <v>0</v>
      </c>
      <c r="F23" s="39">
        <f t="shared" si="2"/>
        <v>38.56363636363636</v>
      </c>
      <c r="G23" s="40">
        <f>COUNTIF(Vertices[In-Degree],"&gt;= "&amp;F23)-COUNTIF(Vertices[In-Degree],"&gt;="&amp;F24)</f>
        <v>0</v>
      </c>
      <c r="H23" s="39">
        <f t="shared" si="3"/>
        <v>1.3818181818181796</v>
      </c>
      <c r="I23" s="40">
        <f>COUNTIF(Vertices[Out-Degree],"&gt;= "&amp;H23)-COUNTIF(Vertices[Out-Degree],"&gt;="&amp;H24)</f>
        <v>0</v>
      </c>
      <c r="J23" s="39">
        <f t="shared" si="4"/>
        <v>4124.4000000000015</v>
      </c>
      <c r="K23" s="40">
        <f>COUNTIF(Vertices[Betweenness Centrality],"&gt;= "&amp;J23)-COUNTIF(Vertices[Betweenness Centrality],"&gt;="&amp;J24)</f>
        <v>0</v>
      </c>
      <c r="L23" s="39">
        <f t="shared" si="5"/>
        <v>0.07829545454545456</v>
      </c>
      <c r="M23" s="40">
        <f>COUNTIF(Vertices[Closeness Centrality],"&gt;= "&amp;L23)-COUNTIF(Vertices[Closeness Centrality],"&gt;="&amp;L24)</f>
        <v>0</v>
      </c>
      <c r="N23" s="39">
        <f t="shared" si="6"/>
        <v>0.032382763636363644</v>
      </c>
      <c r="O23" s="40">
        <f>COUNTIF(Vertices[Eigenvector Centrality],"&gt;= "&amp;N23)-COUNTIF(Vertices[Eigenvector Centrality],"&gt;="&amp;N24)</f>
        <v>0</v>
      </c>
      <c r="P23" s="39">
        <f t="shared" si="7"/>
        <v>12.58140330909091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166</v>
      </c>
      <c r="D24" s="32">
        <f t="shared" si="1"/>
        <v>0</v>
      </c>
      <c r="E24" s="3">
        <f>COUNTIF(Vertices[Degree],"&gt;= "&amp;D24)-COUNTIF(Vertices[Degree],"&gt;="&amp;D25)</f>
        <v>0</v>
      </c>
      <c r="F24" s="37">
        <f t="shared" si="2"/>
        <v>40.4</v>
      </c>
      <c r="G24" s="38">
        <f>COUNTIF(Vertices[In-Degree],"&gt;= "&amp;F24)-COUNTIF(Vertices[In-Degree],"&gt;="&amp;F25)</f>
        <v>0</v>
      </c>
      <c r="H24" s="37">
        <f t="shared" si="3"/>
        <v>1.3999999999999977</v>
      </c>
      <c r="I24" s="38">
        <f>COUNTIF(Vertices[Out-Degree],"&gt;= "&amp;H24)-COUNTIF(Vertices[Out-Degree],"&gt;="&amp;H25)</f>
        <v>0</v>
      </c>
      <c r="J24" s="37">
        <f t="shared" si="4"/>
        <v>4320.800000000001</v>
      </c>
      <c r="K24" s="38">
        <f>COUNTIF(Vertices[Betweenness Centrality],"&gt;= "&amp;J24)-COUNTIF(Vertices[Betweenness Centrality],"&gt;="&amp;J25)</f>
        <v>0</v>
      </c>
      <c r="L24" s="37">
        <f t="shared" si="5"/>
        <v>0.08187500000000002</v>
      </c>
      <c r="M24" s="38">
        <f>COUNTIF(Vertices[Closeness Centrality],"&gt;= "&amp;L24)-COUNTIF(Vertices[Closeness Centrality],"&gt;="&amp;L25)</f>
        <v>0</v>
      </c>
      <c r="N24" s="37">
        <f t="shared" si="6"/>
        <v>0.033924800000000005</v>
      </c>
      <c r="O24" s="38">
        <f>COUNTIF(Vertices[Eigenvector Centrality],"&gt;= "&amp;N24)-COUNTIF(Vertices[Eigenvector Centrality],"&gt;="&amp;N25)</f>
        <v>0</v>
      </c>
      <c r="P24" s="37">
        <f t="shared" si="7"/>
        <v>13.1624368</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17"/>
      <c r="B25" s="117"/>
      <c r="D25" s="32">
        <f t="shared" si="1"/>
        <v>0</v>
      </c>
      <c r="E25" s="3">
        <f>COUNTIF(Vertices[Degree],"&gt;= "&amp;D25)-COUNTIF(Vertices[Degree],"&gt;="&amp;D26)</f>
        <v>0</v>
      </c>
      <c r="F25" s="39">
        <f t="shared" si="2"/>
        <v>42.236363636363635</v>
      </c>
      <c r="G25" s="40">
        <f>COUNTIF(Vertices[In-Degree],"&gt;= "&amp;F25)-COUNTIF(Vertices[In-Degree],"&gt;="&amp;F26)</f>
        <v>0</v>
      </c>
      <c r="H25" s="39">
        <f t="shared" si="3"/>
        <v>1.4181818181818158</v>
      </c>
      <c r="I25" s="40">
        <f>COUNTIF(Vertices[Out-Degree],"&gt;= "&amp;H25)-COUNTIF(Vertices[Out-Degree],"&gt;="&amp;H26)</f>
        <v>0</v>
      </c>
      <c r="J25" s="39">
        <f t="shared" si="4"/>
        <v>4517.200000000001</v>
      </c>
      <c r="K25" s="40">
        <f>COUNTIF(Vertices[Betweenness Centrality],"&gt;= "&amp;J25)-COUNTIF(Vertices[Betweenness Centrality],"&gt;="&amp;J26)</f>
        <v>0</v>
      </c>
      <c r="L25" s="39">
        <f t="shared" si="5"/>
        <v>0.08545454545454548</v>
      </c>
      <c r="M25" s="40">
        <f>COUNTIF(Vertices[Closeness Centrality],"&gt;= "&amp;L25)-COUNTIF(Vertices[Closeness Centrality],"&gt;="&amp;L26)</f>
        <v>0</v>
      </c>
      <c r="N25" s="39">
        <f t="shared" si="6"/>
        <v>0.035466836363636366</v>
      </c>
      <c r="O25" s="40">
        <f>COUNTIF(Vertices[Eigenvector Centrality],"&gt;= "&amp;N25)-COUNTIF(Vertices[Eigenvector Centrality],"&gt;="&amp;N26)</f>
        <v>0</v>
      </c>
      <c r="P25" s="39">
        <f t="shared" si="7"/>
        <v>13.743470290909091</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44.07272727272727</v>
      </c>
      <c r="G26" s="38">
        <f>COUNTIF(Vertices[In-Degree],"&gt;= "&amp;F26)-COUNTIF(Vertices[In-Degree],"&gt;="&amp;F28)</f>
        <v>0</v>
      </c>
      <c r="H26" s="37">
        <f t="shared" si="3"/>
        <v>1.4363636363636338</v>
      </c>
      <c r="I26" s="38">
        <f>COUNTIF(Vertices[Out-Degree],"&gt;= "&amp;H26)-COUNTIF(Vertices[Out-Degree],"&gt;="&amp;H28)</f>
        <v>0</v>
      </c>
      <c r="J26" s="37">
        <f t="shared" si="4"/>
        <v>4713.6</v>
      </c>
      <c r="K26" s="38">
        <f>COUNTIF(Vertices[Betweenness Centrality],"&gt;= "&amp;J26)-COUNTIF(Vertices[Betweenness Centrality],"&gt;="&amp;J28)</f>
        <v>0</v>
      </c>
      <c r="L26" s="37">
        <f t="shared" si="5"/>
        <v>0.08903409090909094</v>
      </c>
      <c r="M26" s="38">
        <f>COUNTIF(Vertices[Closeness Centrality],"&gt;= "&amp;L26)-COUNTIF(Vertices[Closeness Centrality],"&gt;="&amp;L28)</f>
        <v>2</v>
      </c>
      <c r="N26" s="37">
        <f t="shared" si="6"/>
        <v>0.037008872727272726</v>
      </c>
      <c r="O26" s="38">
        <f>COUNTIF(Vertices[Eigenvector Centrality],"&gt;= "&amp;N26)-COUNTIF(Vertices[Eigenvector Centrality],"&gt;="&amp;N28)</f>
        <v>1</v>
      </c>
      <c r="P26" s="37">
        <f t="shared" si="7"/>
        <v>14.324503781818182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1.973417</v>
      </c>
      <c r="D27" s="32"/>
      <c r="E27" s="3">
        <f>COUNTIF(Vertices[Degree],"&gt;= "&amp;D27)-COUNTIF(Vertices[Degree],"&gt;="&amp;D28)</f>
        <v>0</v>
      </c>
      <c r="F27" s="63"/>
      <c r="G27" s="64">
        <f>COUNTIF(Vertices[In-Degree],"&gt;= "&amp;F27)-COUNTIF(Vertices[In-Degree],"&gt;="&amp;F28)</f>
        <v>-3</v>
      </c>
      <c r="H27" s="63"/>
      <c r="I27" s="64">
        <f>COUNTIF(Vertices[Out-Degree],"&gt;= "&amp;H27)-COUNTIF(Vertices[Out-Degree],"&gt;="&amp;H28)</f>
        <v>-174</v>
      </c>
      <c r="J27" s="63"/>
      <c r="K27" s="64">
        <f>COUNTIF(Vertices[Betweenness Centrality],"&gt;= "&amp;J27)-COUNTIF(Vertices[Betweenness Centrality],"&gt;="&amp;J28)</f>
        <v>-2</v>
      </c>
      <c r="L27" s="63"/>
      <c r="M27" s="64">
        <f>COUNTIF(Vertices[Closeness Centrality],"&gt;= "&amp;L27)-COUNTIF(Vertices[Closeness Centrality],"&gt;="&amp;L28)</f>
        <v>-11</v>
      </c>
      <c r="N27" s="63"/>
      <c r="O27" s="64">
        <f>COUNTIF(Vertices[Eigenvector Centrality],"&gt;= "&amp;N27)-COUNTIF(Vertices[Eigenvector Centrality],"&gt;="&amp;N28)</f>
        <v>-1</v>
      </c>
      <c r="P27" s="63"/>
      <c r="Q27" s="64">
        <f>COUNTIF(Vertices[Eigenvector Centrality],"&gt;= "&amp;P27)-COUNTIF(Vertices[Eigenvector Centrality],"&gt;="&amp;P28)</f>
        <v>0</v>
      </c>
      <c r="R27" s="63"/>
      <c r="S27" s="65">
        <f>COUNTIF(Vertices[Clustering Coefficient],"&gt;= "&amp;R27)-COUNTIF(Vertices[Clustering Coefficient],"&gt;="&amp;R28)</f>
        <v>-198</v>
      </c>
      <c r="T27" s="63"/>
      <c r="U27" s="64">
        <f ca="1">COUNTIF(Vertices[Clustering Coefficient],"&gt;= "&amp;T27)-COUNTIF(Vertices[Clustering Coefficient],"&gt;="&amp;T28)</f>
        <v>0</v>
      </c>
    </row>
    <row r="28" spans="1:21" ht="15">
      <c r="A28" s="117"/>
      <c r="B28" s="117"/>
      <c r="D28" s="32">
        <f>D26+($D$57-$D$2)/BinDivisor</f>
        <v>0</v>
      </c>
      <c r="E28" s="3">
        <f>COUNTIF(Vertices[Degree],"&gt;= "&amp;D28)-COUNTIF(Vertices[Degree],"&gt;="&amp;D40)</f>
        <v>0</v>
      </c>
      <c r="F28" s="39">
        <f>F26+($F$57-$F$2)/BinDivisor</f>
        <v>45.90909090909091</v>
      </c>
      <c r="G28" s="40">
        <f>COUNTIF(Vertices[In-Degree],"&gt;= "&amp;F28)-COUNTIF(Vertices[In-Degree],"&gt;="&amp;F40)</f>
        <v>1</v>
      </c>
      <c r="H28" s="39">
        <f>H26+($H$57-$H$2)/BinDivisor</f>
        <v>1.454545454545452</v>
      </c>
      <c r="I28" s="40">
        <f>COUNTIF(Vertices[Out-Degree],"&gt;= "&amp;H28)-COUNTIF(Vertices[Out-Degree],"&gt;="&amp;H40)</f>
        <v>0</v>
      </c>
      <c r="J28" s="39">
        <f>J26+($J$57-$J$2)/BinDivisor</f>
        <v>4910</v>
      </c>
      <c r="K28" s="40">
        <f>COUNTIF(Vertices[Betweenness Centrality],"&gt;= "&amp;J28)-COUNTIF(Vertices[Betweenness Centrality],"&gt;="&amp;J40)</f>
        <v>0</v>
      </c>
      <c r="L28" s="39">
        <f>L26+($L$57-$L$2)/BinDivisor</f>
        <v>0.0926136363636364</v>
      </c>
      <c r="M28" s="40">
        <f>COUNTIF(Vertices[Closeness Centrality],"&gt;= "&amp;L28)-COUNTIF(Vertices[Closeness Centrality],"&gt;="&amp;L40)</f>
        <v>0</v>
      </c>
      <c r="N28" s="39">
        <f>N26+($N$57-$N$2)/BinDivisor</f>
        <v>0.03855090909090909</v>
      </c>
      <c r="O28" s="40">
        <f>COUNTIF(Vertices[Eigenvector Centrality],"&gt;= "&amp;N28)-COUNTIF(Vertices[Eigenvector Centrality],"&gt;="&amp;N40)</f>
        <v>0</v>
      </c>
      <c r="P28" s="39">
        <f>P26+($P$57-$P$2)/BinDivisor</f>
        <v>14.905537272727273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0.003700962250185048</v>
      </c>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1528</v>
      </c>
      <c r="B30" s="34">
        <v>0.797505</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117"/>
      <c r="B31" s="117"/>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34" t="s">
        <v>1529</v>
      </c>
      <c r="B32" s="34" t="s">
        <v>1530</v>
      </c>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-2</v>
      </c>
      <c r="H38" s="63"/>
      <c r="I38" s="64">
        <f>COUNTIF(Vertices[Out-Degree],"&gt;= "&amp;H38)-COUNTIF(Vertices[Out-Degree],"&gt;="&amp;H40)</f>
        <v>-174</v>
      </c>
      <c r="J38" s="63"/>
      <c r="K38" s="64">
        <f>COUNTIF(Vertices[Betweenness Centrality],"&gt;= "&amp;J38)-COUNTIF(Vertices[Betweenness Centrality],"&gt;="&amp;J40)</f>
        <v>-2</v>
      </c>
      <c r="L38" s="63"/>
      <c r="M38" s="64">
        <f>COUNTIF(Vertices[Closeness Centrality],"&gt;= "&amp;L38)-COUNTIF(Vertices[Closeness Centrality],"&gt;="&amp;L40)</f>
        <v>-11</v>
      </c>
      <c r="N38" s="63"/>
      <c r="O38" s="64">
        <f>COUNTIF(Vertices[Eigenvector Centrality],"&gt;= "&amp;N38)-COUNTIF(Vertices[Eigenvector Centrality],"&gt;="&amp;N40)</f>
        <v>-1</v>
      </c>
      <c r="P38" s="63"/>
      <c r="Q38" s="64">
        <f>COUNTIF(Vertices[Eigenvector Centrality],"&gt;= "&amp;P38)-COUNTIF(Vertices[Eigenvector Centrality],"&gt;="&amp;P40)</f>
        <v>0</v>
      </c>
      <c r="R38" s="63"/>
      <c r="S38" s="65">
        <f>COUNTIF(Vertices[Clustering Coefficient],"&gt;= "&amp;R38)-COUNTIF(Vertices[Clustering Coefficient],"&gt;="&amp;R40)</f>
        <v>-198</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-2</v>
      </c>
      <c r="H39" s="63"/>
      <c r="I39" s="64">
        <f>COUNTIF(Vertices[Out-Degree],"&gt;= "&amp;H39)-COUNTIF(Vertices[Out-Degree],"&gt;="&amp;H40)</f>
        <v>-174</v>
      </c>
      <c r="J39" s="63"/>
      <c r="K39" s="64">
        <f>COUNTIF(Vertices[Betweenness Centrality],"&gt;= "&amp;J39)-COUNTIF(Vertices[Betweenness Centrality],"&gt;="&amp;J40)</f>
        <v>-2</v>
      </c>
      <c r="L39" s="63"/>
      <c r="M39" s="64">
        <f>COUNTIF(Vertices[Closeness Centrality],"&gt;= "&amp;L39)-COUNTIF(Vertices[Closeness Centrality],"&gt;="&amp;L40)</f>
        <v>-11</v>
      </c>
      <c r="N39" s="63"/>
      <c r="O39" s="64">
        <f>COUNTIF(Vertices[Eigenvector Centrality],"&gt;= "&amp;N39)-COUNTIF(Vertices[Eigenvector Centrality],"&gt;="&amp;N40)</f>
        <v>-1</v>
      </c>
      <c r="P39" s="63"/>
      <c r="Q39" s="64">
        <f>COUNTIF(Vertices[Eigenvector Centrality],"&gt;= "&amp;P39)-COUNTIF(Vertices[Eigenvector Centrality],"&gt;="&amp;P40)</f>
        <v>0</v>
      </c>
      <c r="R39" s="63"/>
      <c r="S39" s="65">
        <f>COUNTIF(Vertices[Clustering Coefficient],"&gt;= "&amp;R39)-COUNTIF(Vertices[Clustering Coefficient],"&gt;="&amp;R40)</f>
        <v>-198</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47.74545454545454</v>
      </c>
      <c r="G40" s="38">
        <f>COUNTIF(Vertices[In-Degree],"&gt;= "&amp;F40)-COUNTIF(Vertices[In-Degree],"&gt;="&amp;F41)</f>
        <v>0</v>
      </c>
      <c r="H40" s="37">
        <f>H28+($H$57-$H$2)/BinDivisor</f>
        <v>1.47272727272727</v>
      </c>
      <c r="I40" s="38">
        <f>COUNTIF(Vertices[Out-Degree],"&gt;= "&amp;H40)-COUNTIF(Vertices[Out-Degree],"&gt;="&amp;H41)</f>
        <v>0</v>
      </c>
      <c r="J40" s="37">
        <f>J28+($J$57-$J$2)/BinDivisor</f>
        <v>5106.4</v>
      </c>
      <c r="K40" s="38">
        <f>COUNTIF(Vertices[Betweenness Centrality],"&gt;= "&amp;J40)-COUNTIF(Vertices[Betweenness Centrality],"&gt;="&amp;J41)</f>
        <v>0</v>
      </c>
      <c r="L40" s="37">
        <f>L28+($L$57-$L$2)/BinDivisor</f>
        <v>0.09619318181818186</v>
      </c>
      <c r="M40" s="38">
        <f>COUNTIF(Vertices[Closeness Centrality],"&gt;= "&amp;L40)-COUNTIF(Vertices[Closeness Centrality],"&gt;="&amp;L41)</f>
        <v>0</v>
      </c>
      <c r="N40" s="37">
        <f>N28+($N$57-$N$2)/BinDivisor</f>
        <v>0.04009294545454545</v>
      </c>
      <c r="O40" s="38">
        <f>COUNTIF(Vertices[Eigenvector Centrality],"&gt;= "&amp;N40)-COUNTIF(Vertices[Eigenvector Centrality],"&gt;="&amp;N41)</f>
        <v>0</v>
      </c>
      <c r="P40" s="37">
        <f>P28+($P$57-$P$2)/BinDivisor</f>
        <v>15.486570763636363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49.58181818181818</v>
      </c>
      <c r="G41" s="40">
        <f>COUNTIF(Vertices[In-Degree],"&gt;= "&amp;F41)-COUNTIF(Vertices[In-Degree],"&gt;="&amp;F42)</f>
        <v>0</v>
      </c>
      <c r="H41" s="39">
        <f aca="true" t="shared" si="12" ref="H41:H56">H40+($H$57-$H$2)/BinDivisor</f>
        <v>1.490909090909088</v>
      </c>
      <c r="I41" s="40">
        <f>COUNTIF(Vertices[Out-Degree],"&gt;= "&amp;H41)-COUNTIF(Vertices[Out-Degree],"&gt;="&amp;H42)</f>
        <v>0</v>
      </c>
      <c r="J41" s="39">
        <f aca="true" t="shared" si="13" ref="J41:J56">J40+($J$57-$J$2)/BinDivisor</f>
        <v>5302.799999999999</v>
      </c>
      <c r="K41" s="40">
        <f>COUNTIF(Vertices[Betweenness Centrality],"&gt;= "&amp;J41)-COUNTIF(Vertices[Betweenness Centrality],"&gt;="&amp;J42)</f>
        <v>0</v>
      </c>
      <c r="L41" s="39">
        <f aca="true" t="shared" si="14" ref="L41:L56">L40+($L$57-$L$2)/BinDivisor</f>
        <v>0.09977272727272732</v>
      </c>
      <c r="M41" s="40">
        <f>COUNTIF(Vertices[Closeness Centrality],"&gt;= "&amp;L41)-COUNTIF(Vertices[Closeness Centrality],"&gt;="&amp;L42)</f>
        <v>4</v>
      </c>
      <c r="N41" s="39">
        <f aca="true" t="shared" si="15" ref="N41:N56">N40+($N$57-$N$2)/BinDivisor</f>
        <v>0.04163498181818181</v>
      </c>
      <c r="O41" s="40">
        <f>COUNTIF(Vertices[Eigenvector Centrality],"&gt;= "&amp;N41)-COUNTIF(Vertices[Eigenvector Centrality],"&gt;="&amp;N42)</f>
        <v>0</v>
      </c>
      <c r="P41" s="39">
        <f aca="true" t="shared" si="16" ref="P41:P56">P40+($P$57-$P$2)/BinDivisor</f>
        <v>16.067604254545454</v>
      </c>
      <c r="Q41" s="40">
        <f>COUNTIF(Vertices[PageRank],"&gt;= "&amp;P41)-COUNTIF(Vertices[PageRank],"&gt;="&amp;P42)</f>
        <v>1</v>
      </c>
      <c r="R41" s="39">
        <f aca="true" t="shared" si="17" ref="R41:R56">R40+($R$57-$R$2)/BinDivisor</f>
        <v>0.2454545454545455</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51.418181818181814</v>
      </c>
      <c r="G42" s="38">
        <f>COUNTIF(Vertices[In-Degree],"&gt;= "&amp;F42)-COUNTIF(Vertices[In-Degree],"&gt;="&amp;F43)</f>
        <v>0</v>
      </c>
      <c r="H42" s="37">
        <f t="shared" si="12"/>
        <v>1.5090909090909062</v>
      </c>
      <c r="I42" s="38">
        <f>COUNTIF(Vertices[Out-Degree],"&gt;= "&amp;H42)-COUNTIF(Vertices[Out-Degree],"&gt;="&amp;H43)</f>
        <v>0</v>
      </c>
      <c r="J42" s="37">
        <f t="shared" si="13"/>
        <v>5499.199999999999</v>
      </c>
      <c r="K42" s="38">
        <f>COUNTIF(Vertices[Betweenness Centrality],"&gt;= "&amp;J42)-COUNTIF(Vertices[Betweenness Centrality],"&gt;="&amp;J43)</f>
        <v>0</v>
      </c>
      <c r="L42" s="37">
        <f t="shared" si="14"/>
        <v>0.10335227272727278</v>
      </c>
      <c r="M42" s="38">
        <f>COUNTIF(Vertices[Closeness Centrality],"&gt;= "&amp;L42)-COUNTIF(Vertices[Closeness Centrality],"&gt;="&amp;L43)</f>
        <v>0</v>
      </c>
      <c r="N42" s="37">
        <f t="shared" si="15"/>
        <v>0.04317701818181817</v>
      </c>
      <c r="O42" s="38">
        <f>COUNTIF(Vertices[Eigenvector Centrality],"&gt;= "&amp;N42)-COUNTIF(Vertices[Eigenvector Centrality],"&gt;="&amp;N43)</f>
        <v>0</v>
      </c>
      <c r="P42" s="37">
        <f t="shared" si="16"/>
        <v>16.648637745454547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53.25454545454545</v>
      </c>
      <c r="G43" s="40">
        <f>COUNTIF(Vertices[In-Degree],"&gt;= "&amp;F43)-COUNTIF(Vertices[In-Degree],"&gt;="&amp;F44)</f>
        <v>0</v>
      </c>
      <c r="H43" s="39">
        <f t="shared" si="12"/>
        <v>1.5272727272727242</v>
      </c>
      <c r="I43" s="40">
        <f>COUNTIF(Vertices[Out-Degree],"&gt;= "&amp;H43)-COUNTIF(Vertices[Out-Degree],"&gt;="&amp;H44)</f>
        <v>0</v>
      </c>
      <c r="J43" s="39">
        <f t="shared" si="13"/>
        <v>5695.5999999999985</v>
      </c>
      <c r="K43" s="40">
        <f>COUNTIF(Vertices[Betweenness Centrality],"&gt;= "&amp;J43)-COUNTIF(Vertices[Betweenness Centrality],"&gt;="&amp;J44)</f>
        <v>0</v>
      </c>
      <c r="L43" s="39">
        <f t="shared" si="14"/>
        <v>0.10693181818181824</v>
      </c>
      <c r="M43" s="40">
        <f>COUNTIF(Vertices[Closeness Centrality],"&gt;= "&amp;L43)-COUNTIF(Vertices[Closeness Centrality],"&gt;="&amp;L44)</f>
        <v>0</v>
      </c>
      <c r="N43" s="39">
        <f t="shared" si="15"/>
        <v>0.04471905454545453</v>
      </c>
      <c r="O43" s="40">
        <f>COUNTIF(Vertices[Eigenvector Centrality],"&gt;= "&amp;N43)-COUNTIF(Vertices[Eigenvector Centrality],"&gt;="&amp;N44)</f>
        <v>0</v>
      </c>
      <c r="P43" s="39">
        <f t="shared" si="16"/>
        <v>17.22967123636364</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55.090909090909086</v>
      </c>
      <c r="G44" s="38">
        <f>COUNTIF(Vertices[In-Degree],"&gt;= "&amp;F44)-COUNTIF(Vertices[In-Degree],"&gt;="&amp;F45)</f>
        <v>0</v>
      </c>
      <c r="H44" s="37">
        <f t="shared" si="12"/>
        <v>1.5454545454545423</v>
      </c>
      <c r="I44" s="38">
        <f>COUNTIF(Vertices[Out-Degree],"&gt;= "&amp;H44)-COUNTIF(Vertices[Out-Degree],"&gt;="&amp;H45)</f>
        <v>0</v>
      </c>
      <c r="J44" s="37">
        <f t="shared" si="13"/>
        <v>5891.999999999998</v>
      </c>
      <c r="K44" s="38">
        <f>COUNTIF(Vertices[Betweenness Centrality],"&gt;= "&amp;J44)-COUNTIF(Vertices[Betweenness Centrality],"&gt;="&amp;J45)</f>
        <v>0</v>
      </c>
      <c r="L44" s="37">
        <f t="shared" si="14"/>
        <v>0.1105113636363637</v>
      </c>
      <c r="M44" s="38">
        <f>COUNTIF(Vertices[Closeness Centrality],"&gt;= "&amp;L44)-COUNTIF(Vertices[Closeness Centrality],"&gt;="&amp;L45)</f>
        <v>5</v>
      </c>
      <c r="N44" s="37">
        <f t="shared" si="15"/>
        <v>0.04626109090909089</v>
      </c>
      <c r="O44" s="38">
        <f>COUNTIF(Vertices[Eigenvector Centrality],"&gt;= "&amp;N44)-COUNTIF(Vertices[Eigenvector Centrality],"&gt;="&amp;N45)</f>
        <v>0</v>
      </c>
      <c r="P44" s="37">
        <f t="shared" si="16"/>
        <v>17.810704727272732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56.92727272727272</v>
      </c>
      <c r="G45" s="40">
        <f>COUNTIF(Vertices[In-Degree],"&gt;= "&amp;F45)-COUNTIF(Vertices[In-Degree],"&gt;="&amp;F46)</f>
        <v>0</v>
      </c>
      <c r="H45" s="39">
        <f t="shared" si="12"/>
        <v>1.5636363636363604</v>
      </c>
      <c r="I45" s="40">
        <f>COUNTIF(Vertices[Out-Degree],"&gt;= "&amp;H45)-COUNTIF(Vertices[Out-Degree],"&gt;="&amp;H46)</f>
        <v>0</v>
      </c>
      <c r="J45" s="39">
        <f t="shared" si="13"/>
        <v>6088.399999999998</v>
      </c>
      <c r="K45" s="40">
        <f>COUNTIF(Vertices[Betweenness Centrality],"&gt;= "&amp;J45)-COUNTIF(Vertices[Betweenness Centrality],"&gt;="&amp;J46)</f>
        <v>0</v>
      </c>
      <c r="L45" s="39">
        <f t="shared" si="14"/>
        <v>0.11409090909090916</v>
      </c>
      <c r="M45" s="40">
        <f>COUNTIF(Vertices[Closeness Centrality],"&gt;= "&amp;L45)-COUNTIF(Vertices[Closeness Centrality],"&gt;="&amp;L46)</f>
        <v>0</v>
      </c>
      <c r="N45" s="39">
        <f t="shared" si="15"/>
        <v>0.04780312727272725</v>
      </c>
      <c r="O45" s="40">
        <f>COUNTIF(Vertices[Eigenvector Centrality],"&gt;= "&amp;N45)-COUNTIF(Vertices[Eigenvector Centrality],"&gt;="&amp;N46)</f>
        <v>0</v>
      </c>
      <c r="P45" s="39">
        <f t="shared" si="16"/>
        <v>18.391738218181825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58.76363636363636</v>
      </c>
      <c r="G46" s="38">
        <f>COUNTIF(Vertices[In-Degree],"&gt;= "&amp;F46)-COUNTIF(Vertices[In-Degree],"&gt;="&amp;F47)</f>
        <v>0</v>
      </c>
      <c r="H46" s="37">
        <f t="shared" si="12"/>
        <v>1.5818181818181785</v>
      </c>
      <c r="I46" s="38">
        <f>COUNTIF(Vertices[Out-Degree],"&gt;= "&amp;H46)-COUNTIF(Vertices[Out-Degree],"&gt;="&amp;H47)</f>
        <v>0</v>
      </c>
      <c r="J46" s="37">
        <f t="shared" si="13"/>
        <v>6284.799999999997</v>
      </c>
      <c r="K46" s="38">
        <f>COUNTIF(Vertices[Betweenness Centrality],"&gt;= "&amp;J46)-COUNTIF(Vertices[Betweenness Centrality],"&gt;="&amp;J47)</f>
        <v>0</v>
      </c>
      <c r="L46" s="37">
        <f t="shared" si="14"/>
        <v>0.11767045454545462</v>
      </c>
      <c r="M46" s="38">
        <f>COUNTIF(Vertices[Closeness Centrality],"&gt;= "&amp;L46)-COUNTIF(Vertices[Closeness Centrality],"&gt;="&amp;L47)</f>
        <v>0</v>
      </c>
      <c r="N46" s="37">
        <f t="shared" si="15"/>
        <v>0.04934516363636361</v>
      </c>
      <c r="O46" s="38">
        <f>COUNTIF(Vertices[Eigenvector Centrality],"&gt;= "&amp;N46)-COUNTIF(Vertices[Eigenvector Centrality],"&gt;="&amp;N47)</f>
        <v>0</v>
      </c>
      <c r="P46" s="37">
        <f t="shared" si="16"/>
        <v>18.972771709090917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60.599999999999994</v>
      </c>
      <c r="G47" s="40">
        <f>COUNTIF(Vertices[In-Degree],"&gt;= "&amp;F47)-COUNTIF(Vertices[In-Degree],"&gt;="&amp;F48)</f>
        <v>0</v>
      </c>
      <c r="H47" s="39">
        <f t="shared" si="12"/>
        <v>1.5999999999999965</v>
      </c>
      <c r="I47" s="40">
        <f>COUNTIF(Vertices[Out-Degree],"&gt;= "&amp;H47)-COUNTIF(Vertices[Out-Degree],"&gt;="&amp;H48)</f>
        <v>0</v>
      </c>
      <c r="J47" s="39">
        <f t="shared" si="13"/>
        <v>6481.199999999997</v>
      </c>
      <c r="K47" s="40">
        <f>COUNTIF(Vertices[Betweenness Centrality],"&gt;= "&amp;J47)-COUNTIF(Vertices[Betweenness Centrality],"&gt;="&amp;J48)</f>
        <v>0</v>
      </c>
      <c r="L47" s="39">
        <f t="shared" si="14"/>
        <v>0.12125000000000008</v>
      </c>
      <c r="M47" s="40">
        <f>COUNTIF(Vertices[Closeness Centrality],"&gt;= "&amp;L47)-COUNTIF(Vertices[Closeness Centrality],"&gt;="&amp;L48)</f>
        <v>0</v>
      </c>
      <c r="N47" s="39">
        <f t="shared" si="15"/>
        <v>0.05088719999999997</v>
      </c>
      <c r="O47" s="40">
        <f>COUNTIF(Vertices[Eigenvector Centrality],"&gt;= "&amp;N47)-COUNTIF(Vertices[Eigenvector Centrality],"&gt;="&amp;N48)</f>
        <v>0</v>
      </c>
      <c r="P47" s="39">
        <f t="shared" si="16"/>
        <v>19.55380520000001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62.43636363636363</v>
      </c>
      <c r="G48" s="38">
        <f>COUNTIF(Vertices[In-Degree],"&gt;= "&amp;F48)-COUNTIF(Vertices[In-Degree],"&gt;="&amp;F49)</f>
        <v>0</v>
      </c>
      <c r="H48" s="37">
        <f t="shared" si="12"/>
        <v>1.6181818181818146</v>
      </c>
      <c r="I48" s="38">
        <f>COUNTIF(Vertices[Out-Degree],"&gt;= "&amp;H48)-COUNTIF(Vertices[Out-Degree],"&gt;="&amp;H49)</f>
        <v>0</v>
      </c>
      <c r="J48" s="37">
        <f t="shared" si="13"/>
        <v>6677.599999999997</v>
      </c>
      <c r="K48" s="38">
        <f>COUNTIF(Vertices[Betweenness Centrality],"&gt;= "&amp;J48)-COUNTIF(Vertices[Betweenness Centrality],"&gt;="&amp;J49)</f>
        <v>0</v>
      </c>
      <c r="L48" s="37">
        <f t="shared" si="14"/>
        <v>0.12482954545454554</v>
      </c>
      <c r="M48" s="38">
        <f>COUNTIF(Vertices[Closeness Centrality],"&gt;= "&amp;L48)-COUNTIF(Vertices[Closeness Centrality],"&gt;="&amp;L49)</f>
        <v>0</v>
      </c>
      <c r="N48" s="37">
        <f t="shared" si="15"/>
        <v>0.05242923636363633</v>
      </c>
      <c r="O48" s="38">
        <f>COUNTIF(Vertices[Eigenvector Centrality],"&gt;= "&amp;N48)-COUNTIF(Vertices[Eigenvector Centrality],"&gt;="&amp;N49)</f>
        <v>0</v>
      </c>
      <c r="P48" s="37">
        <f t="shared" si="16"/>
        <v>20.134838690909103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64.27272727272727</v>
      </c>
      <c r="G49" s="40">
        <f>COUNTIF(Vertices[In-Degree],"&gt;= "&amp;F49)-COUNTIF(Vertices[In-Degree],"&gt;="&amp;F50)</f>
        <v>0</v>
      </c>
      <c r="H49" s="39">
        <f t="shared" si="12"/>
        <v>1.6363636363636327</v>
      </c>
      <c r="I49" s="40">
        <f>COUNTIF(Vertices[Out-Degree],"&gt;= "&amp;H49)-COUNTIF(Vertices[Out-Degree],"&gt;="&amp;H50)</f>
        <v>0</v>
      </c>
      <c r="J49" s="39">
        <f t="shared" si="13"/>
        <v>6873.999999999996</v>
      </c>
      <c r="K49" s="40">
        <f>COUNTIF(Vertices[Betweenness Centrality],"&gt;= "&amp;J49)-COUNTIF(Vertices[Betweenness Centrality],"&gt;="&amp;J50)</f>
        <v>0</v>
      </c>
      <c r="L49" s="39">
        <f t="shared" si="14"/>
        <v>0.128409090909091</v>
      </c>
      <c r="M49" s="40">
        <f>COUNTIF(Vertices[Closeness Centrality],"&gt;= "&amp;L49)-COUNTIF(Vertices[Closeness Centrality],"&gt;="&amp;L50)</f>
        <v>0</v>
      </c>
      <c r="N49" s="39">
        <f t="shared" si="15"/>
        <v>0.053971272727272694</v>
      </c>
      <c r="O49" s="40">
        <f>COUNTIF(Vertices[Eigenvector Centrality],"&gt;= "&amp;N49)-COUNTIF(Vertices[Eigenvector Centrality],"&gt;="&amp;N50)</f>
        <v>0</v>
      </c>
      <c r="P49" s="39">
        <f t="shared" si="16"/>
        <v>20.715872181818195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66.10909090909091</v>
      </c>
      <c r="G50" s="38">
        <f>COUNTIF(Vertices[In-Degree],"&gt;= "&amp;F50)-COUNTIF(Vertices[In-Degree],"&gt;="&amp;F51)</f>
        <v>0</v>
      </c>
      <c r="H50" s="37">
        <f t="shared" si="12"/>
        <v>1.6545454545454508</v>
      </c>
      <c r="I50" s="38">
        <f>COUNTIF(Vertices[Out-Degree],"&gt;= "&amp;H50)-COUNTIF(Vertices[Out-Degree],"&gt;="&amp;H51)</f>
        <v>0</v>
      </c>
      <c r="J50" s="37">
        <f t="shared" si="13"/>
        <v>7070.399999999996</v>
      </c>
      <c r="K50" s="38">
        <f>COUNTIF(Vertices[Betweenness Centrality],"&gt;= "&amp;J50)-COUNTIF(Vertices[Betweenness Centrality],"&gt;="&amp;J51)</f>
        <v>0</v>
      </c>
      <c r="L50" s="37">
        <f t="shared" si="14"/>
        <v>0.13198863636363645</v>
      </c>
      <c r="M50" s="38">
        <f>COUNTIF(Vertices[Closeness Centrality],"&gt;= "&amp;L50)-COUNTIF(Vertices[Closeness Centrality],"&gt;="&amp;L51)</f>
        <v>0</v>
      </c>
      <c r="N50" s="37">
        <f t="shared" si="15"/>
        <v>0.055513309090909055</v>
      </c>
      <c r="O50" s="38">
        <f>COUNTIF(Vertices[Eigenvector Centrality],"&gt;= "&amp;N50)-COUNTIF(Vertices[Eigenvector Centrality],"&gt;="&amp;N51)</f>
        <v>0</v>
      </c>
      <c r="P50" s="37">
        <f t="shared" si="16"/>
        <v>21.296905672727288</v>
      </c>
      <c r="Q50" s="38">
        <f>COUNTIF(Vertices[PageRank],"&gt;= "&amp;P50)-COUNTIF(Vertices[PageRank],"&gt;="&amp;P51)</f>
        <v>0</v>
      </c>
      <c r="R50" s="37">
        <f t="shared" si="17"/>
        <v>0.3272727272727273</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67.94545454545455</v>
      </c>
      <c r="G51" s="40">
        <f>COUNTIF(Vertices[In-Degree],"&gt;= "&amp;F51)-COUNTIF(Vertices[In-Degree],"&gt;="&amp;F52)</f>
        <v>0</v>
      </c>
      <c r="H51" s="39">
        <f t="shared" si="12"/>
        <v>1.6727272727272688</v>
      </c>
      <c r="I51" s="40">
        <f>COUNTIF(Vertices[Out-Degree],"&gt;= "&amp;H51)-COUNTIF(Vertices[Out-Degree],"&gt;="&amp;H52)</f>
        <v>0</v>
      </c>
      <c r="J51" s="39">
        <f t="shared" si="13"/>
        <v>7266.799999999996</v>
      </c>
      <c r="K51" s="40">
        <f>COUNTIF(Vertices[Betweenness Centrality],"&gt;= "&amp;J51)-COUNTIF(Vertices[Betweenness Centrality],"&gt;="&amp;J52)</f>
        <v>0</v>
      </c>
      <c r="L51" s="39">
        <f t="shared" si="14"/>
        <v>0.1355681818181819</v>
      </c>
      <c r="M51" s="40">
        <f>COUNTIF(Vertices[Closeness Centrality],"&gt;= "&amp;L51)-COUNTIF(Vertices[Closeness Centrality],"&gt;="&amp;L52)</f>
        <v>0</v>
      </c>
      <c r="N51" s="39">
        <f t="shared" si="15"/>
        <v>0.057055345454545416</v>
      </c>
      <c r="O51" s="40">
        <f>COUNTIF(Vertices[Eigenvector Centrality],"&gt;= "&amp;N51)-COUNTIF(Vertices[Eigenvector Centrality],"&gt;="&amp;N52)</f>
        <v>0</v>
      </c>
      <c r="P51" s="39">
        <f t="shared" si="16"/>
        <v>21.87793916363638</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69.7818181818182</v>
      </c>
      <c r="G52" s="38">
        <f>COUNTIF(Vertices[In-Degree],"&gt;= "&amp;F52)-COUNTIF(Vertices[In-Degree],"&gt;="&amp;F53)</f>
        <v>0</v>
      </c>
      <c r="H52" s="37">
        <f t="shared" si="12"/>
        <v>1.690909090909087</v>
      </c>
      <c r="I52" s="38">
        <f>COUNTIF(Vertices[Out-Degree],"&gt;= "&amp;H52)-COUNTIF(Vertices[Out-Degree],"&gt;="&amp;H53)</f>
        <v>0</v>
      </c>
      <c r="J52" s="37">
        <f t="shared" si="13"/>
        <v>7463.199999999995</v>
      </c>
      <c r="K52" s="38">
        <f>COUNTIF(Vertices[Betweenness Centrality],"&gt;= "&amp;J52)-COUNTIF(Vertices[Betweenness Centrality],"&gt;="&amp;J53)</f>
        <v>0</v>
      </c>
      <c r="L52" s="37">
        <f t="shared" si="14"/>
        <v>0.13914772727272734</v>
      </c>
      <c r="M52" s="38">
        <f>COUNTIF(Vertices[Closeness Centrality],"&gt;= "&amp;L52)-COUNTIF(Vertices[Closeness Centrality],"&gt;="&amp;L53)</f>
        <v>0</v>
      </c>
      <c r="N52" s="37">
        <f t="shared" si="15"/>
        <v>0.058597381818181776</v>
      </c>
      <c r="O52" s="38">
        <f>COUNTIF(Vertices[Eigenvector Centrality],"&gt;= "&amp;N52)-COUNTIF(Vertices[Eigenvector Centrality],"&gt;="&amp;N53)</f>
        <v>0</v>
      </c>
      <c r="P52" s="37">
        <f t="shared" si="16"/>
        <v>22.458972654545473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71.61818181818184</v>
      </c>
      <c r="G53" s="40">
        <f>COUNTIF(Vertices[In-Degree],"&gt;= "&amp;F53)-COUNTIF(Vertices[In-Degree],"&gt;="&amp;F54)</f>
        <v>0</v>
      </c>
      <c r="H53" s="39">
        <f t="shared" si="12"/>
        <v>1.709090909090905</v>
      </c>
      <c r="I53" s="40">
        <f>COUNTIF(Vertices[Out-Degree],"&gt;= "&amp;H53)-COUNTIF(Vertices[Out-Degree],"&gt;="&amp;H54)</f>
        <v>0</v>
      </c>
      <c r="J53" s="39">
        <f t="shared" si="13"/>
        <v>7659.599999999995</v>
      </c>
      <c r="K53" s="40">
        <f>COUNTIF(Vertices[Betweenness Centrality],"&gt;= "&amp;J53)-COUNTIF(Vertices[Betweenness Centrality],"&gt;="&amp;J54)</f>
        <v>0</v>
      </c>
      <c r="L53" s="39">
        <f t="shared" si="14"/>
        <v>0.14272727272727279</v>
      </c>
      <c r="M53" s="40">
        <f>COUNTIF(Vertices[Closeness Centrality],"&gt;= "&amp;L53)-COUNTIF(Vertices[Closeness Centrality],"&gt;="&amp;L54)</f>
        <v>0</v>
      </c>
      <c r="N53" s="39">
        <f t="shared" si="15"/>
        <v>0.06013941818181814</v>
      </c>
      <c r="O53" s="40">
        <f>COUNTIF(Vertices[Eigenvector Centrality],"&gt;= "&amp;N53)-COUNTIF(Vertices[Eigenvector Centrality],"&gt;="&amp;N54)</f>
        <v>0</v>
      </c>
      <c r="P53" s="39">
        <f t="shared" si="16"/>
        <v>23.040006145454566</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73.45454545454548</v>
      </c>
      <c r="G54" s="38">
        <f>COUNTIF(Vertices[In-Degree],"&gt;= "&amp;F54)-COUNTIF(Vertices[In-Degree],"&gt;="&amp;F55)</f>
        <v>0</v>
      </c>
      <c r="H54" s="37">
        <f t="shared" si="12"/>
        <v>1.727272727272723</v>
      </c>
      <c r="I54" s="38">
        <f>COUNTIF(Vertices[Out-Degree],"&gt;= "&amp;H54)-COUNTIF(Vertices[Out-Degree],"&gt;="&amp;H55)</f>
        <v>0</v>
      </c>
      <c r="J54" s="37">
        <f t="shared" si="13"/>
        <v>7855.9999999999945</v>
      </c>
      <c r="K54" s="38">
        <f>COUNTIF(Vertices[Betweenness Centrality],"&gt;= "&amp;J54)-COUNTIF(Vertices[Betweenness Centrality],"&gt;="&amp;J55)</f>
        <v>0</v>
      </c>
      <c r="L54" s="37">
        <f t="shared" si="14"/>
        <v>0.14630681818181823</v>
      </c>
      <c r="M54" s="38">
        <f>COUNTIF(Vertices[Closeness Centrality],"&gt;= "&amp;L54)-COUNTIF(Vertices[Closeness Centrality],"&gt;="&amp;L55)</f>
        <v>0</v>
      </c>
      <c r="N54" s="37">
        <f t="shared" si="15"/>
        <v>0.0616814545454545</v>
      </c>
      <c r="O54" s="38">
        <f>COUNTIF(Vertices[Eigenvector Centrality],"&gt;= "&amp;N54)-COUNTIF(Vertices[Eigenvector Centrality],"&gt;="&amp;N55)</f>
        <v>0</v>
      </c>
      <c r="P54" s="37">
        <f t="shared" si="16"/>
        <v>23.62103963636366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75.29090909090912</v>
      </c>
      <c r="G55" s="40">
        <f>COUNTIF(Vertices[In-Degree],"&gt;= "&amp;F55)-COUNTIF(Vertices[In-Degree],"&gt;="&amp;F56)</f>
        <v>0</v>
      </c>
      <c r="H55" s="39">
        <f t="shared" si="12"/>
        <v>1.7454545454545412</v>
      </c>
      <c r="I55" s="40">
        <f>COUNTIF(Vertices[Out-Degree],"&gt;= "&amp;H55)-COUNTIF(Vertices[Out-Degree],"&gt;="&amp;H56)</f>
        <v>0</v>
      </c>
      <c r="J55" s="39">
        <f t="shared" si="13"/>
        <v>8052.399999999994</v>
      </c>
      <c r="K55" s="40">
        <f>COUNTIF(Vertices[Betweenness Centrality],"&gt;= "&amp;J55)-COUNTIF(Vertices[Betweenness Centrality],"&gt;="&amp;J56)</f>
        <v>1</v>
      </c>
      <c r="L55" s="39">
        <f t="shared" si="14"/>
        <v>0.14988636363636368</v>
      </c>
      <c r="M55" s="40">
        <f>COUNTIF(Vertices[Closeness Centrality],"&gt;= "&amp;L55)-COUNTIF(Vertices[Closeness Centrality],"&gt;="&amp;L56)</f>
        <v>0</v>
      </c>
      <c r="N55" s="39">
        <f t="shared" si="15"/>
        <v>0.06322349090909087</v>
      </c>
      <c r="O55" s="40">
        <f>COUNTIF(Vertices[Eigenvector Centrality],"&gt;= "&amp;N55)-COUNTIF(Vertices[Eigenvector Centrality],"&gt;="&amp;N56)</f>
        <v>0</v>
      </c>
      <c r="P55" s="39">
        <f t="shared" si="16"/>
        <v>24.20207312727275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77.12727272727277</v>
      </c>
      <c r="G56" s="38">
        <f>COUNTIF(Vertices[In-Degree],"&gt;= "&amp;F56)-COUNTIF(Vertices[In-Degree],"&gt;="&amp;F57)</f>
        <v>1</v>
      </c>
      <c r="H56" s="37">
        <f t="shared" si="12"/>
        <v>1.7636363636363592</v>
      </c>
      <c r="I56" s="38">
        <f>COUNTIF(Vertices[Out-Degree],"&gt;= "&amp;H56)-COUNTIF(Vertices[Out-Degree],"&gt;="&amp;H57)</f>
        <v>0</v>
      </c>
      <c r="J56" s="37">
        <f t="shared" si="13"/>
        <v>8248.799999999994</v>
      </c>
      <c r="K56" s="38">
        <f>COUNTIF(Vertices[Betweenness Centrality],"&gt;= "&amp;J56)-COUNTIF(Vertices[Betweenness Centrality],"&gt;="&amp;J57)</f>
        <v>0</v>
      </c>
      <c r="L56" s="37">
        <f t="shared" si="14"/>
        <v>0.15346590909090913</v>
      </c>
      <c r="M56" s="38">
        <f>COUNTIF(Vertices[Closeness Centrality],"&gt;= "&amp;L56)-COUNTIF(Vertices[Closeness Centrality],"&gt;="&amp;L57)</f>
        <v>1</v>
      </c>
      <c r="N56" s="37">
        <f t="shared" si="15"/>
        <v>0.06476552727272723</v>
      </c>
      <c r="O56" s="38">
        <f>COUNTIF(Vertices[Eigenvector Centrality],"&gt;= "&amp;N56)-COUNTIF(Vertices[Eigenvector Centrality],"&gt;="&amp;N57)</f>
        <v>0</v>
      </c>
      <c r="P56" s="37">
        <f t="shared" si="16"/>
        <v>24.783106618181844</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101</v>
      </c>
      <c r="G57" s="42">
        <f>COUNTIF(Vertices[In-Degree],"&gt;= "&amp;F57)-COUNTIF(Vertices[In-Degree],"&gt;="&amp;F58)</f>
        <v>1</v>
      </c>
      <c r="H57" s="41">
        <f>MAX(Vertices[Out-Degree])</f>
        <v>2</v>
      </c>
      <c r="I57" s="42">
        <f>COUNTIF(Vertices[Out-Degree],"&gt;= "&amp;H57)-COUNTIF(Vertices[Out-Degree],"&gt;="&amp;H58)</f>
        <v>174</v>
      </c>
      <c r="J57" s="41">
        <f>MAX(Vertices[Betweenness Centrality])</f>
        <v>10802</v>
      </c>
      <c r="K57" s="42">
        <f>COUNTIF(Vertices[Betweenness Centrality],"&gt;= "&amp;J57)-COUNTIF(Vertices[Betweenness Centrality],"&gt;="&amp;J58)</f>
        <v>1</v>
      </c>
      <c r="L57" s="41">
        <f>MAX(Vertices[Closeness Centrality])</f>
        <v>0.2</v>
      </c>
      <c r="M57" s="42">
        <f>COUNTIF(Vertices[Closeness Centrality],"&gt;= "&amp;L57)-COUNTIF(Vertices[Closeness Centrality],"&gt;="&amp;L58)</f>
        <v>1</v>
      </c>
      <c r="N57" s="41">
        <f>MAX(Vertices[Eigenvector Centrality])</f>
        <v>0.084812</v>
      </c>
      <c r="O57" s="42">
        <f>COUNTIF(Vertices[Eigenvector Centrality],"&gt;= "&amp;N57)-COUNTIF(Vertices[Eigenvector Centrality],"&gt;="&amp;N58)</f>
        <v>1</v>
      </c>
      <c r="P57" s="41">
        <f>MAX(Vertices[PageRank])</f>
        <v>32.336542</v>
      </c>
      <c r="Q57" s="42">
        <f>COUNTIF(Vertices[PageRank],"&gt;= "&amp;P57)-COUNTIF(Vertices[PageRank],"&gt;="&amp;P58)</f>
        <v>1</v>
      </c>
      <c r="R57" s="41">
        <f>MAX(Vertices[Clustering Coefficient])</f>
        <v>0.5</v>
      </c>
      <c r="S57" s="45">
        <f>COUNTIF(Vertices[Clustering Coefficient],"&gt;= "&amp;R57)-COUNTIF(Vertices[Clustering Coefficient],"&gt;="&amp;R58)</f>
        <v>190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101</v>
      </c>
    </row>
    <row r="71" spans="1:2" ht="15">
      <c r="A71" s="33" t="s">
        <v>90</v>
      </c>
      <c r="B71" s="47">
        <f>_xlfn.IFERROR(AVERAGE(Vertices[In-Degree]),NoMetricMessage)</f>
        <v>1.450777202072539</v>
      </c>
    </row>
    <row r="72" spans="1:2" ht="15">
      <c r="A72" s="33" t="s">
        <v>91</v>
      </c>
      <c r="B72" s="47">
        <f>_xlfn.IFERROR(MEDIAN(Vertices[In-Degree]),NoMetricMessage)</f>
        <v>0</v>
      </c>
    </row>
    <row r="83" spans="1:2" ht="15">
      <c r="A83" s="33" t="s">
        <v>94</v>
      </c>
      <c r="B83" s="46">
        <f>IF(COUNT(Vertices[Out-Degree])&gt;0,H2,NoMetricMessage)</f>
        <v>1</v>
      </c>
    </row>
    <row r="84" spans="1:2" ht="15">
      <c r="A84" s="33" t="s">
        <v>95</v>
      </c>
      <c r="B84" s="46">
        <f>IF(COUNT(Vertices[Out-Degree])&gt;0,H57,NoMetricMessage)</f>
        <v>2</v>
      </c>
    </row>
    <row r="85" spans="1:2" ht="15">
      <c r="A85" s="33" t="s">
        <v>96</v>
      </c>
      <c r="B85" s="47">
        <f>_xlfn.IFERROR(AVERAGE(Vertices[Out-Degree]),NoMetricMessage)</f>
        <v>1.450777202072539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10802</v>
      </c>
    </row>
    <row r="99" spans="1:2" ht="15">
      <c r="A99" s="33" t="s">
        <v>102</v>
      </c>
      <c r="B99" s="47">
        <f>_xlfn.IFERROR(AVERAGE(Vertices[Betweenness Centrality]),NoMetricMessage)</f>
        <v>66.64766839378238</v>
      </c>
    </row>
    <row r="100" spans="1:2" ht="15">
      <c r="A100" s="33" t="s">
        <v>103</v>
      </c>
      <c r="B100" s="47">
        <f>_xlfn.IFERROR(MEDIAN(Vertices[Betweenness Centrality]),NoMetricMessage)</f>
        <v>0</v>
      </c>
    </row>
    <row r="111" spans="1:2" ht="15">
      <c r="A111" s="33" t="s">
        <v>106</v>
      </c>
      <c r="B111" s="47">
        <f>IF(COUNT(Vertices[Closeness Centrality])&gt;0,L2,NoMetricMessage)</f>
        <v>0.003125</v>
      </c>
    </row>
    <row r="112" spans="1:2" ht="15">
      <c r="A112" s="33" t="s">
        <v>107</v>
      </c>
      <c r="B112" s="47">
        <f>IF(COUNT(Vertices[Closeness Centrality])&gt;0,L57,NoMetricMessage)</f>
        <v>0.2</v>
      </c>
    </row>
    <row r="113" spans="1:2" ht="15">
      <c r="A113" s="33" t="s">
        <v>108</v>
      </c>
      <c r="B113" s="47">
        <f>_xlfn.IFERROR(AVERAGE(Vertices[Closeness Centrality]),NoMetricMessage)</f>
        <v>0.015160844559585471</v>
      </c>
    </row>
    <row r="114" spans="1:2" ht="15">
      <c r="A114" s="33" t="s">
        <v>109</v>
      </c>
      <c r="B114" s="47">
        <f>_xlfn.IFERROR(MEDIAN(Vertices[Closeness Centrality]),NoMetricMessage)</f>
        <v>0.005319</v>
      </c>
    </row>
    <row r="125" spans="1:2" ht="15">
      <c r="A125" s="33" t="s">
        <v>112</v>
      </c>
      <c r="B125" s="47">
        <f>IF(COUNT(Vertices[Eigenvector Centrality])&gt;0,N2,NoMetricMessage)</f>
        <v>0</v>
      </c>
    </row>
    <row r="126" spans="1:2" ht="15">
      <c r="A126" s="33" t="s">
        <v>113</v>
      </c>
      <c r="B126" s="47">
        <f>IF(COUNT(Vertices[Eigenvector Centrality])&gt;0,N57,NoMetricMessage)</f>
        <v>0.084812</v>
      </c>
    </row>
    <row r="127" spans="1:2" ht="15">
      <c r="A127" s="33" t="s">
        <v>114</v>
      </c>
      <c r="B127" s="47">
        <f>_xlfn.IFERROR(AVERAGE(Vertices[Eigenvector Centrality]),NoMetricMessage)</f>
        <v>0.0025907227979274665</v>
      </c>
    </row>
    <row r="128" spans="1:2" ht="15">
      <c r="A128" s="33" t="s">
        <v>115</v>
      </c>
      <c r="B128" s="47">
        <f>_xlfn.IFERROR(MEDIAN(Vertices[Eigenvector Centrality]),NoMetricMessage)</f>
        <v>0.000102</v>
      </c>
    </row>
    <row r="139" spans="1:2" ht="15">
      <c r="A139" s="33" t="s">
        <v>140</v>
      </c>
      <c r="B139" s="47">
        <f>IF(COUNT(Vertices[PageRank])&gt;0,P2,NoMetricMessage)</f>
        <v>0.3797</v>
      </c>
    </row>
    <row r="140" spans="1:2" ht="15">
      <c r="A140" s="33" t="s">
        <v>141</v>
      </c>
      <c r="B140" s="47">
        <f>IF(COUNT(Vertices[PageRank])&gt;0,P57,NoMetricMessage)</f>
        <v>32.336542</v>
      </c>
    </row>
    <row r="141" spans="1:2" ht="15">
      <c r="A141" s="33" t="s">
        <v>142</v>
      </c>
      <c r="B141" s="47">
        <f>_xlfn.IFERROR(AVERAGE(Vertices[PageRank]),NoMetricMessage)</f>
        <v>0.9999985673575165</v>
      </c>
    </row>
    <row r="142" spans="1:2" ht="15">
      <c r="A142" s="33" t="s">
        <v>143</v>
      </c>
      <c r="B142" s="47">
        <f>_xlfn.IFERROR(MEDIAN(Vertices[PageRank]),NoMetricMessage)</f>
        <v>0.599196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0.25700456183007747</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3186</v>
      </c>
    </row>
    <row r="9" spans="1:11" ht="15">
      <c r="A9"/>
      <c r="B9">
        <v>3</v>
      </c>
      <c r="C9">
        <v>4</v>
      </c>
      <c r="D9" t="s">
        <v>62</v>
      </c>
      <c r="E9" t="s">
        <v>62</v>
      </c>
      <c r="H9" t="s">
        <v>74</v>
      </c>
      <c r="J9" t="s">
        <v>178</v>
      </c>
      <c r="K9" t="s">
        <v>3187</v>
      </c>
    </row>
    <row r="10" spans="1:11" ht="15">
      <c r="A10"/>
      <c r="B10">
        <v>4</v>
      </c>
      <c r="D10" t="s">
        <v>63</v>
      </c>
      <c r="E10" t="s">
        <v>63</v>
      </c>
      <c r="H10" t="s">
        <v>75</v>
      </c>
      <c r="J10" t="s">
        <v>179</v>
      </c>
      <c r="K10" t="s">
        <v>3188</v>
      </c>
    </row>
    <row r="11" spans="1:11" ht="15">
      <c r="A11"/>
      <c r="B11">
        <v>5</v>
      </c>
      <c r="D11" t="s">
        <v>46</v>
      </c>
      <c r="E11">
        <v>1</v>
      </c>
      <c r="H11" t="s">
        <v>76</v>
      </c>
      <c r="J11" t="s">
        <v>180</v>
      </c>
      <c r="K11" t="s">
        <v>3189</v>
      </c>
    </row>
    <row r="12" spans="1:11" ht="15">
      <c r="A12"/>
      <c r="B12"/>
      <c r="D12" t="s">
        <v>64</v>
      </c>
      <c r="E12">
        <v>2</v>
      </c>
      <c r="H12">
        <v>0</v>
      </c>
      <c r="J12" t="s">
        <v>181</v>
      </c>
      <c r="K12" t="s">
        <v>3190</v>
      </c>
    </row>
    <row r="13" spans="1:11" ht="15">
      <c r="A13"/>
      <c r="B13"/>
      <c r="D13">
        <v>1</v>
      </c>
      <c r="E13">
        <v>3</v>
      </c>
      <c r="H13">
        <v>1</v>
      </c>
      <c r="J13" t="s">
        <v>182</v>
      </c>
      <c r="K13" t="s">
        <v>3191</v>
      </c>
    </row>
    <row r="14" spans="4:11" ht="15">
      <c r="D14">
        <v>2</v>
      </c>
      <c r="E14">
        <v>4</v>
      </c>
      <c r="H14">
        <v>2</v>
      </c>
      <c r="J14" t="s">
        <v>183</v>
      </c>
      <c r="K14" t="s">
        <v>3192</v>
      </c>
    </row>
    <row r="15" spans="4:11" ht="15">
      <c r="D15">
        <v>3</v>
      </c>
      <c r="E15">
        <v>5</v>
      </c>
      <c r="H15">
        <v>3</v>
      </c>
      <c r="J15" t="s">
        <v>184</v>
      </c>
      <c r="K15" t="s">
        <v>3193</v>
      </c>
    </row>
    <row r="16" spans="4:11" ht="15">
      <c r="D16">
        <v>4</v>
      </c>
      <c r="E16">
        <v>6</v>
      </c>
      <c r="H16">
        <v>4</v>
      </c>
      <c r="J16" t="s">
        <v>185</v>
      </c>
      <c r="K16" t="s">
        <v>3194</v>
      </c>
    </row>
    <row r="17" spans="4:11" ht="15">
      <c r="D17">
        <v>5</v>
      </c>
      <c r="E17">
        <v>7</v>
      </c>
      <c r="H17">
        <v>5</v>
      </c>
      <c r="J17" t="s">
        <v>186</v>
      </c>
      <c r="K17" t="s">
        <v>3195</v>
      </c>
    </row>
    <row r="18" spans="4:11" ht="409.5">
      <c r="D18">
        <v>6</v>
      </c>
      <c r="E18">
        <v>8</v>
      </c>
      <c r="H18">
        <v>6</v>
      </c>
      <c r="J18" t="s">
        <v>187</v>
      </c>
      <c r="K18" s="13" t="s">
        <v>3196</v>
      </c>
    </row>
    <row r="19" spans="4:11" ht="409.5">
      <c r="D19">
        <v>7</v>
      </c>
      <c r="E19">
        <v>9</v>
      </c>
      <c r="H19">
        <v>7</v>
      </c>
      <c r="J19" t="s">
        <v>188</v>
      </c>
      <c r="K19" s="13" t="s">
        <v>3197</v>
      </c>
    </row>
    <row r="20" spans="4:11" ht="409.5">
      <c r="D20">
        <v>8</v>
      </c>
      <c r="H20">
        <v>8</v>
      </c>
      <c r="J20" t="s">
        <v>189</v>
      </c>
      <c r="K20" s="13" t="s">
        <v>3198</v>
      </c>
    </row>
    <row r="21" spans="4:11" ht="409.5">
      <c r="D21">
        <v>9</v>
      </c>
      <c r="H21">
        <v>9</v>
      </c>
      <c r="J21" t="s">
        <v>190</v>
      </c>
      <c r="K21" s="13" t="s">
        <v>3199</v>
      </c>
    </row>
    <row r="22" spans="4:11" ht="15">
      <c r="D22">
        <v>10</v>
      </c>
      <c r="J22" t="s">
        <v>191</v>
      </c>
      <c r="K22" t="s">
        <v>3184</v>
      </c>
    </row>
    <row r="23" spans="4:11" ht="15">
      <c r="D23">
        <v>11</v>
      </c>
      <c r="J23" t="s">
        <v>192</v>
      </c>
      <c r="K23" t="s">
        <v>3185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ABCC8-D2DC-42C3-82F8-B8A229552689}">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1523</v>
      </c>
      <c r="B2" s="116" t="s">
        <v>1524</v>
      </c>
      <c r="C2" s="53" t="s">
        <v>1525</v>
      </c>
    </row>
    <row r="3" spans="1:3" ht="15">
      <c r="A3" s="115" t="s">
        <v>1500</v>
      </c>
      <c r="B3" s="115" t="s">
        <v>1500</v>
      </c>
      <c r="C3" s="34">
        <v>156</v>
      </c>
    </row>
    <row r="4" spans="1:3" ht="15">
      <c r="A4" s="128" t="s">
        <v>1501</v>
      </c>
      <c r="B4" s="127" t="s">
        <v>1501</v>
      </c>
      <c r="C4" s="34">
        <v>166</v>
      </c>
    </row>
    <row r="5" spans="1:3" ht="15">
      <c r="A5" s="128" t="s">
        <v>1502</v>
      </c>
      <c r="B5" s="127" t="s">
        <v>1502</v>
      </c>
      <c r="C5" s="34">
        <v>61</v>
      </c>
    </row>
    <row r="6" spans="1:3" ht="15">
      <c r="A6" s="128" t="s">
        <v>1503</v>
      </c>
      <c r="B6" s="127" t="s">
        <v>1503</v>
      </c>
      <c r="C6" s="34">
        <v>44</v>
      </c>
    </row>
    <row r="7" spans="1:3" ht="15">
      <c r="A7" s="128" t="s">
        <v>1504</v>
      </c>
      <c r="B7" s="127" t="s">
        <v>1504</v>
      </c>
      <c r="C7" s="34">
        <v>35</v>
      </c>
    </row>
    <row r="8" spans="1:3" ht="15">
      <c r="A8" s="128" t="s">
        <v>1505</v>
      </c>
      <c r="B8" s="127" t="s">
        <v>1505</v>
      </c>
      <c r="C8" s="34">
        <v>34</v>
      </c>
    </row>
    <row r="9" spans="1:3" ht="15">
      <c r="A9" s="128" t="s">
        <v>1506</v>
      </c>
      <c r="B9" s="127" t="s">
        <v>1506</v>
      </c>
      <c r="C9" s="34">
        <v>27</v>
      </c>
    </row>
    <row r="10" spans="1:3" ht="15">
      <c r="A10" s="128" t="s">
        <v>1507</v>
      </c>
      <c r="B10" s="127" t="s">
        <v>1507</v>
      </c>
      <c r="C10" s="34">
        <v>22</v>
      </c>
    </row>
    <row r="11" spans="1:3" ht="15">
      <c r="A11" s="128" t="s">
        <v>1508</v>
      </c>
      <c r="B11" s="127" t="s">
        <v>1508</v>
      </c>
      <c r="C11" s="34">
        <v>9</v>
      </c>
    </row>
    <row r="12" spans="1:3" ht="15">
      <c r="A12" s="128" t="s">
        <v>1509</v>
      </c>
      <c r="B12" s="127" t="s">
        <v>1509</v>
      </c>
      <c r="C12"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2DF8-4A9C-4638-8D2D-412507FE5EF2}">
  <dimension ref="A1:G18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1531</v>
      </c>
      <c r="B1" s="13" t="s">
        <v>2457</v>
      </c>
      <c r="C1" s="13" t="s">
        <v>2458</v>
      </c>
      <c r="D1" s="13" t="s">
        <v>144</v>
      </c>
      <c r="E1" s="13" t="s">
        <v>2460</v>
      </c>
      <c r="F1" s="13" t="s">
        <v>2461</v>
      </c>
      <c r="G1" s="13" t="s">
        <v>2462</v>
      </c>
    </row>
    <row r="2" spans="1:7" ht="15">
      <c r="A2" s="80" t="s">
        <v>1532</v>
      </c>
      <c r="B2" s="80">
        <v>387</v>
      </c>
      <c r="C2" s="118">
        <v>0.03308257821849889</v>
      </c>
      <c r="D2" s="80" t="s">
        <v>2459</v>
      </c>
      <c r="E2" s="80"/>
      <c r="F2" s="80"/>
      <c r="G2" s="80"/>
    </row>
    <row r="3" spans="1:7" ht="15">
      <c r="A3" s="80" t="s">
        <v>1533</v>
      </c>
      <c r="B3" s="80">
        <v>550</v>
      </c>
      <c r="C3" s="118">
        <v>0.04701658403145837</v>
      </c>
      <c r="D3" s="80" t="s">
        <v>2459</v>
      </c>
      <c r="E3" s="80"/>
      <c r="F3" s="80"/>
      <c r="G3" s="80"/>
    </row>
    <row r="4" spans="1:7" ht="15">
      <c r="A4" s="80" t="s">
        <v>1534</v>
      </c>
      <c r="B4" s="80">
        <v>0</v>
      </c>
      <c r="C4" s="118">
        <v>0</v>
      </c>
      <c r="D4" s="80" t="s">
        <v>2459</v>
      </c>
      <c r="E4" s="80"/>
      <c r="F4" s="80"/>
      <c r="G4" s="80"/>
    </row>
    <row r="5" spans="1:7" ht="15">
      <c r="A5" s="80" t="s">
        <v>1535</v>
      </c>
      <c r="B5" s="80">
        <v>10761</v>
      </c>
      <c r="C5" s="118">
        <v>0.9199008377500428</v>
      </c>
      <c r="D5" s="80" t="s">
        <v>2459</v>
      </c>
      <c r="E5" s="80"/>
      <c r="F5" s="80"/>
      <c r="G5" s="80"/>
    </row>
    <row r="6" spans="1:7" ht="15">
      <c r="A6" s="80" t="s">
        <v>1536</v>
      </c>
      <c r="B6" s="80">
        <v>11698</v>
      </c>
      <c r="C6" s="118">
        <v>1</v>
      </c>
      <c r="D6" s="80" t="s">
        <v>2459</v>
      </c>
      <c r="E6" s="80"/>
      <c r="F6" s="80"/>
      <c r="G6" s="80"/>
    </row>
    <row r="7" spans="1:7" ht="15">
      <c r="A7" s="114" t="s">
        <v>1537</v>
      </c>
      <c r="B7" s="80">
        <v>79</v>
      </c>
      <c r="C7" s="118">
        <v>0.011114039447800997</v>
      </c>
      <c r="D7" s="80" t="s">
        <v>2459</v>
      </c>
      <c r="E7" s="80" t="b">
        <v>0</v>
      </c>
      <c r="F7" s="80" t="b">
        <v>0</v>
      </c>
      <c r="G7" s="80" t="b">
        <v>0</v>
      </c>
    </row>
    <row r="8" spans="1:7" ht="15">
      <c r="A8" s="114" t="s">
        <v>1538</v>
      </c>
      <c r="B8" s="80">
        <v>56</v>
      </c>
      <c r="C8" s="118">
        <v>0.010773816509420123</v>
      </c>
      <c r="D8" s="80" t="s">
        <v>2459</v>
      </c>
      <c r="E8" s="80" t="b">
        <v>0</v>
      </c>
      <c r="F8" s="80" t="b">
        <v>0</v>
      </c>
      <c r="G8" s="80" t="b">
        <v>0</v>
      </c>
    </row>
    <row r="9" spans="1:7" ht="15">
      <c r="A9" s="114" t="s">
        <v>1539</v>
      </c>
      <c r="B9" s="80">
        <v>45</v>
      </c>
      <c r="C9" s="118">
        <v>0.008190019287516464</v>
      </c>
      <c r="D9" s="80" t="s">
        <v>2459</v>
      </c>
      <c r="E9" s="80" t="b">
        <v>1</v>
      </c>
      <c r="F9" s="80" t="b">
        <v>0</v>
      </c>
      <c r="G9" s="80" t="b">
        <v>0</v>
      </c>
    </row>
    <row r="10" spans="1:7" ht="15">
      <c r="A10" s="114" t="s">
        <v>1540</v>
      </c>
      <c r="B10" s="80">
        <v>42</v>
      </c>
      <c r="C10" s="118">
        <v>0.007353397343600212</v>
      </c>
      <c r="D10" s="80" t="s">
        <v>2459</v>
      </c>
      <c r="E10" s="80" t="b">
        <v>0</v>
      </c>
      <c r="F10" s="80" t="b">
        <v>0</v>
      </c>
      <c r="G10" s="80" t="b">
        <v>0</v>
      </c>
    </row>
    <row r="11" spans="1:7" ht="15">
      <c r="A11" s="114" t="s">
        <v>1541</v>
      </c>
      <c r="B11" s="80">
        <v>41</v>
      </c>
      <c r="C11" s="118">
        <v>0.007003171305124192</v>
      </c>
      <c r="D11" s="80" t="s">
        <v>2459</v>
      </c>
      <c r="E11" s="80" t="b">
        <v>0</v>
      </c>
      <c r="F11" s="80" t="b">
        <v>0</v>
      </c>
      <c r="G11" s="80" t="b">
        <v>0</v>
      </c>
    </row>
    <row r="12" spans="1:7" ht="15">
      <c r="A12" s="114" t="s">
        <v>1542</v>
      </c>
      <c r="B12" s="80">
        <v>38</v>
      </c>
      <c r="C12" s="118">
        <v>0.007900014027031886</v>
      </c>
      <c r="D12" s="80" t="s">
        <v>2459</v>
      </c>
      <c r="E12" s="80" t="b">
        <v>0</v>
      </c>
      <c r="F12" s="80" t="b">
        <v>0</v>
      </c>
      <c r="G12" s="80" t="b">
        <v>0</v>
      </c>
    </row>
    <row r="13" spans="1:7" ht="15">
      <c r="A13" s="114" t="s">
        <v>1543</v>
      </c>
      <c r="B13" s="80">
        <v>37</v>
      </c>
      <c r="C13" s="118">
        <v>0.007333425835438103</v>
      </c>
      <c r="D13" s="80" t="s">
        <v>2459</v>
      </c>
      <c r="E13" s="80" t="b">
        <v>0</v>
      </c>
      <c r="F13" s="80" t="b">
        <v>0</v>
      </c>
      <c r="G13" s="80" t="b">
        <v>0</v>
      </c>
    </row>
    <row r="14" spans="1:7" ht="15">
      <c r="A14" s="114" t="s">
        <v>1544</v>
      </c>
      <c r="B14" s="80">
        <v>36</v>
      </c>
      <c r="C14" s="118">
        <v>0.006732335731181334</v>
      </c>
      <c r="D14" s="80" t="s">
        <v>2459</v>
      </c>
      <c r="E14" s="80" t="b">
        <v>0</v>
      </c>
      <c r="F14" s="80" t="b">
        <v>0</v>
      </c>
      <c r="G14" s="80" t="b">
        <v>0</v>
      </c>
    </row>
    <row r="15" spans="1:7" ht="15">
      <c r="A15" s="114" t="s">
        <v>1545</v>
      </c>
      <c r="B15" s="80">
        <v>32</v>
      </c>
      <c r="C15" s="118">
        <v>0.006765993035156329</v>
      </c>
      <c r="D15" s="80" t="s">
        <v>2459</v>
      </c>
      <c r="E15" s="80" t="b">
        <v>0</v>
      </c>
      <c r="F15" s="80" t="b">
        <v>0</v>
      </c>
      <c r="G15" s="80" t="b">
        <v>0</v>
      </c>
    </row>
    <row r="16" spans="1:7" ht="15">
      <c r="A16" s="114" t="s">
        <v>1546</v>
      </c>
      <c r="B16" s="80">
        <v>31</v>
      </c>
      <c r="C16" s="118">
        <v>0.006340050028985399</v>
      </c>
      <c r="D16" s="80" t="s">
        <v>2459</v>
      </c>
      <c r="E16" s="80" t="b">
        <v>0</v>
      </c>
      <c r="F16" s="80" t="b">
        <v>0</v>
      </c>
      <c r="G16" s="80" t="b">
        <v>0</v>
      </c>
    </row>
    <row r="17" spans="1:7" ht="15">
      <c r="A17" s="114" t="s">
        <v>1547</v>
      </c>
      <c r="B17" s="80">
        <v>28</v>
      </c>
      <c r="C17" s="118">
        <v>0.006024513222363638</v>
      </c>
      <c r="D17" s="80" t="s">
        <v>2459</v>
      </c>
      <c r="E17" s="80" t="b">
        <v>0</v>
      </c>
      <c r="F17" s="80" t="b">
        <v>0</v>
      </c>
      <c r="G17" s="80" t="b">
        <v>0</v>
      </c>
    </row>
    <row r="18" spans="1:7" ht="15">
      <c r="A18" s="114" t="s">
        <v>1548</v>
      </c>
      <c r="B18" s="80">
        <v>25</v>
      </c>
      <c r="C18" s="118">
        <v>0.005580904786422785</v>
      </c>
      <c r="D18" s="80" t="s">
        <v>2459</v>
      </c>
      <c r="E18" s="80" t="b">
        <v>0</v>
      </c>
      <c r="F18" s="80" t="b">
        <v>1</v>
      </c>
      <c r="G18" s="80" t="b">
        <v>0</v>
      </c>
    </row>
    <row r="19" spans="1:7" ht="15">
      <c r="A19" s="114" t="s">
        <v>1549</v>
      </c>
      <c r="B19" s="80">
        <v>25</v>
      </c>
      <c r="C19" s="118">
        <v>0.0053790296628246775</v>
      </c>
      <c r="D19" s="80" t="s">
        <v>2459</v>
      </c>
      <c r="E19" s="80" t="b">
        <v>0</v>
      </c>
      <c r="F19" s="80" t="b">
        <v>0</v>
      </c>
      <c r="G19" s="80" t="b">
        <v>0</v>
      </c>
    </row>
    <row r="20" spans="1:7" ht="15">
      <c r="A20" s="114" t="s">
        <v>1550</v>
      </c>
      <c r="B20" s="80">
        <v>25</v>
      </c>
      <c r="C20" s="118">
        <v>0.005690938799806055</v>
      </c>
      <c r="D20" s="80" t="s">
        <v>2459</v>
      </c>
      <c r="E20" s="80" t="b">
        <v>0</v>
      </c>
      <c r="F20" s="80" t="b">
        <v>0</v>
      </c>
      <c r="G20" s="80" t="b">
        <v>0</v>
      </c>
    </row>
    <row r="21" spans="1:7" ht="15">
      <c r="A21" s="114" t="s">
        <v>1551</v>
      </c>
      <c r="B21" s="80">
        <v>25</v>
      </c>
      <c r="C21" s="118">
        <v>0.005197377649363083</v>
      </c>
      <c r="D21" s="80" t="s">
        <v>2459</v>
      </c>
      <c r="E21" s="80" t="b">
        <v>0</v>
      </c>
      <c r="F21" s="80" t="b">
        <v>0</v>
      </c>
      <c r="G21" s="80" t="b">
        <v>0</v>
      </c>
    </row>
    <row r="22" spans="1:7" ht="15">
      <c r="A22" s="114" t="s">
        <v>1552</v>
      </c>
      <c r="B22" s="80">
        <v>24</v>
      </c>
      <c r="C22" s="118">
        <v>0.004908425828891921</v>
      </c>
      <c r="D22" s="80" t="s">
        <v>2459</v>
      </c>
      <c r="E22" s="80" t="b">
        <v>0</v>
      </c>
      <c r="F22" s="80" t="b">
        <v>0</v>
      </c>
      <c r="G22" s="80" t="b">
        <v>0</v>
      </c>
    </row>
    <row r="23" spans="1:7" ht="15">
      <c r="A23" s="114" t="s">
        <v>1553</v>
      </c>
      <c r="B23" s="80">
        <v>24</v>
      </c>
      <c r="C23" s="118">
        <v>0.005074494776367247</v>
      </c>
      <c r="D23" s="80" t="s">
        <v>2459</v>
      </c>
      <c r="E23" s="80" t="b">
        <v>0</v>
      </c>
      <c r="F23" s="80" t="b">
        <v>0</v>
      </c>
      <c r="G23" s="80" t="b">
        <v>0</v>
      </c>
    </row>
    <row r="24" spans="1:7" ht="15">
      <c r="A24" s="114" t="s">
        <v>1554</v>
      </c>
      <c r="B24" s="80">
        <v>23</v>
      </c>
      <c r="C24" s="118">
        <v>0.005134432403508961</v>
      </c>
      <c r="D24" s="80" t="s">
        <v>2459</v>
      </c>
      <c r="E24" s="80" t="b">
        <v>0</v>
      </c>
      <c r="F24" s="80" t="b">
        <v>0</v>
      </c>
      <c r="G24" s="80" t="b">
        <v>0</v>
      </c>
    </row>
    <row r="25" spans="1:7" ht="15">
      <c r="A25" s="114" t="s">
        <v>1555</v>
      </c>
      <c r="B25" s="80">
        <v>23</v>
      </c>
      <c r="C25" s="118">
        <v>0.004863057494018612</v>
      </c>
      <c r="D25" s="80" t="s">
        <v>2459</v>
      </c>
      <c r="E25" s="80" t="b">
        <v>0</v>
      </c>
      <c r="F25" s="80" t="b">
        <v>0</v>
      </c>
      <c r="G25" s="80" t="b">
        <v>0</v>
      </c>
    </row>
    <row r="26" spans="1:7" ht="15">
      <c r="A26" s="114" t="s">
        <v>1556</v>
      </c>
      <c r="B26" s="80">
        <v>23</v>
      </c>
      <c r="C26" s="118">
        <v>0.004948707289798703</v>
      </c>
      <c r="D26" s="80" t="s">
        <v>2459</v>
      </c>
      <c r="E26" s="80" t="b">
        <v>0</v>
      </c>
      <c r="F26" s="80" t="b">
        <v>0</v>
      </c>
      <c r="G26" s="80" t="b">
        <v>0</v>
      </c>
    </row>
    <row r="27" spans="1:7" ht="15">
      <c r="A27" s="114" t="s">
        <v>1557</v>
      </c>
      <c r="B27" s="80">
        <v>22</v>
      </c>
      <c r="C27" s="118">
        <v>0.004733546103285716</v>
      </c>
      <c r="D27" s="80" t="s">
        <v>2459</v>
      </c>
      <c r="E27" s="80" t="b">
        <v>0</v>
      </c>
      <c r="F27" s="80" t="b">
        <v>0</v>
      </c>
      <c r="G27" s="80" t="b">
        <v>0</v>
      </c>
    </row>
    <row r="28" spans="1:7" ht="15">
      <c r="A28" s="114" t="s">
        <v>1558</v>
      </c>
      <c r="B28" s="80">
        <v>21</v>
      </c>
      <c r="C28" s="118">
        <v>0.00487878431159722</v>
      </c>
      <c r="D28" s="80" t="s">
        <v>2459</v>
      </c>
      <c r="E28" s="80" t="b">
        <v>0</v>
      </c>
      <c r="F28" s="80" t="b">
        <v>0</v>
      </c>
      <c r="G28" s="80" t="b">
        <v>0</v>
      </c>
    </row>
    <row r="29" spans="1:7" ht="15">
      <c r="A29" s="114" t="s">
        <v>1559</v>
      </c>
      <c r="B29" s="80">
        <v>21</v>
      </c>
      <c r="C29" s="118">
        <v>0.004365797225464989</v>
      </c>
      <c r="D29" s="80" t="s">
        <v>2459</v>
      </c>
      <c r="E29" s="80" t="b">
        <v>0</v>
      </c>
      <c r="F29" s="80" t="b">
        <v>0</v>
      </c>
      <c r="G29" s="80" t="b">
        <v>0</v>
      </c>
    </row>
    <row r="30" spans="1:7" ht="15">
      <c r="A30" s="114" t="s">
        <v>1560</v>
      </c>
      <c r="B30" s="80">
        <v>21</v>
      </c>
      <c r="C30" s="118">
        <v>0.004600816045632639</v>
      </c>
      <c r="D30" s="80" t="s">
        <v>2459</v>
      </c>
      <c r="E30" s="80" t="b">
        <v>0</v>
      </c>
      <c r="F30" s="80" t="b">
        <v>1</v>
      </c>
      <c r="G30" s="80" t="b">
        <v>0</v>
      </c>
    </row>
    <row r="31" spans="1:7" ht="15">
      <c r="A31" s="114" t="s">
        <v>1561</v>
      </c>
      <c r="B31" s="80">
        <v>21</v>
      </c>
      <c r="C31" s="118">
        <v>0.004780388591837086</v>
      </c>
      <c r="D31" s="80" t="s">
        <v>2459</v>
      </c>
      <c r="E31" s="80" t="b">
        <v>0</v>
      </c>
      <c r="F31" s="80" t="b">
        <v>0</v>
      </c>
      <c r="G31" s="80" t="b">
        <v>0</v>
      </c>
    </row>
    <row r="32" spans="1:7" ht="15">
      <c r="A32" s="114" t="s">
        <v>1562</v>
      </c>
      <c r="B32" s="80">
        <v>20</v>
      </c>
      <c r="C32" s="118">
        <v>0.004854244287417857</v>
      </c>
      <c r="D32" s="80" t="s">
        <v>2459</v>
      </c>
      <c r="E32" s="80" t="b">
        <v>0</v>
      </c>
      <c r="F32" s="80" t="b">
        <v>0</v>
      </c>
      <c r="G32" s="80" t="b">
        <v>0</v>
      </c>
    </row>
    <row r="33" spans="1:7" ht="15">
      <c r="A33" s="114" t="s">
        <v>1563</v>
      </c>
      <c r="B33" s="80">
        <v>19</v>
      </c>
      <c r="C33" s="118">
        <v>0.004414138186683199</v>
      </c>
      <c r="D33" s="80" t="s">
        <v>2459</v>
      </c>
      <c r="E33" s="80" t="b">
        <v>0</v>
      </c>
      <c r="F33" s="80" t="b">
        <v>0</v>
      </c>
      <c r="G33" s="80" t="b">
        <v>0</v>
      </c>
    </row>
    <row r="34" spans="1:7" ht="15">
      <c r="A34" s="114" t="s">
        <v>1564</v>
      </c>
      <c r="B34" s="80">
        <v>19</v>
      </c>
      <c r="C34" s="118">
        <v>0.004241487637681316</v>
      </c>
      <c r="D34" s="80" t="s">
        <v>2459</v>
      </c>
      <c r="E34" s="80" t="b">
        <v>0</v>
      </c>
      <c r="F34" s="80" t="b">
        <v>0</v>
      </c>
      <c r="G34" s="80" t="b">
        <v>0</v>
      </c>
    </row>
    <row r="35" spans="1:7" ht="15">
      <c r="A35" s="114" t="s">
        <v>1565</v>
      </c>
      <c r="B35" s="80">
        <v>19</v>
      </c>
      <c r="C35" s="118">
        <v>0.004162643088905721</v>
      </c>
      <c r="D35" s="80" t="s">
        <v>2459</v>
      </c>
      <c r="E35" s="80" t="b">
        <v>0</v>
      </c>
      <c r="F35" s="80" t="b">
        <v>0</v>
      </c>
      <c r="G35" s="80" t="b">
        <v>0</v>
      </c>
    </row>
    <row r="36" spans="1:7" ht="15">
      <c r="A36" s="114" t="s">
        <v>1566</v>
      </c>
      <c r="B36" s="80">
        <v>19</v>
      </c>
      <c r="C36" s="118">
        <v>0.004973438407689207</v>
      </c>
      <c r="D36" s="80" t="s">
        <v>2459</v>
      </c>
      <c r="E36" s="80" t="b">
        <v>0</v>
      </c>
      <c r="F36" s="80" t="b">
        <v>0</v>
      </c>
      <c r="G36" s="80" t="b">
        <v>0</v>
      </c>
    </row>
    <row r="37" spans="1:7" ht="15">
      <c r="A37" s="114" t="s">
        <v>1567</v>
      </c>
      <c r="B37" s="80">
        <v>18</v>
      </c>
      <c r="C37" s="118">
        <v>0.004181815124226188</v>
      </c>
      <c r="D37" s="80" t="s">
        <v>2459</v>
      </c>
      <c r="E37" s="80" t="b">
        <v>0</v>
      </c>
      <c r="F37" s="80" t="b">
        <v>0</v>
      </c>
      <c r="G37" s="80" t="b">
        <v>0</v>
      </c>
    </row>
    <row r="38" spans="1:7" ht="15">
      <c r="A38" s="114" t="s">
        <v>1568</v>
      </c>
      <c r="B38" s="80">
        <v>17</v>
      </c>
      <c r="C38" s="118">
        <v>0.003869838383868117</v>
      </c>
      <c r="D38" s="80" t="s">
        <v>2459</v>
      </c>
      <c r="E38" s="80" t="b">
        <v>0</v>
      </c>
      <c r="F38" s="80" t="b">
        <v>0</v>
      </c>
      <c r="G38" s="80" t="b">
        <v>0</v>
      </c>
    </row>
    <row r="39" spans="1:7" ht="15">
      <c r="A39" s="114" t="s">
        <v>1569</v>
      </c>
      <c r="B39" s="80">
        <v>17</v>
      </c>
      <c r="C39" s="118">
        <v>0.003869838383868117</v>
      </c>
      <c r="D39" s="80" t="s">
        <v>2459</v>
      </c>
      <c r="E39" s="80" t="b">
        <v>0</v>
      </c>
      <c r="F39" s="80" t="b">
        <v>0</v>
      </c>
      <c r="G39" s="80" t="b">
        <v>0</v>
      </c>
    </row>
    <row r="40" spans="1:7" ht="15">
      <c r="A40" s="114" t="s">
        <v>1570</v>
      </c>
      <c r="B40" s="80">
        <v>17</v>
      </c>
      <c r="C40" s="118">
        <v>0.004126107644305178</v>
      </c>
      <c r="D40" s="80" t="s">
        <v>2459</v>
      </c>
      <c r="E40" s="80" t="b">
        <v>0</v>
      </c>
      <c r="F40" s="80" t="b">
        <v>0</v>
      </c>
      <c r="G40" s="80" t="b">
        <v>0</v>
      </c>
    </row>
    <row r="41" spans="1:7" ht="15">
      <c r="A41" s="114" t="s">
        <v>1571</v>
      </c>
      <c r="B41" s="80">
        <v>17</v>
      </c>
      <c r="C41" s="118">
        <v>0.003949492061769177</v>
      </c>
      <c r="D41" s="80" t="s">
        <v>2459</v>
      </c>
      <c r="E41" s="80" t="b">
        <v>0</v>
      </c>
      <c r="F41" s="80" t="b">
        <v>0</v>
      </c>
      <c r="G41" s="80" t="b">
        <v>0</v>
      </c>
    </row>
    <row r="42" spans="1:7" ht="15">
      <c r="A42" s="114" t="s">
        <v>1572</v>
      </c>
      <c r="B42" s="80">
        <v>17</v>
      </c>
      <c r="C42" s="118">
        <v>0.004126107644305178</v>
      </c>
      <c r="D42" s="80" t="s">
        <v>2459</v>
      </c>
      <c r="E42" s="80" t="b">
        <v>0</v>
      </c>
      <c r="F42" s="80" t="b">
        <v>0</v>
      </c>
      <c r="G42" s="80" t="b">
        <v>0</v>
      </c>
    </row>
    <row r="43" spans="1:7" ht="15">
      <c r="A43" s="114" t="s">
        <v>1573</v>
      </c>
      <c r="B43" s="80">
        <v>17</v>
      </c>
      <c r="C43" s="118">
        <v>0.003869838383868117</v>
      </c>
      <c r="D43" s="80" t="s">
        <v>2459</v>
      </c>
      <c r="E43" s="80" t="b">
        <v>1</v>
      </c>
      <c r="F43" s="80" t="b">
        <v>0</v>
      </c>
      <c r="G43" s="80" t="b">
        <v>0</v>
      </c>
    </row>
    <row r="44" spans="1:7" ht="15">
      <c r="A44" s="114" t="s">
        <v>1574</v>
      </c>
      <c r="B44" s="80">
        <v>17</v>
      </c>
      <c r="C44" s="118">
        <v>0.004126107644305178</v>
      </c>
      <c r="D44" s="80" t="s">
        <v>2459</v>
      </c>
      <c r="E44" s="80" t="b">
        <v>0</v>
      </c>
      <c r="F44" s="80" t="b">
        <v>1</v>
      </c>
      <c r="G44" s="80" t="b">
        <v>0</v>
      </c>
    </row>
    <row r="45" spans="1:7" ht="15">
      <c r="A45" s="114" t="s">
        <v>1575</v>
      </c>
      <c r="B45" s="80">
        <v>17</v>
      </c>
      <c r="C45" s="118">
        <v>0.004034643315098588</v>
      </c>
      <c r="D45" s="80" t="s">
        <v>2459</v>
      </c>
      <c r="E45" s="80" t="b">
        <v>0</v>
      </c>
      <c r="F45" s="80" t="b">
        <v>0</v>
      </c>
      <c r="G45" s="80" t="b">
        <v>0</v>
      </c>
    </row>
    <row r="46" spans="1:7" ht="15">
      <c r="A46" s="114" t="s">
        <v>1576</v>
      </c>
      <c r="B46" s="80">
        <v>16</v>
      </c>
      <c r="C46" s="118">
        <v>0.0037973113553869064</v>
      </c>
      <c r="D46" s="80" t="s">
        <v>2459</v>
      </c>
      <c r="E46" s="80" t="b">
        <v>1</v>
      </c>
      <c r="F46" s="80" t="b">
        <v>0</v>
      </c>
      <c r="G46" s="80" t="b">
        <v>0</v>
      </c>
    </row>
    <row r="47" spans="1:7" ht="15">
      <c r="A47" s="114" t="s">
        <v>1577</v>
      </c>
      <c r="B47" s="80">
        <v>16</v>
      </c>
      <c r="C47" s="118">
        <v>0.003717168999312167</v>
      </c>
      <c r="D47" s="80" t="s">
        <v>2459</v>
      </c>
      <c r="E47" s="80" t="b">
        <v>0</v>
      </c>
      <c r="F47" s="80" t="b">
        <v>0</v>
      </c>
      <c r="G47" s="80" t="b">
        <v>0</v>
      </c>
    </row>
    <row r="48" spans="1:7" ht="15">
      <c r="A48" s="114" t="s">
        <v>1578</v>
      </c>
      <c r="B48" s="80">
        <v>16</v>
      </c>
      <c r="C48" s="118">
        <v>0.004188158659106701</v>
      </c>
      <c r="D48" s="80" t="s">
        <v>2459</v>
      </c>
      <c r="E48" s="80" t="b">
        <v>0</v>
      </c>
      <c r="F48" s="80" t="b">
        <v>0</v>
      </c>
      <c r="G48" s="80" t="b">
        <v>0</v>
      </c>
    </row>
    <row r="49" spans="1:7" ht="15">
      <c r="A49" s="114" t="s">
        <v>1579</v>
      </c>
      <c r="B49" s="80">
        <v>15</v>
      </c>
      <c r="C49" s="118">
        <v>0.0036406832155633922</v>
      </c>
      <c r="D49" s="80" t="s">
        <v>2459</v>
      </c>
      <c r="E49" s="80" t="b">
        <v>0</v>
      </c>
      <c r="F49" s="80" t="b">
        <v>0</v>
      </c>
      <c r="G49" s="80" t="b">
        <v>0</v>
      </c>
    </row>
    <row r="50" spans="1:7" ht="15">
      <c r="A50" s="114" t="s">
        <v>1580</v>
      </c>
      <c r="B50" s="80">
        <v>15</v>
      </c>
      <c r="C50" s="118">
        <v>0.0034848459368551567</v>
      </c>
      <c r="D50" s="80" t="s">
        <v>2459</v>
      </c>
      <c r="E50" s="80" t="b">
        <v>1</v>
      </c>
      <c r="F50" s="80" t="b">
        <v>0</v>
      </c>
      <c r="G50" s="80" t="b">
        <v>0</v>
      </c>
    </row>
    <row r="51" spans="1:7" ht="15">
      <c r="A51" s="114" t="s">
        <v>1581</v>
      </c>
      <c r="B51" s="80">
        <v>15</v>
      </c>
      <c r="C51" s="118">
        <v>0.004482689489192262</v>
      </c>
      <c r="D51" s="80" t="s">
        <v>2459</v>
      </c>
      <c r="E51" s="80" t="b">
        <v>0</v>
      </c>
      <c r="F51" s="80" t="b">
        <v>0</v>
      </c>
      <c r="G51" s="80" t="b">
        <v>0</v>
      </c>
    </row>
    <row r="52" spans="1:7" ht="15">
      <c r="A52" s="114" t="s">
        <v>1582</v>
      </c>
      <c r="B52" s="80">
        <v>14</v>
      </c>
      <c r="C52" s="118">
        <v>0.003567765274024422</v>
      </c>
      <c r="D52" s="80" t="s">
        <v>2459</v>
      </c>
      <c r="E52" s="80" t="b">
        <v>0</v>
      </c>
      <c r="F52" s="80" t="b">
        <v>0</v>
      </c>
      <c r="G52" s="80" t="b">
        <v>0</v>
      </c>
    </row>
    <row r="53" spans="1:7" ht="15">
      <c r="A53" s="114" t="s">
        <v>1583</v>
      </c>
      <c r="B53" s="80">
        <v>14</v>
      </c>
      <c r="C53" s="118">
        <v>0.0033226474359635432</v>
      </c>
      <c r="D53" s="80" t="s">
        <v>2459</v>
      </c>
      <c r="E53" s="80" t="b">
        <v>0</v>
      </c>
      <c r="F53" s="80" t="b">
        <v>0</v>
      </c>
      <c r="G53" s="80" t="b">
        <v>0</v>
      </c>
    </row>
    <row r="54" spans="1:7" ht="15">
      <c r="A54" s="114" t="s">
        <v>1584</v>
      </c>
      <c r="B54" s="80">
        <v>13</v>
      </c>
      <c r="C54" s="118">
        <v>0.003402878910524194</v>
      </c>
      <c r="D54" s="80" t="s">
        <v>2459</v>
      </c>
      <c r="E54" s="80" t="b">
        <v>0</v>
      </c>
      <c r="F54" s="80" t="b">
        <v>0</v>
      </c>
      <c r="G54" s="80" t="b">
        <v>0</v>
      </c>
    </row>
    <row r="55" spans="1:7" ht="15">
      <c r="A55" s="114" t="s">
        <v>1585</v>
      </c>
      <c r="B55" s="80">
        <v>13</v>
      </c>
      <c r="C55" s="118">
        <v>0.0031552587868216068</v>
      </c>
      <c r="D55" s="80" t="s">
        <v>2459</v>
      </c>
      <c r="E55" s="80" t="b">
        <v>0</v>
      </c>
      <c r="F55" s="80" t="b">
        <v>0</v>
      </c>
      <c r="G55" s="80" t="b">
        <v>0</v>
      </c>
    </row>
    <row r="56" spans="1:7" ht="15">
      <c r="A56" s="114" t="s">
        <v>1586</v>
      </c>
      <c r="B56" s="80">
        <v>13</v>
      </c>
      <c r="C56" s="118">
        <v>0.003312924897308392</v>
      </c>
      <c r="D56" s="80" t="s">
        <v>2459</v>
      </c>
      <c r="E56" s="80" t="b">
        <v>0</v>
      </c>
      <c r="F56" s="80" t="b">
        <v>0</v>
      </c>
      <c r="G56" s="80" t="b">
        <v>0</v>
      </c>
    </row>
    <row r="57" spans="1:7" ht="15">
      <c r="A57" s="114" t="s">
        <v>1587</v>
      </c>
      <c r="B57" s="80">
        <v>13</v>
      </c>
      <c r="C57" s="118">
        <v>0.003230803317308025</v>
      </c>
      <c r="D57" s="80" t="s">
        <v>2459</v>
      </c>
      <c r="E57" s="80" t="b">
        <v>0</v>
      </c>
      <c r="F57" s="80" t="b">
        <v>0</v>
      </c>
      <c r="G57" s="80" t="b">
        <v>0</v>
      </c>
    </row>
    <row r="58" spans="1:7" ht="15">
      <c r="A58" s="114" t="s">
        <v>1588</v>
      </c>
      <c r="B58" s="80">
        <v>13</v>
      </c>
      <c r="C58" s="118">
        <v>0.003230803317308025</v>
      </c>
      <c r="D58" s="80" t="s">
        <v>2459</v>
      </c>
      <c r="E58" s="80" t="b">
        <v>0</v>
      </c>
      <c r="F58" s="80" t="b">
        <v>0</v>
      </c>
      <c r="G58" s="80" t="b">
        <v>0</v>
      </c>
    </row>
    <row r="59" spans="1:7" ht="15">
      <c r="A59" s="114" t="s">
        <v>1589</v>
      </c>
      <c r="B59" s="80">
        <v>13</v>
      </c>
      <c r="C59" s="118">
        <v>0.003312924897308392</v>
      </c>
      <c r="D59" s="80" t="s">
        <v>2459</v>
      </c>
      <c r="E59" s="80" t="b">
        <v>0</v>
      </c>
      <c r="F59" s="80" t="b">
        <v>0</v>
      </c>
      <c r="G59" s="80" t="b">
        <v>0</v>
      </c>
    </row>
    <row r="60" spans="1:7" ht="15">
      <c r="A60" s="114" t="s">
        <v>1590</v>
      </c>
      <c r="B60" s="80">
        <v>13</v>
      </c>
      <c r="C60" s="118">
        <v>0.003402878910524194</v>
      </c>
      <c r="D60" s="80" t="s">
        <v>2459</v>
      </c>
      <c r="E60" s="80" t="b">
        <v>0</v>
      </c>
      <c r="F60" s="80" t="b">
        <v>0</v>
      </c>
      <c r="G60" s="80" t="b">
        <v>0</v>
      </c>
    </row>
    <row r="61" spans="1:7" ht="15">
      <c r="A61" s="114" t="s">
        <v>1591</v>
      </c>
      <c r="B61" s="80">
        <v>13</v>
      </c>
      <c r="C61" s="118">
        <v>0.003502318458716901</v>
      </c>
      <c r="D61" s="80" t="s">
        <v>2459</v>
      </c>
      <c r="E61" s="80" t="b">
        <v>0</v>
      </c>
      <c r="F61" s="80" t="b">
        <v>0</v>
      </c>
      <c r="G61" s="80" t="b">
        <v>0</v>
      </c>
    </row>
    <row r="62" spans="1:7" ht="15">
      <c r="A62" s="114" t="s">
        <v>1592</v>
      </c>
      <c r="B62" s="80">
        <v>13</v>
      </c>
      <c r="C62" s="118">
        <v>0.0038849975572999604</v>
      </c>
      <c r="D62" s="80" t="s">
        <v>2459</v>
      </c>
      <c r="E62" s="80" t="b">
        <v>0</v>
      </c>
      <c r="F62" s="80" t="b">
        <v>0</v>
      </c>
      <c r="G62" s="80" t="b">
        <v>0</v>
      </c>
    </row>
    <row r="63" spans="1:7" ht="15">
      <c r="A63" s="114" t="s">
        <v>1593</v>
      </c>
      <c r="B63" s="80">
        <v>13</v>
      </c>
      <c r="C63" s="118">
        <v>0.0031552587868216068</v>
      </c>
      <c r="D63" s="80" t="s">
        <v>2459</v>
      </c>
      <c r="E63" s="80" t="b">
        <v>0</v>
      </c>
      <c r="F63" s="80" t="b">
        <v>0</v>
      </c>
      <c r="G63" s="80" t="b">
        <v>0</v>
      </c>
    </row>
    <row r="64" spans="1:7" ht="15">
      <c r="A64" s="114" t="s">
        <v>1594</v>
      </c>
      <c r="B64" s="80">
        <v>12</v>
      </c>
      <c r="C64" s="118">
        <v>0.0031411189943300255</v>
      </c>
      <c r="D64" s="80" t="s">
        <v>2459</v>
      </c>
      <c r="E64" s="80" t="b">
        <v>0</v>
      </c>
      <c r="F64" s="80" t="b">
        <v>0</v>
      </c>
      <c r="G64" s="80" t="b">
        <v>0</v>
      </c>
    </row>
    <row r="65" spans="1:7" ht="15">
      <c r="A65" s="114" t="s">
        <v>1595</v>
      </c>
      <c r="B65" s="80">
        <v>12</v>
      </c>
      <c r="C65" s="118">
        <v>0.002982279985207408</v>
      </c>
      <c r="D65" s="80" t="s">
        <v>2459</v>
      </c>
      <c r="E65" s="80" t="b">
        <v>0</v>
      </c>
      <c r="F65" s="80" t="b">
        <v>0</v>
      </c>
      <c r="G65" s="80" t="b">
        <v>0</v>
      </c>
    </row>
    <row r="66" spans="1:7" ht="15">
      <c r="A66" s="114" t="s">
        <v>1596</v>
      </c>
      <c r="B66" s="80">
        <v>12</v>
      </c>
      <c r="C66" s="118">
        <v>0.002982279985207408</v>
      </c>
      <c r="D66" s="80" t="s">
        <v>2459</v>
      </c>
      <c r="E66" s="80" t="b">
        <v>0</v>
      </c>
      <c r="F66" s="80" t="b">
        <v>0</v>
      </c>
      <c r="G66" s="80" t="b">
        <v>0</v>
      </c>
    </row>
    <row r="67" spans="1:7" ht="15">
      <c r="A67" s="114" t="s">
        <v>1597</v>
      </c>
      <c r="B67" s="80">
        <v>12</v>
      </c>
      <c r="C67" s="118">
        <v>0.003058084520592362</v>
      </c>
      <c r="D67" s="80" t="s">
        <v>2459</v>
      </c>
      <c r="E67" s="80" t="b">
        <v>0</v>
      </c>
      <c r="F67" s="80" t="b">
        <v>0</v>
      </c>
      <c r="G67" s="80" t="b">
        <v>0</v>
      </c>
    </row>
    <row r="68" spans="1:7" ht="15">
      <c r="A68" s="114" t="s">
        <v>1598</v>
      </c>
      <c r="B68" s="80">
        <v>12</v>
      </c>
      <c r="C68" s="118">
        <v>0.002982279985207408</v>
      </c>
      <c r="D68" s="80" t="s">
        <v>2459</v>
      </c>
      <c r="E68" s="80" t="b">
        <v>0</v>
      </c>
      <c r="F68" s="80" t="b">
        <v>0</v>
      </c>
      <c r="G68" s="80" t="b">
        <v>0</v>
      </c>
    </row>
    <row r="69" spans="1:7" ht="15">
      <c r="A69" s="114" t="s">
        <v>1599</v>
      </c>
      <c r="B69" s="80">
        <v>12</v>
      </c>
      <c r="C69" s="118">
        <v>0.002982279985207408</v>
      </c>
      <c r="D69" s="80" t="s">
        <v>2459</v>
      </c>
      <c r="E69" s="80" t="b">
        <v>0</v>
      </c>
      <c r="F69" s="80" t="b">
        <v>0</v>
      </c>
      <c r="G69" s="80" t="b">
        <v>0</v>
      </c>
    </row>
    <row r="70" spans="1:7" ht="15">
      <c r="A70" s="114" t="s">
        <v>1600</v>
      </c>
      <c r="B70" s="80">
        <v>12</v>
      </c>
      <c r="C70" s="118">
        <v>0.003058084520592362</v>
      </c>
      <c r="D70" s="80" t="s">
        <v>2459</v>
      </c>
      <c r="E70" s="80" t="b">
        <v>0</v>
      </c>
      <c r="F70" s="80" t="b">
        <v>0</v>
      </c>
      <c r="G70" s="80" t="b">
        <v>0</v>
      </c>
    </row>
    <row r="71" spans="1:7" ht="15">
      <c r="A71" s="114" t="s">
        <v>1601</v>
      </c>
      <c r="B71" s="80">
        <v>12</v>
      </c>
      <c r="C71" s="118">
        <v>0.003232909346507909</v>
      </c>
      <c r="D71" s="80" t="s">
        <v>2459</v>
      </c>
      <c r="E71" s="80" t="b">
        <v>0</v>
      </c>
      <c r="F71" s="80" t="b">
        <v>0</v>
      </c>
      <c r="G71" s="80" t="b">
        <v>0</v>
      </c>
    </row>
    <row r="72" spans="1:7" ht="15">
      <c r="A72" s="114" t="s">
        <v>1602</v>
      </c>
      <c r="B72" s="80">
        <v>12</v>
      </c>
      <c r="C72" s="118">
        <v>0.0035861515913538093</v>
      </c>
      <c r="D72" s="80" t="s">
        <v>2459</v>
      </c>
      <c r="E72" s="80" t="b">
        <v>0</v>
      </c>
      <c r="F72" s="80" t="b">
        <v>0</v>
      </c>
      <c r="G72" s="80" t="b">
        <v>0</v>
      </c>
    </row>
    <row r="73" spans="1:7" ht="15">
      <c r="A73" s="114" t="s">
        <v>1603</v>
      </c>
      <c r="B73" s="80">
        <v>12</v>
      </c>
      <c r="C73" s="118">
        <v>0.003451855122686581</v>
      </c>
      <c r="D73" s="80" t="s">
        <v>2459</v>
      </c>
      <c r="E73" s="80" t="b">
        <v>0</v>
      </c>
      <c r="F73" s="80" t="b">
        <v>1</v>
      </c>
      <c r="G73" s="80" t="b">
        <v>0</v>
      </c>
    </row>
    <row r="74" spans="1:7" ht="15">
      <c r="A74" s="114" t="s">
        <v>1604</v>
      </c>
      <c r="B74" s="80">
        <v>11</v>
      </c>
      <c r="C74" s="118">
        <v>0.002803244143876332</v>
      </c>
      <c r="D74" s="80" t="s">
        <v>2459</v>
      </c>
      <c r="E74" s="80" t="b">
        <v>0</v>
      </c>
      <c r="F74" s="80" t="b">
        <v>0</v>
      </c>
      <c r="G74" s="80" t="b">
        <v>0</v>
      </c>
    </row>
    <row r="75" spans="1:7" ht="15">
      <c r="A75" s="114" t="s">
        <v>1605</v>
      </c>
      <c r="B75" s="80">
        <v>11</v>
      </c>
      <c r="C75" s="118">
        <v>0.0028793590781358565</v>
      </c>
      <c r="D75" s="80" t="s">
        <v>2459</v>
      </c>
      <c r="E75" s="80" t="b">
        <v>0</v>
      </c>
      <c r="F75" s="80" t="b">
        <v>0</v>
      </c>
      <c r="G75" s="80" t="b">
        <v>0</v>
      </c>
    </row>
    <row r="76" spans="1:7" ht="15">
      <c r="A76" s="114" t="s">
        <v>1606</v>
      </c>
      <c r="B76" s="80">
        <v>11</v>
      </c>
      <c r="C76" s="118">
        <v>0.0028793590781358565</v>
      </c>
      <c r="D76" s="80" t="s">
        <v>2459</v>
      </c>
      <c r="E76" s="80" t="b">
        <v>0</v>
      </c>
      <c r="F76" s="80" t="b">
        <v>0</v>
      </c>
      <c r="G76" s="80" t="b">
        <v>0</v>
      </c>
    </row>
    <row r="77" spans="1:7" ht="15">
      <c r="A77" s="114" t="s">
        <v>1607</v>
      </c>
      <c r="B77" s="80">
        <v>11</v>
      </c>
      <c r="C77" s="118">
        <v>0.0028793590781358565</v>
      </c>
      <c r="D77" s="80" t="s">
        <v>2459</v>
      </c>
      <c r="E77" s="80" t="b">
        <v>0</v>
      </c>
      <c r="F77" s="80" t="b">
        <v>0</v>
      </c>
      <c r="G77" s="80" t="b">
        <v>0</v>
      </c>
    </row>
    <row r="78" spans="1:7" ht="15">
      <c r="A78" s="114" t="s">
        <v>1608</v>
      </c>
      <c r="B78" s="80">
        <v>11</v>
      </c>
      <c r="C78" s="118">
        <v>0.002803244143876332</v>
      </c>
      <c r="D78" s="80" t="s">
        <v>2459</v>
      </c>
      <c r="E78" s="80" t="b">
        <v>0</v>
      </c>
      <c r="F78" s="80" t="b">
        <v>0</v>
      </c>
      <c r="G78" s="80" t="b">
        <v>0</v>
      </c>
    </row>
    <row r="79" spans="1:7" ht="15">
      <c r="A79" s="114" t="s">
        <v>1609</v>
      </c>
      <c r="B79" s="80">
        <v>11</v>
      </c>
      <c r="C79" s="118">
        <v>0.0028793590781358565</v>
      </c>
      <c r="D79" s="80" t="s">
        <v>2459</v>
      </c>
      <c r="E79" s="80" t="b">
        <v>0</v>
      </c>
      <c r="F79" s="80" t="b">
        <v>0</v>
      </c>
      <c r="G79" s="80" t="b">
        <v>0</v>
      </c>
    </row>
    <row r="80" spans="1:7" ht="15">
      <c r="A80" s="114" t="s">
        <v>1610</v>
      </c>
      <c r="B80" s="80">
        <v>11</v>
      </c>
      <c r="C80" s="118">
        <v>0.002803244143876332</v>
      </c>
      <c r="D80" s="80" t="s">
        <v>2459</v>
      </c>
      <c r="E80" s="80" t="b">
        <v>0</v>
      </c>
      <c r="F80" s="80" t="b">
        <v>0</v>
      </c>
      <c r="G80" s="80" t="b">
        <v>0</v>
      </c>
    </row>
    <row r="81" spans="1:7" ht="15">
      <c r="A81" s="114" t="s">
        <v>1611</v>
      </c>
      <c r="B81" s="80">
        <v>11</v>
      </c>
      <c r="C81" s="118">
        <v>0.0029635002342989166</v>
      </c>
      <c r="D81" s="80" t="s">
        <v>2459</v>
      </c>
      <c r="E81" s="80" t="b">
        <v>0</v>
      </c>
      <c r="F81" s="80" t="b">
        <v>0</v>
      </c>
      <c r="G81" s="80" t="b">
        <v>0</v>
      </c>
    </row>
    <row r="82" spans="1:7" ht="15">
      <c r="A82" s="114" t="s">
        <v>1612</v>
      </c>
      <c r="B82" s="80">
        <v>11</v>
      </c>
      <c r="C82" s="118">
        <v>0.0029635002342989166</v>
      </c>
      <c r="D82" s="80" t="s">
        <v>2459</v>
      </c>
      <c r="E82" s="80" t="b">
        <v>0</v>
      </c>
      <c r="F82" s="80" t="b">
        <v>0</v>
      </c>
      <c r="G82" s="80" t="b">
        <v>0</v>
      </c>
    </row>
    <row r="83" spans="1:7" ht="15">
      <c r="A83" s="114" t="s">
        <v>1613</v>
      </c>
      <c r="B83" s="80">
        <v>11</v>
      </c>
      <c r="C83" s="118">
        <v>0.002803244143876332</v>
      </c>
      <c r="D83" s="80" t="s">
        <v>2459</v>
      </c>
      <c r="E83" s="80" t="b">
        <v>0</v>
      </c>
      <c r="F83" s="80" t="b">
        <v>0</v>
      </c>
      <c r="G83" s="80" t="b">
        <v>0</v>
      </c>
    </row>
    <row r="84" spans="1:7" ht="15">
      <c r="A84" s="114" t="s">
        <v>1614</v>
      </c>
      <c r="B84" s="80">
        <v>11</v>
      </c>
      <c r="C84" s="118">
        <v>0.0029635002342989166</v>
      </c>
      <c r="D84" s="80" t="s">
        <v>2459</v>
      </c>
      <c r="E84" s="80" t="b">
        <v>0</v>
      </c>
      <c r="F84" s="80" t="b">
        <v>0</v>
      </c>
      <c r="G84" s="80" t="b">
        <v>0</v>
      </c>
    </row>
    <row r="85" spans="1:7" ht="15">
      <c r="A85" s="114" t="s">
        <v>1615</v>
      </c>
      <c r="B85" s="80">
        <v>11</v>
      </c>
      <c r="C85" s="118">
        <v>0.0029635002342989166</v>
      </c>
      <c r="D85" s="80" t="s">
        <v>2459</v>
      </c>
      <c r="E85" s="80" t="b">
        <v>0</v>
      </c>
      <c r="F85" s="80" t="b">
        <v>0</v>
      </c>
      <c r="G85" s="80" t="b">
        <v>0</v>
      </c>
    </row>
    <row r="86" spans="1:7" ht="15">
      <c r="A86" s="114" t="s">
        <v>1616</v>
      </c>
      <c r="B86" s="80">
        <v>11</v>
      </c>
      <c r="C86" s="118">
        <v>0.0028793590781358565</v>
      </c>
      <c r="D86" s="80" t="s">
        <v>2459</v>
      </c>
      <c r="E86" s="80" t="b">
        <v>0</v>
      </c>
      <c r="F86" s="80" t="b">
        <v>0</v>
      </c>
      <c r="G86" s="80" t="b">
        <v>0</v>
      </c>
    </row>
    <row r="87" spans="1:7" ht="15">
      <c r="A87" s="114" t="s">
        <v>1617</v>
      </c>
      <c r="B87" s="80">
        <v>11</v>
      </c>
      <c r="C87" s="118">
        <v>0.0030575620442155325</v>
      </c>
      <c r="D87" s="80" t="s">
        <v>2459</v>
      </c>
      <c r="E87" s="80" t="b">
        <v>0</v>
      </c>
      <c r="F87" s="80" t="b">
        <v>0</v>
      </c>
      <c r="G87" s="80" t="b">
        <v>0</v>
      </c>
    </row>
    <row r="88" spans="1:7" ht="15">
      <c r="A88" s="114" t="s">
        <v>1618</v>
      </c>
      <c r="B88" s="80">
        <v>10</v>
      </c>
      <c r="C88" s="118">
        <v>0.002617599161941688</v>
      </c>
      <c r="D88" s="80" t="s">
        <v>2459</v>
      </c>
      <c r="E88" s="80" t="b">
        <v>0</v>
      </c>
      <c r="F88" s="80" t="b">
        <v>0</v>
      </c>
      <c r="G88" s="80" t="b">
        <v>0</v>
      </c>
    </row>
    <row r="89" spans="1:7" ht="15">
      <c r="A89" s="114" t="s">
        <v>1619</v>
      </c>
      <c r="B89" s="80">
        <v>10</v>
      </c>
      <c r="C89" s="118">
        <v>0.002617599161941688</v>
      </c>
      <c r="D89" s="80" t="s">
        <v>2459</v>
      </c>
      <c r="E89" s="80" t="b">
        <v>1</v>
      </c>
      <c r="F89" s="80" t="b">
        <v>0</v>
      </c>
      <c r="G89" s="80" t="b">
        <v>0</v>
      </c>
    </row>
    <row r="90" spans="1:7" ht="15">
      <c r="A90" s="114" t="s">
        <v>1620</v>
      </c>
      <c r="B90" s="80">
        <v>10</v>
      </c>
      <c r="C90" s="118">
        <v>0.002617599161941688</v>
      </c>
      <c r="D90" s="80" t="s">
        <v>2459</v>
      </c>
      <c r="E90" s="80" t="b">
        <v>0</v>
      </c>
      <c r="F90" s="80" t="b">
        <v>0</v>
      </c>
      <c r="G90" s="80" t="b">
        <v>0</v>
      </c>
    </row>
    <row r="91" spans="1:7" ht="15">
      <c r="A91" s="114" t="s">
        <v>1621</v>
      </c>
      <c r="B91" s="80">
        <v>10</v>
      </c>
      <c r="C91" s="118">
        <v>0.002876545935572151</v>
      </c>
      <c r="D91" s="80" t="s">
        <v>2459</v>
      </c>
      <c r="E91" s="80" t="b">
        <v>0</v>
      </c>
      <c r="F91" s="80" t="b">
        <v>0</v>
      </c>
      <c r="G91" s="80" t="b">
        <v>0</v>
      </c>
    </row>
    <row r="92" spans="1:7" ht="15">
      <c r="A92" s="114" t="s">
        <v>1622</v>
      </c>
      <c r="B92" s="80">
        <v>10</v>
      </c>
      <c r="C92" s="118">
        <v>0.002876545935572151</v>
      </c>
      <c r="D92" s="80" t="s">
        <v>2459</v>
      </c>
      <c r="E92" s="80" t="b">
        <v>0</v>
      </c>
      <c r="F92" s="80" t="b">
        <v>0</v>
      </c>
      <c r="G92" s="80" t="b">
        <v>0</v>
      </c>
    </row>
    <row r="93" spans="1:7" ht="15">
      <c r="A93" s="114" t="s">
        <v>1623</v>
      </c>
      <c r="B93" s="80">
        <v>10</v>
      </c>
      <c r="C93" s="118">
        <v>0.002694091122089924</v>
      </c>
      <c r="D93" s="80" t="s">
        <v>2459</v>
      </c>
      <c r="E93" s="80" t="b">
        <v>0</v>
      </c>
      <c r="F93" s="80" t="b">
        <v>0</v>
      </c>
      <c r="G93" s="80" t="b">
        <v>0</v>
      </c>
    </row>
    <row r="94" spans="1:7" ht="15">
      <c r="A94" s="114" t="s">
        <v>1624</v>
      </c>
      <c r="B94" s="80">
        <v>10</v>
      </c>
      <c r="C94" s="118">
        <v>0.002694091122089924</v>
      </c>
      <c r="D94" s="80" t="s">
        <v>2459</v>
      </c>
      <c r="E94" s="80" t="b">
        <v>0</v>
      </c>
      <c r="F94" s="80" t="b">
        <v>0</v>
      </c>
      <c r="G94" s="80" t="b">
        <v>0</v>
      </c>
    </row>
    <row r="95" spans="1:7" ht="15">
      <c r="A95" s="114" t="s">
        <v>1625</v>
      </c>
      <c r="B95" s="80">
        <v>10</v>
      </c>
      <c r="C95" s="118">
        <v>0.002617599161941688</v>
      </c>
      <c r="D95" s="80" t="s">
        <v>2459</v>
      </c>
      <c r="E95" s="80" t="b">
        <v>0</v>
      </c>
      <c r="F95" s="80" t="b">
        <v>0</v>
      </c>
      <c r="G95" s="80" t="b">
        <v>0</v>
      </c>
    </row>
    <row r="96" spans="1:7" ht="15">
      <c r="A96" s="114" t="s">
        <v>1626</v>
      </c>
      <c r="B96" s="80">
        <v>10</v>
      </c>
      <c r="C96" s="118">
        <v>0.002617599161941688</v>
      </c>
      <c r="D96" s="80" t="s">
        <v>2459</v>
      </c>
      <c r="E96" s="80" t="b">
        <v>0</v>
      </c>
      <c r="F96" s="80" t="b">
        <v>0</v>
      </c>
      <c r="G96" s="80" t="b">
        <v>0</v>
      </c>
    </row>
    <row r="97" spans="1:7" ht="15">
      <c r="A97" s="114" t="s">
        <v>1627</v>
      </c>
      <c r="B97" s="80">
        <v>10</v>
      </c>
      <c r="C97" s="118">
        <v>0.002617599161941688</v>
      </c>
      <c r="D97" s="80" t="s">
        <v>2459</v>
      </c>
      <c r="E97" s="80" t="b">
        <v>0</v>
      </c>
      <c r="F97" s="80" t="b">
        <v>0</v>
      </c>
      <c r="G97" s="80" t="b">
        <v>0</v>
      </c>
    </row>
    <row r="98" spans="1:7" ht="15">
      <c r="A98" s="114" t="s">
        <v>1628</v>
      </c>
      <c r="B98" s="80">
        <v>10</v>
      </c>
      <c r="C98" s="118">
        <v>0.002779601858377757</v>
      </c>
      <c r="D98" s="80" t="s">
        <v>2459</v>
      </c>
      <c r="E98" s="80" t="b">
        <v>0</v>
      </c>
      <c r="F98" s="80" t="b">
        <v>0</v>
      </c>
      <c r="G98" s="80" t="b">
        <v>0</v>
      </c>
    </row>
    <row r="99" spans="1:7" ht="15">
      <c r="A99" s="114" t="s">
        <v>1629</v>
      </c>
      <c r="B99" s="80">
        <v>10</v>
      </c>
      <c r="C99" s="118">
        <v>0.002779601858377757</v>
      </c>
      <c r="D99" s="80" t="s">
        <v>2459</v>
      </c>
      <c r="E99" s="80" t="b">
        <v>0</v>
      </c>
      <c r="F99" s="80" t="b">
        <v>1</v>
      </c>
      <c r="G99" s="80" t="b">
        <v>0</v>
      </c>
    </row>
    <row r="100" spans="1:7" ht="15">
      <c r="A100" s="114" t="s">
        <v>1630</v>
      </c>
      <c r="B100" s="80">
        <v>10</v>
      </c>
      <c r="C100" s="118">
        <v>0.0032828281968330917</v>
      </c>
      <c r="D100" s="80" t="s">
        <v>2459</v>
      </c>
      <c r="E100" s="80" t="b">
        <v>0</v>
      </c>
      <c r="F100" s="80" t="b">
        <v>0</v>
      </c>
      <c r="G100" s="80" t="b">
        <v>0</v>
      </c>
    </row>
    <row r="101" spans="1:7" ht="15">
      <c r="A101" s="114" t="s">
        <v>1631</v>
      </c>
      <c r="B101" s="80">
        <v>10</v>
      </c>
      <c r="C101" s="118">
        <v>0.002617599161941688</v>
      </c>
      <c r="D101" s="80" t="s">
        <v>2459</v>
      </c>
      <c r="E101" s="80" t="b">
        <v>0</v>
      </c>
      <c r="F101" s="80" t="b">
        <v>0</v>
      </c>
      <c r="G101" s="80" t="b">
        <v>0</v>
      </c>
    </row>
    <row r="102" spans="1:7" ht="15">
      <c r="A102" s="114" t="s">
        <v>1632</v>
      </c>
      <c r="B102" s="80">
        <v>10</v>
      </c>
      <c r="C102" s="118">
        <v>0.002694091122089924</v>
      </c>
      <c r="D102" s="80" t="s">
        <v>2459</v>
      </c>
      <c r="E102" s="80" t="b">
        <v>0</v>
      </c>
      <c r="F102" s="80" t="b">
        <v>0</v>
      </c>
      <c r="G102" s="80" t="b">
        <v>0</v>
      </c>
    </row>
    <row r="103" spans="1:7" ht="15">
      <c r="A103" s="114" t="s">
        <v>1633</v>
      </c>
      <c r="B103" s="80">
        <v>10</v>
      </c>
      <c r="C103" s="118">
        <v>0.002779601858377757</v>
      </c>
      <c r="D103" s="80" t="s">
        <v>2459</v>
      </c>
      <c r="E103" s="80" t="b">
        <v>0</v>
      </c>
      <c r="F103" s="80" t="b">
        <v>0</v>
      </c>
      <c r="G103" s="80" t="b">
        <v>0</v>
      </c>
    </row>
    <row r="104" spans="1:7" ht="15">
      <c r="A104" s="114" t="s">
        <v>1634</v>
      </c>
      <c r="B104" s="80">
        <v>9</v>
      </c>
      <c r="C104" s="118">
        <v>0.0024246820098809316</v>
      </c>
      <c r="D104" s="80" t="s">
        <v>2459</v>
      </c>
      <c r="E104" s="80" t="b">
        <v>1</v>
      </c>
      <c r="F104" s="80" t="b">
        <v>0</v>
      </c>
      <c r="G104" s="80" t="b">
        <v>0</v>
      </c>
    </row>
    <row r="105" spans="1:7" ht="15">
      <c r="A105" s="114" t="s">
        <v>1635</v>
      </c>
      <c r="B105" s="80">
        <v>9</v>
      </c>
      <c r="C105" s="118">
        <v>0.002501641672539981</v>
      </c>
      <c r="D105" s="80" t="s">
        <v>2459</v>
      </c>
      <c r="E105" s="80" t="b">
        <v>0</v>
      </c>
      <c r="F105" s="80" t="b">
        <v>0</v>
      </c>
      <c r="G105" s="80" t="b">
        <v>0</v>
      </c>
    </row>
    <row r="106" spans="1:7" ht="15">
      <c r="A106" s="114" t="s">
        <v>1636</v>
      </c>
      <c r="B106" s="80">
        <v>9</v>
      </c>
      <c r="C106" s="118">
        <v>0.002501641672539981</v>
      </c>
      <c r="D106" s="80" t="s">
        <v>2459</v>
      </c>
      <c r="E106" s="80" t="b">
        <v>0</v>
      </c>
      <c r="F106" s="80" t="b">
        <v>0</v>
      </c>
      <c r="G106" s="80" t="b">
        <v>0</v>
      </c>
    </row>
    <row r="107" spans="1:7" ht="15">
      <c r="A107" s="114" t="s">
        <v>1637</v>
      </c>
      <c r="B107" s="80">
        <v>9</v>
      </c>
      <c r="C107" s="118">
        <v>0.002501641672539981</v>
      </c>
      <c r="D107" s="80" t="s">
        <v>2459</v>
      </c>
      <c r="E107" s="80" t="b">
        <v>0</v>
      </c>
      <c r="F107" s="80" t="b">
        <v>0</v>
      </c>
      <c r="G107" s="80" t="b">
        <v>0</v>
      </c>
    </row>
    <row r="108" spans="1:7" ht="15">
      <c r="A108" s="114" t="s">
        <v>1638</v>
      </c>
      <c r="B108" s="80">
        <v>9</v>
      </c>
      <c r="C108" s="118">
        <v>0.0024246820098809316</v>
      </c>
      <c r="D108" s="80" t="s">
        <v>2459</v>
      </c>
      <c r="E108" s="80" t="b">
        <v>0</v>
      </c>
      <c r="F108" s="80" t="b">
        <v>0</v>
      </c>
      <c r="G108" s="80" t="b">
        <v>0</v>
      </c>
    </row>
    <row r="109" spans="1:7" ht="15">
      <c r="A109" s="114" t="s">
        <v>1639</v>
      </c>
      <c r="B109" s="80">
        <v>9</v>
      </c>
      <c r="C109" s="118">
        <v>0.0024246820098809316</v>
      </c>
      <c r="D109" s="80" t="s">
        <v>2459</v>
      </c>
      <c r="E109" s="80" t="b">
        <v>0</v>
      </c>
      <c r="F109" s="80" t="b">
        <v>0</v>
      </c>
      <c r="G109" s="80" t="b">
        <v>0</v>
      </c>
    </row>
    <row r="110" spans="1:7" ht="15">
      <c r="A110" s="114" t="s">
        <v>1640</v>
      </c>
      <c r="B110" s="80">
        <v>9</v>
      </c>
      <c r="C110" s="118">
        <v>0.0025888913420149358</v>
      </c>
      <c r="D110" s="80" t="s">
        <v>2459</v>
      </c>
      <c r="E110" s="80" t="b">
        <v>0</v>
      </c>
      <c r="F110" s="80" t="b">
        <v>0</v>
      </c>
      <c r="G110" s="80" t="b">
        <v>0</v>
      </c>
    </row>
    <row r="111" spans="1:7" ht="15">
      <c r="A111" s="114" t="s">
        <v>1641</v>
      </c>
      <c r="B111" s="80">
        <v>9</v>
      </c>
      <c r="C111" s="118">
        <v>0.0024246820098809316</v>
      </c>
      <c r="D111" s="80" t="s">
        <v>2459</v>
      </c>
      <c r="E111" s="80" t="b">
        <v>0</v>
      </c>
      <c r="F111" s="80" t="b">
        <v>0</v>
      </c>
      <c r="G111" s="80" t="b">
        <v>0</v>
      </c>
    </row>
    <row r="112" spans="1:7" ht="15">
      <c r="A112" s="114" t="s">
        <v>1642</v>
      </c>
      <c r="B112" s="80">
        <v>9</v>
      </c>
      <c r="C112" s="118">
        <v>0.0024246820098809316</v>
      </c>
      <c r="D112" s="80" t="s">
        <v>2459</v>
      </c>
      <c r="E112" s="80" t="b">
        <v>0</v>
      </c>
      <c r="F112" s="80" t="b">
        <v>0</v>
      </c>
      <c r="G112" s="80" t="b">
        <v>0</v>
      </c>
    </row>
    <row r="113" spans="1:7" ht="15">
      <c r="A113" s="114" t="s">
        <v>1643</v>
      </c>
      <c r="B113" s="80">
        <v>9</v>
      </c>
      <c r="C113" s="118">
        <v>0.0025888913420149358</v>
      </c>
      <c r="D113" s="80" t="s">
        <v>2459</v>
      </c>
      <c r="E113" s="80" t="b">
        <v>0</v>
      </c>
      <c r="F113" s="80" t="b">
        <v>1</v>
      </c>
      <c r="G113" s="80" t="b">
        <v>0</v>
      </c>
    </row>
    <row r="114" spans="1:7" ht="15">
      <c r="A114" s="114" t="s">
        <v>1644</v>
      </c>
      <c r="B114" s="80">
        <v>9</v>
      </c>
      <c r="C114" s="118">
        <v>0.0026896136935153567</v>
      </c>
      <c r="D114" s="80" t="s">
        <v>2459</v>
      </c>
      <c r="E114" s="80" t="b">
        <v>0</v>
      </c>
      <c r="F114" s="80" t="b">
        <v>0</v>
      </c>
      <c r="G114" s="80" t="b">
        <v>0</v>
      </c>
    </row>
    <row r="115" spans="1:7" ht="15">
      <c r="A115" s="114" t="s">
        <v>1645</v>
      </c>
      <c r="B115" s="80">
        <v>9</v>
      </c>
      <c r="C115" s="118">
        <v>0.0025888913420149358</v>
      </c>
      <c r="D115" s="80" t="s">
        <v>2459</v>
      </c>
      <c r="E115" s="80" t="b">
        <v>0</v>
      </c>
      <c r="F115" s="80" t="b">
        <v>0</v>
      </c>
      <c r="G115" s="80" t="b">
        <v>0</v>
      </c>
    </row>
    <row r="116" spans="1:7" ht="15">
      <c r="A116" s="114" t="s">
        <v>1646</v>
      </c>
      <c r="B116" s="80">
        <v>9</v>
      </c>
      <c r="C116" s="118">
        <v>0.0026896136935153567</v>
      </c>
      <c r="D116" s="80" t="s">
        <v>2459</v>
      </c>
      <c r="E116" s="80" t="b">
        <v>0</v>
      </c>
      <c r="F116" s="80" t="b">
        <v>1</v>
      </c>
      <c r="G116" s="80" t="b">
        <v>0</v>
      </c>
    </row>
    <row r="117" spans="1:7" ht="15">
      <c r="A117" s="114" t="s">
        <v>1647</v>
      </c>
      <c r="B117" s="80">
        <v>9</v>
      </c>
      <c r="C117" s="118">
        <v>0.002501641672539981</v>
      </c>
      <c r="D117" s="80" t="s">
        <v>2459</v>
      </c>
      <c r="E117" s="80" t="b">
        <v>0</v>
      </c>
      <c r="F117" s="80" t="b">
        <v>0</v>
      </c>
      <c r="G117" s="80" t="b">
        <v>0</v>
      </c>
    </row>
    <row r="118" spans="1:7" ht="15">
      <c r="A118" s="114" t="s">
        <v>1648</v>
      </c>
      <c r="B118" s="80">
        <v>9</v>
      </c>
      <c r="C118" s="118">
        <v>0.0025888913420149358</v>
      </c>
      <c r="D118" s="80" t="s">
        <v>2459</v>
      </c>
      <c r="E118" s="80" t="b">
        <v>0</v>
      </c>
      <c r="F118" s="80" t="b">
        <v>0</v>
      </c>
      <c r="G118" s="80" t="b">
        <v>0</v>
      </c>
    </row>
    <row r="119" spans="1:7" ht="15">
      <c r="A119" s="114" t="s">
        <v>1649</v>
      </c>
      <c r="B119" s="80">
        <v>9</v>
      </c>
      <c r="C119" s="118">
        <v>0.0026896136935153567</v>
      </c>
      <c r="D119" s="80" t="s">
        <v>2459</v>
      </c>
      <c r="E119" s="80" t="b">
        <v>0</v>
      </c>
      <c r="F119" s="80" t="b">
        <v>0</v>
      </c>
      <c r="G119" s="80" t="b">
        <v>0</v>
      </c>
    </row>
    <row r="120" spans="1:7" ht="15">
      <c r="A120" s="114" t="s">
        <v>1650</v>
      </c>
      <c r="B120" s="80">
        <v>9</v>
      </c>
      <c r="C120" s="118">
        <v>0.002501641672539981</v>
      </c>
      <c r="D120" s="80" t="s">
        <v>2459</v>
      </c>
      <c r="E120" s="80" t="b">
        <v>0</v>
      </c>
      <c r="F120" s="80" t="b">
        <v>0</v>
      </c>
      <c r="G120" s="80" t="b">
        <v>0</v>
      </c>
    </row>
    <row r="121" spans="1:7" ht="15">
      <c r="A121" s="114" t="s">
        <v>1651</v>
      </c>
      <c r="B121" s="80">
        <v>9</v>
      </c>
      <c r="C121" s="118">
        <v>0.0025888913420149358</v>
      </c>
      <c r="D121" s="80" t="s">
        <v>2459</v>
      </c>
      <c r="E121" s="80" t="b">
        <v>1</v>
      </c>
      <c r="F121" s="80" t="b">
        <v>0</v>
      </c>
      <c r="G121" s="80" t="b">
        <v>0</v>
      </c>
    </row>
    <row r="122" spans="1:7" ht="15">
      <c r="A122" s="114" t="s">
        <v>1652</v>
      </c>
      <c r="B122" s="80">
        <v>9</v>
      </c>
      <c r="C122" s="118">
        <v>0.0026896136935153567</v>
      </c>
      <c r="D122" s="80" t="s">
        <v>2459</v>
      </c>
      <c r="E122" s="80" t="b">
        <v>0</v>
      </c>
      <c r="F122" s="80" t="b">
        <v>0</v>
      </c>
      <c r="G122" s="80" t="b">
        <v>0</v>
      </c>
    </row>
    <row r="123" spans="1:7" ht="15">
      <c r="A123" s="114" t="s">
        <v>1653</v>
      </c>
      <c r="B123" s="80">
        <v>9</v>
      </c>
      <c r="C123" s="118">
        <v>0.0025888913420149358</v>
      </c>
      <c r="D123" s="80" t="s">
        <v>2459</v>
      </c>
      <c r="E123" s="80" t="b">
        <v>0</v>
      </c>
      <c r="F123" s="80" t="b">
        <v>0</v>
      </c>
      <c r="G123" s="80" t="b">
        <v>0</v>
      </c>
    </row>
    <row r="124" spans="1:7" ht="15">
      <c r="A124" s="114" t="s">
        <v>1654</v>
      </c>
      <c r="B124" s="80">
        <v>9</v>
      </c>
      <c r="C124" s="118">
        <v>0.00280874295035732</v>
      </c>
      <c r="D124" s="80" t="s">
        <v>2459</v>
      </c>
      <c r="E124" s="80" t="b">
        <v>0</v>
      </c>
      <c r="F124" s="80" t="b">
        <v>0</v>
      </c>
      <c r="G124" s="80" t="b">
        <v>0</v>
      </c>
    </row>
    <row r="125" spans="1:7" ht="15">
      <c r="A125" s="114" t="s">
        <v>1655</v>
      </c>
      <c r="B125" s="80">
        <v>8</v>
      </c>
      <c r="C125" s="118">
        <v>0.0022236814867022054</v>
      </c>
      <c r="D125" s="80" t="s">
        <v>2459</v>
      </c>
      <c r="E125" s="80" t="b">
        <v>0</v>
      </c>
      <c r="F125" s="80" t="b">
        <v>0</v>
      </c>
      <c r="G125" s="80" t="b">
        <v>0</v>
      </c>
    </row>
    <row r="126" spans="1:7" ht="15">
      <c r="A126" s="114" t="s">
        <v>1656</v>
      </c>
      <c r="B126" s="80">
        <v>8</v>
      </c>
      <c r="C126" s="118">
        <v>0.0023012367484577206</v>
      </c>
      <c r="D126" s="80" t="s">
        <v>2459</v>
      </c>
      <c r="E126" s="80" t="b">
        <v>0</v>
      </c>
      <c r="F126" s="80" t="b">
        <v>0</v>
      </c>
      <c r="G126" s="80" t="b">
        <v>0</v>
      </c>
    </row>
    <row r="127" spans="1:7" ht="15">
      <c r="A127" s="114" t="s">
        <v>1657</v>
      </c>
      <c r="B127" s="80">
        <v>8</v>
      </c>
      <c r="C127" s="118">
        <v>0.002390767727569206</v>
      </c>
      <c r="D127" s="80" t="s">
        <v>2459</v>
      </c>
      <c r="E127" s="80" t="b">
        <v>0</v>
      </c>
      <c r="F127" s="80" t="b">
        <v>0</v>
      </c>
      <c r="G127" s="80" t="b">
        <v>0</v>
      </c>
    </row>
    <row r="128" spans="1:7" ht="15">
      <c r="A128" s="114" t="s">
        <v>1658</v>
      </c>
      <c r="B128" s="80">
        <v>8</v>
      </c>
      <c r="C128" s="118">
        <v>0.0023012367484577206</v>
      </c>
      <c r="D128" s="80" t="s">
        <v>2459</v>
      </c>
      <c r="E128" s="80" t="b">
        <v>0</v>
      </c>
      <c r="F128" s="80" t="b">
        <v>0</v>
      </c>
      <c r="G128" s="80" t="b">
        <v>0</v>
      </c>
    </row>
    <row r="129" spans="1:7" ht="15">
      <c r="A129" s="114" t="s">
        <v>1659</v>
      </c>
      <c r="B129" s="80">
        <v>8</v>
      </c>
      <c r="C129" s="118">
        <v>0.0022236814867022054</v>
      </c>
      <c r="D129" s="80" t="s">
        <v>2459</v>
      </c>
      <c r="E129" s="80" t="b">
        <v>0</v>
      </c>
      <c r="F129" s="80" t="b">
        <v>0</v>
      </c>
      <c r="G129" s="80" t="b">
        <v>0</v>
      </c>
    </row>
    <row r="130" spans="1:7" ht="15">
      <c r="A130" s="114" t="s">
        <v>1660</v>
      </c>
      <c r="B130" s="80">
        <v>8</v>
      </c>
      <c r="C130" s="118">
        <v>0.0022236814867022054</v>
      </c>
      <c r="D130" s="80" t="s">
        <v>2459</v>
      </c>
      <c r="E130" s="80" t="b">
        <v>0</v>
      </c>
      <c r="F130" s="80" t="b">
        <v>1</v>
      </c>
      <c r="G130" s="80" t="b">
        <v>0</v>
      </c>
    </row>
    <row r="131" spans="1:7" ht="15">
      <c r="A131" s="114" t="s">
        <v>1661</v>
      </c>
      <c r="B131" s="80">
        <v>8</v>
      </c>
      <c r="C131" s="118">
        <v>0.0022236814867022054</v>
      </c>
      <c r="D131" s="80" t="s">
        <v>2459</v>
      </c>
      <c r="E131" s="80" t="b">
        <v>0</v>
      </c>
      <c r="F131" s="80" t="b">
        <v>0</v>
      </c>
      <c r="G131" s="80" t="b">
        <v>0</v>
      </c>
    </row>
    <row r="132" spans="1:7" ht="15">
      <c r="A132" s="114" t="s">
        <v>1662</v>
      </c>
      <c r="B132" s="80">
        <v>8</v>
      </c>
      <c r="C132" s="118">
        <v>0.0022236814867022054</v>
      </c>
      <c r="D132" s="80" t="s">
        <v>2459</v>
      </c>
      <c r="E132" s="80" t="b">
        <v>0</v>
      </c>
      <c r="F132" s="80" t="b">
        <v>0</v>
      </c>
      <c r="G132" s="80" t="b">
        <v>0</v>
      </c>
    </row>
    <row r="133" spans="1:7" ht="15">
      <c r="A133" s="114" t="s">
        <v>1663</v>
      </c>
      <c r="B133" s="80">
        <v>8</v>
      </c>
      <c r="C133" s="118">
        <v>0.0023012367484577206</v>
      </c>
      <c r="D133" s="80" t="s">
        <v>2459</v>
      </c>
      <c r="E133" s="80" t="b">
        <v>0</v>
      </c>
      <c r="F133" s="80" t="b">
        <v>0</v>
      </c>
      <c r="G133" s="80" t="b">
        <v>0</v>
      </c>
    </row>
    <row r="134" spans="1:7" ht="15">
      <c r="A134" s="114" t="s">
        <v>1664</v>
      </c>
      <c r="B134" s="80">
        <v>8</v>
      </c>
      <c r="C134" s="118">
        <v>0.0022236814867022054</v>
      </c>
      <c r="D134" s="80" t="s">
        <v>2459</v>
      </c>
      <c r="E134" s="80" t="b">
        <v>0</v>
      </c>
      <c r="F134" s="80" t="b">
        <v>0</v>
      </c>
      <c r="G134" s="80" t="b">
        <v>0</v>
      </c>
    </row>
    <row r="135" spans="1:7" ht="15">
      <c r="A135" s="114" t="s">
        <v>1665</v>
      </c>
      <c r="B135" s="80">
        <v>8</v>
      </c>
      <c r="C135" s="118">
        <v>0.0023012367484577206</v>
      </c>
      <c r="D135" s="80" t="s">
        <v>2459</v>
      </c>
      <c r="E135" s="80" t="b">
        <v>1</v>
      </c>
      <c r="F135" s="80" t="b">
        <v>0</v>
      </c>
      <c r="G135" s="80" t="b">
        <v>0</v>
      </c>
    </row>
    <row r="136" spans="1:7" ht="15">
      <c r="A136" s="114" t="s">
        <v>1666</v>
      </c>
      <c r="B136" s="80">
        <v>8</v>
      </c>
      <c r="C136" s="118">
        <v>0.0022236814867022054</v>
      </c>
      <c r="D136" s="80" t="s">
        <v>2459</v>
      </c>
      <c r="E136" s="80" t="b">
        <v>0</v>
      </c>
      <c r="F136" s="80" t="b">
        <v>0</v>
      </c>
      <c r="G136" s="80" t="b">
        <v>0</v>
      </c>
    </row>
    <row r="137" spans="1:7" ht="15">
      <c r="A137" s="114" t="s">
        <v>1667</v>
      </c>
      <c r="B137" s="80">
        <v>8</v>
      </c>
      <c r="C137" s="118">
        <v>0.002390767727569206</v>
      </c>
      <c r="D137" s="80" t="s">
        <v>2459</v>
      </c>
      <c r="E137" s="80" t="b">
        <v>0</v>
      </c>
      <c r="F137" s="80" t="b">
        <v>0</v>
      </c>
      <c r="G137" s="80" t="b">
        <v>0</v>
      </c>
    </row>
    <row r="138" spans="1:7" ht="15">
      <c r="A138" s="114" t="s">
        <v>1668</v>
      </c>
      <c r="B138" s="80">
        <v>8</v>
      </c>
      <c r="C138" s="118">
        <v>0.002390767727569206</v>
      </c>
      <c r="D138" s="80" t="s">
        <v>2459</v>
      </c>
      <c r="E138" s="80" t="b">
        <v>0</v>
      </c>
      <c r="F138" s="80" t="b">
        <v>0</v>
      </c>
      <c r="G138" s="80" t="b">
        <v>0</v>
      </c>
    </row>
    <row r="139" spans="1:7" ht="15">
      <c r="A139" s="114" t="s">
        <v>1669</v>
      </c>
      <c r="B139" s="80">
        <v>8</v>
      </c>
      <c r="C139" s="118">
        <v>0.0022236814867022054</v>
      </c>
      <c r="D139" s="80" t="s">
        <v>2459</v>
      </c>
      <c r="E139" s="80" t="b">
        <v>0</v>
      </c>
      <c r="F139" s="80" t="b">
        <v>0</v>
      </c>
      <c r="G139" s="80" t="b">
        <v>0</v>
      </c>
    </row>
    <row r="140" spans="1:7" ht="15">
      <c r="A140" s="114" t="s">
        <v>1670</v>
      </c>
      <c r="B140" s="80">
        <v>8</v>
      </c>
      <c r="C140" s="118">
        <v>0.0023012367484577206</v>
      </c>
      <c r="D140" s="80" t="s">
        <v>2459</v>
      </c>
      <c r="E140" s="80" t="b">
        <v>0</v>
      </c>
      <c r="F140" s="80" t="b">
        <v>0</v>
      </c>
      <c r="G140" s="80" t="b">
        <v>0</v>
      </c>
    </row>
    <row r="141" spans="1:7" ht="15">
      <c r="A141" s="114" t="s">
        <v>1671</v>
      </c>
      <c r="B141" s="80">
        <v>8</v>
      </c>
      <c r="C141" s="118">
        <v>0.0022236814867022054</v>
      </c>
      <c r="D141" s="80" t="s">
        <v>2459</v>
      </c>
      <c r="E141" s="80" t="b">
        <v>0</v>
      </c>
      <c r="F141" s="80" t="b">
        <v>0</v>
      </c>
      <c r="G141" s="80" t="b">
        <v>0</v>
      </c>
    </row>
    <row r="142" spans="1:7" ht="15">
      <c r="A142" s="114" t="s">
        <v>1672</v>
      </c>
      <c r="B142" s="80">
        <v>8</v>
      </c>
      <c r="C142" s="118">
        <v>0.002496660400317618</v>
      </c>
      <c r="D142" s="80" t="s">
        <v>2459</v>
      </c>
      <c r="E142" s="80" t="b">
        <v>0</v>
      </c>
      <c r="F142" s="80" t="b">
        <v>0</v>
      </c>
      <c r="G142" s="80" t="b">
        <v>0</v>
      </c>
    </row>
    <row r="143" spans="1:7" ht="15">
      <c r="A143" s="114" t="s">
        <v>1673</v>
      </c>
      <c r="B143" s="80">
        <v>8</v>
      </c>
      <c r="C143" s="118">
        <v>0.002390767727569206</v>
      </c>
      <c r="D143" s="80" t="s">
        <v>2459</v>
      </c>
      <c r="E143" s="80" t="b">
        <v>0</v>
      </c>
      <c r="F143" s="80" t="b">
        <v>0</v>
      </c>
      <c r="G143" s="80" t="b">
        <v>0</v>
      </c>
    </row>
    <row r="144" spans="1:7" ht="15">
      <c r="A144" s="114" t="s">
        <v>1674</v>
      </c>
      <c r="B144" s="80">
        <v>8</v>
      </c>
      <c r="C144" s="118">
        <v>0.0023012367484577206</v>
      </c>
      <c r="D144" s="80" t="s">
        <v>2459</v>
      </c>
      <c r="E144" s="80" t="b">
        <v>0</v>
      </c>
      <c r="F144" s="80" t="b">
        <v>0</v>
      </c>
      <c r="G144" s="80" t="b">
        <v>0</v>
      </c>
    </row>
    <row r="145" spans="1:7" ht="15">
      <c r="A145" s="114" t="s">
        <v>1675</v>
      </c>
      <c r="B145" s="80">
        <v>8</v>
      </c>
      <c r="C145" s="118">
        <v>0.0023012367484577206</v>
      </c>
      <c r="D145" s="80" t="s">
        <v>2459</v>
      </c>
      <c r="E145" s="80" t="b">
        <v>0</v>
      </c>
      <c r="F145" s="80" t="b">
        <v>0</v>
      </c>
      <c r="G145" s="80" t="b">
        <v>0</v>
      </c>
    </row>
    <row r="146" spans="1:7" ht="15">
      <c r="A146" s="114" t="s">
        <v>1676</v>
      </c>
      <c r="B146" s="80">
        <v>8</v>
      </c>
      <c r="C146" s="118">
        <v>0.0023012367484577206</v>
      </c>
      <c r="D146" s="80" t="s">
        <v>2459</v>
      </c>
      <c r="E146" s="80" t="b">
        <v>0</v>
      </c>
      <c r="F146" s="80" t="b">
        <v>0</v>
      </c>
      <c r="G146" s="80" t="b">
        <v>0</v>
      </c>
    </row>
    <row r="147" spans="1:7" ht="15">
      <c r="A147" s="114" t="s">
        <v>1677</v>
      </c>
      <c r="B147" s="80">
        <v>8</v>
      </c>
      <c r="C147" s="118">
        <v>0.002390767727569206</v>
      </c>
      <c r="D147" s="80" t="s">
        <v>2459</v>
      </c>
      <c r="E147" s="80" t="b">
        <v>0</v>
      </c>
      <c r="F147" s="80" t="b">
        <v>0</v>
      </c>
      <c r="G147" s="80" t="b">
        <v>0</v>
      </c>
    </row>
    <row r="148" spans="1:7" ht="15">
      <c r="A148" s="114" t="s">
        <v>1678</v>
      </c>
      <c r="B148" s="80">
        <v>8</v>
      </c>
      <c r="C148" s="118">
        <v>0.002390767727569206</v>
      </c>
      <c r="D148" s="80" t="s">
        <v>2459</v>
      </c>
      <c r="E148" s="80" t="b">
        <v>0</v>
      </c>
      <c r="F148" s="80" t="b">
        <v>0</v>
      </c>
      <c r="G148" s="80" t="b">
        <v>0</v>
      </c>
    </row>
    <row r="149" spans="1:7" ht="15">
      <c r="A149" s="114" t="s">
        <v>1679</v>
      </c>
      <c r="B149" s="80">
        <v>7</v>
      </c>
      <c r="C149" s="118">
        <v>0.0020135821549005055</v>
      </c>
      <c r="D149" s="80" t="s">
        <v>2459</v>
      </c>
      <c r="E149" s="80" t="b">
        <v>0</v>
      </c>
      <c r="F149" s="80" t="b">
        <v>0</v>
      </c>
      <c r="G149" s="80" t="b">
        <v>0</v>
      </c>
    </row>
    <row r="150" spans="1:7" ht="15">
      <c r="A150" s="114" t="s">
        <v>1680</v>
      </c>
      <c r="B150" s="80">
        <v>7</v>
      </c>
      <c r="C150" s="118">
        <v>0.0020135821549005055</v>
      </c>
      <c r="D150" s="80" t="s">
        <v>2459</v>
      </c>
      <c r="E150" s="80" t="b">
        <v>0</v>
      </c>
      <c r="F150" s="80" t="b">
        <v>0</v>
      </c>
      <c r="G150" s="80" t="b">
        <v>0</v>
      </c>
    </row>
    <row r="151" spans="1:7" ht="15">
      <c r="A151" s="114" t="s">
        <v>1681</v>
      </c>
      <c r="B151" s="80">
        <v>7</v>
      </c>
      <c r="C151" s="118">
        <v>0.002184577850277916</v>
      </c>
      <c r="D151" s="80" t="s">
        <v>2459</v>
      </c>
      <c r="E151" s="80" t="b">
        <v>0</v>
      </c>
      <c r="F151" s="80" t="b">
        <v>0</v>
      </c>
      <c r="G151" s="80" t="b">
        <v>0</v>
      </c>
    </row>
    <row r="152" spans="1:7" ht="15">
      <c r="A152" s="114" t="s">
        <v>1682</v>
      </c>
      <c r="B152" s="80">
        <v>7</v>
      </c>
      <c r="C152" s="118">
        <v>0.0020135821549005055</v>
      </c>
      <c r="D152" s="80" t="s">
        <v>2459</v>
      </c>
      <c r="E152" s="80" t="b">
        <v>0</v>
      </c>
      <c r="F152" s="80" t="b">
        <v>0</v>
      </c>
      <c r="G152" s="80" t="b">
        <v>0</v>
      </c>
    </row>
    <row r="153" spans="1:7" ht="15">
      <c r="A153" s="114" t="s">
        <v>1683</v>
      </c>
      <c r="B153" s="80">
        <v>7</v>
      </c>
      <c r="C153" s="118">
        <v>0.0020919217616230555</v>
      </c>
      <c r="D153" s="80" t="s">
        <v>2459</v>
      </c>
      <c r="E153" s="80" t="b">
        <v>0</v>
      </c>
      <c r="F153" s="80" t="b">
        <v>1</v>
      </c>
      <c r="G153" s="80" t="b">
        <v>0</v>
      </c>
    </row>
    <row r="154" spans="1:7" ht="15">
      <c r="A154" s="114" t="s">
        <v>1684</v>
      </c>
      <c r="B154" s="80">
        <v>7</v>
      </c>
      <c r="C154" s="118">
        <v>0.0020135821549005055</v>
      </c>
      <c r="D154" s="80" t="s">
        <v>2459</v>
      </c>
      <c r="E154" s="80" t="b">
        <v>0</v>
      </c>
      <c r="F154" s="80" t="b">
        <v>0</v>
      </c>
      <c r="G154" s="80" t="b">
        <v>0</v>
      </c>
    </row>
    <row r="155" spans="1:7" ht="15">
      <c r="A155" s="114" t="s">
        <v>1685</v>
      </c>
      <c r="B155" s="80">
        <v>7</v>
      </c>
      <c r="C155" s="118">
        <v>0.0020135821549005055</v>
      </c>
      <c r="D155" s="80" t="s">
        <v>2459</v>
      </c>
      <c r="E155" s="80" t="b">
        <v>0</v>
      </c>
      <c r="F155" s="80" t="b">
        <v>0</v>
      </c>
      <c r="G155" s="80" t="b">
        <v>0</v>
      </c>
    </row>
    <row r="156" spans="1:7" ht="15">
      <c r="A156" s="114" t="s">
        <v>1686</v>
      </c>
      <c r="B156" s="80">
        <v>7</v>
      </c>
      <c r="C156" s="118">
        <v>0.0020135821549005055</v>
      </c>
      <c r="D156" s="80" t="s">
        <v>2459</v>
      </c>
      <c r="E156" s="80" t="b">
        <v>0</v>
      </c>
      <c r="F156" s="80" t="b">
        <v>0</v>
      </c>
      <c r="G156" s="80" t="b">
        <v>0</v>
      </c>
    </row>
    <row r="157" spans="1:7" ht="15">
      <c r="A157" s="114" t="s">
        <v>1687</v>
      </c>
      <c r="B157" s="80">
        <v>7</v>
      </c>
      <c r="C157" s="118">
        <v>0.0020135821549005055</v>
      </c>
      <c r="D157" s="80" t="s">
        <v>2459</v>
      </c>
      <c r="E157" s="80" t="b">
        <v>0</v>
      </c>
      <c r="F157" s="80" t="b">
        <v>0</v>
      </c>
      <c r="G157" s="80" t="b">
        <v>0</v>
      </c>
    </row>
    <row r="158" spans="1:7" ht="15">
      <c r="A158" s="114" t="s">
        <v>1688</v>
      </c>
      <c r="B158" s="80">
        <v>7</v>
      </c>
      <c r="C158" s="118">
        <v>0.0020135821549005055</v>
      </c>
      <c r="D158" s="80" t="s">
        <v>2459</v>
      </c>
      <c r="E158" s="80" t="b">
        <v>1</v>
      </c>
      <c r="F158" s="80" t="b">
        <v>0</v>
      </c>
      <c r="G158" s="80" t="b">
        <v>0</v>
      </c>
    </row>
    <row r="159" spans="1:7" ht="15">
      <c r="A159" s="114" t="s">
        <v>1689</v>
      </c>
      <c r="B159" s="80">
        <v>7</v>
      </c>
      <c r="C159" s="118">
        <v>0.0020135821549005055</v>
      </c>
      <c r="D159" s="80" t="s">
        <v>2459</v>
      </c>
      <c r="E159" s="80" t="b">
        <v>0</v>
      </c>
      <c r="F159" s="80" t="b">
        <v>0</v>
      </c>
      <c r="G159" s="80" t="b">
        <v>0</v>
      </c>
    </row>
    <row r="160" spans="1:7" ht="15">
      <c r="A160" s="114" t="s">
        <v>1690</v>
      </c>
      <c r="B160" s="80">
        <v>7</v>
      </c>
      <c r="C160" s="118">
        <v>0.0020135821549005055</v>
      </c>
      <c r="D160" s="80" t="s">
        <v>2459</v>
      </c>
      <c r="E160" s="80" t="b">
        <v>0</v>
      </c>
      <c r="F160" s="80" t="b">
        <v>0</v>
      </c>
      <c r="G160" s="80" t="b">
        <v>0</v>
      </c>
    </row>
    <row r="161" spans="1:7" ht="15">
      <c r="A161" s="114" t="s">
        <v>1691</v>
      </c>
      <c r="B161" s="80">
        <v>7</v>
      </c>
      <c r="C161" s="118">
        <v>0.0020919217616230555</v>
      </c>
      <c r="D161" s="80" t="s">
        <v>2459</v>
      </c>
      <c r="E161" s="80" t="b">
        <v>0</v>
      </c>
      <c r="F161" s="80" t="b">
        <v>0</v>
      </c>
      <c r="G161" s="80" t="b">
        <v>0</v>
      </c>
    </row>
    <row r="162" spans="1:7" ht="15">
      <c r="A162" s="114" t="s">
        <v>1692</v>
      </c>
      <c r="B162" s="80">
        <v>7</v>
      </c>
      <c r="C162" s="118">
        <v>0.0020919217616230555</v>
      </c>
      <c r="D162" s="80" t="s">
        <v>2459</v>
      </c>
      <c r="E162" s="80" t="b">
        <v>0</v>
      </c>
      <c r="F162" s="80" t="b">
        <v>0</v>
      </c>
      <c r="G162" s="80" t="b">
        <v>0</v>
      </c>
    </row>
    <row r="163" spans="1:7" ht="15">
      <c r="A163" s="114" t="s">
        <v>1693</v>
      </c>
      <c r="B163" s="80">
        <v>7</v>
      </c>
      <c r="C163" s="118">
        <v>0.0020919217616230555</v>
      </c>
      <c r="D163" s="80" t="s">
        <v>2459</v>
      </c>
      <c r="E163" s="80" t="b">
        <v>0</v>
      </c>
      <c r="F163" s="80" t="b">
        <v>0</v>
      </c>
      <c r="G163" s="80" t="b">
        <v>0</v>
      </c>
    </row>
    <row r="164" spans="1:7" ht="15">
      <c r="A164" s="114" t="s">
        <v>1694</v>
      </c>
      <c r="B164" s="80">
        <v>7</v>
      </c>
      <c r="C164" s="118">
        <v>0.002297979737783164</v>
      </c>
      <c r="D164" s="80" t="s">
        <v>2459</v>
      </c>
      <c r="E164" s="80" t="b">
        <v>0</v>
      </c>
      <c r="F164" s="80" t="b">
        <v>0</v>
      </c>
      <c r="G164" s="80" t="b">
        <v>0</v>
      </c>
    </row>
    <row r="165" spans="1:7" ht="15">
      <c r="A165" s="114" t="s">
        <v>1695</v>
      </c>
      <c r="B165" s="80">
        <v>7</v>
      </c>
      <c r="C165" s="118">
        <v>0.0020135821549005055</v>
      </c>
      <c r="D165" s="80" t="s">
        <v>2459</v>
      </c>
      <c r="E165" s="80" t="b">
        <v>0</v>
      </c>
      <c r="F165" s="80" t="b">
        <v>0</v>
      </c>
      <c r="G165" s="80" t="b">
        <v>0</v>
      </c>
    </row>
    <row r="166" spans="1:7" ht="15">
      <c r="A166" s="114" t="s">
        <v>1696</v>
      </c>
      <c r="B166" s="80">
        <v>7</v>
      </c>
      <c r="C166" s="118">
        <v>0.0020135821549005055</v>
      </c>
      <c r="D166" s="80" t="s">
        <v>2459</v>
      </c>
      <c r="E166" s="80" t="b">
        <v>0</v>
      </c>
      <c r="F166" s="80" t="b">
        <v>0</v>
      </c>
      <c r="G166" s="80" t="b">
        <v>0</v>
      </c>
    </row>
    <row r="167" spans="1:7" ht="15">
      <c r="A167" s="114" t="s">
        <v>1697</v>
      </c>
      <c r="B167" s="80">
        <v>7</v>
      </c>
      <c r="C167" s="118">
        <v>0.0020919217616230555</v>
      </c>
      <c r="D167" s="80" t="s">
        <v>2459</v>
      </c>
      <c r="E167" s="80" t="b">
        <v>0</v>
      </c>
      <c r="F167" s="80" t="b">
        <v>0</v>
      </c>
      <c r="G167" s="80" t="b">
        <v>0</v>
      </c>
    </row>
    <row r="168" spans="1:7" ht="15">
      <c r="A168" s="114" t="s">
        <v>1698</v>
      </c>
      <c r="B168" s="80">
        <v>7</v>
      </c>
      <c r="C168" s="118">
        <v>0.0020919217616230555</v>
      </c>
      <c r="D168" s="80" t="s">
        <v>2459</v>
      </c>
      <c r="E168" s="80" t="b">
        <v>0</v>
      </c>
      <c r="F168" s="80" t="b">
        <v>0</v>
      </c>
      <c r="G168" s="80" t="b">
        <v>0</v>
      </c>
    </row>
    <row r="169" spans="1:7" ht="15">
      <c r="A169" s="114" t="s">
        <v>1699</v>
      </c>
      <c r="B169" s="80">
        <v>7</v>
      </c>
      <c r="C169" s="118">
        <v>0.002297979737783164</v>
      </c>
      <c r="D169" s="80" t="s">
        <v>2459</v>
      </c>
      <c r="E169" s="80" t="b">
        <v>0</v>
      </c>
      <c r="F169" s="80" t="b">
        <v>0</v>
      </c>
      <c r="G169" s="80" t="b">
        <v>0</v>
      </c>
    </row>
    <row r="170" spans="1:7" ht="15">
      <c r="A170" s="114" t="s">
        <v>1700</v>
      </c>
      <c r="B170" s="80">
        <v>7</v>
      </c>
      <c r="C170" s="118">
        <v>0.002184577850277916</v>
      </c>
      <c r="D170" s="80" t="s">
        <v>2459</v>
      </c>
      <c r="E170" s="80" t="b">
        <v>0</v>
      </c>
      <c r="F170" s="80" t="b">
        <v>0</v>
      </c>
      <c r="G170" s="80" t="b">
        <v>0</v>
      </c>
    </row>
    <row r="171" spans="1:7" ht="15">
      <c r="A171" s="114" t="s">
        <v>1701</v>
      </c>
      <c r="B171" s="80">
        <v>7</v>
      </c>
      <c r="C171" s="118">
        <v>0.0024441801985417896</v>
      </c>
      <c r="D171" s="80" t="s">
        <v>2459</v>
      </c>
      <c r="E171" s="80" t="b">
        <v>0</v>
      </c>
      <c r="F171" s="80" t="b">
        <v>0</v>
      </c>
      <c r="G171" s="80" t="b">
        <v>0</v>
      </c>
    </row>
    <row r="172" spans="1:7" ht="15">
      <c r="A172" s="114" t="s">
        <v>1702</v>
      </c>
      <c r="B172" s="80">
        <v>7</v>
      </c>
      <c r="C172" s="118">
        <v>0.0020135821549005055</v>
      </c>
      <c r="D172" s="80" t="s">
        <v>2459</v>
      </c>
      <c r="E172" s="80" t="b">
        <v>0</v>
      </c>
      <c r="F172" s="80" t="b">
        <v>0</v>
      </c>
      <c r="G172" s="80" t="b">
        <v>0</v>
      </c>
    </row>
    <row r="173" spans="1:7" ht="15">
      <c r="A173" s="114" t="s">
        <v>1703</v>
      </c>
      <c r="B173" s="80">
        <v>7</v>
      </c>
      <c r="C173" s="118">
        <v>0.0020919217616230555</v>
      </c>
      <c r="D173" s="80" t="s">
        <v>2459</v>
      </c>
      <c r="E173" s="80" t="b">
        <v>0</v>
      </c>
      <c r="F173" s="80" t="b">
        <v>0</v>
      </c>
      <c r="G173" s="80" t="b">
        <v>0</v>
      </c>
    </row>
    <row r="174" spans="1:7" ht="15">
      <c r="A174" s="114" t="s">
        <v>1704</v>
      </c>
      <c r="B174" s="80">
        <v>7</v>
      </c>
      <c r="C174" s="118">
        <v>0.002297979737783164</v>
      </c>
      <c r="D174" s="80" t="s">
        <v>2459</v>
      </c>
      <c r="E174" s="80" t="b">
        <v>0</v>
      </c>
      <c r="F174" s="80" t="b">
        <v>0</v>
      </c>
      <c r="G174" s="80" t="b">
        <v>0</v>
      </c>
    </row>
    <row r="175" spans="1:7" ht="15">
      <c r="A175" s="114" t="s">
        <v>1705</v>
      </c>
      <c r="B175" s="80">
        <v>6</v>
      </c>
      <c r="C175" s="118">
        <v>0.0017930757956769047</v>
      </c>
      <c r="D175" s="80" t="s">
        <v>2459</v>
      </c>
      <c r="E175" s="80" t="b">
        <v>0</v>
      </c>
      <c r="F175" s="80" t="b">
        <v>0</v>
      </c>
      <c r="G175" s="80" t="b">
        <v>0</v>
      </c>
    </row>
    <row r="176" spans="1:7" ht="15">
      <c r="A176" s="114" t="s">
        <v>1706</v>
      </c>
      <c r="B176" s="80">
        <v>6</v>
      </c>
      <c r="C176" s="118">
        <v>0.0017930757956769047</v>
      </c>
      <c r="D176" s="80" t="s">
        <v>2459</v>
      </c>
      <c r="E176" s="80" t="b">
        <v>0</v>
      </c>
      <c r="F176" s="80" t="b">
        <v>0</v>
      </c>
      <c r="G176" s="80" t="b">
        <v>0</v>
      </c>
    </row>
    <row r="177" spans="1:7" ht="15">
      <c r="A177" s="114" t="s">
        <v>1707</v>
      </c>
      <c r="B177" s="80">
        <v>6</v>
      </c>
      <c r="C177" s="118">
        <v>0.0017930757956769047</v>
      </c>
      <c r="D177" s="80" t="s">
        <v>2459</v>
      </c>
      <c r="E177" s="80" t="b">
        <v>0</v>
      </c>
      <c r="F177" s="80" t="b">
        <v>0</v>
      </c>
      <c r="G177" s="80" t="b">
        <v>0</v>
      </c>
    </row>
    <row r="178" spans="1:7" ht="15">
      <c r="A178" s="114" t="s">
        <v>1708</v>
      </c>
      <c r="B178" s="80">
        <v>6</v>
      </c>
      <c r="C178" s="118">
        <v>0.0017930757956769047</v>
      </c>
      <c r="D178" s="80" t="s">
        <v>2459</v>
      </c>
      <c r="E178" s="80" t="b">
        <v>0</v>
      </c>
      <c r="F178" s="80" t="b">
        <v>0</v>
      </c>
      <c r="G178" s="80" t="b">
        <v>0</v>
      </c>
    </row>
    <row r="179" spans="1:7" ht="15">
      <c r="A179" s="114" t="s">
        <v>1709</v>
      </c>
      <c r="B179" s="80">
        <v>6</v>
      </c>
      <c r="C179" s="118">
        <v>0.0017930757956769047</v>
      </c>
      <c r="D179" s="80" t="s">
        <v>2459</v>
      </c>
      <c r="E179" s="80" t="b">
        <v>1</v>
      </c>
      <c r="F179" s="80" t="b">
        <v>0</v>
      </c>
      <c r="G179" s="80" t="b">
        <v>0</v>
      </c>
    </row>
    <row r="180" spans="1:7" ht="15">
      <c r="A180" s="114" t="s">
        <v>1710</v>
      </c>
      <c r="B180" s="80">
        <v>6</v>
      </c>
      <c r="C180" s="118">
        <v>0.0018724953002382135</v>
      </c>
      <c r="D180" s="80" t="s">
        <v>2459</v>
      </c>
      <c r="E180" s="80" t="b">
        <v>0</v>
      </c>
      <c r="F180" s="80" t="b">
        <v>0</v>
      </c>
      <c r="G180" s="80" t="b">
        <v>0</v>
      </c>
    </row>
    <row r="181" spans="1:7" ht="15">
      <c r="A181" s="114" t="s">
        <v>1711</v>
      </c>
      <c r="B181" s="80">
        <v>6</v>
      </c>
      <c r="C181" s="118">
        <v>0.0017930757956769047</v>
      </c>
      <c r="D181" s="80" t="s">
        <v>2459</v>
      </c>
      <c r="E181" s="80" t="b">
        <v>0</v>
      </c>
      <c r="F181" s="80" t="b">
        <v>0</v>
      </c>
      <c r="G181" s="80" t="b">
        <v>0</v>
      </c>
    </row>
    <row r="182" spans="1:7" ht="15">
      <c r="A182" s="114" t="s">
        <v>1712</v>
      </c>
      <c r="B182" s="80">
        <v>6</v>
      </c>
      <c r="C182" s="118">
        <v>0.0019696969180998548</v>
      </c>
      <c r="D182" s="80" t="s">
        <v>2459</v>
      </c>
      <c r="E182" s="80" t="b">
        <v>0</v>
      </c>
      <c r="F182" s="80" t="b">
        <v>0</v>
      </c>
      <c r="G182" s="80" t="b">
        <v>0</v>
      </c>
    </row>
    <row r="183" spans="1:7" ht="15">
      <c r="A183" s="114" t="s">
        <v>1713</v>
      </c>
      <c r="B183" s="80">
        <v>6</v>
      </c>
      <c r="C183" s="118">
        <v>0.0017930757956769047</v>
      </c>
      <c r="D183" s="80" t="s">
        <v>2459</v>
      </c>
      <c r="E183" s="80" t="b">
        <v>0</v>
      </c>
      <c r="F183" s="80" t="b">
        <v>0</v>
      </c>
      <c r="G183" s="80" t="b">
        <v>0</v>
      </c>
    </row>
    <row r="184" spans="1:7" ht="15">
      <c r="A184" s="114" t="s">
        <v>1714</v>
      </c>
      <c r="B184" s="80">
        <v>6</v>
      </c>
      <c r="C184" s="118">
        <v>0.0017930757956769047</v>
      </c>
      <c r="D184" s="80" t="s">
        <v>2459</v>
      </c>
      <c r="E184" s="80" t="b">
        <v>0</v>
      </c>
      <c r="F184" s="80" t="b">
        <v>0</v>
      </c>
      <c r="G184" s="80" t="b">
        <v>0</v>
      </c>
    </row>
    <row r="185" spans="1:7" ht="15">
      <c r="A185" s="114" t="s">
        <v>1715</v>
      </c>
      <c r="B185" s="80">
        <v>6</v>
      </c>
      <c r="C185" s="118">
        <v>0.0017930757956769047</v>
      </c>
      <c r="D185" s="80" t="s">
        <v>2459</v>
      </c>
      <c r="E185" s="80" t="b">
        <v>0</v>
      </c>
      <c r="F185" s="80" t="b">
        <v>0</v>
      </c>
      <c r="G185" s="80" t="b">
        <v>0</v>
      </c>
    </row>
    <row r="186" spans="1:7" ht="15">
      <c r="A186" s="114" t="s">
        <v>1716</v>
      </c>
      <c r="B186" s="80">
        <v>6</v>
      </c>
      <c r="C186" s="118">
        <v>0.0019696969180998548</v>
      </c>
      <c r="D186" s="80" t="s">
        <v>2459</v>
      </c>
      <c r="E186" s="80" t="b">
        <v>0</v>
      </c>
      <c r="F186" s="80" t="b">
        <v>0</v>
      </c>
      <c r="G186" s="80" t="b">
        <v>0</v>
      </c>
    </row>
    <row r="187" spans="1:7" ht="15">
      <c r="A187" s="114" t="s">
        <v>1717</v>
      </c>
      <c r="B187" s="80">
        <v>6</v>
      </c>
      <c r="C187" s="118">
        <v>0.0019696969180998548</v>
      </c>
      <c r="D187" s="80" t="s">
        <v>2459</v>
      </c>
      <c r="E187" s="80" t="b">
        <v>0</v>
      </c>
      <c r="F187" s="80" t="b">
        <v>0</v>
      </c>
      <c r="G187" s="80" t="b">
        <v>0</v>
      </c>
    </row>
    <row r="188" spans="1:7" ht="15">
      <c r="A188" s="114" t="s">
        <v>1718</v>
      </c>
      <c r="B188" s="80">
        <v>6</v>
      </c>
      <c r="C188" s="118">
        <v>0.0017930757956769047</v>
      </c>
      <c r="D188" s="80" t="s">
        <v>2459</v>
      </c>
      <c r="E188" s="80" t="b">
        <v>0</v>
      </c>
      <c r="F188" s="80" t="b">
        <v>0</v>
      </c>
      <c r="G188" s="80" t="b">
        <v>0</v>
      </c>
    </row>
    <row r="189" spans="1:7" ht="15">
      <c r="A189" s="114" t="s">
        <v>1719</v>
      </c>
      <c r="B189" s="80">
        <v>6</v>
      </c>
      <c r="C189" s="118">
        <v>0.0017930757956769047</v>
      </c>
      <c r="D189" s="80" t="s">
        <v>2459</v>
      </c>
      <c r="E189" s="80" t="b">
        <v>0</v>
      </c>
      <c r="F189" s="80" t="b">
        <v>0</v>
      </c>
      <c r="G189" s="80" t="b">
        <v>0</v>
      </c>
    </row>
    <row r="190" spans="1:7" ht="15">
      <c r="A190" s="114" t="s">
        <v>1720</v>
      </c>
      <c r="B190" s="80">
        <v>6</v>
      </c>
      <c r="C190" s="118">
        <v>0.0017930757956769047</v>
      </c>
      <c r="D190" s="80" t="s">
        <v>2459</v>
      </c>
      <c r="E190" s="80" t="b">
        <v>0</v>
      </c>
      <c r="F190" s="80" t="b">
        <v>0</v>
      </c>
      <c r="G190" s="80" t="b">
        <v>0</v>
      </c>
    </row>
    <row r="191" spans="1:7" ht="15">
      <c r="A191" s="114" t="s">
        <v>1721</v>
      </c>
      <c r="B191" s="80">
        <v>6</v>
      </c>
      <c r="C191" s="118">
        <v>0.0018724953002382135</v>
      </c>
      <c r="D191" s="80" t="s">
        <v>2459</v>
      </c>
      <c r="E191" s="80" t="b">
        <v>0</v>
      </c>
      <c r="F191" s="80" t="b">
        <v>0</v>
      </c>
      <c r="G191" s="80" t="b">
        <v>0</v>
      </c>
    </row>
    <row r="192" spans="1:7" ht="15">
      <c r="A192" s="114" t="s">
        <v>1722</v>
      </c>
      <c r="B192" s="80">
        <v>6</v>
      </c>
      <c r="C192" s="118">
        <v>0.0018724953002382135</v>
      </c>
      <c r="D192" s="80" t="s">
        <v>2459</v>
      </c>
      <c r="E192" s="80" t="b">
        <v>0</v>
      </c>
      <c r="F192" s="80" t="b">
        <v>0</v>
      </c>
      <c r="G192" s="80" t="b">
        <v>0</v>
      </c>
    </row>
    <row r="193" spans="1:7" ht="15">
      <c r="A193" s="114" t="s">
        <v>1723</v>
      </c>
      <c r="B193" s="80">
        <v>6</v>
      </c>
      <c r="C193" s="118">
        <v>0.0018724953002382135</v>
      </c>
      <c r="D193" s="80" t="s">
        <v>2459</v>
      </c>
      <c r="E193" s="80" t="b">
        <v>0</v>
      </c>
      <c r="F193" s="80" t="b">
        <v>0</v>
      </c>
      <c r="G193" s="80" t="b">
        <v>0</v>
      </c>
    </row>
    <row r="194" spans="1:7" ht="15">
      <c r="A194" s="114" t="s">
        <v>1724</v>
      </c>
      <c r="B194" s="80">
        <v>6</v>
      </c>
      <c r="C194" s="118">
        <v>0.0017930757956769047</v>
      </c>
      <c r="D194" s="80" t="s">
        <v>2459</v>
      </c>
      <c r="E194" s="80" t="b">
        <v>0</v>
      </c>
      <c r="F194" s="80" t="b">
        <v>0</v>
      </c>
      <c r="G194" s="80" t="b">
        <v>0</v>
      </c>
    </row>
    <row r="195" spans="1:7" ht="15">
      <c r="A195" s="114" t="s">
        <v>1725</v>
      </c>
      <c r="B195" s="80">
        <v>6</v>
      </c>
      <c r="C195" s="118">
        <v>0.0017930757956769047</v>
      </c>
      <c r="D195" s="80" t="s">
        <v>2459</v>
      </c>
      <c r="E195" s="80" t="b">
        <v>0</v>
      </c>
      <c r="F195" s="80" t="b">
        <v>0</v>
      </c>
      <c r="G195" s="80" t="b">
        <v>0</v>
      </c>
    </row>
    <row r="196" spans="1:7" ht="15">
      <c r="A196" s="114" t="s">
        <v>1726</v>
      </c>
      <c r="B196" s="80">
        <v>6</v>
      </c>
      <c r="C196" s="118">
        <v>0.0017930757956769047</v>
      </c>
      <c r="D196" s="80" t="s">
        <v>2459</v>
      </c>
      <c r="E196" s="80" t="b">
        <v>0</v>
      </c>
      <c r="F196" s="80" t="b">
        <v>0</v>
      </c>
      <c r="G196" s="80" t="b">
        <v>0</v>
      </c>
    </row>
    <row r="197" spans="1:7" ht="15">
      <c r="A197" s="114" t="s">
        <v>1727</v>
      </c>
      <c r="B197" s="80">
        <v>6</v>
      </c>
      <c r="C197" s="118">
        <v>0.0017930757956769047</v>
      </c>
      <c r="D197" s="80" t="s">
        <v>2459</v>
      </c>
      <c r="E197" s="80" t="b">
        <v>0</v>
      </c>
      <c r="F197" s="80" t="b">
        <v>0</v>
      </c>
      <c r="G197" s="80" t="b">
        <v>0</v>
      </c>
    </row>
    <row r="198" spans="1:7" ht="15">
      <c r="A198" s="114" t="s">
        <v>1728</v>
      </c>
      <c r="B198" s="80">
        <v>6</v>
      </c>
      <c r="C198" s="118">
        <v>0.0018724953002382135</v>
      </c>
      <c r="D198" s="80" t="s">
        <v>2459</v>
      </c>
      <c r="E198" s="80" t="b">
        <v>1</v>
      </c>
      <c r="F198" s="80" t="b">
        <v>0</v>
      </c>
      <c r="G198" s="80" t="b">
        <v>0</v>
      </c>
    </row>
    <row r="199" spans="1:7" ht="15">
      <c r="A199" s="114" t="s">
        <v>1729</v>
      </c>
      <c r="B199" s="80">
        <v>6</v>
      </c>
      <c r="C199" s="118">
        <v>0.0017930757956769047</v>
      </c>
      <c r="D199" s="80" t="s">
        <v>2459</v>
      </c>
      <c r="E199" s="80" t="b">
        <v>0</v>
      </c>
      <c r="F199" s="80" t="b">
        <v>0</v>
      </c>
      <c r="G199" s="80" t="b">
        <v>0</v>
      </c>
    </row>
    <row r="200" spans="1:7" ht="15">
      <c r="A200" s="114" t="s">
        <v>1730</v>
      </c>
      <c r="B200" s="80">
        <v>6</v>
      </c>
      <c r="C200" s="118">
        <v>0.0018724953002382135</v>
      </c>
      <c r="D200" s="80" t="s">
        <v>2459</v>
      </c>
      <c r="E200" s="80" t="b">
        <v>0</v>
      </c>
      <c r="F200" s="80" t="b">
        <v>0</v>
      </c>
      <c r="G200" s="80" t="b">
        <v>0</v>
      </c>
    </row>
    <row r="201" spans="1:7" ht="15">
      <c r="A201" s="114" t="s">
        <v>1731</v>
      </c>
      <c r="B201" s="80">
        <v>6</v>
      </c>
      <c r="C201" s="118">
        <v>0.0017930757956769047</v>
      </c>
      <c r="D201" s="80" t="s">
        <v>2459</v>
      </c>
      <c r="E201" s="80" t="b">
        <v>0</v>
      </c>
      <c r="F201" s="80" t="b">
        <v>0</v>
      </c>
      <c r="G201" s="80" t="b">
        <v>0</v>
      </c>
    </row>
    <row r="202" spans="1:7" ht="15">
      <c r="A202" s="114" t="s">
        <v>1732</v>
      </c>
      <c r="B202" s="80">
        <v>6</v>
      </c>
      <c r="C202" s="118">
        <v>0.0017930757956769047</v>
      </c>
      <c r="D202" s="80" t="s">
        <v>2459</v>
      </c>
      <c r="E202" s="80" t="b">
        <v>0</v>
      </c>
      <c r="F202" s="80" t="b">
        <v>0</v>
      </c>
      <c r="G202" s="80" t="b">
        <v>0</v>
      </c>
    </row>
    <row r="203" spans="1:7" ht="15">
      <c r="A203" s="114" t="s">
        <v>1733</v>
      </c>
      <c r="B203" s="80">
        <v>6</v>
      </c>
      <c r="C203" s="118">
        <v>0.0017930757956769047</v>
      </c>
      <c r="D203" s="80" t="s">
        <v>2459</v>
      </c>
      <c r="E203" s="80" t="b">
        <v>0</v>
      </c>
      <c r="F203" s="80" t="b">
        <v>1</v>
      </c>
      <c r="G203" s="80" t="b">
        <v>0</v>
      </c>
    </row>
    <row r="204" spans="1:7" ht="15">
      <c r="A204" s="114" t="s">
        <v>1734</v>
      </c>
      <c r="B204" s="80">
        <v>6</v>
      </c>
      <c r="C204" s="118">
        <v>0.0018724953002382135</v>
      </c>
      <c r="D204" s="80" t="s">
        <v>2459</v>
      </c>
      <c r="E204" s="80" t="b">
        <v>0</v>
      </c>
      <c r="F204" s="80" t="b">
        <v>1</v>
      </c>
      <c r="G204" s="80" t="b">
        <v>0</v>
      </c>
    </row>
    <row r="205" spans="1:7" ht="15">
      <c r="A205" s="114" t="s">
        <v>1735</v>
      </c>
      <c r="B205" s="80">
        <v>6</v>
      </c>
      <c r="C205" s="118">
        <v>0.0017930757956769047</v>
      </c>
      <c r="D205" s="80" t="s">
        <v>2459</v>
      </c>
      <c r="E205" s="80" t="b">
        <v>1</v>
      </c>
      <c r="F205" s="80" t="b">
        <v>0</v>
      </c>
      <c r="G205" s="80" t="b">
        <v>0</v>
      </c>
    </row>
    <row r="206" spans="1:7" ht="15">
      <c r="A206" s="114" t="s">
        <v>1736</v>
      </c>
      <c r="B206" s="80">
        <v>6</v>
      </c>
      <c r="C206" s="118">
        <v>0.0017930757956769047</v>
      </c>
      <c r="D206" s="80" t="s">
        <v>2459</v>
      </c>
      <c r="E206" s="80" t="b">
        <v>0</v>
      </c>
      <c r="F206" s="80" t="b">
        <v>0</v>
      </c>
      <c r="G206" s="80" t="b">
        <v>0</v>
      </c>
    </row>
    <row r="207" spans="1:7" ht="15">
      <c r="A207" s="114" t="s">
        <v>1737</v>
      </c>
      <c r="B207" s="80">
        <v>6</v>
      </c>
      <c r="C207" s="118">
        <v>0.0017930757956769047</v>
      </c>
      <c r="D207" s="80" t="s">
        <v>2459</v>
      </c>
      <c r="E207" s="80" t="b">
        <v>0</v>
      </c>
      <c r="F207" s="80" t="b">
        <v>0</v>
      </c>
      <c r="G207" s="80" t="b">
        <v>0</v>
      </c>
    </row>
    <row r="208" spans="1:7" ht="15">
      <c r="A208" s="114" t="s">
        <v>1738</v>
      </c>
      <c r="B208" s="80">
        <v>6</v>
      </c>
      <c r="C208" s="118">
        <v>0.0017930757956769047</v>
      </c>
      <c r="D208" s="80" t="s">
        <v>2459</v>
      </c>
      <c r="E208" s="80" t="b">
        <v>0</v>
      </c>
      <c r="F208" s="80" t="b">
        <v>0</v>
      </c>
      <c r="G208" s="80" t="b">
        <v>0</v>
      </c>
    </row>
    <row r="209" spans="1:7" ht="15">
      <c r="A209" s="114" t="s">
        <v>1739</v>
      </c>
      <c r="B209" s="80">
        <v>6</v>
      </c>
      <c r="C209" s="118">
        <v>0.0017930757956769047</v>
      </c>
      <c r="D209" s="80" t="s">
        <v>2459</v>
      </c>
      <c r="E209" s="80" t="b">
        <v>0</v>
      </c>
      <c r="F209" s="80" t="b">
        <v>0</v>
      </c>
      <c r="G209" s="80" t="b">
        <v>0</v>
      </c>
    </row>
    <row r="210" spans="1:7" ht="15">
      <c r="A210" s="114" t="s">
        <v>1740</v>
      </c>
      <c r="B210" s="80">
        <v>6</v>
      </c>
      <c r="C210" s="118">
        <v>0.0017930757956769047</v>
      </c>
      <c r="D210" s="80" t="s">
        <v>2459</v>
      </c>
      <c r="E210" s="80" t="b">
        <v>0</v>
      </c>
      <c r="F210" s="80" t="b">
        <v>0</v>
      </c>
      <c r="G210" s="80" t="b">
        <v>0</v>
      </c>
    </row>
    <row r="211" spans="1:7" ht="15">
      <c r="A211" s="114" t="s">
        <v>1741</v>
      </c>
      <c r="B211" s="80">
        <v>6</v>
      </c>
      <c r="C211" s="118">
        <v>0.0019696969180998548</v>
      </c>
      <c r="D211" s="80" t="s">
        <v>2459</v>
      </c>
      <c r="E211" s="80" t="b">
        <v>0</v>
      </c>
      <c r="F211" s="80" t="b">
        <v>0</v>
      </c>
      <c r="G211" s="80" t="b">
        <v>0</v>
      </c>
    </row>
    <row r="212" spans="1:7" ht="15">
      <c r="A212" s="114" t="s">
        <v>1742</v>
      </c>
      <c r="B212" s="80">
        <v>6</v>
      </c>
      <c r="C212" s="118">
        <v>0.0017930757956769047</v>
      </c>
      <c r="D212" s="80" t="s">
        <v>2459</v>
      </c>
      <c r="E212" s="80" t="b">
        <v>1</v>
      </c>
      <c r="F212" s="80" t="b">
        <v>0</v>
      </c>
      <c r="G212" s="80" t="b">
        <v>0</v>
      </c>
    </row>
    <row r="213" spans="1:7" ht="15">
      <c r="A213" s="114" t="s">
        <v>1743</v>
      </c>
      <c r="B213" s="80">
        <v>6</v>
      </c>
      <c r="C213" s="118">
        <v>0.0019696969180998548</v>
      </c>
      <c r="D213" s="80" t="s">
        <v>2459</v>
      </c>
      <c r="E213" s="80" t="b">
        <v>0</v>
      </c>
      <c r="F213" s="80" t="b">
        <v>0</v>
      </c>
      <c r="G213" s="80" t="b">
        <v>0</v>
      </c>
    </row>
    <row r="214" spans="1:7" ht="15">
      <c r="A214" s="114" t="s">
        <v>1744</v>
      </c>
      <c r="B214" s="80">
        <v>6</v>
      </c>
      <c r="C214" s="118">
        <v>0.0017930757956769047</v>
      </c>
      <c r="D214" s="80" t="s">
        <v>2459</v>
      </c>
      <c r="E214" s="80" t="b">
        <v>0</v>
      </c>
      <c r="F214" s="80" t="b">
        <v>0</v>
      </c>
      <c r="G214" s="80" t="b">
        <v>0</v>
      </c>
    </row>
    <row r="215" spans="1:7" ht="15">
      <c r="A215" s="114" t="s">
        <v>1745</v>
      </c>
      <c r="B215" s="80">
        <v>6</v>
      </c>
      <c r="C215" s="118">
        <v>0.0017930757956769047</v>
      </c>
      <c r="D215" s="80" t="s">
        <v>2459</v>
      </c>
      <c r="E215" s="80" t="b">
        <v>0</v>
      </c>
      <c r="F215" s="80" t="b">
        <v>0</v>
      </c>
      <c r="G215" s="80" t="b">
        <v>0</v>
      </c>
    </row>
    <row r="216" spans="1:7" ht="15">
      <c r="A216" s="114" t="s">
        <v>1746</v>
      </c>
      <c r="B216" s="80">
        <v>6</v>
      </c>
      <c r="C216" s="118">
        <v>0.0017930757956769047</v>
      </c>
      <c r="D216" s="80" t="s">
        <v>2459</v>
      </c>
      <c r="E216" s="80" t="b">
        <v>0</v>
      </c>
      <c r="F216" s="80" t="b">
        <v>0</v>
      </c>
      <c r="G216" s="80" t="b">
        <v>0</v>
      </c>
    </row>
    <row r="217" spans="1:7" ht="15">
      <c r="A217" s="114" t="s">
        <v>1747</v>
      </c>
      <c r="B217" s="80">
        <v>6</v>
      </c>
      <c r="C217" s="118">
        <v>0.0018724953002382135</v>
      </c>
      <c r="D217" s="80" t="s">
        <v>2459</v>
      </c>
      <c r="E217" s="80" t="b">
        <v>0</v>
      </c>
      <c r="F217" s="80" t="b">
        <v>0</v>
      </c>
      <c r="G217" s="80" t="b">
        <v>0</v>
      </c>
    </row>
    <row r="218" spans="1:7" ht="15">
      <c r="A218" s="114" t="s">
        <v>1748</v>
      </c>
      <c r="B218" s="80">
        <v>6</v>
      </c>
      <c r="C218" s="118">
        <v>0.0019696969180998548</v>
      </c>
      <c r="D218" s="80" t="s">
        <v>2459</v>
      </c>
      <c r="E218" s="80" t="b">
        <v>0</v>
      </c>
      <c r="F218" s="80" t="b">
        <v>1</v>
      </c>
      <c r="G218" s="80" t="b">
        <v>0</v>
      </c>
    </row>
    <row r="219" spans="1:7" ht="15">
      <c r="A219" s="114" t="s">
        <v>1749</v>
      </c>
      <c r="B219" s="80">
        <v>6</v>
      </c>
      <c r="C219" s="118">
        <v>0.0018724953002382135</v>
      </c>
      <c r="D219" s="80" t="s">
        <v>2459</v>
      </c>
      <c r="E219" s="80" t="b">
        <v>0</v>
      </c>
      <c r="F219" s="80" t="b">
        <v>0</v>
      </c>
      <c r="G219" s="80" t="b">
        <v>0</v>
      </c>
    </row>
    <row r="220" spans="1:7" ht="15">
      <c r="A220" s="114" t="s">
        <v>1750</v>
      </c>
      <c r="B220" s="80">
        <v>6</v>
      </c>
      <c r="C220" s="118">
        <v>0.0019696969180998548</v>
      </c>
      <c r="D220" s="80" t="s">
        <v>2459</v>
      </c>
      <c r="E220" s="80" t="b">
        <v>0</v>
      </c>
      <c r="F220" s="80" t="b">
        <v>0</v>
      </c>
      <c r="G220" s="80" t="b">
        <v>0</v>
      </c>
    </row>
    <row r="221" spans="1:7" ht="15">
      <c r="A221" s="114" t="s">
        <v>1751</v>
      </c>
      <c r="B221" s="80">
        <v>6</v>
      </c>
      <c r="C221" s="118">
        <v>0.0019696969180998548</v>
      </c>
      <c r="D221" s="80" t="s">
        <v>2459</v>
      </c>
      <c r="E221" s="80" t="b">
        <v>0</v>
      </c>
      <c r="F221" s="80" t="b">
        <v>1</v>
      </c>
      <c r="G221" s="80" t="b">
        <v>0</v>
      </c>
    </row>
    <row r="222" spans="1:7" ht="15">
      <c r="A222" s="114" t="s">
        <v>1752</v>
      </c>
      <c r="B222" s="80">
        <v>6</v>
      </c>
      <c r="C222" s="118">
        <v>0.0019696969180998548</v>
      </c>
      <c r="D222" s="80" t="s">
        <v>2459</v>
      </c>
      <c r="E222" s="80" t="b">
        <v>0</v>
      </c>
      <c r="F222" s="80" t="b">
        <v>0</v>
      </c>
      <c r="G222" s="80" t="b">
        <v>0</v>
      </c>
    </row>
    <row r="223" spans="1:7" ht="15">
      <c r="A223" s="114" t="s">
        <v>1753</v>
      </c>
      <c r="B223" s="80">
        <v>6</v>
      </c>
      <c r="C223" s="118">
        <v>0.0018724953002382135</v>
      </c>
      <c r="D223" s="80" t="s">
        <v>2459</v>
      </c>
      <c r="E223" s="80" t="b">
        <v>0</v>
      </c>
      <c r="F223" s="80" t="b">
        <v>1</v>
      </c>
      <c r="G223" s="80" t="b">
        <v>0</v>
      </c>
    </row>
    <row r="224" spans="1:7" ht="15">
      <c r="A224" s="114" t="s">
        <v>1754</v>
      </c>
      <c r="B224" s="80">
        <v>6</v>
      </c>
      <c r="C224" s="118">
        <v>0.0020950115987501054</v>
      </c>
      <c r="D224" s="80" t="s">
        <v>2459</v>
      </c>
      <c r="E224" s="80" t="b">
        <v>0</v>
      </c>
      <c r="F224" s="80" t="b">
        <v>1</v>
      </c>
      <c r="G224" s="80" t="b">
        <v>0</v>
      </c>
    </row>
    <row r="225" spans="1:7" ht="15">
      <c r="A225" s="114" t="s">
        <v>1755</v>
      </c>
      <c r="B225" s="80">
        <v>5</v>
      </c>
      <c r="C225" s="118">
        <v>0.0015604127501985113</v>
      </c>
      <c r="D225" s="80" t="s">
        <v>2459</v>
      </c>
      <c r="E225" s="80" t="b">
        <v>1</v>
      </c>
      <c r="F225" s="80" t="b">
        <v>0</v>
      </c>
      <c r="G225" s="80" t="b">
        <v>0</v>
      </c>
    </row>
    <row r="226" spans="1:7" ht="15">
      <c r="A226" s="114" t="s">
        <v>1756</v>
      </c>
      <c r="B226" s="80">
        <v>5</v>
      </c>
      <c r="C226" s="118">
        <v>0.0015604127501985113</v>
      </c>
      <c r="D226" s="80" t="s">
        <v>2459</v>
      </c>
      <c r="E226" s="80" t="b">
        <v>0</v>
      </c>
      <c r="F226" s="80" t="b">
        <v>0</v>
      </c>
      <c r="G226" s="80" t="b">
        <v>0</v>
      </c>
    </row>
    <row r="227" spans="1:7" ht="15">
      <c r="A227" s="114" t="s">
        <v>1757</v>
      </c>
      <c r="B227" s="80">
        <v>5</v>
      </c>
      <c r="C227" s="118">
        <v>0.0016414140984165459</v>
      </c>
      <c r="D227" s="80" t="s">
        <v>2459</v>
      </c>
      <c r="E227" s="80" t="b">
        <v>0</v>
      </c>
      <c r="F227" s="80" t="b">
        <v>0</v>
      </c>
      <c r="G227" s="80" t="b">
        <v>0</v>
      </c>
    </row>
    <row r="228" spans="1:7" ht="15">
      <c r="A228" s="114" t="s">
        <v>1758</v>
      </c>
      <c r="B228" s="80">
        <v>5</v>
      </c>
      <c r="C228" s="118">
        <v>0.0015604127501985113</v>
      </c>
      <c r="D228" s="80" t="s">
        <v>2459</v>
      </c>
      <c r="E228" s="80" t="b">
        <v>0</v>
      </c>
      <c r="F228" s="80" t="b">
        <v>0</v>
      </c>
      <c r="G228" s="80" t="b">
        <v>0</v>
      </c>
    </row>
    <row r="229" spans="1:7" ht="15">
      <c r="A229" s="114" t="s">
        <v>1759</v>
      </c>
      <c r="B229" s="80">
        <v>5</v>
      </c>
      <c r="C229" s="118">
        <v>0.0015604127501985113</v>
      </c>
      <c r="D229" s="80" t="s">
        <v>2459</v>
      </c>
      <c r="E229" s="80" t="b">
        <v>1</v>
      </c>
      <c r="F229" s="80" t="b">
        <v>0</v>
      </c>
      <c r="G229" s="80" t="b">
        <v>0</v>
      </c>
    </row>
    <row r="230" spans="1:7" ht="15">
      <c r="A230" s="114" t="s">
        <v>1760</v>
      </c>
      <c r="B230" s="80">
        <v>5</v>
      </c>
      <c r="C230" s="118">
        <v>0.0015604127501985113</v>
      </c>
      <c r="D230" s="80" t="s">
        <v>2459</v>
      </c>
      <c r="E230" s="80" t="b">
        <v>0</v>
      </c>
      <c r="F230" s="80" t="b">
        <v>0</v>
      </c>
      <c r="G230" s="80" t="b">
        <v>0</v>
      </c>
    </row>
    <row r="231" spans="1:7" ht="15">
      <c r="A231" s="114" t="s">
        <v>1761</v>
      </c>
      <c r="B231" s="80">
        <v>5</v>
      </c>
      <c r="C231" s="118">
        <v>0.0015604127501985113</v>
      </c>
      <c r="D231" s="80" t="s">
        <v>2459</v>
      </c>
      <c r="E231" s="80" t="b">
        <v>0</v>
      </c>
      <c r="F231" s="80" t="b">
        <v>0</v>
      </c>
      <c r="G231" s="80" t="b">
        <v>0</v>
      </c>
    </row>
    <row r="232" spans="1:7" ht="15">
      <c r="A232" s="114" t="s">
        <v>1762</v>
      </c>
      <c r="B232" s="80">
        <v>5</v>
      </c>
      <c r="C232" s="118">
        <v>0.0017458429989584212</v>
      </c>
      <c r="D232" s="80" t="s">
        <v>2459</v>
      </c>
      <c r="E232" s="80" t="b">
        <v>1</v>
      </c>
      <c r="F232" s="80" t="b">
        <v>0</v>
      </c>
      <c r="G232" s="80" t="b">
        <v>0</v>
      </c>
    </row>
    <row r="233" spans="1:7" ht="15">
      <c r="A233" s="114" t="s">
        <v>1763</v>
      </c>
      <c r="B233" s="80">
        <v>5</v>
      </c>
      <c r="C233" s="118">
        <v>0.0017458429989584212</v>
      </c>
      <c r="D233" s="80" t="s">
        <v>2459</v>
      </c>
      <c r="E233" s="80" t="b">
        <v>1</v>
      </c>
      <c r="F233" s="80" t="b">
        <v>0</v>
      </c>
      <c r="G233" s="80" t="b">
        <v>0</v>
      </c>
    </row>
    <row r="234" spans="1:7" ht="15">
      <c r="A234" s="114" t="s">
        <v>1764</v>
      </c>
      <c r="B234" s="80">
        <v>5</v>
      </c>
      <c r="C234" s="118">
        <v>0.0016414140984165459</v>
      </c>
      <c r="D234" s="80" t="s">
        <v>2459</v>
      </c>
      <c r="E234" s="80" t="b">
        <v>0</v>
      </c>
      <c r="F234" s="80" t="b">
        <v>0</v>
      </c>
      <c r="G234" s="80" t="b">
        <v>0</v>
      </c>
    </row>
    <row r="235" spans="1:7" ht="15">
      <c r="A235" s="114" t="s">
        <v>1765</v>
      </c>
      <c r="B235" s="80">
        <v>5</v>
      </c>
      <c r="C235" s="118">
        <v>0.0016414140984165459</v>
      </c>
      <c r="D235" s="80" t="s">
        <v>2459</v>
      </c>
      <c r="E235" s="80" t="b">
        <v>0</v>
      </c>
      <c r="F235" s="80" t="b">
        <v>0</v>
      </c>
      <c r="G235" s="80" t="b">
        <v>0</v>
      </c>
    </row>
    <row r="236" spans="1:7" ht="15">
      <c r="A236" s="114" t="s">
        <v>1766</v>
      </c>
      <c r="B236" s="80">
        <v>5</v>
      </c>
      <c r="C236" s="118">
        <v>0.0015604127501985113</v>
      </c>
      <c r="D236" s="80" t="s">
        <v>2459</v>
      </c>
      <c r="E236" s="80" t="b">
        <v>0</v>
      </c>
      <c r="F236" s="80" t="b">
        <v>1</v>
      </c>
      <c r="G236" s="80" t="b">
        <v>0</v>
      </c>
    </row>
    <row r="237" spans="1:7" ht="15">
      <c r="A237" s="114" t="s">
        <v>1767</v>
      </c>
      <c r="B237" s="80">
        <v>5</v>
      </c>
      <c r="C237" s="118">
        <v>0.0015604127501985113</v>
      </c>
      <c r="D237" s="80" t="s">
        <v>2459</v>
      </c>
      <c r="E237" s="80" t="b">
        <v>0</v>
      </c>
      <c r="F237" s="80" t="b">
        <v>0</v>
      </c>
      <c r="G237" s="80" t="b">
        <v>0</v>
      </c>
    </row>
    <row r="238" spans="1:7" ht="15">
      <c r="A238" s="114" t="s">
        <v>1768</v>
      </c>
      <c r="B238" s="80">
        <v>5</v>
      </c>
      <c r="C238" s="118">
        <v>0.0015604127501985113</v>
      </c>
      <c r="D238" s="80" t="s">
        <v>2459</v>
      </c>
      <c r="E238" s="80" t="b">
        <v>0</v>
      </c>
      <c r="F238" s="80" t="b">
        <v>0</v>
      </c>
      <c r="G238" s="80" t="b">
        <v>0</v>
      </c>
    </row>
    <row r="239" spans="1:7" ht="15">
      <c r="A239" s="114" t="s">
        <v>1769</v>
      </c>
      <c r="B239" s="80">
        <v>5</v>
      </c>
      <c r="C239" s="118">
        <v>0.0016414140984165459</v>
      </c>
      <c r="D239" s="80" t="s">
        <v>2459</v>
      </c>
      <c r="E239" s="80" t="b">
        <v>0</v>
      </c>
      <c r="F239" s="80" t="b">
        <v>0</v>
      </c>
      <c r="G239" s="80" t="b">
        <v>0</v>
      </c>
    </row>
    <row r="240" spans="1:7" ht="15">
      <c r="A240" s="114" t="s">
        <v>1770</v>
      </c>
      <c r="B240" s="80">
        <v>5</v>
      </c>
      <c r="C240" s="118">
        <v>0.0016414140984165459</v>
      </c>
      <c r="D240" s="80" t="s">
        <v>2459</v>
      </c>
      <c r="E240" s="80" t="b">
        <v>0</v>
      </c>
      <c r="F240" s="80" t="b">
        <v>0</v>
      </c>
      <c r="G240" s="80" t="b">
        <v>0</v>
      </c>
    </row>
    <row r="241" spans="1:7" ht="15">
      <c r="A241" s="114" t="s">
        <v>1771</v>
      </c>
      <c r="B241" s="80">
        <v>5</v>
      </c>
      <c r="C241" s="118">
        <v>0.0016414140984165459</v>
      </c>
      <c r="D241" s="80" t="s">
        <v>2459</v>
      </c>
      <c r="E241" s="80" t="b">
        <v>1</v>
      </c>
      <c r="F241" s="80" t="b">
        <v>0</v>
      </c>
      <c r="G241" s="80" t="b">
        <v>0</v>
      </c>
    </row>
    <row r="242" spans="1:7" ht="15">
      <c r="A242" s="114" t="s">
        <v>1772</v>
      </c>
      <c r="B242" s="80">
        <v>5</v>
      </c>
      <c r="C242" s="118">
        <v>0.0015604127501985113</v>
      </c>
      <c r="D242" s="80" t="s">
        <v>2459</v>
      </c>
      <c r="E242" s="80" t="b">
        <v>0</v>
      </c>
      <c r="F242" s="80" t="b">
        <v>0</v>
      </c>
      <c r="G242" s="80" t="b">
        <v>0</v>
      </c>
    </row>
    <row r="243" spans="1:7" ht="15">
      <c r="A243" s="114" t="s">
        <v>1773</v>
      </c>
      <c r="B243" s="80">
        <v>5</v>
      </c>
      <c r="C243" s="118">
        <v>0.0015604127501985113</v>
      </c>
      <c r="D243" s="80" t="s">
        <v>2459</v>
      </c>
      <c r="E243" s="80" t="b">
        <v>0</v>
      </c>
      <c r="F243" s="80" t="b">
        <v>0</v>
      </c>
      <c r="G243" s="80" t="b">
        <v>0</v>
      </c>
    </row>
    <row r="244" spans="1:7" ht="15">
      <c r="A244" s="114" t="s">
        <v>1774</v>
      </c>
      <c r="B244" s="80">
        <v>5</v>
      </c>
      <c r="C244" s="118">
        <v>0.0015604127501985113</v>
      </c>
      <c r="D244" s="80" t="s">
        <v>2459</v>
      </c>
      <c r="E244" s="80" t="b">
        <v>0</v>
      </c>
      <c r="F244" s="80" t="b">
        <v>0</v>
      </c>
      <c r="G244" s="80" t="b">
        <v>0</v>
      </c>
    </row>
    <row r="245" spans="1:7" ht="15">
      <c r="A245" s="114" t="s">
        <v>1775</v>
      </c>
      <c r="B245" s="80">
        <v>5</v>
      </c>
      <c r="C245" s="118">
        <v>0.0015604127501985113</v>
      </c>
      <c r="D245" s="80" t="s">
        <v>2459</v>
      </c>
      <c r="E245" s="80" t="b">
        <v>0</v>
      </c>
      <c r="F245" s="80" t="b">
        <v>0</v>
      </c>
      <c r="G245" s="80" t="b">
        <v>0</v>
      </c>
    </row>
    <row r="246" spans="1:7" ht="15">
      <c r="A246" s="114" t="s">
        <v>1776</v>
      </c>
      <c r="B246" s="80">
        <v>5</v>
      </c>
      <c r="C246" s="118">
        <v>0.0015604127501985113</v>
      </c>
      <c r="D246" s="80" t="s">
        <v>2459</v>
      </c>
      <c r="E246" s="80" t="b">
        <v>0</v>
      </c>
      <c r="F246" s="80" t="b">
        <v>0</v>
      </c>
      <c r="G246" s="80" t="b">
        <v>0</v>
      </c>
    </row>
    <row r="247" spans="1:7" ht="15">
      <c r="A247" s="114" t="s">
        <v>1777</v>
      </c>
      <c r="B247" s="80">
        <v>5</v>
      </c>
      <c r="C247" s="118">
        <v>0.0015604127501985113</v>
      </c>
      <c r="D247" s="80" t="s">
        <v>2459</v>
      </c>
      <c r="E247" s="80" t="b">
        <v>0</v>
      </c>
      <c r="F247" s="80" t="b">
        <v>0</v>
      </c>
      <c r="G247" s="80" t="b">
        <v>0</v>
      </c>
    </row>
    <row r="248" spans="1:7" ht="15">
      <c r="A248" s="114" t="s">
        <v>1778</v>
      </c>
      <c r="B248" s="80">
        <v>5</v>
      </c>
      <c r="C248" s="118">
        <v>0.0015604127501985113</v>
      </c>
      <c r="D248" s="80" t="s">
        <v>2459</v>
      </c>
      <c r="E248" s="80" t="b">
        <v>0</v>
      </c>
      <c r="F248" s="80" t="b">
        <v>0</v>
      </c>
      <c r="G248" s="80" t="b">
        <v>0</v>
      </c>
    </row>
    <row r="249" spans="1:7" ht="15">
      <c r="A249" s="114" t="s">
        <v>1779</v>
      </c>
      <c r="B249" s="80">
        <v>5</v>
      </c>
      <c r="C249" s="118">
        <v>0.0015604127501985113</v>
      </c>
      <c r="D249" s="80" t="s">
        <v>2459</v>
      </c>
      <c r="E249" s="80" t="b">
        <v>0</v>
      </c>
      <c r="F249" s="80" t="b">
        <v>0</v>
      </c>
      <c r="G249" s="80" t="b">
        <v>0</v>
      </c>
    </row>
    <row r="250" spans="1:7" ht="15">
      <c r="A250" s="114" t="s">
        <v>1780</v>
      </c>
      <c r="B250" s="80">
        <v>5</v>
      </c>
      <c r="C250" s="118">
        <v>0.0015604127501985113</v>
      </c>
      <c r="D250" s="80" t="s">
        <v>2459</v>
      </c>
      <c r="E250" s="80" t="b">
        <v>0</v>
      </c>
      <c r="F250" s="80" t="b">
        <v>0</v>
      </c>
      <c r="G250" s="80" t="b">
        <v>0</v>
      </c>
    </row>
    <row r="251" spans="1:7" ht="15">
      <c r="A251" s="114" t="s">
        <v>1781</v>
      </c>
      <c r="B251" s="80">
        <v>5</v>
      </c>
      <c r="C251" s="118">
        <v>0.0015604127501985113</v>
      </c>
      <c r="D251" s="80" t="s">
        <v>2459</v>
      </c>
      <c r="E251" s="80" t="b">
        <v>0</v>
      </c>
      <c r="F251" s="80" t="b">
        <v>0</v>
      </c>
      <c r="G251" s="80" t="b">
        <v>0</v>
      </c>
    </row>
    <row r="252" spans="1:7" ht="15">
      <c r="A252" s="114" t="s">
        <v>1782</v>
      </c>
      <c r="B252" s="80">
        <v>5</v>
      </c>
      <c r="C252" s="118">
        <v>0.0016414140984165459</v>
      </c>
      <c r="D252" s="80" t="s">
        <v>2459</v>
      </c>
      <c r="E252" s="80" t="b">
        <v>0</v>
      </c>
      <c r="F252" s="80" t="b">
        <v>0</v>
      </c>
      <c r="G252" s="80" t="b">
        <v>0</v>
      </c>
    </row>
    <row r="253" spans="1:7" ht="15">
      <c r="A253" s="114" t="s">
        <v>1783</v>
      </c>
      <c r="B253" s="80">
        <v>5</v>
      </c>
      <c r="C253" s="118">
        <v>0.0015604127501985113</v>
      </c>
      <c r="D253" s="80" t="s">
        <v>2459</v>
      </c>
      <c r="E253" s="80" t="b">
        <v>1</v>
      </c>
      <c r="F253" s="80" t="b">
        <v>0</v>
      </c>
      <c r="G253" s="80" t="b">
        <v>0</v>
      </c>
    </row>
    <row r="254" spans="1:7" ht="15">
      <c r="A254" s="114" t="s">
        <v>1784</v>
      </c>
      <c r="B254" s="80">
        <v>5</v>
      </c>
      <c r="C254" s="118">
        <v>0.0015604127501985113</v>
      </c>
      <c r="D254" s="80" t="s">
        <v>2459</v>
      </c>
      <c r="E254" s="80" t="b">
        <v>0</v>
      </c>
      <c r="F254" s="80" t="b">
        <v>0</v>
      </c>
      <c r="G254" s="80" t="b">
        <v>0</v>
      </c>
    </row>
    <row r="255" spans="1:7" ht="15">
      <c r="A255" s="114" t="s">
        <v>1785</v>
      </c>
      <c r="B255" s="80">
        <v>5</v>
      </c>
      <c r="C255" s="118">
        <v>0.0015604127501985113</v>
      </c>
      <c r="D255" s="80" t="s">
        <v>2459</v>
      </c>
      <c r="E255" s="80" t="b">
        <v>0</v>
      </c>
      <c r="F255" s="80" t="b">
        <v>0</v>
      </c>
      <c r="G255" s="80" t="b">
        <v>0</v>
      </c>
    </row>
    <row r="256" spans="1:7" ht="15">
      <c r="A256" s="114" t="s">
        <v>1786</v>
      </c>
      <c r="B256" s="80">
        <v>5</v>
      </c>
      <c r="C256" s="118">
        <v>0.0015604127501985113</v>
      </c>
      <c r="D256" s="80" t="s">
        <v>2459</v>
      </c>
      <c r="E256" s="80" t="b">
        <v>1</v>
      </c>
      <c r="F256" s="80" t="b">
        <v>0</v>
      </c>
      <c r="G256" s="80" t="b">
        <v>0</v>
      </c>
    </row>
    <row r="257" spans="1:7" ht="15">
      <c r="A257" s="114" t="s">
        <v>1787</v>
      </c>
      <c r="B257" s="80">
        <v>5</v>
      </c>
      <c r="C257" s="118">
        <v>0.0015604127501985113</v>
      </c>
      <c r="D257" s="80" t="s">
        <v>2459</v>
      </c>
      <c r="E257" s="80" t="b">
        <v>0</v>
      </c>
      <c r="F257" s="80" t="b">
        <v>1</v>
      </c>
      <c r="G257" s="80" t="b">
        <v>0</v>
      </c>
    </row>
    <row r="258" spans="1:7" ht="15">
      <c r="A258" s="114" t="s">
        <v>1788</v>
      </c>
      <c r="B258" s="80">
        <v>5</v>
      </c>
      <c r="C258" s="118">
        <v>0.0016414140984165459</v>
      </c>
      <c r="D258" s="80" t="s">
        <v>2459</v>
      </c>
      <c r="E258" s="80" t="b">
        <v>0</v>
      </c>
      <c r="F258" s="80" t="b">
        <v>0</v>
      </c>
      <c r="G258" s="80" t="b">
        <v>0</v>
      </c>
    </row>
    <row r="259" spans="1:7" ht="15">
      <c r="A259" s="114" t="s">
        <v>1789</v>
      </c>
      <c r="B259" s="80">
        <v>5</v>
      </c>
      <c r="C259" s="118">
        <v>0.0015604127501985113</v>
      </c>
      <c r="D259" s="80" t="s">
        <v>2459</v>
      </c>
      <c r="E259" s="80" t="b">
        <v>0</v>
      </c>
      <c r="F259" s="80" t="b">
        <v>0</v>
      </c>
      <c r="G259" s="80" t="b">
        <v>0</v>
      </c>
    </row>
    <row r="260" spans="1:7" ht="15">
      <c r="A260" s="114" t="s">
        <v>1790</v>
      </c>
      <c r="B260" s="80">
        <v>5</v>
      </c>
      <c r="C260" s="118">
        <v>0.0015604127501985113</v>
      </c>
      <c r="D260" s="80" t="s">
        <v>2459</v>
      </c>
      <c r="E260" s="80" t="b">
        <v>0</v>
      </c>
      <c r="F260" s="80" t="b">
        <v>0</v>
      </c>
      <c r="G260" s="80" t="b">
        <v>0</v>
      </c>
    </row>
    <row r="261" spans="1:7" ht="15">
      <c r="A261" s="114" t="s">
        <v>1791</v>
      </c>
      <c r="B261" s="80">
        <v>5</v>
      </c>
      <c r="C261" s="118">
        <v>0.0016414140984165459</v>
      </c>
      <c r="D261" s="80" t="s">
        <v>2459</v>
      </c>
      <c r="E261" s="80" t="b">
        <v>0</v>
      </c>
      <c r="F261" s="80" t="b">
        <v>0</v>
      </c>
      <c r="G261" s="80" t="b">
        <v>0</v>
      </c>
    </row>
    <row r="262" spans="1:7" ht="15">
      <c r="A262" s="114" t="s">
        <v>1792</v>
      </c>
      <c r="B262" s="80">
        <v>5</v>
      </c>
      <c r="C262" s="118">
        <v>0.0015604127501985113</v>
      </c>
      <c r="D262" s="80" t="s">
        <v>2459</v>
      </c>
      <c r="E262" s="80" t="b">
        <v>0</v>
      </c>
      <c r="F262" s="80" t="b">
        <v>1</v>
      </c>
      <c r="G262" s="80" t="b">
        <v>0</v>
      </c>
    </row>
    <row r="263" spans="1:7" ht="15">
      <c r="A263" s="114" t="s">
        <v>1793</v>
      </c>
      <c r="B263" s="80">
        <v>5</v>
      </c>
      <c r="C263" s="118">
        <v>0.0016414140984165459</v>
      </c>
      <c r="D263" s="80" t="s">
        <v>2459</v>
      </c>
      <c r="E263" s="80" t="b">
        <v>0</v>
      </c>
      <c r="F263" s="80" t="b">
        <v>0</v>
      </c>
      <c r="G263" s="80" t="b">
        <v>0</v>
      </c>
    </row>
    <row r="264" spans="1:7" ht="15">
      <c r="A264" s="114" t="s">
        <v>1794</v>
      </c>
      <c r="B264" s="80">
        <v>5</v>
      </c>
      <c r="C264" s="118">
        <v>0.0017458429989584212</v>
      </c>
      <c r="D264" s="80" t="s">
        <v>2459</v>
      </c>
      <c r="E264" s="80" t="b">
        <v>0</v>
      </c>
      <c r="F264" s="80" t="b">
        <v>0</v>
      </c>
      <c r="G264" s="80" t="b">
        <v>0</v>
      </c>
    </row>
    <row r="265" spans="1:7" ht="15">
      <c r="A265" s="114" t="s">
        <v>1795</v>
      </c>
      <c r="B265" s="80">
        <v>5</v>
      </c>
      <c r="C265" s="118">
        <v>0.0015604127501985113</v>
      </c>
      <c r="D265" s="80" t="s">
        <v>2459</v>
      </c>
      <c r="E265" s="80" t="b">
        <v>0</v>
      </c>
      <c r="F265" s="80" t="b">
        <v>0</v>
      </c>
      <c r="G265" s="80" t="b">
        <v>0</v>
      </c>
    </row>
    <row r="266" spans="1:7" ht="15">
      <c r="A266" s="114" t="s">
        <v>1796</v>
      </c>
      <c r="B266" s="80">
        <v>5</v>
      </c>
      <c r="C266" s="118">
        <v>0.0016414140984165459</v>
      </c>
      <c r="D266" s="80" t="s">
        <v>2459</v>
      </c>
      <c r="E266" s="80" t="b">
        <v>0</v>
      </c>
      <c r="F266" s="80" t="b">
        <v>0</v>
      </c>
      <c r="G266" s="80" t="b">
        <v>0</v>
      </c>
    </row>
    <row r="267" spans="1:7" ht="15">
      <c r="A267" s="114" t="s">
        <v>1797</v>
      </c>
      <c r="B267" s="80">
        <v>5</v>
      </c>
      <c r="C267" s="118">
        <v>0.001893027267644213</v>
      </c>
      <c r="D267" s="80" t="s">
        <v>2459</v>
      </c>
      <c r="E267" s="80" t="b">
        <v>0</v>
      </c>
      <c r="F267" s="80" t="b">
        <v>0</v>
      </c>
      <c r="G267" s="80" t="b">
        <v>0</v>
      </c>
    </row>
    <row r="268" spans="1:7" ht="15">
      <c r="A268" s="114" t="s">
        <v>1798</v>
      </c>
      <c r="B268" s="80">
        <v>5</v>
      </c>
      <c r="C268" s="118">
        <v>0.0021446404368718804</v>
      </c>
      <c r="D268" s="80" t="s">
        <v>2459</v>
      </c>
      <c r="E268" s="80" t="b">
        <v>0</v>
      </c>
      <c r="F268" s="80" t="b">
        <v>0</v>
      </c>
      <c r="G268" s="80" t="b">
        <v>0</v>
      </c>
    </row>
    <row r="269" spans="1:7" ht="15">
      <c r="A269" s="114" t="s">
        <v>1799</v>
      </c>
      <c r="B269" s="80">
        <v>5</v>
      </c>
      <c r="C269" s="118">
        <v>0.0016414140984165459</v>
      </c>
      <c r="D269" s="80" t="s">
        <v>2459</v>
      </c>
      <c r="E269" s="80" t="b">
        <v>0</v>
      </c>
      <c r="F269" s="80" t="b">
        <v>0</v>
      </c>
      <c r="G269" s="80" t="b">
        <v>0</v>
      </c>
    </row>
    <row r="270" spans="1:7" ht="15">
      <c r="A270" s="114" t="s">
        <v>1800</v>
      </c>
      <c r="B270" s="80">
        <v>5</v>
      </c>
      <c r="C270" s="118">
        <v>0.0016414140984165459</v>
      </c>
      <c r="D270" s="80" t="s">
        <v>2459</v>
      </c>
      <c r="E270" s="80" t="b">
        <v>0</v>
      </c>
      <c r="F270" s="80" t="b">
        <v>0</v>
      </c>
      <c r="G270" s="80" t="b">
        <v>0</v>
      </c>
    </row>
    <row r="271" spans="1:7" ht="15">
      <c r="A271" s="114" t="s">
        <v>1801</v>
      </c>
      <c r="B271" s="80">
        <v>5</v>
      </c>
      <c r="C271" s="118">
        <v>0.0016414140984165459</v>
      </c>
      <c r="D271" s="80" t="s">
        <v>2459</v>
      </c>
      <c r="E271" s="80" t="b">
        <v>0</v>
      </c>
      <c r="F271" s="80" t="b">
        <v>0</v>
      </c>
      <c r="G271" s="80" t="b">
        <v>0</v>
      </c>
    </row>
    <row r="272" spans="1:7" ht="15">
      <c r="A272" s="114" t="s">
        <v>1802</v>
      </c>
      <c r="B272" s="80">
        <v>5</v>
      </c>
      <c r="C272" s="118">
        <v>0.0015604127501985113</v>
      </c>
      <c r="D272" s="80" t="s">
        <v>2459</v>
      </c>
      <c r="E272" s="80" t="b">
        <v>0</v>
      </c>
      <c r="F272" s="80" t="b">
        <v>0</v>
      </c>
      <c r="G272" s="80" t="b">
        <v>0</v>
      </c>
    </row>
    <row r="273" spans="1:7" ht="15">
      <c r="A273" s="114" t="s">
        <v>1803</v>
      </c>
      <c r="B273" s="80">
        <v>5</v>
      </c>
      <c r="C273" s="118">
        <v>0.0017458429989584212</v>
      </c>
      <c r="D273" s="80" t="s">
        <v>2459</v>
      </c>
      <c r="E273" s="80" t="b">
        <v>0</v>
      </c>
      <c r="F273" s="80" t="b">
        <v>0</v>
      </c>
      <c r="G273" s="80" t="b">
        <v>0</v>
      </c>
    </row>
    <row r="274" spans="1:7" ht="15">
      <c r="A274" s="114" t="s">
        <v>1804</v>
      </c>
      <c r="B274" s="80">
        <v>5</v>
      </c>
      <c r="C274" s="118">
        <v>0.0015604127501985113</v>
      </c>
      <c r="D274" s="80" t="s">
        <v>2459</v>
      </c>
      <c r="E274" s="80" t="b">
        <v>0</v>
      </c>
      <c r="F274" s="80" t="b">
        <v>0</v>
      </c>
      <c r="G274" s="80" t="b">
        <v>0</v>
      </c>
    </row>
    <row r="275" spans="1:7" ht="15">
      <c r="A275" s="114" t="s">
        <v>1805</v>
      </c>
      <c r="B275" s="80">
        <v>5</v>
      </c>
      <c r="C275" s="118">
        <v>0.0016414140984165459</v>
      </c>
      <c r="D275" s="80" t="s">
        <v>2459</v>
      </c>
      <c r="E275" s="80" t="b">
        <v>0</v>
      </c>
      <c r="F275" s="80" t="b">
        <v>0</v>
      </c>
      <c r="G275" s="80" t="b">
        <v>0</v>
      </c>
    </row>
    <row r="276" spans="1:7" ht="15">
      <c r="A276" s="114" t="s">
        <v>1806</v>
      </c>
      <c r="B276" s="80">
        <v>5</v>
      </c>
      <c r="C276" s="118">
        <v>0.0015604127501985113</v>
      </c>
      <c r="D276" s="80" t="s">
        <v>2459</v>
      </c>
      <c r="E276" s="80" t="b">
        <v>0</v>
      </c>
      <c r="F276" s="80" t="b">
        <v>0</v>
      </c>
      <c r="G276" s="80" t="b">
        <v>0</v>
      </c>
    </row>
    <row r="277" spans="1:7" ht="15">
      <c r="A277" s="114" t="s">
        <v>1807</v>
      </c>
      <c r="B277" s="80">
        <v>4</v>
      </c>
      <c r="C277" s="118">
        <v>0.0013131312787332365</v>
      </c>
      <c r="D277" s="80" t="s">
        <v>2459</v>
      </c>
      <c r="E277" s="80" t="b">
        <v>0</v>
      </c>
      <c r="F277" s="80" t="b">
        <v>0</v>
      </c>
      <c r="G277" s="80" t="b">
        <v>0</v>
      </c>
    </row>
    <row r="278" spans="1:7" ht="15">
      <c r="A278" s="114" t="s">
        <v>1808</v>
      </c>
      <c r="B278" s="80">
        <v>4</v>
      </c>
      <c r="C278" s="118">
        <v>0.0013131312787332365</v>
      </c>
      <c r="D278" s="80" t="s">
        <v>2459</v>
      </c>
      <c r="E278" s="80" t="b">
        <v>1</v>
      </c>
      <c r="F278" s="80" t="b">
        <v>0</v>
      </c>
      <c r="G278" s="80" t="b">
        <v>0</v>
      </c>
    </row>
    <row r="279" spans="1:7" ht="15">
      <c r="A279" s="114" t="s">
        <v>1809</v>
      </c>
      <c r="B279" s="80">
        <v>4</v>
      </c>
      <c r="C279" s="118">
        <v>0.0013131312787332365</v>
      </c>
      <c r="D279" s="80" t="s">
        <v>2459</v>
      </c>
      <c r="E279" s="80" t="b">
        <v>0</v>
      </c>
      <c r="F279" s="80" t="b">
        <v>1</v>
      </c>
      <c r="G279" s="80" t="b">
        <v>0</v>
      </c>
    </row>
    <row r="280" spans="1:7" ht="15">
      <c r="A280" s="114" t="s">
        <v>1810</v>
      </c>
      <c r="B280" s="80">
        <v>4</v>
      </c>
      <c r="C280" s="118">
        <v>0.0013966743991667369</v>
      </c>
      <c r="D280" s="80" t="s">
        <v>2459</v>
      </c>
      <c r="E280" s="80" t="b">
        <v>0</v>
      </c>
      <c r="F280" s="80" t="b">
        <v>0</v>
      </c>
      <c r="G280" s="80" t="b">
        <v>0</v>
      </c>
    </row>
    <row r="281" spans="1:7" ht="15">
      <c r="A281" s="114" t="s">
        <v>1811</v>
      </c>
      <c r="B281" s="80">
        <v>4</v>
      </c>
      <c r="C281" s="118">
        <v>0.0013131312787332365</v>
      </c>
      <c r="D281" s="80" t="s">
        <v>2459</v>
      </c>
      <c r="E281" s="80" t="b">
        <v>0</v>
      </c>
      <c r="F281" s="80" t="b">
        <v>0</v>
      </c>
      <c r="G281" s="80" t="b">
        <v>0</v>
      </c>
    </row>
    <row r="282" spans="1:7" ht="15">
      <c r="A282" s="114" t="s">
        <v>1812</v>
      </c>
      <c r="B282" s="80">
        <v>4</v>
      </c>
      <c r="C282" s="118">
        <v>0.0013131312787332365</v>
      </c>
      <c r="D282" s="80" t="s">
        <v>2459</v>
      </c>
      <c r="E282" s="80" t="b">
        <v>0</v>
      </c>
      <c r="F282" s="80" t="b">
        <v>0</v>
      </c>
      <c r="G282" s="80" t="b">
        <v>0</v>
      </c>
    </row>
    <row r="283" spans="1:7" ht="15">
      <c r="A283" s="114" t="s">
        <v>1813</v>
      </c>
      <c r="B283" s="80">
        <v>4</v>
      </c>
      <c r="C283" s="118">
        <v>0.0013131312787332365</v>
      </c>
      <c r="D283" s="80" t="s">
        <v>2459</v>
      </c>
      <c r="E283" s="80" t="b">
        <v>0</v>
      </c>
      <c r="F283" s="80" t="b">
        <v>0</v>
      </c>
      <c r="G283" s="80" t="b">
        <v>0</v>
      </c>
    </row>
    <row r="284" spans="1:7" ht="15">
      <c r="A284" s="114" t="s">
        <v>1814</v>
      </c>
      <c r="B284" s="80">
        <v>4</v>
      </c>
      <c r="C284" s="118">
        <v>0.0013131312787332365</v>
      </c>
      <c r="D284" s="80" t="s">
        <v>2459</v>
      </c>
      <c r="E284" s="80" t="b">
        <v>0</v>
      </c>
      <c r="F284" s="80" t="b">
        <v>1</v>
      </c>
      <c r="G284" s="80" t="b">
        <v>0</v>
      </c>
    </row>
    <row r="285" spans="1:7" ht="15">
      <c r="A285" s="114" t="s">
        <v>1815</v>
      </c>
      <c r="B285" s="80">
        <v>4</v>
      </c>
      <c r="C285" s="118">
        <v>0.0013131312787332365</v>
      </c>
      <c r="D285" s="80" t="s">
        <v>2459</v>
      </c>
      <c r="E285" s="80" t="b">
        <v>0</v>
      </c>
      <c r="F285" s="80" t="b">
        <v>0</v>
      </c>
      <c r="G285" s="80" t="b">
        <v>0</v>
      </c>
    </row>
    <row r="286" spans="1:7" ht="15">
      <c r="A286" s="114" t="s">
        <v>1816</v>
      </c>
      <c r="B286" s="80">
        <v>4</v>
      </c>
      <c r="C286" s="118">
        <v>0.0013131312787332365</v>
      </c>
      <c r="D286" s="80" t="s">
        <v>2459</v>
      </c>
      <c r="E286" s="80" t="b">
        <v>0</v>
      </c>
      <c r="F286" s="80" t="b">
        <v>0</v>
      </c>
      <c r="G286" s="80" t="b">
        <v>0</v>
      </c>
    </row>
    <row r="287" spans="1:7" ht="15">
      <c r="A287" s="114" t="s">
        <v>1817</v>
      </c>
      <c r="B287" s="80">
        <v>4</v>
      </c>
      <c r="C287" s="118">
        <v>0.0013131312787332365</v>
      </c>
      <c r="D287" s="80" t="s">
        <v>2459</v>
      </c>
      <c r="E287" s="80" t="b">
        <v>0</v>
      </c>
      <c r="F287" s="80" t="b">
        <v>0</v>
      </c>
      <c r="G287" s="80" t="b">
        <v>0</v>
      </c>
    </row>
    <row r="288" spans="1:7" ht="15">
      <c r="A288" s="114" t="s">
        <v>1818</v>
      </c>
      <c r="B288" s="80">
        <v>4</v>
      </c>
      <c r="C288" s="118">
        <v>0.0013131312787332365</v>
      </c>
      <c r="D288" s="80" t="s">
        <v>2459</v>
      </c>
      <c r="E288" s="80" t="b">
        <v>0</v>
      </c>
      <c r="F288" s="80" t="b">
        <v>0</v>
      </c>
      <c r="G288" s="80" t="b">
        <v>0</v>
      </c>
    </row>
    <row r="289" spans="1:7" ht="15">
      <c r="A289" s="114" t="s">
        <v>1819</v>
      </c>
      <c r="B289" s="80">
        <v>4</v>
      </c>
      <c r="C289" s="118">
        <v>0.0013966743991667369</v>
      </c>
      <c r="D289" s="80" t="s">
        <v>2459</v>
      </c>
      <c r="E289" s="80" t="b">
        <v>0</v>
      </c>
      <c r="F289" s="80" t="b">
        <v>0</v>
      </c>
      <c r="G289" s="80" t="b">
        <v>0</v>
      </c>
    </row>
    <row r="290" spans="1:7" ht="15">
      <c r="A290" s="114" t="s">
        <v>1820</v>
      </c>
      <c r="B290" s="80">
        <v>4</v>
      </c>
      <c r="C290" s="118">
        <v>0.0013131312787332365</v>
      </c>
      <c r="D290" s="80" t="s">
        <v>2459</v>
      </c>
      <c r="E290" s="80" t="b">
        <v>0</v>
      </c>
      <c r="F290" s="80" t="b">
        <v>0</v>
      </c>
      <c r="G290" s="80" t="b">
        <v>0</v>
      </c>
    </row>
    <row r="291" spans="1:7" ht="15">
      <c r="A291" s="114" t="s">
        <v>1821</v>
      </c>
      <c r="B291" s="80">
        <v>4</v>
      </c>
      <c r="C291" s="118">
        <v>0.0013131312787332365</v>
      </c>
      <c r="D291" s="80" t="s">
        <v>2459</v>
      </c>
      <c r="E291" s="80" t="b">
        <v>0</v>
      </c>
      <c r="F291" s="80" t="b">
        <v>0</v>
      </c>
      <c r="G291" s="80" t="b">
        <v>0</v>
      </c>
    </row>
    <row r="292" spans="1:7" ht="15">
      <c r="A292" s="114" t="s">
        <v>1822</v>
      </c>
      <c r="B292" s="80">
        <v>4</v>
      </c>
      <c r="C292" s="118">
        <v>0.0013966743991667369</v>
      </c>
      <c r="D292" s="80" t="s">
        <v>2459</v>
      </c>
      <c r="E292" s="80" t="b">
        <v>0</v>
      </c>
      <c r="F292" s="80" t="b">
        <v>0</v>
      </c>
      <c r="G292" s="80" t="b">
        <v>0</v>
      </c>
    </row>
    <row r="293" spans="1:7" ht="15">
      <c r="A293" s="114" t="s">
        <v>1823</v>
      </c>
      <c r="B293" s="80">
        <v>4</v>
      </c>
      <c r="C293" s="118">
        <v>0.0013966743991667369</v>
      </c>
      <c r="D293" s="80" t="s">
        <v>2459</v>
      </c>
      <c r="E293" s="80" t="b">
        <v>0</v>
      </c>
      <c r="F293" s="80" t="b">
        <v>0</v>
      </c>
      <c r="G293" s="80" t="b">
        <v>0</v>
      </c>
    </row>
    <row r="294" spans="1:7" ht="15">
      <c r="A294" s="114" t="s">
        <v>1824</v>
      </c>
      <c r="B294" s="80">
        <v>4</v>
      </c>
      <c r="C294" s="118">
        <v>0.0013966743991667369</v>
      </c>
      <c r="D294" s="80" t="s">
        <v>2459</v>
      </c>
      <c r="E294" s="80" t="b">
        <v>0</v>
      </c>
      <c r="F294" s="80" t="b">
        <v>0</v>
      </c>
      <c r="G294" s="80" t="b">
        <v>0</v>
      </c>
    </row>
    <row r="295" spans="1:7" ht="15">
      <c r="A295" s="114" t="s">
        <v>1825</v>
      </c>
      <c r="B295" s="80">
        <v>4</v>
      </c>
      <c r="C295" s="118">
        <v>0.0013966743991667369</v>
      </c>
      <c r="D295" s="80" t="s">
        <v>2459</v>
      </c>
      <c r="E295" s="80" t="b">
        <v>0</v>
      </c>
      <c r="F295" s="80" t="b">
        <v>0</v>
      </c>
      <c r="G295" s="80" t="b">
        <v>0</v>
      </c>
    </row>
    <row r="296" spans="1:7" ht="15">
      <c r="A296" s="114" t="s">
        <v>1826</v>
      </c>
      <c r="B296" s="80">
        <v>4</v>
      </c>
      <c r="C296" s="118">
        <v>0.0013966743991667369</v>
      </c>
      <c r="D296" s="80" t="s">
        <v>2459</v>
      </c>
      <c r="E296" s="80" t="b">
        <v>0</v>
      </c>
      <c r="F296" s="80" t="b">
        <v>1</v>
      </c>
      <c r="G296" s="80" t="b">
        <v>0</v>
      </c>
    </row>
    <row r="297" spans="1:7" ht="15">
      <c r="A297" s="114" t="s">
        <v>1827</v>
      </c>
      <c r="B297" s="80">
        <v>4</v>
      </c>
      <c r="C297" s="118">
        <v>0.0013131312787332365</v>
      </c>
      <c r="D297" s="80" t="s">
        <v>2459</v>
      </c>
      <c r="E297" s="80" t="b">
        <v>0</v>
      </c>
      <c r="F297" s="80" t="b">
        <v>0</v>
      </c>
      <c r="G297" s="80" t="b">
        <v>0</v>
      </c>
    </row>
    <row r="298" spans="1:7" ht="15">
      <c r="A298" s="114" t="s">
        <v>1828</v>
      </c>
      <c r="B298" s="80">
        <v>4</v>
      </c>
      <c r="C298" s="118">
        <v>0.0013131312787332365</v>
      </c>
      <c r="D298" s="80" t="s">
        <v>2459</v>
      </c>
      <c r="E298" s="80" t="b">
        <v>0</v>
      </c>
      <c r="F298" s="80" t="b">
        <v>1</v>
      </c>
      <c r="G298" s="80" t="b">
        <v>0</v>
      </c>
    </row>
    <row r="299" spans="1:7" ht="15">
      <c r="A299" s="114" t="s">
        <v>1829</v>
      </c>
      <c r="B299" s="80">
        <v>4</v>
      </c>
      <c r="C299" s="118">
        <v>0.0013966743991667369</v>
      </c>
      <c r="D299" s="80" t="s">
        <v>2459</v>
      </c>
      <c r="E299" s="80" t="b">
        <v>0</v>
      </c>
      <c r="F299" s="80" t="b">
        <v>0</v>
      </c>
      <c r="G299" s="80" t="b">
        <v>0</v>
      </c>
    </row>
    <row r="300" spans="1:7" ht="15">
      <c r="A300" s="114" t="s">
        <v>1830</v>
      </c>
      <c r="B300" s="80">
        <v>4</v>
      </c>
      <c r="C300" s="118">
        <v>0.0013131312787332365</v>
      </c>
      <c r="D300" s="80" t="s">
        <v>2459</v>
      </c>
      <c r="E300" s="80" t="b">
        <v>1</v>
      </c>
      <c r="F300" s="80" t="b">
        <v>0</v>
      </c>
      <c r="G300" s="80" t="b">
        <v>0</v>
      </c>
    </row>
    <row r="301" spans="1:7" ht="15">
      <c r="A301" s="114" t="s">
        <v>1831</v>
      </c>
      <c r="B301" s="80">
        <v>4</v>
      </c>
      <c r="C301" s="118">
        <v>0.0013131312787332365</v>
      </c>
      <c r="D301" s="80" t="s">
        <v>2459</v>
      </c>
      <c r="E301" s="80" t="b">
        <v>0</v>
      </c>
      <c r="F301" s="80" t="b">
        <v>0</v>
      </c>
      <c r="G301" s="80" t="b">
        <v>0</v>
      </c>
    </row>
    <row r="302" spans="1:7" ht="15">
      <c r="A302" s="114" t="s">
        <v>1832</v>
      </c>
      <c r="B302" s="80">
        <v>4</v>
      </c>
      <c r="C302" s="118">
        <v>0.0013966743991667369</v>
      </c>
      <c r="D302" s="80" t="s">
        <v>2459</v>
      </c>
      <c r="E302" s="80" t="b">
        <v>0</v>
      </c>
      <c r="F302" s="80" t="b">
        <v>0</v>
      </c>
      <c r="G302" s="80" t="b">
        <v>0</v>
      </c>
    </row>
    <row r="303" spans="1:7" ht="15">
      <c r="A303" s="114" t="s">
        <v>1833</v>
      </c>
      <c r="B303" s="80">
        <v>4</v>
      </c>
      <c r="C303" s="118">
        <v>0.0013131312787332365</v>
      </c>
      <c r="D303" s="80" t="s">
        <v>2459</v>
      </c>
      <c r="E303" s="80" t="b">
        <v>0</v>
      </c>
      <c r="F303" s="80" t="b">
        <v>0</v>
      </c>
      <c r="G303" s="80" t="b">
        <v>0</v>
      </c>
    </row>
    <row r="304" spans="1:7" ht="15">
      <c r="A304" s="114" t="s">
        <v>1834</v>
      </c>
      <c r="B304" s="80">
        <v>4</v>
      </c>
      <c r="C304" s="118">
        <v>0.0013131312787332365</v>
      </c>
      <c r="D304" s="80" t="s">
        <v>2459</v>
      </c>
      <c r="E304" s="80" t="b">
        <v>0</v>
      </c>
      <c r="F304" s="80" t="b">
        <v>0</v>
      </c>
      <c r="G304" s="80" t="b">
        <v>0</v>
      </c>
    </row>
    <row r="305" spans="1:7" ht="15">
      <c r="A305" s="114" t="s">
        <v>1835</v>
      </c>
      <c r="B305" s="80">
        <v>4</v>
      </c>
      <c r="C305" s="118">
        <v>0.0013131312787332365</v>
      </c>
      <c r="D305" s="80" t="s">
        <v>2459</v>
      </c>
      <c r="E305" s="80" t="b">
        <v>0</v>
      </c>
      <c r="F305" s="80" t="b">
        <v>0</v>
      </c>
      <c r="G305" s="80" t="b">
        <v>0</v>
      </c>
    </row>
    <row r="306" spans="1:7" ht="15">
      <c r="A306" s="114" t="s">
        <v>1836</v>
      </c>
      <c r="B306" s="80">
        <v>4</v>
      </c>
      <c r="C306" s="118">
        <v>0.0013131312787332365</v>
      </c>
      <c r="D306" s="80" t="s">
        <v>2459</v>
      </c>
      <c r="E306" s="80" t="b">
        <v>0</v>
      </c>
      <c r="F306" s="80" t="b">
        <v>0</v>
      </c>
      <c r="G306" s="80" t="b">
        <v>0</v>
      </c>
    </row>
    <row r="307" spans="1:7" ht="15">
      <c r="A307" s="114" t="s">
        <v>1837</v>
      </c>
      <c r="B307" s="80">
        <v>4</v>
      </c>
      <c r="C307" s="118">
        <v>0.0013131312787332365</v>
      </c>
      <c r="D307" s="80" t="s">
        <v>2459</v>
      </c>
      <c r="E307" s="80" t="b">
        <v>0</v>
      </c>
      <c r="F307" s="80" t="b">
        <v>0</v>
      </c>
      <c r="G307" s="80" t="b">
        <v>0</v>
      </c>
    </row>
    <row r="308" spans="1:7" ht="15">
      <c r="A308" s="114" t="s">
        <v>851</v>
      </c>
      <c r="B308" s="80">
        <v>4</v>
      </c>
      <c r="C308" s="118">
        <v>0.0013131312787332365</v>
      </c>
      <c r="D308" s="80" t="s">
        <v>2459</v>
      </c>
      <c r="E308" s="80" t="b">
        <v>0</v>
      </c>
      <c r="F308" s="80" t="b">
        <v>0</v>
      </c>
      <c r="G308" s="80" t="b">
        <v>0</v>
      </c>
    </row>
    <row r="309" spans="1:7" ht="15">
      <c r="A309" s="114" t="s">
        <v>1838</v>
      </c>
      <c r="B309" s="80">
        <v>4</v>
      </c>
      <c r="C309" s="118">
        <v>0.0013131312787332365</v>
      </c>
      <c r="D309" s="80" t="s">
        <v>2459</v>
      </c>
      <c r="E309" s="80" t="b">
        <v>0</v>
      </c>
      <c r="F309" s="80" t="b">
        <v>0</v>
      </c>
      <c r="G309" s="80" t="b">
        <v>0</v>
      </c>
    </row>
    <row r="310" spans="1:7" ht="15">
      <c r="A310" s="114" t="s">
        <v>1839</v>
      </c>
      <c r="B310" s="80">
        <v>4</v>
      </c>
      <c r="C310" s="118">
        <v>0.0013131312787332365</v>
      </c>
      <c r="D310" s="80" t="s">
        <v>2459</v>
      </c>
      <c r="E310" s="80" t="b">
        <v>0</v>
      </c>
      <c r="F310" s="80" t="b">
        <v>1</v>
      </c>
      <c r="G310" s="80" t="b">
        <v>0</v>
      </c>
    </row>
    <row r="311" spans="1:7" ht="15">
      <c r="A311" s="114" t="s">
        <v>1840</v>
      </c>
      <c r="B311" s="80">
        <v>4</v>
      </c>
      <c r="C311" s="118">
        <v>0.0013131312787332365</v>
      </c>
      <c r="D311" s="80" t="s">
        <v>2459</v>
      </c>
      <c r="E311" s="80" t="b">
        <v>0</v>
      </c>
      <c r="F311" s="80" t="b">
        <v>0</v>
      </c>
      <c r="G311" s="80" t="b">
        <v>0</v>
      </c>
    </row>
    <row r="312" spans="1:7" ht="15">
      <c r="A312" s="114" t="s">
        <v>1841</v>
      </c>
      <c r="B312" s="80">
        <v>4</v>
      </c>
      <c r="C312" s="118">
        <v>0.0013131312787332365</v>
      </c>
      <c r="D312" s="80" t="s">
        <v>2459</v>
      </c>
      <c r="E312" s="80" t="b">
        <v>0</v>
      </c>
      <c r="F312" s="80" t="b">
        <v>0</v>
      </c>
      <c r="G312" s="80" t="b">
        <v>0</v>
      </c>
    </row>
    <row r="313" spans="1:7" ht="15">
      <c r="A313" s="114" t="s">
        <v>1842</v>
      </c>
      <c r="B313" s="80">
        <v>4</v>
      </c>
      <c r="C313" s="118">
        <v>0.0013131312787332365</v>
      </c>
      <c r="D313" s="80" t="s">
        <v>2459</v>
      </c>
      <c r="E313" s="80" t="b">
        <v>0</v>
      </c>
      <c r="F313" s="80" t="b">
        <v>0</v>
      </c>
      <c r="G313" s="80" t="b">
        <v>0</v>
      </c>
    </row>
    <row r="314" spans="1:7" ht="15">
      <c r="A314" s="114" t="s">
        <v>1843</v>
      </c>
      <c r="B314" s="80">
        <v>4</v>
      </c>
      <c r="C314" s="118">
        <v>0.0013966743991667369</v>
      </c>
      <c r="D314" s="80" t="s">
        <v>2459</v>
      </c>
      <c r="E314" s="80" t="b">
        <v>0</v>
      </c>
      <c r="F314" s="80" t="b">
        <v>0</v>
      </c>
      <c r="G314" s="80" t="b">
        <v>0</v>
      </c>
    </row>
    <row r="315" spans="1:7" ht="15">
      <c r="A315" s="114" t="s">
        <v>1844</v>
      </c>
      <c r="B315" s="80">
        <v>4</v>
      </c>
      <c r="C315" s="118">
        <v>0.0013131312787332365</v>
      </c>
      <c r="D315" s="80" t="s">
        <v>2459</v>
      </c>
      <c r="E315" s="80" t="b">
        <v>0</v>
      </c>
      <c r="F315" s="80" t="b">
        <v>0</v>
      </c>
      <c r="G315" s="80" t="b">
        <v>0</v>
      </c>
    </row>
    <row r="316" spans="1:7" ht="15">
      <c r="A316" s="114" t="s">
        <v>1845</v>
      </c>
      <c r="B316" s="80">
        <v>4</v>
      </c>
      <c r="C316" s="118">
        <v>0.0013966743991667369</v>
      </c>
      <c r="D316" s="80" t="s">
        <v>2459</v>
      </c>
      <c r="E316" s="80" t="b">
        <v>0</v>
      </c>
      <c r="F316" s="80" t="b">
        <v>1</v>
      </c>
      <c r="G316" s="80" t="b">
        <v>0</v>
      </c>
    </row>
    <row r="317" spans="1:7" ht="15">
      <c r="A317" s="114" t="s">
        <v>1846</v>
      </c>
      <c r="B317" s="80">
        <v>4</v>
      </c>
      <c r="C317" s="118">
        <v>0.0013131312787332365</v>
      </c>
      <c r="D317" s="80" t="s">
        <v>2459</v>
      </c>
      <c r="E317" s="80" t="b">
        <v>0</v>
      </c>
      <c r="F317" s="80" t="b">
        <v>0</v>
      </c>
      <c r="G317" s="80" t="b">
        <v>0</v>
      </c>
    </row>
    <row r="318" spans="1:7" ht="15">
      <c r="A318" s="114" t="s">
        <v>1847</v>
      </c>
      <c r="B318" s="80">
        <v>4</v>
      </c>
      <c r="C318" s="118">
        <v>0.0013966743991667369</v>
      </c>
      <c r="D318" s="80" t="s">
        <v>2459</v>
      </c>
      <c r="E318" s="80" t="b">
        <v>0</v>
      </c>
      <c r="F318" s="80" t="b">
        <v>0</v>
      </c>
      <c r="G318" s="80" t="b">
        <v>0</v>
      </c>
    </row>
    <row r="319" spans="1:7" ht="15">
      <c r="A319" s="114" t="s">
        <v>1848</v>
      </c>
      <c r="B319" s="80">
        <v>4</v>
      </c>
      <c r="C319" s="118">
        <v>0.0013131312787332365</v>
      </c>
      <c r="D319" s="80" t="s">
        <v>2459</v>
      </c>
      <c r="E319" s="80" t="b">
        <v>0</v>
      </c>
      <c r="F319" s="80" t="b">
        <v>0</v>
      </c>
      <c r="G319" s="80" t="b">
        <v>0</v>
      </c>
    </row>
    <row r="320" spans="1:7" ht="15">
      <c r="A320" s="114" t="s">
        <v>1849</v>
      </c>
      <c r="B320" s="80">
        <v>4</v>
      </c>
      <c r="C320" s="118">
        <v>0.0013966743991667369</v>
      </c>
      <c r="D320" s="80" t="s">
        <v>2459</v>
      </c>
      <c r="E320" s="80" t="b">
        <v>0</v>
      </c>
      <c r="F320" s="80" t="b">
        <v>0</v>
      </c>
      <c r="G320" s="80" t="b">
        <v>0</v>
      </c>
    </row>
    <row r="321" spans="1:7" ht="15">
      <c r="A321" s="114" t="s">
        <v>1850</v>
      </c>
      <c r="B321" s="80">
        <v>4</v>
      </c>
      <c r="C321" s="118">
        <v>0.0013131312787332365</v>
      </c>
      <c r="D321" s="80" t="s">
        <v>2459</v>
      </c>
      <c r="E321" s="80" t="b">
        <v>0</v>
      </c>
      <c r="F321" s="80" t="b">
        <v>0</v>
      </c>
      <c r="G321" s="80" t="b">
        <v>0</v>
      </c>
    </row>
    <row r="322" spans="1:7" ht="15">
      <c r="A322" s="114" t="s">
        <v>1851</v>
      </c>
      <c r="B322" s="80">
        <v>4</v>
      </c>
      <c r="C322" s="118">
        <v>0.0013131312787332365</v>
      </c>
      <c r="D322" s="80" t="s">
        <v>2459</v>
      </c>
      <c r="E322" s="80" t="b">
        <v>0</v>
      </c>
      <c r="F322" s="80" t="b">
        <v>0</v>
      </c>
      <c r="G322" s="80" t="b">
        <v>0</v>
      </c>
    </row>
    <row r="323" spans="1:7" ht="15">
      <c r="A323" s="114" t="s">
        <v>1852</v>
      </c>
      <c r="B323" s="80">
        <v>4</v>
      </c>
      <c r="C323" s="118">
        <v>0.0013966743991667369</v>
      </c>
      <c r="D323" s="80" t="s">
        <v>2459</v>
      </c>
      <c r="E323" s="80" t="b">
        <v>0</v>
      </c>
      <c r="F323" s="80" t="b">
        <v>0</v>
      </c>
      <c r="G323" s="80" t="b">
        <v>0</v>
      </c>
    </row>
    <row r="324" spans="1:7" ht="15">
      <c r="A324" s="114" t="s">
        <v>1853</v>
      </c>
      <c r="B324" s="80">
        <v>4</v>
      </c>
      <c r="C324" s="118">
        <v>0.0013966743991667369</v>
      </c>
      <c r="D324" s="80" t="s">
        <v>2459</v>
      </c>
      <c r="E324" s="80" t="b">
        <v>0</v>
      </c>
      <c r="F324" s="80" t="b">
        <v>0</v>
      </c>
      <c r="G324" s="80" t="b">
        <v>0</v>
      </c>
    </row>
    <row r="325" spans="1:7" ht="15">
      <c r="A325" s="114" t="s">
        <v>1854</v>
      </c>
      <c r="B325" s="80">
        <v>4</v>
      </c>
      <c r="C325" s="118">
        <v>0.0013131312787332365</v>
      </c>
      <c r="D325" s="80" t="s">
        <v>2459</v>
      </c>
      <c r="E325" s="80" t="b">
        <v>0</v>
      </c>
      <c r="F325" s="80" t="b">
        <v>0</v>
      </c>
      <c r="G325" s="80" t="b">
        <v>0</v>
      </c>
    </row>
    <row r="326" spans="1:7" ht="15">
      <c r="A326" s="114" t="s">
        <v>1855</v>
      </c>
      <c r="B326" s="80">
        <v>4</v>
      </c>
      <c r="C326" s="118">
        <v>0.0013131312787332365</v>
      </c>
      <c r="D326" s="80" t="s">
        <v>2459</v>
      </c>
      <c r="E326" s="80" t="b">
        <v>0</v>
      </c>
      <c r="F326" s="80" t="b">
        <v>0</v>
      </c>
      <c r="G326" s="80" t="b">
        <v>0</v>
      </c>
    </row>
    <row r="327" spans="1:7" ht="15">
      <c r="A327" s="114" t="s">
        <v>1856</v>
      </c>
      <c r="B327" s="80">
        <v>4</v>
      </c>
      <c r="C327" s="118">
        <v>0.0013966743991667369</v>
      </c>
      <c r="D327" s="80" t="s">
        <v>2459</v>
      </c>
      <c r="E327" s="80" t="b">
        <v>0</v>
      </c>
      <c r="F327" s="80" t="b">
        <v>0</v>
      </c>
      <c r="G327" s="80" t="b">
        <v>0</v>
      </c>
    </row>
    <row r="328" spans="1:7" ht="15">
      <c r="A328" s="114" t="s">
        <v>1857</v>
      </c>
      <c r="B328" s="80">
        <v>4</v>
      </c>
      <c r="C328" s="118">
        <v>0.0013131312787332365</v>
      </c>
      <c r="D328" s="80" t="s">
        <v>2459</v>
      </c>
      <c r="E328" s="80" t="b">
        <v>1</v>
      </c>
      <c r="F328" s="80" t="b">
        <v>0</v>
      </c>
      <c r="G328" s="80" t="b">
        <v>0</v>
      </c>
    </row>
    <row r="329" spans="1:7" ht="15">
      <c r="A329" s="114" t="s">
        <v>1858</v>
      </c>
      <c r="B329" s="80">
        <v>4</v>
      </c>
      <c r="C329" s="118">
        <v>0.0013131312787332365</v>
      </c>
      <c r="D329" s="80" t="s">
        <v>2459</v>
      </c>
      <c r="E329" s="80" t="b">
        <v>0</v>
      </c>
      <c r="F329" s="80" t="b">
        <v>0</v>
      </c>
      <c r="G329" s="80" t="b">
        <v>0</v>
      </c>
    </row>
    <row r="330" spans="1:7" ht="15">
      <c r="A330" s="114" t="s">
        <v>1859</v>
      </c>
      <c r="B330" s="80">
        <v>4</v>
      </c>
      <c r="C330" s="118">
        <v>0.0013131312787332365</v>
      </c>
      <c r="D330" s="80" t="s">
        <v>2459</v>
      </c>
      <c r="E330" s="80" t="b">
        <v>0</v>
      </c>
      <c r="F330" s="80" t="b">
        <v>0</v>
      </c>
      <c r="G330" s="80" t="b">
        <v>0</v>
      </c>
    </row>
    <row r="331" spans="1:7" ht="15">
      <c r="A331" s="114" t="s">
        <v>1860</v>
      </c>
      <c r="B331" s="80">
        <v>4</v>
      </c>
      <c r="C331" s="118">
        <v>0.0013131312787332365</v>
      </c>
      <c r="D331" s="80" t="s">
        <v>2459</v>
      </c>
      <c r="E331" s="80" t="b">
        <v>0</v>
      </c>
      <c r="F331" s="80" t="b">
        <v>0</v>
      </c>
      <c r="G331" s="80" t="b">
        <v>0</v>
      </c>
    </row>
    <row r="332" spans="1:7" ht="15">
      <c r="A332" s="114" t="s">
        <v>1861</v>
      </c>
      <c r="B332" s="80">
        <v>4</v>
      </c>
      <c r="C332" s="118">
        <v>0.0013131312787332365</v>
      </c>
      <c r="D332" s="80" t="s">
        <v>2459</v>
      </c>
      <c r="E332" s="80" t="b">
        <v>0</v>
      </c>
      <c r="F332" s="80" t="b">
        <v>0</v>
      </c>
      <c r="G332" s="80" t="b">
        <v>0</v>
      </c>
    </row>
    <row r="333" spans="1:7" ht="15">
      <c r="A333" s="114" t="s">
        <v>1862</v>
      </c>
      <c r="B333" s="80">
        <v>4</v>
      </c>
      <c r="C333" s="118">
        <v>0.0015144218141153703</v>
      </c>
      <c r="D333" s="80" t="s">
        <v>2459</v>
      </c>
      <c r="E333" s="80" t="b">
        <v>0</v>
      </c>
      <c r="F333" s="80" t="b">
        <v>1</v>
      </c>
      <c r="G333" s="80" t="b">
        <v>0</v>
      </c>
    </row>
    <row r="334" spans="1:7" ht="15">
      <c r="A334" s="114" t="s">
        <v>1863</v>
      </c>
      <c r="B334" s="80">
        <v>4</v>
      </c>
      <c r="C334" s="118">
        <v>0.0013131312787332365</v>
      </c>
      <c r="D334" s="80" t="s">
        <v>2459</v>
      </c>
      <c r="E334" s="80" t="b">
        <v>0</v>
      </c>
      <c r="F334" s="80" t="b">
        <v>0</v>
      </c>
      <c r="G334" s="80" t="b">
        <v>0</v>
      </c>
    </row>
    <row r="335" spans="1:7" ht="15">
      <c r="A335" s="114" t="s">
        <v>1864</v>
      </c>
      <c r="B335" s="80">
        <v>4</v>
      </c>
      <c r="C335" s="118">
        <v>0.0013131312787332365</v>
      </c>
      <c r="D335" s="80" t="s">
        <v>2459</v>
      </c>
      <c r="E335" s="80" t="b">
        <v>1</v>
      </c>
      <c r="F335" s="80" t="b">
        <v>0</v>
      </c>
      <c r="G335" s="80" t="b">
        <v>0</v>
      </c>
    </row>
    <row r="336" spans="1:7" ht="15">
      <c r="A336" s="114" t="s">
        <v>1865</v>
      </c>
      <c r="B336" s="80">
        <v>4</v>
      </c>
      <c r="C336" s="118">
        <v>0.0013131312787332365</v>
      </c>
      <c r="D336" s="80" t="s">
        <v>2459</v>
      </c>
      <c r="E336" s="80" t="b">
        <v>0</v>
      </c>
      <c r="F336" s="80" t="b">
        <v>0</v>
      </c>
      <c r="G336" s="80" t="b">
        <v>0</v>
      </c>
    </row>
    <row r="337" spans="1:7" ht="15">
      <c r="A337" s="114" t="s">
        <v>1866</v>
      </c>
      <c r="B337" s="80">
        <v>4</v>
      </c>
      <c r="C337" s="118">
        <v>0.0013131312787332365</v>
      </c>
      <c r="D337" s="80" t="s">
        <v>2459</v>
      </c>
      <c r="E337" s="80" t="b">
        <v>1</v>
      </c>
      <c r="F337" s="80" t="b">
        <v>0</v>
      </c>
      <c r="G337" s="80" t="b">
        <v>0</v>
      </c>
    </row>
    <row r="338" spans="1:7" ht="15">
      <c r="A338" s="114" t="s">
        <v>1867</v>
      </c>
      <c r="B338" s="80">
        <v>4</v>
      </c>
      <c r="C338" s="118">
        <v>0.0013131312787332365</v>
      </c>
      <c r="D338" s="80" t="s">
        <v>2459</v>
      </c>
      <c r="E338" s="80" t="b">
        <v>0</v>
      </c>
      <c r="F338" s="80" t="b">
        <v>0</v>
      </c>
      <c r="G338" s="80" t="b">
        <v>0</v>
      </c>
    </row>
    <row r="339" spans="1:7" ht="15">
      <c r="A339" s="114" t="s">
        <v>1868</v>
      </c>
      <c r="B339" s="80">
        <v>4</v>
      </c>
      <c r="C339" s="118">
        <v>0.0013131312787332365</v>
      </c>
      <c r="D339" s="80" t="s">
        <v>2459</v>
      </c>
      <c r="E339" s="80" t="b">
        <v>0</v>
      </c>
      <c r="F339" s="80" t="b">
        <v>0</v>
      </c>
      <c r="G339" s="80" t="b">
        <v>0</v>
      </c>
    </row>
    <row r="340" spans="1:7" ht="15">
      <c r="A340" s="114" t="s">
        <v>1869</v>
      </c>
      <c r="B340" s="80">
        <v>4</v>
      </c>
      <c r="C340" s="118">
        <v>0.0013131312787332365</v>
      </c>
      <c r="D340" s="80" t="s">
        <v>2459</v>
      </c>
      <c r="E340" s="80" t="b">
        <v>0</v>
      </c>
      <c r="F340" s="80" t="b">
        <v>0</v>
      </c>
      <c r="G340" s="80" t="b">
        <v>0</v>
      </c>
    </row>
    <row r="341" spans="1:7" ht="15">
      <c r="A341" s="114" t="s">
        <v>1870</v>
      </c>
      <c r="B341" s="80">
        <v>4</v>
      </c>
      <c r="C341" s="118">
        <v>0.0013966743991667369</v>
      </c>
      <c r="D341" s="80" t="s">
        <v>2459</v>
      </c>
      <c r="E341" s="80" t="b">
        <v>0</v>
      </c>
      <c r="F341" s="80" t="b">
        <v>1</v>
      </c>
      <c r="G341" s="80" t="b">
        <v>0</v>
      </c>
    </row>
    <row r="342" spans="1:7" ht="15">
      <c r="A342" s="114" t="s">
        <v>1871</v>
      </c>
      <c r="B342" s="80">
        <v>4</v>
      </c>
      <c r="C342" s="118">
        <v>0.0013131312787332365</v>
      </c>
      <c r="D342" s="80" t="s">
        <v>2459</v>
      </c>
      <c r="E342" s="80" t="b">
        <v>0</v>
      </c>
      <c r="F342" s="80" t="b">
        <v>0</v>
      </c>
      <c r="G342" s="80" t="b">
        <v>0</v>
      </c>
    </row>
    <row r="343" spans="1:7" ht="15">
      <c r="A343" s="114" t="s">
        <v>1872</v>
      </c>
      <c r="B343" s="80">
        <v>4</v>
      </c>
      <c r="C343" s="118">
        <v>0.0013131312787332365</v>
      </c>
      <c r="D343" s="80" t="s">
        <v>2459</v>
      </c>
      <c r="E343" s="80" t="b">
        <v>1</v>
      </c>
      <c r="F343" s="80" t="b">
        <v>0</v>
      </c>
      <c r="G343" s="80" t="b">
        <v>0</v>
      </c>
    </row>
    <row r="344" spans="1:7" ht="15">
      <c r="A344" s="114" t="s">
        <v>1873</v>
      </c>
      <c r="B344" s="80">
        <v>4</v>
      </c>
      <c r="C344" s="118">
        <v>0.0013131312787332365</v>
      </c>
      <c r="D344" s="80" t="s">
        <v>2459</v>
      </c>
      <c r="E344" s="80" t="b">
        <v>0</v>
      </c>
      <c r="F344" s="80" t="b">
        <v>0</v>
      </c>
      <c r="G344" s="80" t="b">
        <v>0</v>
      </c>
    </row>
    <row r="345" spans="1:7" ht="15">
      <c r="A345" s="114" t="s">
        <v>1874</v>
      </c>
      <c r="B345" s="80">
        <v>4</v>
      </c>
      <c r="C345" s="118">
        <v>0.0013966743991667369</v>
      </c>
      <c r="D345" s="80" t="s">
        <v>2459</v>
      </c>
      <c r="E345" s="80" t="b">
        <v>0</v>
      </c>
      <c r="F345" s="80" t="b">
        <v>0</v>
      </c>
      <c r="G345" s="80" t="b">
        <v>0</v>
      </c>
    </row>
    <row r="346" spans="1:7" ht="15">
      <c r="A346" s="114" t="s">
        <v>1875</v>
      </c>
      <c r="B346" s="80">
        <v>4</v>
      </c>
      <c r="C346" s="118">
        <v>0.0013131312787332365</v>
      </c>
      <c r="D346" s="80" t="s">
        <v>2459</v>
      </c>
      <c r="E346" s="80" t="b">
        <v>0</v>
      </c>
      <c r="F346" s="80" t="b">
        <v>0</v>
      </c>
      <c r="G346" s="80" t="b">
        <v>0</v>
      </c>
    </row>
    <row r="347" spans="1:7" ht="15">
      <c r="A347" s="114" t="s">
        <v>1876</v>
      </c>
      <c r="B347" s="80">
        <v>4</v>
      </c>
      <c r="C347" s="118">
        <v>0.0013131312787332365</v>
      </c>
      <c r="D347" s="80" t="s">
        <v>2459</v>
      </c>
      <c r="E347" s="80" t="b">
        <v>0</v>
      </c>
      <c r="F347" s="80" t="b">
        <v>0</v>
      </c>
      <c r="G347" s="80" t="b">
        <v>0</v>
      </c>
    </row>
    <row r="348" spans="1:7" ht="15">
      <c r="A348" s="114" t="s">
        <v>1877</v>
      </c>
      <c r="B348" s="80">
        <v>4</v>
      </c>
      <c r="C348" s="118">
        <v>0.0017157123494975042</v>
      </c>
      <c r="D348" s="80" t="s">
        <v>2459</v>
      </c>
      <c r="E348" s="80" t="b">
        <v>0</v>
      </c>
      <c r="F348" s="80" t="b">
        <v>0</v>
      </c>
      <c r="G348" s="80" t="b">
        <v>0</v>
      </c>
    </row>
    <row r="349" spans="1:7" ht="15">
      <c r="A349" s="114" t="s">
        <v>1878</v>
      </c>
      <c r="B349" s="80">
        <v>4</v>
      </c>
      <c r="C349" s="118">
        <v>0.0013131312787332365</v>
      </c>
      <c r="D349" s="80" t="s">
        <v>2459</v>
      </c>
      <c r="E349" s="80" t="b">
        <v>0</v>
      </c>
      <c r="F349" s="80" t="b">
        <v>0</v>
      </c>
      <c r="G349" s="80" t="b">
        <v>0</v>
      </c>
    </row>
    <row r="350" spans="1:7" ht="15">
      <c r="A350" s="114" t="s">
        <v>1879</v>
      </c>
      <c r="B350" s="80">
        <v>4</v>
      </c>
      <c r="C350" s="118">
        <v>0.0013131312787332365</v>
      </c>
      <c r="D350" s="80" t="s">
        <v>2459</v>
      </c>
      <c r="E350" s="80" t="b">
        <v>0</v>
      </c>
      <c r="F350" s="80" t="b">
        <v>0</v>
      </c>
      <c r="G350" s="80" t="b">
        <v>0</v>
      </c>
    </row>
    <row r="351" spans="1:7" ht="15">
      <c r="A351" s="114" t="s">
        <v>1880</v>
      </c>
      <c r="B351" s="80">
        <v>4</v>
      </c>
      <c r="C351" s="118">
        <v>0.0013966743991667369</v>
      </c>
      <c r="D351" s="80" t="s">
        <v>2459</v>
      </c>
      <c r="E351" s="80" t="b">
        <v>0</v>
      </c>
      <c r="F351" s="80" t="b">
        <v>0</v>
      </c>
      <c r="G351" s="80" t="b">
        <v>0</v>
      </c>
    </row>
    <row r="352" spans="1:7" ht="15">
      <c r="A352" s="114" t="s">
        <v>1881</v>
      </c>
      <c r="B352" s="80">
        <v>4</v>
      </c>
      <c r="C352" s="118">
        <v>0.0013966743991667369</v>
      </c>
      <c r="D352" s="80" t="s">
        <v>2459</v>
      </c>
      <c r="E352" s="80" t="b">
        <v>0</v>
      </c>
      <c r="F352" s="80" t="b">
        <v>1</v>
      </c>
      <c r="G352" s="80" t="b">
        <v>0</v>
      </c>
    </row>
    <row r="353" spans="1:7" ht="15">
      <c r="A353" s="114" t="s">
        <v>1882</v>
      </c>
      <c r="B353" s="80">
        <v>4</v>
      </c>
      <c r="C353" s="118">
        <v>0.0013966743991667369</v>
      </c>
      <c r="D353" s="80" t="s">
        <v>2459</v>
      </c>
      <c r="E353" s="80" t="b">
        <v>0</v>
      </c>
      <c r="F353" s="80" t="b">
        <v>0</v>
      </c>
      <c r="G353" s="80" t="b">
        <v>0</v>
      </c>
    </row>
    <row r="354" spans="1:7" ht="15">
      <c r="A354" s="114" t="s">
        <v>1883</v>
      </c>
      <c r="B354" s="80">
        <v>4</v>
      </c>
      <c r="C354" s="118">
        <v>0.0013131312787332365</v>
      </c>
      <c r="D354" s="80" t="s">
        <v>2459</v>
      </c>
      <c r="E354" s="80" t="b">
        <v>0</v>
      </c>
      <c r="F354" s="80" t="b">
        <v>0</v>
      </c>
      <c r="G354" s="80" t="b">
        <v>0</v>
      </c>
    </row>
    <row r="355" spans="1:7" ht="15">
      <c r="A355" s="114" t="s">
        <v>1884</v>
      </c>
      <c r="B355" s="80">
        <v>4</v>
      </c>
      <c r="C355" s="118">
        <v>0.0013966743991667369</v>
      </c>
      <c r="D355" s="80" t="s">
        <v>2459</v>
      </c>
      <c r="E355" s="80" t="b">
        <v>0</v>
      </c>
      <c r="F355" s="80" t="b">
        <v>0</v>
      </c>
      <c r="G355" s="80" t="b">
        <v>0</v>
      </c>
    </row>
    <row r="356" spans="1:7" ht="15">
      <c r="A356" s="114" t="s">
        <v>1885</v>
      </c>
      <c r="B356" s="80">
        <v>4</v>
      </c>
      <c r="C356" s="118">
        <v>0.0013131312787332365</v>
      </c>
      <c r="D356" s="80" t="s">
        <v>2459</v>
      </c>
      <c r="E356" s="80" t="b">
        <v>0</v>
      </c>
      <c r="F356" s="80" t="b">
        <v>0</v>
      </c>
      <c r="G356" s="80" t="b">
        <v>0</v>
      </c>
    </row>
    <row r="357" spans="1:7" ht="15">
      <c r="A357" s="114" t="s">
        <v>1886</v>
      </c>
      <c r="B357" s="80">
        <v>4</v>
      </c>
      <c r="C357" s="118">
        <v>0.0013966743991667369</v>
      </c>
      <c r="D357" s="80" t="s">
        <v>2459</v>
      </c>
      <c r="E357" s="80" t="b">
        <v>0</v>
      </c>
      <c r="F357" s="80" t="b">
        <v>0</v>
      </c>
      <c r="G357" s="80" t="b">
        <v>0</v>
      </c>
    </row>
    <row r="358" spans="1:7" ht="15">
      <c r="A358" s="114" t="s">
        <v>1887</v>
      </c>
      <c r="B358" s="80">
        <v>4</v>
      </c>
      <c r="C358" s="118">
        <v>0.0013966743991667369</v>
      </c>
      <c r="D358" s="80" t="s">
        <v>2459</v>
      </c>
      <c r="E358" s="80" t="b">
        <v>0</v>
      </c>
      <c r="F358" s="80" t="b">
        <v>0</v>
      </c>
      <c r="G358" s="80" t="b">
        <v>0</v>
      </c>
    </row>
    <row r="359" spans="1:7" ht="15">
      <c r="A359" s="114" t="s">
        <v>1888</v>
      </c>
      <c r="B359" s="80">
        <v>4</v>
      </c>
      <c r="C359" s="118">
        <v>0.0013966743991667369</v>
      </c>
      <c r="D359" s="80" t="s">
        <v>2459</v>
      </c>
      <c r="E359" s="80" t="b">
        <v>0</v>
      </c>
      <c r="F359" s="80" t="b">
        <v>0</v>
      </c>
      <c r="G359" s="80" t="b">
        <v>0</v>
      </c>
    </row>
    <row r="360" spans="1:7" ht="15">
      <c r="A360" s="114" t="s">
        <v>1889</v>
      </c>
      <c r="B360" s="80">
        <v>4</v>
      </c>
      <c r="C360" s="118">
        <v>0.0015144218141153703</v>
      </c>
      <c r="D360" s="80" t="s">
        <v>2459</v>
      </c>
      <c r="E360" s="80" t="b">
        <v>0</v>
      </c>
      <c r="F360" s="80" t="b">
        <v>0</v>
      </c>
      <c r="G360" s="80" t="b">
        <v>0</v>
      </c>
    </row>
    <row r="361" spans="1:7" ht="15">
      <c r="A361" s="114" t="s">
        <v>1890</v>
      </c>
      <c r="B361" s="80">
        <v>4</v>
      </c>
      <c r="C361" s="118">
        <v>0.0013131312787332365</v>
      </c>
      <c r="D361" s="80" t="s">
        <v>2459</v>
      </c>
      <c r="E361" s="80" t="b">
        <v>0</v>
      </c>
      <c r="F361" s="80" t="b">
        <v>0</v>
      </c>
      <c r="G361" s="80" t="b">
        <v>0</v>
      </c>
    </row>
    <row r="362" spans="1:7" ht="15">
      <c r="A362" s="114" t="s">
        <v>1891</v>
      </c>
      <c r="B362" s="80">
        <v>4</v>
      </c>
      <c r="C362" s="118">
        <v>0.0013131312787332365</v>
      </c>
      <c r="D362" s="80" t="s">
        <v>2459</v>
      </c>
      <c r="E362" s="80" t="b">
        <v>0</v>
      </c>
      <c r="F362" s="80" t="b">
        <v>0</v>
      </c>
      <c r="G362" s="80" t="b">
        <v>0</v>
      </c>
    </row>
    <row r="363" spans="1:7" ht="15">
      <c r="A363" s="114" t="s">
        <v>1892</v>
      </c>
      <c r="B363" s="80">
        <v>4</v>
      </c>
      <c r="C363" s="118">
        <v>0.0015144218141153703</v>
      </c>
      <c r="D363" s="80" t="s">
        <v>2459</v>
      </c>
      <c r="E363" s="80" t="b">
        <v>0</v>
      </c>
      <c r="F363" s="80" t="b">
        <v>1</v>
      </c>
      <c r="G363" s="80" t="b">
        <v>0</v>
      </c>
    </row>
    <row r="364" spans="1:7" ht="15">
      <c r="A364" s="114" t="s">
        <v>1893</v>
      </c>
      <c r="B364" s="80">
        <v>4</v>
      </c>
      <c r="C364" s="118">
        <v>0.0013131312787332365</v>
      </c>
      <c r="D364" s="80" t="s">
        <v>2459</v>
      </c>
      <c r="E364" s="80" t="b">
        <v>0</v>
      </c>
      <c r="F364" s="80" t="b">
        <v>0</v>
      </c>
      <c r="G364" s="80" t="b">
        <v>0</v>
      </c>
    </row>
    <row r="365" spans="1:7" ht="15">
      <c r="A365" s="114" t="s">
        <v>1894</v>
      </c>
      <c r="B365" s="80">
        <v>4</v>
      </c>
      <c r="C365" s="118">
        <v>0.0015144218141153703</v>
      </c>
      <c r="D365" s="80" t="s">
        <v>2459</v>
      </c>
      <c r="E365" s="80" t="b">
        <v>0</v>
      </c>
      <c r="F365" s="80" t="b">
        <v>0</v>
      </c>
      <c r="G365" s="80" t="b">
        <v>0</v>
      </c>
    </row>
    <row r="366" spans="1:7" ht="15">
      <c r="A366" s="114" t="s">
        <v>1895</v>
      </c>
      <c r="B366" s="80">
        <v>3</v>
      </c>
      <c r="C366" s="118">
        <v>0.0010475057993750527</v>
      </c>
      <c r="D366" s="80" t="s">
        <v>2459</v>
      </c>
      <c r="E366" s="80" t="b">
        <v>0</v>
      </c>
      <c r="F366" s="80" t="b">
        <v>1</v>
      </c>
      <c r="G366" s="80" t="b">
        <v>0</v>
      </c>
    </row>
    <row r="367" spans="1:7" ht="15">
      <c r="A367" s="114" t="s">
        <v>1896</v>
      </c>
      <c r="B367" s="80">
        <v>3</v>
      </c>
      <c r="C367" s="118">
        <v>0.0011358163605865279</v>
      </c>
      <c r="D367" s="80" t="s">
        <v>2459</v>
      </c>
      <c r="E367" s="80" t="b">
        <v>0</v>
      </c>
      <c r="F367" s="80" t="b">
        <v>0</v>
      </c>
      <c r="G367" s="80" t="b">
        <v>0</v>
      </c>
    </row>
    <row r="368" spans="1:7" ht="15">
      <c r="A368" s="114" t="s">
        <v>1897</v>
      </c>
      <c r="B368" s="80">
        <v>3</v>
      </c>
      <c r="C368" s="118">
        <v>0.0010475057993750527</v>
      </c>
      <c r="D368" s="80" t="s">
        <v>2459</v>
      </c>
      <c r="E368" s="80" t="b">
        <v>1</v>
      </c>
      <c r="F368" s="80" t="b">
        <v>0</v>
      </c>
      <c r="G368" s="80" t="b">
        <v>0</v>
      </c>
    </row>
    <row r="369" spans="1:7" ht="15">
      <c r="A369" s="114" t="s">
        <v>1898</v>
      </c>
      <c r="B369" s="80">
        <v>3</v>
      </c>
      <c r="C369" s="118">
        <v>0.0011358163605865279</v>
      </c>
      <c r="D369" s="80" t="s">
        <v>2459</v>
      </c>
      <c r="E369" s="80" t="b">
        <v>0</v>
      </c>
      <c r="F369" s="80" t="b">
        <v>0</v>
      </c>
      <c r="G369" s="80" t="b">
        <v>0</v>
      </c>
    </row>
    <row r="370" spans="1:7" ht="15">
      <c r="A370" s="114" t="s">
        <v>1899</v>
      </c>
      <c r="B370" s="80">
        <v>3</v>
      </c>
      <c r="C370" s="118">
        <v>0.0010475057993750527</v>
      </c>
      <c r="D370" s="80" t="s">
        <v>2459</v>
      </c>
      <c r="E370" s="80" t="b">
        <v>0</v>
      </c>
      <c r="F370" s="80" t="b">
        <v>0</v>
      </c>
      <c r="G370" s="80" t="b">
        <v>0</v>
      </c>
    </row>
    <row r="371" spans="1:7" ht="15">
      <c r="A371" s="114" t="s">
        <v>1900</v>
      </c>
      <c r="B371" s="80">
        <v>3</v>
      </c>
      <c r="C371" s="118">
        <v>0.0010475057993750527</v>
      </c>
      <c r="D371" s="80" t="s">
        <v>2459</v>
      </c>
      <c r="E371" s="80" t="b">
        <v>0</v>
      </c>
      <c r="F371" s="80" t="b">
        <v>0</v>
      </c>
      <c r="G371" s="80" t="b">
        <v>0</v>
      </c>
    </row>
    <row r="372" spans="1:7" ht="15">
      <c r="A372" s="114" t="s">
        <v>1901</v>
      </c>
      <c r="B372" s="80">
        <v>3</v>
      </c>
      <c r="C372" s="118">
        <v>0.0010475057993750527</v>
      </c>
      <c r="D372" s="80" t="s">
        <v>2459</v>
      </c>
      <c r="E372" s="80" t="b">
        <v>0</v>
      </c>
      <c r="F372" s="80" t="b">
        <v>0</v>
      </c>
      <c r="G372" s="80" t="b">
        <v>0</v>
      </c>
    </row>
    <row r="373" spans="1:7" ht="15">
      <c r="A373" s="114" t="s">
        <v>1902</v>
      </c>
      <c r="B373" s="80">
        <v>3</v>
      </c>
      <c r="C373" s="118">
        <v>0.0010475057993750527</v>
      </c>
      <c r="D373" s="80" t="s">
        <v>2459</v>
      </c>
      <c r="E373" s="80" t="b">
        <v>0</v>
      </c>
      <c r="F373" s="80" t="b">
        <v>0</v>
      </c>
      <c r="G373" s="80" t="b">
        <v>0</v>
      </c>
    </row>
    <row r="374" spans="1:7" ht="15">
      <c r="A374" s="114" t="s">
        <v>1903</v>
      </c>
      <c r="B374" s="80">
        <v>3</v>
      </c>
      <c r="C374" s="118">
        <v>0.0010475057993750527</v>
      </c>
      <c r="D374" s="80" t="s">
        <v>2459</v>
      </c>
      <c r="E374" s="80" t="b">
        <v>0</v>
      </c>
      <c r="F374" s="80" t="b">
        <v>0</v>
      </c>
      <c r="G374" s="80" t="b">
        <v>0</v>
      </c>
    </row>
    <row r="375" spans="1:7" ht="15">
      <c r="A375" s="114" t="s">
        <v>1904</v>
      </c>
      <c r="B375" s="80">
        <v>3</v>
      </c>
      <c r="C375" s="118">
        <v>0.0011358163605865279</v>
      </c>
      <c r="D375" s="80" t="s">
        <v>2459</v>
      </c>
      <c r="E375" s="80" t="b">
        <v>0</v>
      </c>
      <c r="F375" s="80" t="b">
        <v>0</v>
      </c>
      <c r="G375" s="80" t="b">
        <v>0</v>
      </c>
    </row>
    <row r="376" spans="1:7" ht="15">
      <c r="A376" s="114" t="s">
        <v>1905</v>
      </c>
      <c r="B376" s="80">
        <v>3</v>
      </c>
      <c r="C376" s="118">
        <v>0.0010475057993750527</v>
      </c>
      <c r="D376" s="80" t="s">
        <v>2459</v>
      </c>
      <c r="E376" s="80" t="b">
        <v>0</v>
      </c>
      <c r="F376" s="80" t="b">
        <v>0</v>
      </c>
      <c r="G376" s="80" t="b">
        <v>0</v>
      </c>
    </row>
    <row r="377" spans="1:7" ht="15">
      <c r="A377" s="114" t="s">
        <v>1906</v>
      </c>
      <c r="B377" s="80">
        <v>3</v>
      </c>
      <c r="C377" s="118">
        <v>0.0010475057993750527</v>
      </c>
      <c r="D377" s="80" t="s">
        <v>2459</v>
      </c>
      <c r="E377" s="80" t="b">
        <v>0</v>
      </c>
      <c r="F377" s="80" t="b">
        <v>0</v>
      </c>
      <c r="G377" s="80" t="b">
        <v>0</v>
      </c>
    </row>
    <row r="378" spans="1:7" ht="15">
      <c r="A378" s="114" t="s">
        <v>1907</v>
      </c>
      <c r="B378" s="80">
        <v>3</v>
      </c>
      <c r="C378" s="118">
        <v>0.0010475057993750527</v>
      </c>
      <c r="D378" s="80" t="s">
        <v>2459</v>
      </c>
      <c r="E378" s="80" t="b">
        <v>0</v>
      </c>
      <c r="F378" s="80" t="b">
        <v>1</v>
      </c>
      <c r="G378" s="80" t="b">
        <v>0</v>
      </c>
    </row>
    <row r="379" spans="1:7" ht="15">
      <c r="A379" s="114" t="s">
        <v>1908</v>
      </c>
      <c r="B379" s="80">
        <v>3</v>
      </c>
      <c r="C379" s="118">
        <v>0.0010475057993750527</v>
      </c>
      <c r="D379" s="80" t="s">
        <v>2459</v>
      </c>
      <c r="E379" s="80" t="b">
        <v>0</v>
      </c>
      <c r="F379" s="80" t="b">
        <v>0</v>
      </c>
      <c r="G379" s="80" t="b">
        <v>0</v>
      </c>
    </row>
    <row r="380" spans="1:7" ht="15">
      <c r="A380" s="114" t="s">
        <v>1909</v>
      </c>
      <c r="B380" s="80">
        <v>3</v>
      </c>
      <c r="C380" s="118">
        <v>0.0010475057993750527</v>
      </c>
      <c r="D380" s="80" t="s">
        <v>2459</v>
      </c>
      <c r="E380" s="80" t="b">
        <v>0</v>
      </c>
      <c r="F380" s="80" t="b">
        <v>0</v>
      </c>
      <c r="G380" s="80" t="b">
        <v>0</v>
      </c>
    </row>
    <row r="381" spans="1:7" ht="15">
      <c r="A381" s="114" t="s">
        <v>1910</v>
      </c>
      <c r="B381" s="80">
        <v>3</v>
      </c>
      <c r="C381" s="118">
        <v>0.0010475057993750527</v>
      </c>
      <c r="D381" s="80" t="s">
        <v>2459</v>
      </c>
      <c r="E381" s="80" t="b">
        <v>0</v>
      </c>
      <c r="F381" s="80" t="b">
        <v>0</v>
      </c>
      <c r="G381" s="80" t="b">
        <v>0</v>
      </c>
    </row>
    <row r="382" spans="1:7" ht="15">
      <c r="A382" s="114" t="s">
        <v>1911</v>
      </c>
      <c r="B382" s="80">
        <v>3</v>
      </c>
      <c r="C382" s="118">
        <v>0.0010475057993750527</v>
      </c>
      <c r="D382" s="80" t="s">
        <v>2459</v>
      </c>
      <c r="E382" s="80" t="b">
        <v>0</v>
      </c>
      <c r="F382" s="80" t="b">
        <v>0</v>
      </c>
      <c r="G382" s="80" t="b">
        <v>0</v>
      </c>
    </row>
    <row r="383" spans="1:7" ht="15">
      <c r="A383" s="114" t="s">
        <v>1912</v>
      </c>
      <c r="B383" s="80">
        <v>3</v>
      </c>
      <c r="C383" s="118">
        <v>0.0010475057993750527</v>
      </c>
      <c r="D383" s="80" t="s">
        <v>2459</v>
      </c>
      <c r="E383" s="80" t="b">
        <v>0</v>
      </c>
      <c r="F383" s="80" t="b">
        <v>0</v>
      </c>
      <c r="G383" s="80" t="b">
        <v>0</v>
      </c>
    </row>
    <row r="384" spans="1:7" ht="15">
      <c r="A384" s="114" t="s">
        <v>1913</v>
      </c>
      <c r="B384" s="80">
        <v>3</v>
      </c>
      <c r="C384" s="118">
        <v>0.0010475057993750527</v>
      </c>
      <c r="D384" s="80" t="s">
        <v>2459</v>
      </c>
      <c r="E384" s="80" t="b">
        <v>0</v>
      </c>
      <c r="F384" s="80" t="b">
        <v>0</v>
      </c>
      <c r="G384" s="80" t="b">
        <v>0</v>
      </c>
    </row>
    <row r="385" spans="1:7" ht="15">
      <c r="A385" s="114" t="s">
        <v>1914</v>
      </c>
      <c r="B385" s="80">
        <v>3</v>
      </c>
      <c r="C385" s="118">
        <v>0.0010475057993750527</v>
      </c>
      <c r="D385" s="80" t="s">
        <v>2459</v>
      </c>
      <c r="E385" s="80" t="b">
        <v>0</v>
      </c>
      <c r="F385" s="80" t="b">
        <v>0</v>
      </c>
      <c r="G385" s="80" t="b">
        <v>0</v>
      </c>
    </row>
    <row r="386" spans="1:7" ht="15">
      <c r="A386" s="114" t="s">
        <v>1915</v>
      </c>
      <c r="B386" s="80">
        <v>3</v>
      </c>
      <c r="C386" s="118">
        <v>0.0010475057993750527</v>
      </c>
      <c r="D386" s="80" t="s">
        <v>2459</v>
      </c>
      <c r="E386" s="80" t="b">
        <v>0</v>
      </c>
      <c r="F386" s="80" t="b">
        <v>0</v>
      </c>
      <c r="G386" s="80" t="b">
        <v>0</v>
      </c>
    </row>
    <row r="387" spans="1:7" ht="15">
      <c r="A387" s="114" t="s">
        <v>1916</v>
      </c>
      <c r="B387" s="80">
        <v>3</v>
      </c>
      <c r="C387" s="118">
        <v>0.0010475057993750527</v>
      </c>
      <c r="D387" s="80" t="s">
        <v>2459</v>
      </c>
      <c r="E387" s="80" t="b">
        <v>0</v>
      </c>
      <c r="F387" s="80" t="b">
        <v>1</v>
      </c>
      <c r="G387" s="80" t="b">
        <v>0</v>
      </c>
    </row>
    <row r="388" spans="1:7" ht="15">
      <c r="A388" s="114" t="s">
        <v>1917</v>
      </c>
      <c r="B388" s="80">
        <v>3</v>
      </c>
      <c r="C388" s="118">
        <v>0.0010475057993750527</v>
      </c>
      <c r="D388" s="80" t="s">
        <v>2459</v>
      </c>
      <c r="E388" s="80" t="b">
        <v>0</v>
      </c>
      <c r="F388" s="80" t="b">
        <v>0</v>
      </c>
      <c r="G388" s="80" t="b">
        <v>0</v>
      </c>
    </row>
    <row r="389" spans="1:7" ht="15">
      <c r="A389" s="114" t="s">
        <v>1918</v>
      </c>
      <c r="B389" s="80">
        <v>3</v>
      </c>
      <c r="C389" s="118">
        <v>0.0010475057993750527</v>
      </c>
      <c r="D389" s="80" t="s">
        <v>2459</v>
      </c>
      <c r="E389" s="80" t="b">
        <v>0</v>
      </c>
      <c r="F389" s="80" t="b">
        <v>0</v>
      </c>
      <c r="G389" s="80" t="b">
        <v>0</v>
      </c>
    </row>
    <row r="390" spans="1:7" ht="15">
      <c r="A390" s="114" t="s">
        <v>1919</v>
      </c>
      <c r="B390" s="80">
        <v>3</v>
      </c>
      <c r="C390" s="118">
        <v>0.0010475057993750527</v>
      </c>
      <c r="D390" s="80" t="s">
        <v>2459</v>
      </c>
      <c r="E390" s="80" t="b">
        <v>0</v>
      </c>
      <c r="F390" s="80" t="b">
        <v>0</v>
      </c>
      <c r="G390" s="80" t="b">
        <v>0</v>
      </c>
    </row>
    <row r="391" spans="1:7" ht="15">
      <c r="A391" s="114" t="s">
        <v>1920</v>
      </c>
      <c r="B391" s="80">
        <v>3</v>
      </c>
      <c r="C391" s="118">
        <v>0.0010475057993750527</v>
      </c>
      <c r="D391" s="80" t="s">
        <v>2459</v>
      </c>
      <c r="E391" s="80" t="b">
        <v>0</v>
      </c>
      <c r="F391" s="80" t="b">
        <v>0</v>
      </c>
      <c r="G391" s="80" t="b">
        <v>0</v>
      </c>
    </row>
    <row r="392" spans="1:7" ht="15">
      <c r="A392" s="114" t="s">
        <v>1921</v>
      </c>
      <c r="B392" s="80">
        <v>3</v>
      </c>
      <c r="C392" s="118">
        <v>0.0011358163605865279</v>
      </c>
      <c r="D392" s="80" t="s">
        <v>2459</v>
      </c>
      <c r="E392" s="80" t="b">
        <v>0</v>
      </c>
      <c r="F392" s="80" t="b">
        <v>0</v>
      </c>
      <c r="G392" s="80" t="b">
        <v>0</v>
      </c>
    </row>
    <row r="393" spans="1:7" ht="15">
      <c r="A393" s="114" t="s">
        <v>1922</v>
      </c>
      <c r="B393" s="80">
        <v>3</v>
      </c>
      <c r="C393" s="118">
        <v>0.0011358163605865279</v>
      </c>
      <c r="D393" s="80" t="s">
        <v>2459</v>
      </c>
      <c r="E393" s="80" t="b">
        <v>0</v>
      </c>
      <c r="F393" s="80" t="b">
        <v>0</v>
      </c>
      <c r="G393" s="80" t="b">
        <v>0</v>
      </c>
    </row>
    <row r="394" spans="1:7" ht="15">
      <c r="A394" s="114" t="s">
        <v>1923</v>
      </c>
      <c r="B394" s="80">
        <v>3</v>
      </c>
      <c r="C394" s="118">
        <v>0.0010475057993750527</v>
      </c>
      <c r="D394" s="80" t="s">
        <v>2459</v>
      </c>
      <c r="E394" s="80" t="b">
        <v>0</v>
      </c>
      <c r="F394" s="80" t="b">
        <v>0</v>
      </c>
      <c r="G394" s="80" t="b">
        <v>0</v>
      </c>
    </row>
    <row r="395" spans="1:7" ht="15">
      <c r="A395" s="114" t="s">
        <v>1924</v>
      </c>
      <c r="B395" s="80">
        <v>3</v>
      </c>
      <c r="C395" s="118">
        <v>0.0010475057993750527</v>
      </c>
      <c r="D395" s="80" t="s">
        <v>2459</v>
      </c>
      <c r="E395" s="80" t="b">
        <v>0</v>
      </c>
      <c r="F395" s="80" t="b">
        <v>0</v>
      </c>
      <c r="G395" s="80" t="b">
        <v>0</v>
      </c>
    </row>
    <row r="396" spans="1:7" ht="15">
      <c r="A396" s="114" t="s">
        <v>1925</v>
      </c>
      <c r="B396" s="80">
        <v>3</v>
      </c>
      <c r="C396" s="118">
        <v>0.0010475057993750527</v>
      </c>
      <c r="D396" s="80" t="s">
        <v>2459</v>
      </c>
      <c r="E396" s="80" t="b">
        <v>0</v>
      </c>
      <c r="F396" s="80" t="b">
        <v>0</v>
      </c>
      <c r="G396" s="80" t="b">
        <v>0</v>
      </c>
    </row>
    <row r="397" spans="1:7" ht="15">
      <c r="A397" s="114" t="s">
        <v>1926</v>
      </c>
      <c r="B397" s="80">
        <v>3</v>
      </c>
      <c r="C397" s="118">
        <v>0.0010475057993750527</v>
      </c>
      <c r="D397" s="80" t="s">
        <v>2459</v>
      </c>
      <c r="E397" s="80" t="b">
        <v>0</v>
      </c>
      <c r="F397" s="80" t="b">
        <v>0</v>
      </c>
      <c r="G397" s="80" t="b">
        <v>0</v>
      </c>
    </row>
    <row r="398" spans="1:7" ht="15">
      <c r="A398" s="114" t="s">
        <v>1927</v>
      </c>
      <c r="B398" s="80">
        <v>3</v>
      </c>
      <c r="C398" s="118">
        <v>0.0010475057993750527</v>
      </c>
      <c r="D398" s="80" t="s">
        <v>2459</v>
      </c>
      <c r="E398" s="80" t="b">
        <v>0</v>
      </c>
      <c r="F398" s="80" t="b">
        <v>0</v>
      </c>
      <c r="G398" s="80" t="b">
        <v>0</v>
      </c>
    </row>
    <row r="399" spans="1:7" ht="15">
      <c r="A399" s="114" t="s">
        <v>1928</v>
      </c>
      <c r="B399" s="80">
        <v>3</v>
      </c>
      <c r="C399" s="118">
        <v>0.0010475057993750527</v>
      </c>
      <c r="D399" s="80" t="s">
        <v>2459</v>
      </c>
      <c r="E399" s="80" t="b">
        <v>1</v>
      </c>
      <c r="F399" s="80" t="b">
        <v>0</v>
      </c>
      <c r="G399" s="80" t="b">
        <v>0</v>
      </c>
    </row>
    <row r="400" spans="1:7" ht="15">
      <c r="A400" s="114" t="s">
        <v>1929</v>
      </c>
      <c r="B400" s="80">
        <v>3</v>
      </c>
      <c r="C400" s="118">
        <v>0.0010475057993750527</v>
      </c>
      <c r="D400" s="80" t="s">
        <v>2459</v>
      </c>
      <c r="E400" s="80" t="b">
        <v>0</v>
      </c>
      <c r="F400" s="80" t="b">
        <v>0</v>
      </c>
      <c r="G400" s="80" t="b">
        <v>0</v>
      </c>
    </row>
    <row r="401" spans="1:7" ht="15">
      <c r="A401" s="114" t="s">
        <v>1930</v>
      </c>
      <c r="B401" s="80">
        <v>3</v>
      </c>
      <c r="C401" s="118">
        <v>0.0010475057993750527</v>
      </c>
      <c r="D401" s="80" t="s">
        <v>2459</v>
      </c>
      <c r="E401" s="80" t="b">
        <v>0</v>
      </c>
      <c r="F401" s="80" t="b">
        <v>0</v>
      </c>
      <c r="G401" s="80" t="b">
        <v>0</v>
      </c>
    </row>
    <row r="402" spans="1:7" ht="15">
      <c r="A402" s="114" t="s">
        <v>1931</v>
      </c>
      <c r="B402" s="80">
        <v>3</v>
      </c>
      <c r="C402" s="118">
        <v>0.0010475057993750527</v>
      </c>
      <c r="D402" s="80" t="s">
        <v>2459</v>
      </c>
      <c r="E402" s="80" t="b">
        <v>0</v>
      </c>
      <c r="F402" s="80" t="b">
        <v>1</v>
      </c>
      <c r="G402" s="80" t="b">
        <v>0</v>
      </c>
    </row>
    <row r="403" spans="1:7" ht="15">
      <c r="A403" s="114" t="s">
        <v>1932</v>
      </c>
      <c r="B403" s="80">
        <v>3</v>
      </c>
      <c r="C403" s="118">
        <v>0.0010475057993750527</v>
      </c>
      <c r="D403" s="80" t="s">
        <v>2459</v>
      </c>
      <c r="E403" s="80" t="b">
        <v>0</v>
      </c>
      <c r="F403" s="80" t="b">
        <v>0</v>
      </c>
      <c r="G403" s="80" t="b">
        <v>0</v>
      </c>
    </row>
    <row r="404" spans="1:7" ht="15">
      <c r="A404" s="114" t="s">
        <v>1933</v>
      </c>
      <c r="B404" s="80">
        <v>3</v>
      </c>
      <c r="C404" s="118">
        <v>0.0010475057993750527</v>
      </c>
      <c r="D404" s="80" t="s">
        <v>2459</v>
      </c>
      <c r="E404" s="80" t="b">
        <v>0</v>
      </c>
      <c r="F404" s="80" t="b">
        <v>0</v>
      </c>
      <c r="G404" s="80" t="b">
        <v>0</v>
      </c>
    </row>
    <row r="405" spans="1:7" ht="15">
      <c r="A405" s="114" t="s">
        <v>1934</v>
      </c>
      <c r="B405" s="80">
        <v>3</v>
      </c>
      <c r="C405" s="118">
        <v>0.0010475057993750527</v>
      </c>
      <c r="D405" s="80" t="s">
        <v>2459</v>
      </c>
      <c r="E405" s="80" t="b">
        <v>0</v>
      </c>
      <c r="F405" s="80" t="b">
        <v>0</v>
      </c>
      <c r="G405" s="80" t="b">
        <v>0</v>
      </c>
    </row>
    <row r="406" spans="1:7" ht="15">
      <c r="A406" s="114" t="s">
        <v>1935</v>
      </c>
      <c r="B406" s="80">
        <v>3</v>
      </c>
      <c r="C406" s="118">
        <v>0.0010475057993750527</v>
      </c>
      <c r="D406" s="80" t="s">
        <v>2459</v>
      </c>
      <c r="E406" s="80" t="b">
        <v>0</v>
      </c>
      <c r="F406" s="80" t="b">
        <v>0</v>
      </c>
      <c r="G406" s="80" t="b">
        <v>0</v>
      </c>
    </row>
    <row r="407" spans="1:7" ht="15">
      <c r="A407" s="114" t="s">
        <v>1936</v>
      </c>
      <c r="B407" s="80">
        <v>3</v>
      </c>
      <c r="C407" s="118">
        <v>0.0011358163605865279</v>
      </c>
      <c r="D407" s="80" t="s">
        <v>2459</v>
      </c>
      <c r="E407" s="80" t="b">
        <v>0</v>
      </c>
      <c r="F407" s="80" t="b">
        <v>0</v>
      </c>
      <c r="G407" s="80" t="b">
        <v>0</v>
      </c>
    </row>
    <row r="408" spans="1:7" ht="15">
      <c r="A408" s="114" t="s">
        <v>1937</v>
      </c>
      <c r="B408" s="80">
        <v>3</v>
      </c>
      <c r="C408" s="118">
        <v>0.0010475057993750527</v>
      </c>
      <c r="D408" s="80" t="s">
        <v>2459</v>
      </c>
      <c r="E408" s="80" t="b">
        <v>0</v>
      </c>
      <c r="F408" s="80" t="b">
        <v>0</v>
      </c>
      <c r="G408" s="80" t="b">
        <v>0</v>
      </c>
    </row>
    <row r="409" spans="1:7" ht="15">
      <c r="A409" s="114" t="s">
        <v>1938</v>
      </c>
      <c r="B409" s="80">
        <v>3</v>
      </c>
      <c r="C409" s="118">
        <v>0.0010475057993750527</v>
      </c>
      <c r="D409" s="80" t="s">
        <v>2459</v>
      </c>
      <c r="E409" s="80" t="b">
        <v>0</v>
      </c>
      <c r="F409" s="80" t="b">
        <v>1</v>
      </c>
      <c r="G409" s="80" t="b">
        <v>0</v>
      </c>
    </row>
    <row r="410" spans="1:7" ht="15">
      <c r="A410" s="114" t="s">
        <v>1939</v>
      </c>
      <c r="B410" s="80">
        <v>3</v>
      </c>
      <c r="C410" s="118">
        <v>0.0010475057993750527</v>
      </c>
      <c r="D410" s="80" t="s">
        <v>2459</v>
      </c>
      <c r="E410" s="80" t="b">
        <v>0</v>
      </c>
      <c r="F410" s="80" t="b">
        <v>0</v>
      </c>
      <c r="G410" s="80" t="b">
        <v>0</v>
      </c>
    </row>
    <row r="411" spans="1:7" ht="15">
      <c r="A411" s="114" t="s">
        <v>1940</v>
      </c>
      <c r="B411" s="80">
        <v>3</v>
      </c>
      <c r="C411" s="118">
        <v>0.0011358163605865279</v>
      </c>
      <c r="D411" s="80" t="s">
        <v>2459</v>
      </c>
      <c r="E411" s="80" t="b">
        <v>1</v>
      </c>
      <c r="F411" s="80" t="b">
        <v>0</v>
      </c>
      <c r="G411" s="80" t="b">
        <v>0</v>
      </c>
    </row>
    <row r="412" spans="1:7" ht="15">
      <c r="A412" s="114" t="s">
        <v>1941</v>
      </c>
      <c r="B412" s="80">
        <v>3</v>
      </c>
      <c r="C412" s="118">
        <v>0.0010475057993750527</v>
      </c>
      <c r="D412" s="80" t="s">
        <v>2459</v>
      </c>
      <c r="E412" s="80" t="b">
        <v>0</v>
      </c>
      <c r="F412" s="80" t="b">
        <v>1</v>
      </c>
      <c r="G412" s="80" t="b">
        <v>0</v>
      </c>
    </row>
    <row r="413" spans="1:7" ht="15">
      <c r="A413" s="114" t="s">
        <v>1942</v>
      </c>
      <c r="B413" s="80">
        <v>3</v>
      </c>
      <c r="C413" s="118">
        <v>0.0010475057993750527</v>
      </c>
      <c r="D413" s="80" t="s">
        <v>2459</v>
      </c>
      <c r="E413" s="80" t="b">
        <v>0</v>
      </c>
      <c r="F413" s="80" t="b">
        <v>1</v>
      </c>
      <c r="G413" s="80" t="b">
        <v>0</v>
      </c>
    </row>
    <row r="414" spans="1:7" ht="15">
      <c r="A414" s="114" t="s">
        <v>1943</v>
      </c>
      <c r="B414" s="80">
        <v>3</v>
      </c>
      <c r="C414" s="118">
        <v>0.0010475057993750527</v>
      </c>
      <c r="D414" s="80" t="s">
        <v>2459</v>
      </c>
      <c r="E414" s="80" t="b">
        <v>0</v>
      </c>
      <c r="F414" s="80" t="b">
        <v>0</v>
      </c>
      <c r="G414" s="80" t="b">
        <v>0</v>
      </c>
    </row>
    <row r="415" spans="1:7" ht="15">
      <c r="A415" s="114" t="s">
        <v>1944</v>
      </c>
      <c r="B415" s="80">
        <v>3</v>
      </c>
      <c r="C415" s="118">
        <v>0.0010475057993750527</v>
      </c>
      <c r="D415" s="80" t="s">
        <v>2459</v>
      </c>
      <c r="E415" s="80" t="b">
        <v>0</v>
      </c>
      <c r="F415" s="80" t="b">
        <v>0</v>
      </c>
      <c r="G415" s="80" t="b">
        <v>0</v>
      </c>
    </row>
    <row r="416" spans="1:7" ht="15">
      <c r="A416" s="114" t="s">
        <v>1945</v>
      </c>
      <c r="B416" s="80">
        <v>3</v>
      </c>
      <c r="C416" s="118">
        <v>0.0010475057993750527</v>
      </c>
      <c r="D416" s="80" t="s">
        <v>2459</v>
      </c>
      <c r="E416" s="80" t="b">
        <v>0</v>
      </c>
      <c r="F416" s="80" t="b">
        <v>0</v>
      </c>
      <c r="G416" s="80" t="b">
        <v>0</v>
      </c>
    </row>
    <row r="417" spans="1:7" ht="15">
      <c r="A417" s="114" t="s">
        <v>1946</v>
      </c>
      <c r="B417" s="80">
        <v>3</v>
      </c>
      <c r="C417" s="118">
        <v>0.0011358163605865279</v>
      </c>
      <c r="D417" s="80" t="s">
        <v>2459</v>
      </c>
      <c r="E417" s="80" t="b">
        <v>1</v>
      </c>
      <c r="F417" s="80" t="b">
        <v>0</v>
      </c>
      <c r="G417" s="80" t="b">
        <v>0</v>
      </c>
    </row>
    <row r="418" spans="1:7" ht="15">
      <c r="A418" s="114" t="s">
        <v>1947</v>
      </c>
      <c r="B418" s="80">
        <v>3</v>
      </c>
      <c r="C418" s="118">
        <v>0.0010475057993750527</v>
      </c>
      <c r="D418" s="80" t="s">
        <v>2459</v>
      </c>
      <c r="E418" s="80" t="b">
        <v>0</v>
      </c>
      <c r="F418" s="80" t="b">
        <v>0</v>
      </c>
      <c r="G418" s="80" t="b">
        <v>0</v>
      </c>
    </row>
    <row r="419" spans="1:7" ht="15">
      <c r="A419" s="114" t="s">
        <v>1948</v>
      </c>
      <c r="B419" s="80">
        <v>3</v>
      </c>
      <c r="C419" s="118">
        <v>0.0010475057993750527</v>
      </c>
      <c r="D419" s="80" t="s">
        <v>2459</v>
      </c>
      <c r="E419" s="80" t="b">
        <v>0</v>
      </c>
      <c r="F419" s="80" t="b">
        <v>0</v>
      </c>
      <c r="G419" s="80" t="b">
        <v>0</v>
      </c>
    </row>
    <row r="420" spans="1:7" ht="15">
      <c r="A420" s="114" t="s">
        <v>1949</v>
      </c>
      <c r="B420" s="80">
        <v>3</v>
      </c>
      <c r="C420" s="118">
        <v>0.0010475057993750527</v>
      </c>
      <c r="D420" s="80" t="s">
        <v>2459</v>
      </c>
      <c r="E420" s="80" t="b">
        <v>0</v>
      </c>
      <c r="F420" s="80" t="b">
        <v>1</v>
      </c>
      <c r="G420" s="80" t="b">
        <v>0</v>
      </c>
    </row>
    <row r="421" spans="1:7" ht="15">
      <c r="A421" s="114" t="s">
        <v>1950</v>
      </c>
      <c r="B421" s="80">
        <v>3</v>
      </c>
      <c r="C421" s="118">
        <v>0.0011358163605865279</v>
      </c>
      <c r="D421" s="80" t="s">
        <v>2459</v>
      </c>
      <c r="E421" s="80" t="b">
        <v>0</v>
      </c>
      <c r="F421" s="80" t="b">
        <v>0</v>
      </c>
      <c r="G421" s="80" t="b">
        <v>0</v>
      </c>
    </row>
    <row r="422" spans="1:7" ht="15">
      <c r="A422" s="114" t="s">
        <v>1951</v>
      </c>
      <c r="B422" s="80">
        <v>3</v>
      </c>
      <c r="C422" s="118">
        <v>0.0011358163605865279</v>
      </c>
      <c r="D422" s="80" t="s">
        <v>2459</v>
      </c>
      <c r="E422" s="80" t="b">
        <v>0</v>
      </c>
      <c r="F422" s="80" t="b">
        <v>1</v>
      </c>
      <c r="G422" s="80" t="b">
        <v>0</v>
      </c>
    </row>
    <row r="423" spans="1:7" ht="15">
      <c r="A423" s="114" t="s">
        <v>1952</v>
      </c>
      <c r="B423" s="80">
        <v>3</v>
      </c>
      <c r="C423" s="118">
        <v>0.0010475057993750527</v>
      </c>
      <c r="D423" s="80" t="s">
        <v>2459</v>
      </c>
      <c r="E423" s="80" t="b">
        <v>1</v>
      </c>
      <c r="F423" s="80" t="b">
        <v>0</v>
      </c>
      <c r="G423" s="80" t="b">
        <v>0</v>
      </c>
    </row>
    <row r="424" spans="1:7" ht="15">
      <c r="A424" s="114" t="s">
        <v>1953</v>
      </c>
      <c r="B424" s="80">
        <v>3</v>
      </c>
      <c r="C424" s="118">
        <v>0.0010475057993750527</v>
      </c>
      <c r="D424" s="80" t="s">
        <v>2459</v>
      </c>
      <c r="E424" s="80" t="b">
        <v>0</v>
      </c>
      <c r="F424" s="80" t="b">
        <v>0</v>
      </c>
      <c r="G424" s="80" t="b">
        <v>0</v>
      </c>
    </row>
    <row r="425" spans="1:7" ht="15">
      <c r="A425" s="114" t="s">
        <v>1954</v>
      </c>
      <c r="B425" s="80">
        <v>3</v>
      </c>
      <c r="C425" s="118">
        <v>0.0010475057993750527</v>
      </c>
      <c r="D425" s="80" t="s">
        <v>2459</v>
      </c>
      <c r="E425" s="80" t="b">
        <v>0</v>
      </c>
      <c r="F425" s="80" t="b">
        <v>0</v>
      </c>
      <c r="G425" s="80" t="b">
        <v>0</v>
      </c>
    </row>
    <row r="426" spans="1:7" ht="15">
      <c r="A426" s="114" t="s">
        <v>1955</v>
      </c>
      <c r="B426" s="80">
        <v>3</v>
      </c>
      <c r="C426" s="118">
        <v>0.0010475057993750527</v>
      </c>
      <c r="D426" s="80" t="s">
        <v>2459</v>
      </c>
      <c r="E426" s="80" t="b">
        <v>0</v>
      </c>
      <c r="F426" s="80" t="b">
        <v>0</v>
      </c>
      <c r="G426" s="80" t="b">
        <v>0</v>
      </c>
    </row>
    <row r="427" spans="1:7" ht="15">
      <c r="A427" s="114" t="s">
        <v>1956</v>
      </c>
      <c r="B427" s="80">
        <v>3</v>
      </c>
      <c r="C427" s="118">
        <v>0.0012867842621231281</v>
      </c>
      <c r="D427" s="80" t="s">
        <v>2459</v>
      </c>
      <c r="E427" s="80" t="b">
        <v>0</v>
      </c>
      <c r="F427" s="80" t="b">
        <v>0</v>
      </c>
      <c r="G427" s="80" t="b">
        <v>0</v>
      </c>
    </row>
    <row r="428" spans="1:7" ht="15">
      <c r="A428" s="114" t="s">
        <v>1957</v>
      </c>
      <c r="B428" s="80">
        <v>3</v>
      </c>
      <c r="C428" s="118">
        <v>0.0010475057993750527</v>
      </c>
      <c r="D428" s="80" t="s">
        <v>2459</v>
      </c>
      <c r="E428" s="80" t="b">
        <v>0</v>
      </c>
      <c r="F428" s="80" t="b">
        <v>0</v>
      </c>
      <c r="G428" s="80" t="b">
        <v>0</v>
      </c>
    </row>
    <row r="429" spans="1:7" ht="15">
      <c r="A429" s="114" t="s">
        <v>1958</v>
      </c>
      <c r="B429" s="80">
        <v>3</v>
      </c>
      <c r="C429" s="118">
        <v>0.0010475057993750527</v>
      </c>
      <c r="D429" s="80" t="s">
        <v>2459</v>
      </c>
      <c r="E429" s="80" t="b">
        <v>0</v>
      </c>
      <c r="F429" s="80" t="b">
        <v>0</v>
      </c>
      <c r="G429" s="80" t="b">
        <v>0</v>
      </c>
    </row>
    <row r="430" spans="1:7" ht="15">
      <c r="A430" s="114" t="s">
        <v>1959</v>
      </c>
      <c r="B430" s="80">
        <v>3</v>
      </c>
      <c r="C430" s="118">
        <v>0.0011358163605865279</v>
      </c>
      <c r="D430" s="80" t="s">
        <v>2459</v>
      </c>
      <c r="E430" s="80" t="b">
        <v>0</v>
      </c>
      <c r="F430" s="80" t="b">
        <v>0</v>
      </c>
      <c r="G430" s="80" t="b">
        <v>0</v>
      </c>
    </row>
    <row r="431" spans="1:7" ht="15">
      <c r="A431" s="114" t="s">
        <v>1960</v>
      </c>
      <c r="B431" s="80">
        <v>3</v>
      </c>
      <c r="C431" s="118">
        <v>0.0010475057993750527</v>
      </c>
      <c r="D431" s="80" t="s">
        <v>2459</v>
      </c>
      <c r="E431" s="80" t="b">
        <v>0</v>
      </c>
      <c r="F431" s="80" t="b">
        <v>0</v>
      </c>
      <c r="G431" s="80" t="b">
        <v>0</v>
      </c>
    </row>
    <row r="432" spans="1:7" ht="15">
      <c r="A432" s="114" t="s">
        <v>1961</v>
      </c>
      <c r="B432" s="80">
        <v>3</v>
      </c>
      <c r="C432" s="118">
        <v>0.0010475057993750527</v>
      </c>
      <c r="D432" s="80" t="s">
        <v>2459</v>
      </c>
      <c r="E432" s="80" t="b">
        <v>0</v>
      </c>
      <c r="F432" s="80" t="b">
        <v>0</v>
      </c>
      <c r="G432" s="80" t="b">
        <v>0</v>
      </c>
    </row>
    <row r="433" spans="1:7" ht="15">
      <c r="A433" s="114" t="s">
        <v>1962</v>
      </c>
      <c r="B433" s="80">
        <v>3</v>
      </c>
      <c r="C433" s="118">
        <v>0.0010475057993750527</v>
      </c>
      <c r="D433" s="80" t="s">
        <v>2459</v>
      </c>
      <c r="E433" s="80" t="b">
        <v>0</v>
      </c>
      <c r="F433" s="80" t="b">
        <v>0</v>
      </c>
      <c r="G433" s="80" t="b">
        <v>0</v>
      </c>
    </row>
    <row r="434" spans="1:7" ht="15">
      <c r="A434" s="114" t="s">
        <v>1963</v>
      </c>
      <c r="B434" s="80">
        <v>3</v>
      </c>
      <c r="C434" s="118">
        <v>0.0011358163605865279</v>
      </c>
      <c r="D434" s="80" t="s">
        <v>2459</v>
      </c>
      <c r="E434" s="80" t="b">
        <v>0</v>
      </c>
      <c r="F434" s="80" t="b">
        <v>0</v>
      </c>
      <c r="G434" s="80" t="b">
        <v>0</v>
      </c>
    </row>
    <row r="435" spans="1:7" ht="15">
      <c r="A435" s="114" t="s">
        <v>1964</v>
      </c>
      <c r="B435" s="80">
        <v>3</v>
      </c>
      <c r="C435" s="118">
        <v>0.0012867842621231281</v>
      </c>
      <c r="D435" s="80" t="s">
        <v>2459</v>
      </c>
      <c r="E435" s="80" t="b">
        <v>0</v>
      </c>
      <c r="F435" s="80" t="b">
        <v>0</v>
      </c>
      <c r="G435" s="80" t="b">
        <v>0</v>
      </c>
    </row>
    <row r="436" spans="1:7" ht="15">
      <c r="A436" s="114" t="s">
        <v>1965</v>
      </c>
      <c r="B436" s="80">
        <v>3</v>
      </c>
      <c r="C436" s="118">
        <v>0.0010475057993750527</v>
      </c>
      <c r="D436" s="80" t="s">
        <v>2459</v>
      </c>
      <c r="E436" s="80" t="b">
        <v>0</v>
      </c>
      <c r="F436" s="80" t="b">
        <v>0</v>
      </c>
      <c r="G436" s="80" t="b">
        <v>0</v>
      </c>
    </row>
    <row r="437" spans="1:7" ht="15">
      <c r="A437" s="114" t="s">
        <v>1966</v>
      </c>
      <c r="B437" s="80">
        <v>3</v>
      </c>
      <c r="C437" s="118">
        <v>0.0011358163605865279</v>
      </c>
      <c r="D437" s="80" t="s">
        <v>2459</v>
      </c>
      <c r="E437" s="80" t="b">
        <v>0</v>
      </c>
      <c r="F437" s="80" t="b">
        <v>0</v>
      </c>
      <c r="G437" s="80" t="b">
        <v>0</v>
      </c>
    </row>
    <row r="438" spans="1:7" ht="15">
      <c r="A438" s="114" t="s">
        <v>1967</v>
      </c>
      <c r="B438" s="80">
        <v>3</v>
      </c>
      <c r="C438" s="118">
        <v>0.0010475057993750527</v>
      </c>
      <c r="D438" s="80" t="s">
        <v>2459</v>
      </c>
      <c r="E438" s="80" t="b">
        <v>0</v>
      </c>
      <c r="F438" s="80" t="b">
        <v>0</v>
      </c>
      <c r="G438" s="80" t="b">
        <v>0</v>
      </c>
    </row>
    <row r="439" spans="1:7" ht="15">
      <c r="A439" s="114" t="s">
        <v>1968</v>
      </c>
      <c r="B439" s="80">
        <v>3</v>
      </c>
      <c r="C439" s="118">
        <v>0.0010475057993750527</v>
      </c>
      <c r="D439" s="80" t="s">
        <v>2459</v>
      </c>
      <c r="E439" s="80" t="b">
        <v>0</v>
      </c>
      <c r="F439" s="80" t="b">
        <v>0</v>
      </c>
      <c r="G439" s="80" t="b">
        <v>0</v>
      </c>
    </row>
    <row r="440" spans="1:7" ht="15">
      <c r="A440" s="114" t="s">
        <v>1969</v>
      </c>
      <c r="B440" s="80">
        <v>3</v>
      </c>
      <c r="C440" s="118">
        <v>0.0010475057993750527</v>
      </c>
      <c r="D440" s="80" t="s">
        <v>2459</v>
      </c>
      <c r="E440" s="80" t="b">
        <v>1</v>
      </c>
      <c r="F440" s="80" t="b">
        <v>0</v>
      </c>
      <c r="G440" s="80" t="b">
        <v>0</v>
      </c>
    </row>
    <row r="441" spans="1:7" ht="15">
      <c r="A441" s="114" t="s">
        <v>1970</v>
      </c>
      <c r="B441" s="80">
        <v>3</v>
      </c>
      <c r="C441" s="118">
        <v>0.0010475057993750527</v>
      </c>
      <c r="D441" s="80" t="s">
        <v>2459</v>
      </c>
      <c r="E441" s="80" t="b">
        <v>0</v>
      </c>
      <c r="F441" s="80" t="b">
        <v>0</v>
      </c>
      <c r="G441" s="80" t="b">
        <v>0</v>
      </c>
    </row>
    <row r="442" spans="1:7" ht="15">
      <c r="A442" s="114" t="s">
        <v>1971</v>
      </c>
      <c r="B442" s="80">
        <v>3</v>
      </c>
      <c r="C442" s="118">
        <v>0.0010475057993750527</v>
      </c>
      <c r="D442" s="80" t="s">
        <v>2459</v>
      </c>
      <c r="E442" s="80" t="b">
        <v>0</v>
      </c>
      <c r="F442" s="80" t="b">
        <v>0</v>
      </c>
      <c r="G442" s="80" t="b">
        <v>0</v>
      </c>
    </row>
    <row r="443" spans="1:7" ht="15">
      <c r="A443" s="114" t="s">
        <v>1972</v>
      </c>
      <c r="B443" s="80">
        <v>3</v>
      </c>
      <c r="C443" s="118">
        <v>0.0010475057993750527</v>
      </c>
      <c r="D443" s="80" t="s">
        <v>2459</v>
      </c>
      <c r="E443" s="80" t="b">
        <v>0</v>
      </c>
      <c r="F443" s="80" t="b">
        <v>0</v>
      </c>
      <c r="G443" s="80" t="b">
        <v>0</v>
      </c>
    </row>
    <row r="444" spans="1:7" ht="15">
      <c r="A444" s="114" t="s">
        <v>1973</v>
      </c>
      <c r="B444" s="80">
        <v>3</v>
      </c>
      <c r="C444" s="118">
        <v>0.0010475057993750527</v>
      </c>
      <c r="D444" s="80" t="s">
        <v>2459</v>
      </c>
      <c r="E444" s="80" t="b">
        <v>0</v>
      </c>
      <c r="F444" s="80" t="b">
        <v>0</v>
      </c>
      <c r="G444" s="80" t="b">
        <v>0</v>
      </c>
    </row>
    <row r="445" spans="1:7" ht="15">
      <c r="A445" s="114" t="s">
        <v>1974</v>
      </c>
      <c r="B445" s="80">
        <v>3</v>
      </c>
      <c r="C445" s="118">
        <v>0.0010475057993750527</v>
      </c>
      <c r="D445" s="80" t="s">
        <v>2459</v>
      </c>
      <c r="E445" s="80" t="b">
        <v>0</v>
      </c>
      <c r="F445" s="80" t="b">
        <v>0</v>
      </c>
      <c r="G445" s="80" t="b">
        <v>0</v>
      </c>
    </row>
    <row r="446" spans="1:7" ht="15">
      <c r="A446" s="114" t="s">
        <v>1975</v>
      </c>
      <c r="B446" s="80">
        <v>3</v>
      </c>
      <c r="C446" s="118">
        <v>0.0010475057993750527</v>
      </c>
      <c r="D446" s="80" t="s">
        <v>2459</v>
      </c>
      <c r="E446" s="80" t="b">
        <v>0</v>
      </c>
      <c r="F446" s="80" t="b">
        <v>1</v>
      </c>
      <c r="G446" s="80" t="b">
        <v>0</v>
      </c>
    </row>
    <row r="447" spans="1:7" ht="15">
      <c r="A447" s="114" t="s">
        <v>1976</v>
      </c>
      <c r="B447" s="80">
        <v>3</v>
      </c>
      <c r="C447" s="118">
        <v>0.0010475057993750527</v>
      </c>
      <c r="D447" s="80" t="s">
        <v>2459</v>
      </c>
      <c r="E447" s="80" t="b">
        <v>0</v>
      </c>
      <c r="F447" s="80" t="b">
        <v>0</v>
      </c>
      <c r="G447" s="80" t="b">
        <v>0</v>
      </c>
    </row>
    <row r="448" spans="1:7" ht="15">
      <c r="A448" s="114" t="s">
        <v>1977</v>
      </c>
      <c r="B448" s="80">
        <v>3</v>
      </c>
      <c r="C448" s="118">
        <v>0.0010475057993750527</v>
      </c>
      <c r="D448" s="80" t="s">
        <v>2459</v>
      </c>
      <c r="E448" s="80" t="b">
        <v>0</v>
      </c>
      <c r="F448" s="80" t="b">
        <v>0</v>
      </c>
      <c r="G448" s="80" t="b">
        <v>0</v>
      </c>
    </row>
    <row r="449" spans="1:7" ht="15">
      <c r="A449" s="114" t="s">
        <v>1978</v>
      </c>
      <c r="B449" s="80">
        <v>3</v>
      </c>
      <c r="C449" s="118">
        <v>0.0010475057993750527</v>
      </c>
      <c r="D449" s="80" t="s">
        <v>2459</v>
      </c>
      <c r="E449" s="80" t="b">
        <v>0</v>
      </c>
      <c r="F449" s="80" t="b">
        <v>0</v>
      </c>
      <c r="G449" s="80" t="b">
        <v>0</v>
      </c>
    </row>
    <row r="450" spans="1:7" ht="15">
      <c r="A450" s="114" t="s">
        <v>1979</v>
      </c>
      <c r="B450" s="80">
        <v>3</v>
      </c>
      <c r="C450" s="118">
        <v>0.0010475057993750527</v>
      </c>
      <c r="D450" s="80" t="s">
        <v>2459</v>
      </c>
      <c r="E450" s="80" t="b">
        <v>0</v>
      </c>
      <c r="F450" s="80" t="b">
        <v>0</v>
      </c>
      <c r="G450" s="80" t="b">
        <v>0</v>
      </c>
    </row>
    <row r="451" spans="1:7" ht="15">
      <c r="A451" s="114" t="s">
        <v>1980</v>
      </c>
      <c r="B451" s="80">
        <v>3</v>
      </c>
      <c r="C451" s="118">
        <v>0.0010475057993750527</v>
      </c>
      <c r="D451" s="80" t="s">
        <v>2459</v>
      </c>
      <c r="E451" s="80" t="b">
        <v>0</v>
      </c>
      <c r="F451" s="80" t="b">
        <v>0</v>
      </c>
      <c r="G451" s="80" t="b">
        <v>0</v>
      </c>
    </row>
    <row r="452" spans="1:7" ht="15">
      <c r="A452" s="114" t="s">
        <v>1981</v>
      </c>
      <c r="B452" s="80">
        <v>3</v>
      </c>
      <c r="C452" s="118">
        <v>0.0010475057993750527</v>
      </c>
      <c r="D452" s="80" t="s">
        <v>2459</v>
      </c>
      <c r="E452" s="80" t="b">
        <v>1</v>
      </c>
      <c r="F452" s="80" t="b">
        <v>0</v>
      </c>
      <c r="G452" s="80" t="b">
        <v>0</v>
      </c>
    </row>
    <row r="453" spans="1:7" ht="15">
      <c r="A453" s="114" t="s">
        <v>1982</v>
      </c>
      <c r="B453" s="80">
        <v>3</v>
      </c>
      <c r="C453" s="118">
        <v>0.0010475057993750527</v>
      </c>
      <c r="D453" s="80" t="s">
        <v>2459</v>
      </c>
      <c r="E453" s="80" t="b">
        <v>0</v>
      </c>
      <c r="F453" s="80" t="b">
        <v>0</v>
      </c>
      <c r="G453" s="80" t="b">
        <v>0</v>
      </c>
    </row>
    <row r="454" spans="1:7" ht="15">
      <c r="A454" s="114" t="s">
        <v>1983</v>
      </c>
      <c r="B454" s="80">
        <v>3</v>
      </c>
      <c r="C454" s="118">
        <v>0.0010475057993750527</v>
      </c>
      <c r="D454" s="80" t="s">
        <v>2459</v>
      </c>
      <c r="E454" s="80" t="b">
        <v>0</v>
      </c>
      <c r="F454" s="80" t="b">
        <v>0</v>
      </c>
      <c r="G454" s="80" t="b">
        <v>0</v>
      </c>
    </row>
    <row r="455" spans="1:7" ht="15">
      <c r="A455" s="114" t="s">
        <v>1984</v>
      </c>
      <c r="B455" s="80">
        <v>3</v>
      </c>
      <c r="C455" s="118">
        <v>0.0010475057993750527</v>
      </c>
      <c r="D455" s="80" t="s">
        <v>2459</v>
      </c>
      <c r="E455" s="80" t="b">
        <v>0</v>
      </c>
      <c r="F455" s="80" t="b">
        <v>0</v>
      </c>
      <c r="G455" s="80" t="b">
        <v>0</v>
      </c>
    </row>
    <row r="456" spans="1:7" ht="15">
      <c r="A456" s="114" t="s">
        <v>1985</v>
      </c>
      <c r="B456" s="80">
        <v>3</v>
      </c>
      <c r="C456" s="118">
        <v>0.0010475057993750527</v>
      </c>
      <c r="D456" s="80" t="s">
        <v>2459</v>
      </c>
      <c r="E456" s="80" t="b">
        <v>0</v>
      </c>
      <c r="F456" s="80" t="b">
        <v>0</v>
      </c>
      <c r="G456" s="80" t="b">
        <v>0</v>
      </c>
    </row>
    <row r="457" spans="1:7" ht="15">
      <c r="A457" s="114" t="s">
        <v>1986</v>
      </c>
      <c r="B457" s="80">
        <v>3</v>
      </c>
      <c r="C457" s="118">
        <v>0.0010475057993750527</v>
      </c>
      <c r="D457" s="80" t="s">
        <v>2459</v>
      </c>
      <c r="E457" s="80" t="b">
        <v>0</v>
      </c>
      <c r="F457" s="80" t="b">
        <v>0</v>
      </c>
      <c r="G457" s="80" t="b">
        <v>0</v>
      </c>
    </row>
    <row r="458" spans="1:7" ht="15">
      <c r="A458" s="114" t="s">
        <v>1987</v>
      </c>
      <c r="B458" s="80">
        <v>3</v>
      </c>
      <c r="C458" s="118">
        <v>0.0010475057993750527</v>
      </c>
      <c r="D458" s="80" t="s">
        <v>2459</v>
      </c>
      <c r="E458" s="80" t="b">
        <v>0</v>
      </c>
      <c r="F458" s="80" t="b">
        <v>0</v>
      </c>
      <c r="G458" s="80" t="b">
        <v>0</v>
      </c>
    </row>
    <row r="459" spans="1:7" ht="15">
      <c r="A459" s="114" t="s">
        <v>1988</v>
      </c>
      <c r="B459" s="80">
        <v>3</v>
      </c>
      <c r="C459" s="118">
        <v>0.0010475057993750527</v>
      </c>
      <c r="D459" s="80" t="s">
        <v>2459</v>
      </c>
      <c r="E459" s="80" t="b">
        <v>0</v>
      </c>
      <c r="F459" s="80" t="b">
        <v>0</v>
      </c>
      <c r="G459" s="80" t="b">
        <v>0</v>
      </c>
    </row>
    <row r="460" spans="1:7" ht="15">
      <c r="A460" s="114" t="s">
        <v>1989</v>
      </c>
      <c r="B460" s="80">
        <v>3</v>
      </c>
      <c r="C460" s="118">
        <v>0.0010475057993750527</v>
      </c>
      <c r="D460" s="80" t="s">
        <v>2459</v>
      </c>
      <c r="E460" s="80" t="b">
        <v>0</v>
      </c>
      <c r="F460" s="80" t="b">
        <v>0</v>
      </c>
      <c r="G460" s="80" t="b">
        <v>0</v>
      </c>
    </row>
    <row r="461" spans="1:7" ht="15">
      <c r="A461" s="114" t="s">
        <v>1990</v>
      </c>
      <c r="B461" s="80">
        <v>3</v>
      </c>
      <c r="C461" s="118">
        <v>0.0011358163605865279</v>
      </c>
      <c r="D461" s="80" t="s">
        <v>2459</v>
      </c>
      <c r="E461" s="80" t="b">
        <v>0</v>
      </c>
      <c r="F461" s="80" t="b">
        <v>0</v>
      </c>
      <c r="G461" s="80" t="b">
        <v>0</v>
      </c>
    </row>
    <row r="462" spans="1:7" ht="15">
      <c r="A462" s="114" t="s">
        <v>1991</v>
      </c>
      <c r="B462" s="80">
        <v>3</v>
      </c>
      <c r="C462" s="118">
        <v>0.0010475057993750527</v>
      </c>
      <c r="D462" s="80" t="s">
        <v>2459</v>
      </c>
      <c r="E462" s="80" t="b">
        <v>0</v>
      </c>
      <c r="F462" s="80" t="b">
        <v>1</v>
      </c>
      <c r="G462" s="80" t="b">
        <v>0</v>
      </c>
    </row>
    <row r="463" spans="1:7" ht="15">
      <c r="A463" s="114" t="s">
        <v>1992</v>
      </c>
      <c r="B463" s="80">
        <v>3</v>
      </c>
      <c r="C463" s="118">
        <v>0.0011358163605865279</v>
      </c>
      <c r="D463" s="80" t="s">
        <v>2459</v>
      </c>
      <c r="E463" s="80" t="b">
        <v>0</v>
      </c>
      <c r="F463" s="80" t="b">
        <v>0</v>
      </c>
      <c r="G463" s="80" t="b">
        <v>0</v>
      </c>
    </row>
    <row r="464" spans="1:7" ht="15">
      <c r="A464" s="114" t="s">
        <v>1993</v>
      </c>
      <c r="B464" s="80">
        <v>3</v>
      </c>
      <c r="C464" s="118">
        <v>0.0011358163605865279</v>
      </c>
      <c r="D464" s="80" t="s">
        <v>2459</v>
      </c>
      <c r="E464" s="80" t="b">
        <v>0</v>
      </c>
      <c r="F464" s="80" t="b">
        <v>0</v>
      </c>
      <c r="G464" s="80" t="b">
        <v>0</v>
      </c>
    </row>
    <row r="465" spans="1:7" ht="15">
      <c r="A465" s="114" t="s">
        <v>1994</v>
      </c>
      <c r="B465" s="80">
        <v>3</v>
      </c>
      <c r="C465" s="118">
        <v>0.0011358163605865279</v>
      </c>
      <c r="D465" s="80" t="s">
        <v>2459</v>
      </c>
      <c r="E465" s="80" t="b">
        <v>0</v>
      </c>
      <c r="F465" s="80" t="b">
        <v>0</v>
      </c>
      <c r="G465" s="80" t="b">
        <v>0</v>
      </c>
    </row>
    <row r="466" spans="1:7" ht="15">
      <c r="A466" s="114" t="s">
        <v>1995</v>
      </c>
      <c r="B466" s="80">
        <v>3</v>
      </c>
      <c r="C466" s="118">
        <v>0.0010475057993750527</v>
      </c>
      <c r="D466" s="80" t="s">
        <v>2459</v>
      </c>
      <c r="E466" s="80" t="b">
        <v>0</v>
      </c>
      <c r="F466" s="80" t="b">
        <v>1</v>
      </c>
      <c r="G466" s="80" t="b">
        <v>0</v>
      </c>
    </row>
    <row r="467" spans="1:7" ht="15">
      <c r="A467" s="114" t="s">
        <v>1996</v>
      </c>
      <c r="B467" s="80">
        <v>3</v>
      </c>
      <c r="C467" s="118">
        <v>0.0010475057993750527</v>
      </c>
      <c r="D467" s="80" t="s">
        <v>2459</v>
      </c>
      <c r="E467" s="80" t="b">
        <v>0</v>
      </c>
      <c r="F467" s="80" t="b">
        <v>0</v>
      </c>
      <c r="G467" s="80" t="b">
        <v>0</v>
      </c>
    </row>
    <row r="468" spans="1:7" ht="15">
      <c r="A468" s="114" t="s">
        <v>1997</v>
      </c>
      <c r="B468" s="80">
        <v>3</v>
      </c>
      <c r="C468" s="118">
        <v>0.0010475057993750527</v>
      </c>
      <c r="D468" s="80" t="s">
        <v>2459</v>
      </c>
      <c r="E468" s="80" t="b">
        <v>0</v>
      </c>
      <c r="F468" s="80" t="b">
        <v>0</v>
      </c>
      <c r="G468" s="80" t="b">
        <v>0</v>
      </c>
    </row>
    <row r="469" spans="1:7" ht="15">
      <c r="A469" s="114" t="s">
        <v>1998</v>
      </c>
      <c r="B469" s="80">
        <v>3</v>
      </c>
      <c r="C469" s="118">
        <v>0.0010475057993750527</v>
      </c>
      <c r="D469" s="80" t="s">
        <v>2459</v>
      </c>
      <c r="E469" s="80" t="b">
        <v>0</v>
      </c>
      <c r="F469" s="80" t="b">
        <v>0</v>
      </c>
      <c r="G469" s="80" t="b">
        <v>0</v>
      </c>
    </row>
    <row r="470" spans="1:7" ht="15">
      <c r="A470" s="114" t="s">
        <v>1999</v>
      </c>
      <c r="B470" s="80">
        <v>3</v>
      </c>
      <c r="C470" s="118">
        <v>0.0010475057993750527</v>
      </c>
      <c r="D470" s="80" t="s">
        <v>2459</v>
      </c>
      <c r="E470" s="80" t="b">
        <v>0</v>
      </c>
      <c r="F470" s="80" t="b">
        <v>0</v>
      </c>
      <c r="G470" s="80" t="b">
        <v>0</v>
      </c>
    </row>
    <row r="471" spans="1:7" ht="15">
      <c r="A471" s="114" t="s">
        <v>2000</v>
      </c>
      <c r="B471" s="80">
        <v>3</v>
      </c>
      <c r="C471" s="118">
        <v>0.0010475057993750527</v>
      </c>
      <c r="D471" s="80" t="s">
        <v>2459</v>
      </c>
      <c r="E471" s="80" t="b">
        <v>0</v>
      </c>
      <c r="F471" s="80" t="b">
        <v>0</v>
      </c>
      <c r="G471" s="80" t="b">
        <v>0</v>
      </c>
    </row>
    <row r="472" spans="1:7" ht="15">
      <c r="A472" s="114" t="s">
        <v>2001</v>
      </c>
      <c r="B472" s="80">
        <v>3</v>
      </c>
      <c r="C472" s="118">
        <v>0.0010475057993750527</v>
      </c>
      <c r="D472" s="80" t="s">
        <v>2459</v>
      </c>
      <c r="E472" s="80" t="b">
        <v>0</v>
      </c>
      <c r="F472" s="80" t="b">
        <v>0</v>
      </c>
      <c r="G472" s="80" t="b">
        <v>0</v>
      </c>
    </row>
    <row r="473" spans="1:7" ht="15">
      <c r="A473" s="114" t="s">
        <v>2002</v>
      </c>
      <c r="B473" s="80">
        <v>3</v>
      </c>
      <c r="C473" s="118">
        <v>0.0010475057993750527</v>
      </c>
      <c r="D473" s="80" t="s">
        <v>2459</v>
      </c>
      <c r="E473" s="80" t="b">
        <v>0</v>
      </c>
      <c r="F473" s="80" t="b">
        <v>0</v>
      </c>
      <c r="G473" s="80" t="b">
        <v>0</v>
      </c>
    </row>
    <row r="474" spans="1:7" ht="15">
      <c r="A474" s="114" t="s">
        <v>2003</v>
      </c>
      <c r="B474" s="80">
        <v>3</v>
      </c>
      <c r="C474" s="118">
        <v>0.0010475057993750527</v>
      </c>
      <c r="D474" s="80" t="s">
        <v>2459</v>
      </c>
      <c r="E474" s="80" t="b">
        <v>0</v>
      </c>
      <c r="F474" s="80" t="b">
        <v>0</v>
      </c>
      <c r="G474" s="80" t="b">
        <v>0</v>
      </c>
    </row>
    <row r="475" spans="1:7" ht="15">
      <c r="A475" s="114" t="s">
        <v>2004</v>
      </c>
      <c r="B475" s="80">
        <v>3</v>
      </c>
      <c r="C475" s="118">
        <v>0.0010475057993750527</v>
      </c>
      <c r="D475" s="80" t="s">
        <v>2459</v>
      </c>
      <c r="E475" s="80" t="b">
        <v>0</v>
      </c>
      <c r="F475" s="80" t="b">
        <v>1</v>
      </c>
      <c r="G475" s="80" t="b">
        <v>0</v>
      </c>
    </row>
    <row r="476" spans="1:7" ht="15">
      <c r="A476" s="114" t="s">
        <v>3200</v>
      </c>
      <c r="B476" s="80">
        <v>3</v>
      </c>
      <c r="C476" s="118">
        <v>0.0010475057993750527</v>
      </c>
      <c r="D476" s="80" t="s">
        <v>2459</v>
      </c>
      <c r="E476" s="80" t="b">
        <v>0</v>
      </c>
      <c r="F476" s="80" t="b">
        <v>0</v>
      </c>
      <c r="G476" s="80" t="b">
        <v>0</v>
      </c>
    </row>
    <row r="477" spans="1:7" ht="15">
      <c r="A477" s="114" t="s">
        <v>2005</v>
      </c>
      <c r="B477" s="80">
        <v>3</v>
      </c>
      <c r="C477" s="118">
        <v>0.0010475057993750527</v>
      </c>
      <c r="D477" s="80" t="s">
        <v>2459</v>
      </c>
      <c r="E477" s="80" t="b">
        <v>0</v>
      </c>
      <c r="F477" s="80" t="b">
        <v>1</v>
      </c>
      <c r="G477" s="80" t="b">
        <v>0</v>
      </c>
    </row>
    <row r="478" spans="1:7" ht="15">
      <c r="A478" s="114" t="s">
        <v>2006</v>
      </c>
      <c r="B478" s="80">
        <v>3</v>
      </c>
      <c r="C478" s="118">
        <v>0.0010475057993750527</v>
      </c>
      <c r="D478" s="80" t="s">
        <v>2459</v>
      </c>
      <c r="E478" s="80" t="b">
        <v>0</v>
      </c>
      <c r="F478" s="80" t="b">
        <v>0</v>
      </c>
      <c r="G478" s="80" t="b">
        <v>0</v>
      </c>
    </row>
    <row r="479" spans="1:7" ht="15">
      <c r="A479" s="114" t="s">
        <v>2007</v>
      </c>
      <c r="B479" s="80">
        <v>3</v>
      </c>
      <c r="C479" s="118">
        <v>0.0011358163605865279</v>
      </c>
      <c r="D479" s="80" t="s">
        <v>2459</v>
      </c>
      <c r="E479" s="80" t="b">
        <v>0</v>
      </c>
      <c r="F479" s="80" t="b">
        <v>1</v>
      </c>
      <c r="G479" s="80" t="b">
        <v>0</v>
      </c>
    </row>
    <row r="480" spans="1:7" ht="15">
      <c r="A480" s="114" t="s">
        <v>2008</v>
      </c>
      <c r="B480" s="80">
        <v>3</v>
      </c>
      <c r="C480" s="118">
        <v>0.0010475057993750527</v>
      </c>
      <c r="D480" s="80" t="s">
        <v>2459</v>
      </c>
      <c r="E480" s="80" t="b">
        <v>0</v>
      </c>
      <c r="F480" s="80" t="b">
        <v>0</v>
      </c>
      <c r="G480" s="80" t="b">
        <v>0</v>
      </c>
    </row>
    <row r="481" spans="1:7" ht="15">
      <c r="A481" s="114" t="s">
        <v>2009</v>
      </c>
      <c r="B481" s="80">
        <v>3</v>
      </c>
      <c r="C481" s="118">
        <v>0.0010475057993750527</v>
      </c>
      <c r="D481" s="80" t="s">
        <v>2459</v>
      </c>
      <c r="E481" s="80" t="b">
        <v>0</v>
      </c>
      <c r="F481" s="80" t="b">
        <v>0</v>
      </c>
      <c r="G481" s="80" t="b">
        <v>0</v>
      </c>
    </row>
    <row r="482" spans="1:7" ht="15">
      <c r="A482" s="114" t="s">
        <v>2010</v>
      </c>
      <c r="B482" s="80">
        <v>3</v>
      </c>
      <c r="C482" s="118">
        <v>0.0011358163605865279</v>
      </c>
      <c r="D482" s="80" t="s">
        <v>2459</v>
      </c>
      <c r="E482" s="80" t="b">
        <v>0</v>
      </c>
      <c r="F482" s="80" t="b">
        <v>0</v>
      </c>
      <c r="G482" s="80" t="b">
        <v>0</v>
      </c>
    </row>
    <row r="483" spans="1:7" ht="15">
      <c r="A483" s="114" t="s">
        <v>2011</v>
      </c>
      <c r="B483" s="80">
        <v>3</v>
      </c>
      <c r="C483" s="118">
        <v>0.0011358163605865279</v>
      </c>
      <c r="D483" s="80" t="s">
        <v>2459</v>
      </c>
      <c r="E483" s="80" t="b">
        <v>0</v>
      </c>
      <c r="F483" s="80" t="b">
        <v>0</v>
      </c>
      <c r="G483" s="80" t="b">
        <v>0</v>
      </c>
    </row>
    <row r="484" spans="1:7" ht="15">
      <c r="A484" s="114" t="s">
        <v>2012</v>
      </c>
      <c r="B484" s="80">
        <v>3</v>
      </c>
      <c r="C484" s="118">
        <v>0.0012867842621231281</v>
      </c>
      <c r="D484" s="80" t="s">
        <v>2459</v>
      </c>
      <c r="E484" s="80" t="b">
        <v>0</v>
      </c>
      <c r="F484" s="80" t="b">
        <v>1</v>
      </c>
      <c r="G484" s="80" t="b">
        <v>0</v>
      </c>
    </row>
    <row r="485" spans="1:7" ht="15">
      <c r="A485" s="114" t="s">
        <v>2013</v>
      </c>
      <c r="B485" s="80">
        <v>3</v>
      </c>
      <c r="C485" s="118">
        <v>0.0011358163605865279</v>
      </c>
      <c r="D485" s="80" t="s">
        <v>2459</v>
      </c>
      <c r="E485" s="80" t="b">
        <v>0</v>
      </c>
      <c r="F485" s="80" t="b">
        <v>0</v>
      </c>
      <c r="G485" s="80" t="b">
        <v>0</v>
      </c>
    </row>
    <row r="486" spans="1:7" ht="15">
      <c r="A486" s="114" t="s">
        <v>2014</v>
      </c>
      <c r="B486" s="80">
        <v>3</v>
      </c>
      <c r="C486" s="118">
        <v>0.0010475057993750527</v>
      </c>
      <c r="D486" s="80" t="s">
        <v>2459</v>
      </c>
      <c r="E486" s="80" t="b">
        <v>0</v>
      </c>
      <c r="F486" s="80" t="b">
        <v>0</v>
      </c>
      <c r="G486" s="80" t="b">
        <v>0</v>
      </c>
    </row>
    <row r="487" spans="1:7" ht="15">
      <c r="A487" s="114" t="s">
        <v>2015</v>
      </c>
      <c r="B487" s="80">
        <v>3</v>
      </c>
      <c r="C487" s="118">
        <v>0.0010475057993750527</v>
      </c>
      <c r="D487" s="80" t="s">
        <v>2459</v>
      </c>
      <c r="E487" s="80" t="b">
        <v>0</v>
      </c>
      <c r="F487" s="80" t="b">
        <v>0</v>
      </c>
      <c r="G487" s="80" t="b">
        <v>0</v>
      </c>
    </row>
    <row r="488" spans="1:7" ht="15">
      <c r="A488" s="114" t="s">
        <v>2016</v>
      </c>
      <c r="B488" s="80">
        <v>3</v>
      </c>
      <c r="C488" s="118">
        <v>0.0010475057993750527</v>
      </c>
      <c r="D488" s="80" t="s">
        <v>2459</v>
      </c>
      <c r="E488" s="80" t="b">
        <v>0</v>
      </c>
      <c r="F488" s="80" t="b">
        <v>0</v>
      </c>
      <c r="G488" s="80" t="b">
        <v>0</v>
      </c>
    </row>
    <row r="489" spans="1:7" ht="15">
      <c r="A489" s="114" t="s">
        <v>2017</v>
      </c>
      <c r="B489" s="80">
        <v>3</v>
      </c>
      <c r="C489" s="118">
        <v>0.0011358163605865279</v>
      </c>
      <c r="D489" s="80" t="s">
        <v>2459</v>
      </c>
      <c r="E489" s="80" t="b">
        <v>0</v>
      </c>
      <c r="F489" s="80" t="b">
        <v>0</v>
      </c>
      <c r="G489" s="80" t="b">
        <v>0</v>
      </c>
    </row>
    <row r="490" spans="1:7" ht="15">
      <c r="A490" s="114" t="s">
        <v>2018</v>
      </c>
      <c r="B490" s="80">
        <v>3</v>
      </c>
      <c r="C490" s="118">
        <v>0.0010475057993750527</v>
      </c>
      <c r="D490" s="80" t="s">
        <v>2459</v>
      </c>
      <c r="E490" s="80" t="b">
        <v>0</v>
      </c>
      <c r="F490" s="80" t="b">
        <v>0</v>
      </c>
      <c r="G490" s="80" t="b">
        <v>0</v>
      </c>
    </row>
    <row r="491" spans="1:7" ht="15">
      <c r="A491" s="114" t="s">
        <v>2019</v>
      </c>
      <c r="B491" s="80">
        <v>3</v>
      </c>
      <c r="C491" s="118">
        <v>0.0010475057993750527</v>
      </c>
      <c r="D491" s="80" t="s">
        <v>2459</v>
      </c>
      <c r="E491" s="80" t="b">
        <v>0</v>
      </c>
      <c r="F491" s="80" t="b">
        <v>1</v>
      </c>
      <c r="G491" s="80" t="b">
        <v>0</v>
      </c>
    </row>
    <row r="492" spans="1:7" ht="15">
      <c r="A492" s="114" t="s">
        <v>2020</v>
      </c>
      <c r="B492" s="80">
        <v>3</v>
      </c>
      <c r="C492" s="118">
        <v>0.0010475057993750527</v>
      </c>
      <c r="D492" s="80" t="s">
        <v>2459</v>
      </c>
      <c r="E492" s="80" t="b">
        <v>0</v>
      </c>
      <c r="F492" s="80" t="b">
        <v>0</v>
      </c>
      <c r="G492" s="80" t="b">
        <v>0</v>
      </c>
    </row>
    <row r="493" spans="1:7" ht="15">
      <c r="A493" s="114" t="s">
        <v>2021</v>
      </c>
      <c r="B493" s="80">
        <v>3</v>
      </c>
      <c r="C493" s="118">
        <v>0.0010475057993750527</v>
      </c>
      <c r="D493" s="80" t="s">
        <v>2459</v>
      </c>
      <c r="E493" s="80" t="b">
        <v>0</v>
      </c>
      <c r="F493" s="80" t="b">
        <v>1</v>
      </c>
      <c r="G493" s="80" t="b">
        <v>0</v>
      </c>
    </row>
    <row r="494" spans="1:7" ht="15">
      <c r="A494" s="114" t="s">
        <v>2022</v>
      </c>
      <c r="B494" s="80">
        <v>3</v>
      </c>
      <c r="C494" s="118">
        <v>0.0010475057993750527</v>
      </c>
      <c r="D494" s="80" t="s">
        <v>2459</v>
      </c>
      <c r="E494" s="80" t="b">
        <v>0</v>
      </c>
      <c r="F494" s="80" t="b">
        <v>0</v>
      </c>
      <c r="G494" s="80" t="b">
        <v>0</v>
      </c>
    </row>
    <row r="495" spans="1:7" ht="15">
      <c r="A495" s="114" t="s">
        <v>2023</v>
      </c>
      <c r="B495" s="80">
        <v>3</v>
      </c>
      <c r="C495" s="118">
        <v>0.0010475057993750527</v>
      </c>
      <c r="D495" s="80" t="s">
        <v>2459</v>
      </c>
      <c r="E495" s="80" t="b">
        <v>0</v>
      </c>
      <c r="F495" s="80" t="b">
        <v>0</v>
      </c>
      <c r="G495" s="80" t="b">
        <v>0</v>
      </c>
    </row>
    <row r="496" spans="1:7" ht="15">
      <c r="A496" s="114" t="s">
        <v>2024</v>
      </c>
      <c r="B496" s="80">
        <v>3</v>
      </c>
      <c r="C496" s="118">
        <v>0.0010475057993750527</v>
      </c>
      <c r="D496" s="80" t="s">
        <v>2459</v>
      </c>
      <c r="E496" s="80" t="b">
        <v>0</v>
      </c>
      <c r="F496" s="80" t="b">
        <v>0</v>
      </c>
      <c r="G496" s="80" t="b">
        <v>0</v>
      </c>
    </row>
    <row r="497" spans="1:7" ht="15">
      <c r="A497" s="114" t="s">
        <v>2025</v>
      </c>
      <c r="B497" s="80">
        <v>3</v>
      </c>
      <c r="C497" s="118">
        <v>0.0010475057993750527</v>
      </c>
      <c r="D497" s="80" t="s">
        <v>2459</v>
      </c>
      <c r="E497" s="80" t="b">
        <v>0</v>
      </c>
      <c r="F497" s="80" t="b">
        <v>1</v>
      </c>
      <c r="G497" s="80" t="b">
        <v>0</v>
      </c>
    </row>
    <row r="498" spans="1:7" ht="15">
      <c r="A498" s="114" t="s">
        <v>2026</v>
      </c>
      <c r="B498" s="80">
        <v>3</v>
      </c>
      <c r="C498" s="118">
        <v>0.0010475057993750527</v>
      </c>
      <c r="D498" s="80" t="s">
        <v>2459</v>
      </c>
      <c r="E498" s="80" t="b">
        <v>0</v>
      </c>
      <c r="F498" s="80" t="b">
        <v>0</v>
      </c>
      <c r="G498" s="80" t="b">
        <v>0</v>
      </c>
    </row>
    <row r="499" spans="1:7" ht="15">
      <c r="A499" s="114" t="s">
        <v>2027</v>
      </c>
      <c r="B499" s="80">
        <v>3</v>
      </c>
      <c r="C499" s="118">
        <v>0.0011358163605865279</v>
      </c>
      <c r="D499" s="80" t="s">
        <v>2459</v>
      </c>
      <c r="E499" s="80" t="b">
        <v>0</v>
      </c>
      <c r="F499" s="80" t="b">
        <v>1</v>
      </c>
      <c r="G499" s="80" t="b">
        <v>0</v>
      </c>
    </row>
    <row r="500" spans="1:7" ht="15">
      <c r="A500" s="114" t="s">
        <v>2028</v>
      </c>
      <c r="B500" s="80">
        <v>3</v>
      </c>
      <c r="C500" s="118">
        <v>0.0010475057993750527</v>
      </c>
      <c r="D500" s="80" t="s">
        <v>2459</v>
      </c>
      <c r="E500" s="80" t="b">
        <v>0</v>
      </c>
      <c r="F500" s="80" t="b">
        <v>0</v>
      </c>
      <c r="G500" s="80" t="b">
        <v>0</v>
      </c>
    </row>
    <row r="501" spans="1:7" ht="15">
      <c r="A501" s="114" t="s">
        <v>2029</v>
      </c>
      <c r="B501" s="80">
        <v>3</v>
      </c>
      <c r="C501" s="118">
        <v>0.0010475057993750527</v>
      </c>
      <c r="D501" s="80" t="s">
        <v>2459</v>
      </c>
      <c r="E501" s="80" t="b">
        <v>0</v>
      </c>
      <c r="F501" s="80" t="b">
        <v>0</v>
      </c>
      <c r="G501" s="80" t="b">
        <v>0</v>
      </c>
    </row>
    <row r="502" spans="1:7" ht="15">
      <c r="A502" s="114" t="s">
        <v>2030</v>
      </c>
      <c r="B502" s="80">
        <v>3</v>
      </c>
      <c r="C502" s="118">
        <v>0.0010475057993750527</v>
      </c>
      <c r="D502" s="80" t="s">
        <v>2459</v>
      </c>
      <c r="E502" s="80" t="b">
        <v>0</v>
      </c>
      <c r="F502" s="80" t="b">
        <v>0</v>
      </c>
      <c r="G502" s="80" t="b">
        <v>0</v>
      </c>
    </row>
    <row r="503" spans="1:7" ht="15">
      <c r="A503" s="114" t="s">
        <v>2031</v>
      </c>
      <c r="B503" s="80">
        <v>3</v>
      </c>
      <c r="C503" s="118">
        <v>0.0010475057993750527</v>
      </c>
      <c r="D503" s="80" t="s">
        <v>2459</v>
      </c>
      <c r="E503" s="80" t="b">
        <v>0</v>
      </c>
      <c r="F503" s="80" t="b">
        <v>1</v>
      </c>
      <c r="G503" s="80" t="b">
        <v>0</v>
      </c>
    </row>
    <row r="504" spans="1:7" ht="15">
      <c r="A504" s="114" t="s">
        <v>2032</v>
      </c>
      <c r="B504" s="80">
        <v>3</v>
      </c>
      <c r="C504" s="118">
        <v>0.0010475057993750527</v>
      </c>
      <c r="D504" s="80" t="s">
        <v>2459</v>
      </c>
      <c r="E504" s="80" t="b">
        <v>0</v>
      </c>
      <c r="F504" s="80" t="b">
        <v>0</v>
      </c>
      <c r="G504" s="80" t="b">
        <v>0</v>
      </c>
    </row>
    <row r="505" spans="1:7" ht="15">
      <c r="A505" s="114" t="s">
        <v>2033</v>
      </c>
      <c r="B505" s="80">
        <v>3</v>
      </c>
      <c r="C505" s="118">
        <v>0.0010475057993750527</v>
      </c>
      <c r="D505" s="80" t="s">
        <v>2459</v>
      </c>
      <c r="E505" s="80" t="b">
        <v>0</v>
      </c>
      <c r="F505" s="80" t="b">
        <v>0</v>
      </c>
      <c r="G505" s="80" t="b">
        <v>0</v>
      </c>
    </row>
    <row r="506" spans="1:7" ht="15">
      <c r="A506" s="114" t="s">
        <v>2034</v>
      </c>
      <c r="B506" s="80">
        <v>3</v>
      </c>
      <c r="C506" s="118">
        <v>0.0010475057993750527</v>
      </c>
      <c r="D506" s="80" t="s">
        <v>2459</v>
      </c>
      <c r="E506" s="80" t="b">
        <v>0</v>
      </c>
      <c r="F506" s="80" t="b">
        <v>0</v>
      </c>
      <c r="G506" s="80" t="b">
        <v>0</v>
      </c>
    </row>
    <row r="507" spans="1:7" ht="15">
      <c r="A507" s="114" t="s">
        <v>2035</v>
      </c>
      <c r="B507" s="80">
        <v>3</v>
      </c>
      <c r="C507" s="118">
        <v>0.0010475057993750527</v>
      </c>
      <c r="D507" s="80" t="s">
        <v>2459</v>
      </c>
      <c r="E507" s="80" t="b">
        <v>1</v>
      </c>
      <c r="F507" s="80" t="b">
        <v>0</v>
      </c>
      <c r="G507" s="80" t="b">
        <v>0</v>
      </c>
    </row>
    <row r="508" spans="1:7" ht="15">
      <c r="A508" s="114" t="s">
        <v>2036</v>
      </c>
      <c r="B508" s="80">
        <v>3</v>
      </c>
      <c r="C508" s="118">
        <v>0.0011358163605865279</v>
      </c>
      <c r="D508" s="80" t="s">
        <v>2459</v>
      </c>
      <c r="E508" s="80" t="b">
        <v>0</v>
      </c>
      <c r="F508" s="80" t="b">
        <v>0</v>
      </c>
      <c r="G508" s="80" t="b">
        <v>0</v>
      </c>
    </row>
    <row r="509" spans="1:7" ht="15">
      <c r="A509" s="114" t="s">
        <v>2037</v>
      </c>
      <c r="B509" s="80">
        <v>3</v>
      </c>
      <c r="C509" s="118">
        <v>0.0010475057993750527</v>
      </c>
      <c r="D509" s="80" t="s">
        <v>2459</v>
      </c>
      <c r="E509" s="80" t="b">
        <v>0</v>
      </c>
      <c r="F509" s="80" t="b">
        <v>0</v>
      </c>
      <c r="G509" s="80" t="b">
        <v>0</v>
      </c>
    </row>
    <row r="510" spans="1:7" ht="15">
      <c r="A510" s="114" t="s">
        <v>2038</v>
      </c>
      <c r="B510" s="80">
        <v>3</v>
      </c>
      <c r="C510" s="118">
        <v>0.0010475057993750527</v>
      </c>
      <c r="D510" s="80" t="s">
        <v>2459</v>
      </c>
      <c r="E510" s="80" t="b">
        <v>0</v>
      </c>
      <c r="F510" s="80" t="b">
        <v>0</v>
      </c>
      <c r="G510" s="80" t="b">
        <v>0</v>
      </c>
    </row>
    <row r="511" spans="1:7" ht="15">
      <c r="A511" s="114" t="s">
        <v>2039</v>
      </c>
      <c r="B511" s="80">
        <v>3</v>
      </c>
      <c r="C511" s="118">
        <v>0.0010475057993750527</v>
      </c>
      <c r="D511" s="80" t="s">
        <v>2459</v>
      </c>
      <c r="E511" s="80" t="b">
        <v>0</v>
      </c>
      <c r="F511" s="80" t="b">
        <v>0</v>
      </c>
      <c r="G511" s="80" t="b">
        <v>0</v>
      </c>
    </row>
    <row r="512" spans="1:7" ht="15">
      <c r="A512" s="114" t="s">
        <v>2040</v>
      </c>
      <c r="B512" s="80">
        <v>3</v>
      </c>
      <c r="C512" s="118">
        <v>0.0010475057993750527</v>
      </c>
      <c r="D512" s="80" t="s">
        <v>2459</v>
      </c>
      <c r="E512" s="80" t="b">
        <v>0</v>
      </c>
      <c r="F512" s="80" t="b">
        <v>0</v>
      </c>
      <c r="G512" s="80" t="b">
        <v>0</v>
      </c>
    </row>
    <row r="513" spans="1:7" ht="15">
      <c r="A513" s="114" t="s">
        <v>2041</v>
      </c>
      <c r="B513" s="80">
        <v>3</v>
      </c>
      <c r="C513" s="118">
        <v>0.0010475057993750527</v>
      </c>
      <c r="D513" s="80" t="s">
        <v>2459</v>
      </c>
      <c r="E513" s="80" t="b">
        <v>0</v>
      </c>
      <c r="F513" s="80" t="b">
        <v>0</v>
      </c>
      <c r="G513" s="80" t="b">
        <v>0</v>
      </c>
    </row>
    <row r="514" spans="1:7" ht="15">
      <c r="A514" s="114" t="s">
        <v>2042</v>
      </c>
      <c r="B514" s="80">
        <v>3</v>
      </c>
      <c r="C514" s="118">
        <v>0.0010475057993750527</v>
      </c>
      <c r="D514" s="80" t="s">
        <v>2459</v>
      </c>
      <c r="E514" s="80" t="b">
        <v>0</v>
      </c>
      <c r="F514" s="80" t="b">
        <v>0</v>
      </c>
      <c r="G514" s="80" t="b">
        <v>0</v>
      </c>
    </row>
    <row r="515" spans="1:7" ht="15">
      <c r="A515" s="114" t="s">
        <v>2043</v>
      </c>
      <c r="B515" s="80">
        <v>3</v>
      </c>
      <c r="C515" s="118">
        <v>0.0010475057993750527</v>
      </c>
      <c r="D515" s="80" t="s">
        <v>2459</v>
      </c>
      <c r="E515" s="80" t="b">
        <v>0</v>
      </c>
      <c r="F515" s="80" t="b">
        <v>0</v>
      </c>
      <c r="G515" s="80" t="b">
        <v>0</v>
      </c>
    </row>
    <row r="516" spans="1:7" ht="15">
      <c r="A516" s="114" t="s">
        <v>2044</v>
      </c>
      <c r="B516" s="80">
        <v>3</v>
      </c>
      <c r="C516" s="118">
        <v>0.0010475057993750527</v>
      </c>
      <c r="D516" s="80" t="s">
        <v>2459</v>
      </c>
      <c r="E516" s="80" t="b">
        <v>0</v>
      </c>
      <c r="F516" s="80" t="b">
        <v>1</v>
      </c>
      <c r="G516" s="80" t="b">
        <v>0</v>
      </c>
    </row>
    <row r="517" spans="1:7" ht="15">
      <c r="A517" s="114" t="s">
        <v>2045</v>
      </c>
      <c r="B517" s="80">
        <v>3</v>
      </c>
      <c r="C517" s="118">
        <v>0.0010475057993750527</v>
      </c>
      <c r="D517" s="80" t="s">
        <v>2459</v>
      </c>
      <c r="E517" s="80" t="b">
        <v>0</v>
      </c>
      <c r="F517" s="80" t="b">
        <v>0</v>
      </c>
      <c r="G517" s="80" t="b">
        <v>0</v>
      </c>
    </row>
    <row r="518" spans="1:7" ht="15">
      <c r="A518" s="114" t="s">
        <v>2046</v>
      </c>
      <c r="B518" s="80">
        <v>3</v>
      </c>
      <c r="C518" s="118">
        <v>0.0010475057993750527</v>
      </c>
      <c r="D518" s="80" t="s">
        <v>2459</v>
      </c>
      <c r="E518" s="80" t="b">
        <v>0</v>
      </c>
      <c r="F518" s="80" t="b">
        <v>0</v>
      </c>
      <c r="G518" s="80" t="b">
        <v>0</v>
      </c>
    </row>
    <row r="519" spans="1:7" ht="15">
      <c r="A519" s="114" t="s">
        <v>2047</v>
      </c>
      <c r="B519" s="80">
        <v>3</v>
      </c>
      <c r="C519" s="118">
        <v>0.0010475057993750527</v>
      </c>
      <c r="D519" s="80" t="s">
        <v>2459</v>
      </c>
      <c r="E519" s="80" t="b">
        <v>0</v>
      </c>
      <c r="F519" s="80" t="b">
        <v>0</v>
      </c>
      <c r="G519" s="80" t="b">
        <v>0</v>
      </c>
    </row>
    <row r="520" spans="1:7" ht="15">
      <c r="A520" s="114" t="s">
        <v>2048</v>
      </c>
      <c r="B520" s="80">
        <v>3</v>
      </c>
      <c r="C520" s="118">
        <v>0.0010475057993750527</v>
      </c>
      <c r="D520" s="80" t="s">
        <v>2459</v>
      </c>
      <c r="E520" s="80" t="b">
        <v>0</v>
      </c>
      <c r="F520" s="80" t="b">
        <v>0</v>
      </c>
      <c r="G520" s="80" t="b">
        <v>0</v>
      </c>
    </row>
    <row r="521" spans="1:7" ht="15">
      <c r="A521" s="114" t="s">
        <v>2049</v>
      </c>
      <c r="B521" s="80">
        <v>3</v>
      </c>
      <c r="C521" s="118">
        <v>0.0010475057993750527</v>
      </c>
      <c r="D521" s="80" t="s">
        <v>2459</v>
      </c>
      <c r="E521" s="80" t="b">
        <v>0</v>
      </c>
      <c r="F521" s="80" t="b">
        <v>0</v>
      </c>
      <c r="G521" s="80" t="b">
        <v>0</v>
      </c>
    </row>
    <row r="522" spans="1:7" ht="15">
      <c r="A522" s="114" t="s">
        <v>2050</v>
      </c>
      <c r="B522" s="80">
        <v>3</v>
      </c>
      <c r="C522" s="118">
        <v>0.0011358163605865279</v>
      </c>
      <c r="D522" s="80" t="s">
        <v>2459</v>
      </c>
      <c r="E522" s="80" t="b">
        <v>0</v>
      </c>
      <c r="F522" s="80" t="b">
        <v>0</v>
      </c>
      <c r="G522" s="80" t="b">
        <v>0</v>
      </c>
    </row>
    <row r="523" spans="1:7" ht="15">
      <c r="A523" s="114" t="s">
        <v>2051</v>
      </c>
      <c r="B523" s="80">
        <v>3</v>
      </c>
      <c r="C523" s="118">
        <v>0.0011358163605865279</v>
      </c>
      <c r="D523" s="80" t="s">
        <v>2459</v>
      </c>
      <c r="E523" s="80" t="b">
        <v>0</v>
      </c>
      <c r="F523" s="80" t="b">
        <v>1</v>
      </c>
      <c r="G523" s="80" t="b">
        <v>0</v>
      </c>
    </row>
    <row r="524" spans="1:7" ht="15">
      <c r="A524" s="114" t="s">
        <v>2052</v>
      </c>
      <c r="B524" s="80">
        <v>3</v>
      </c>
      <c r="C524" s="118">
        <v>0.0010475057993750527</v>
      </c>
      <c r="D524" s="80" t="s">
        <v>2459</v>
      </c>
      <c r="E524" s="80" t="b">
        <v>0</v>
      </c>
      <c r="F524" s="80" t="b">
        <v>0</v>
      </c>
      <c r="G524" s="80" t="b">
        <v>0</v>
      </c>
    </row>
    <row r="525" spans="1:7" ht="15">
      <c r="A525" s="114" t="s">
        <v>2053</v>
      </c>
      <c r="B525" s="80">
        <v>3</v>
      </c>
      <c r="C525" s="118">
        <v>0.0011358163605865279</v>
      </c>
      <c r="D525" s="80" t="s">
        <v>2459</v>
      </c>
      <c r="E525" s="80" t="b">
        <v>0</v>
      </c>
      <c r="F525" s="80" t="b">
        <v>0</v>
      </c>
      <c r="G525" s="80" t="b">
        <v>0</v>
      </c>
    </row>
    <row r="526" spans="1:7" ht="15">
      <c r="A526" s="114" t="s">
        <v>2054</v>
      </c>
      <c r="B526" s="80">
        <v>3</v>
      </c>
      <c r="C526" s="118">
        <v>0.0010475057993750527</v>
      </c>
      <c r="D526" s="80" t="s">
        <v>2459</v>
      </c>
      <c r="E526" s="80" t="b">
        <v>0</v>
      </c>
      <c r="F526" s="80" t="b">
        <v>0</v>
      </c>
      <c r="G526" s="80" t="b">
        <v>0</v>
      </c>
    </row>
    <row r="527" spans="1:7" ht="15">
      <c r="A527" s="114" t="s">
        <v>2055</v>
      </c>
      <c r="B527" s="80">
        <v>3</v>
      </c>
      <c r="C527" s="118">
        <v>0.0011358163605865279</v>
      </c>
      <c r="D527" s="80" t="s">
        <v>2459</v>
      </c>
      <c r="E527" s="80" t="b">
        <v>0</v>
      </c>
      <c r="F527" s="80" t="b">
        <v>0</v>
      </c>
      <c r="G527" s="80" t="b">
        <v>0</v>
      </c>
    </row>
    <row r="528" spans="1:7" ht="15">
      <c r="A528" s="114" t="s">
        <v>2056</v>
      </c>
      <c r="B528" s="80">
        <v>3</v>
      </c>
      <c r="C528" s="118">
        <v>0.0010475057993750527</v>
      </c>
      <c r="D528" s="80" t="s">
        <v>2459</v>
      </c>
      <c r="E528" s="80" t="b">
        <v>0</v>
      </c>
      <c r="F528" s="80" t="b">
        <v>1</v>
      </c>
      <c r="G528" s="80" t="b">
        <v>0</v>
      </c>
    </row>
    <row r="529" spans="1:7" ht="15">
      <c r="A529" s="114" t="s">
        <v>2057</v>
      </c>
      <c r="B529" s="80">
        <v>3</v>
      </c>
      <c r="C529" s="118">
        <v>0.0010475057993750527</v>
      </c>
      <c r="D529" s="80" t="s">
        <v>2459</v>
      </c>
      <c r="E529" s="80" t="b">
        <v>0</v>
      </c>
      <c r="F529" s="80" t="b">
        <v>0</v>
      </c>
      <c r="G529" s="80" t="b">
        <v>0</v>
      </c>
    </row>
    <row r="530" spans="1:7" ht="15">
      <c r="A530" s="114" t="s">
        <v>2058</v>
      </c>
      <c r="B530" s="80">
        <v>3</v>
      </c>
      <c r="C530" s="118">
        <v>0.0010475057993750527</v>
      </c>
      <c r="D530" s="80" t="s">
        <v>2459</v>
      </c>
      <c r="E530" s="80" t="b">
        <v>0</v>
      </c>
      <c r="F530" s="80" t="b">
        <v>0</v>
      </c>
      <c r="G530" s="80" t="b">
        <v>0</v>
      </c>
    </row>
    <row r="531" spans="1:7" ht="15">
      <c r="A531" s="114" t="s">
        <v>2059</v>
      </c>
      <c r="B531" s="80">
        <v>3</v>
      </c>
      <c r="C531" s="118">
        <v>0.0010475057993750527</v>
      </c>
      <c r="D531" s="80" t="s">
        <v>2459</v>
      </c>
      <c r="E531" s="80" t="b">
        <v>0</v>
      </c>
      <c r="F531" s="80" t="b">
        <v>0</v>
      </c>
      <c r="G531" s="80" t="b">
        <v>0</v>
      </c>
    </row>
    <row r="532" spans="1:7" ht="15">
      <c r="A532" s="114" t="s">
        <v>2060</v>
      </c>
      <c r="B532" s="80">
        <v>3</v>
      </c>
      <c r="C532" s="118">
        <v>0.0011358163605865279</v>
      </c>
      <c r="D532" s="80" t="s">
        <v>2459</v>
      </c>
      <c r="E532" s="80" t="b">
        <v>0</v>
      </c>
      <c r="F532" s="80" t="b">
        <v>0</v>
      </c>
      <c r="G532" s="80" t="b">
        <v>0</v>
      </c>
    </row>
    <row r="533" spans="1:7" ht="15">
      <c r="A533" s="114" t="s">
        <v>2061</v>
      </c>
      <c r="B533" s="80">
        <v>3</v>
      </c>
      <c r="C533" s="118">
        <v>0.0010475057993750527</v>
      </c>
      <c r="D533" s="80" t="s">
        <v>2459</v>
      </c>
      <c r="E533" s="80" t="b">
        <v>0</v>
      </c>
      <c r="F533" s="80" t="b">
        <v>0</v>
      </c>
      <c r="G533" s="80" t="b">
        <v>0</v>
      </c>
    </row>
    <row r="534" spans="1:7" ht="15">
      <c r="A534" s="114" t="s">
        <v>2062</v>
      </c>
      <c r="B534" s="80">
        <v>3</v>
      </c>
      <c r="C534" s="118">
        <v>0.0011358163605865279</v>
      </c>
      <c r="D534" s="80" t="s">
        <v>2459</v>
      </c>
      <c r="E534" s="80" t="b">
        <v>0</v>
      </c>
      <c r="F534" s="80" t="b">
        <v>0</v>
      </c>
      <c r="G534" s="80" t="b">
        <v>0</v>
      </c>
    </row>
    <row r="535" spans="1:7" ht="15">
      <c r="A535" s="114" t="s">
        <v>2063</v>
      </c>
      <c r="B535" s="80">
        <v>3</v>
      </c>
      <c r="C535" s="118">
        <v>0.0010475057993750527</v>
      </c>
      <c r="D535" s="80" t="s">
        <v>2459</v>
      </c>
      <c r="E535" s="80" t="b">
        <v>0</v>
      </c>
      <c r="F535" s="80" t="b">
        <v>0</v>
      </c>
      <c r="G535" s="80" t="b">
        <v>0</v>
      </c>
    </row>
    <row r="536" spans="1:7" ht="15">
      <c r="A536" s="114" t="s">
        <v>2064</v>
      </c>
      <c r="B536" s="80">
        <v>3</v>
      </c>
      <c r="C536" s="118">
        <v>0.0010475057993750527</v>
      </c>
      <c r="D536" s="80" t="s">
        <v>2459</v>
      </c>
      <c r="E536" s="80" t="b">
        <v>0</v>
      </c>
      <c r="F536" s="80" t="b">
        <v>1</v>
      </c>
      <c r="G536" s="80" t="b">
        <v>0</v>
      </c>
    </row>
    <row r="537" spans="1:7" ht="15">
      <c r="A537" s="114" t="s">
        <v>2065</v>
      </c>
      <c r="B537" s="80">
        <v>3</v>
      </c>
      <c r="C537" s="118">
        <v>0.0010475057993750527</v>
      </c>
      <c r="D537" s="80" t="s">
        <v>2459</v>
      </c>
      <c r="E537" s="80" t="b">
        <v>0</v>
      </c>
      <c r="F537" s="80" t="b">
        <v>0</v>
      </c>
      <c r="G537" s="80" t="b">
        <v>0</v>
      </c>
    </row>
    <row r="538" spans="1:7" ht="15">
      <c r="A538" s="114" t="s">
        <v>2066</v>
      </c>
      <c r="B538" s="80">
        <v>3</v>
      </c>
      <c r="C538" s="118">
        <v>0.0010475057993750527</v>
      </c>
      <c r="D538" s="80" t="s">
        <v>2459</v>
      </c>
      <c r="E538" s="80" t="b">
        <v>0</v>
      </c>
      <c r="F538" s="80" t="b">
        <v>0</v>
      </c>
      <c r="G538" s="80" t="b">
        <v>0</v>
      </c>
    </row>
    <row r="539" spans="1:7" ht="15">
      <c r="A539" s="114" t="s">
        <v>2067</v>
      </c>
      <c r="B539" s="80">
        <v>3</v>
      </c>
      <c r="C539" s="118">
        <v>0.0012867842621231281</v>
      </c>
      <c r="D539" s="80" t="s">
        <v>2459</v>
      </c>
      <c r="E539" s="80" t="b">
        <v>0</v>
      </c>
      <c r="F539" s="80" t="b">
        <v>1</v>
      </c>
      <c r="G539" s="80" t="b">
        <v>0</v>
      </c>
    </row>
    <row r="540" spans="1:7" ht="15">
      <c r="A540" s="114" t="s">
        <v>2068</v>
      </c>
      <c r="B540" s="80">
        <v>3</v>
      </c>
      <c r="C540" s="118">
        <v>0.0011358163605865279</v>
      </c>
      <c r="D540" s="80" t="s">
        <v>2459</v>
      </c>
      <c r="E540" s="80" t="b">
        <v>0</v>
      </c>
      <c r="F540" s="80" t="b">
        <v>0</v>
      </c>
      <c r="G540" s="80" t="b">
        <v>0</v>
      </c>
    </row>
    <row r="541" spans="1:7" ht="15">
      <c r="A541" s="114" t="s">
        <v>2069</v>
      </c>
      <c r="B541" s="80">
        <v>2</v>
      </c>
      <c r="C541" s="118">
        <v>0.0007572109070576852</v>
      </c>
      <c r="D541" s="80" t="s">
        <v>2459</v>
      </c>
      <c r="E541" s="80" t="b">
        <v>0</v>
      </c>
      <c r="F541" s="80" t="b">
        <v>0</v>
      </c>
      <c r="G541" s="80" t="b">
        <v>0</v>
      </c>
    </row>
    <row r="542" spans="1:7" ht="15">
      <c r="A542" s="114" t="s">
        <v>2070</v>
      </c>
      <c r="B542" s="80">
        <v>2</v>
      </c>
      <c r="C542" s="118">
        <v>0.0007572109070576852</v>
      </c>
      <c r="D542" s="80" t="s">
        <v>2459</v>
      </c>
      <c r="E542" s="80" t="b">
        <v>0</v>
      </c>
      <c r="F542" s="80" t="b">
        <v>1</v>
      </c>
      <c r="G542" s="80" t="b">
        <v>0</v>
      </c>
    </row>
    <row r="543" spans="1:7" ht="15">
      <c r="A543" s="114" t="s">
        <v>2071</v>
      </c>
      <c r="B543" s="80">
        <v>2</v>
      </c>
      <c r="C543" s="118">
        <v>0.0007572109070576852</v>
      </c>
      <c r="D543" s="80" t="s">
        <v>2459</v>
      </c>
      <c r="E543" s="80" t="b">
        <v>0</v>
      </c>
      <c r="F543" s="80" t="b">
        <v>0</v>
      </c>
      <c r="G543" s="80" t="b">
        <v>0</v>
      </c>
    </row>
    <row r="544" spans="1:7" ht="15">
      <c r="A544" s="114" t="s">
        <v>2072</v>
      </c>
      <c r="B544" s="80">
        <v>2</v>
      </c>
      <c r="C544" s="118">
        <v>0.0007572109070576852</v>
      </c>
      <c r="D544" s="80" t="s">
        <v>2459</v>
      </c>
      <c r="E544" s="80" t="b">
        <v>0</v>
      </c>
      <c r="F544" s="80" t="b">
        <v>0</v>
      </c>
      <c r="G544" s="80" t="b">
        <v>0</v>
      </c>
    </row>
    <row r="545" spans="1:7" ht="15">
      <c r="A545" s="114" t="s">
        <v>2073</v>
      </c>
      <c r="B545" s="80">
        <v>2</v>
      </c>
      <c r="C545" s="118">
        <v>0.0007572109070576852</v>
      </c>
      <c r="D545" s="80" t="s">
        <v>2459</v>
      </c>
      <c r="E545" s="80" t="b">
        <v>0</v>
      </c>
      <c r="F545" s="80" t="b">
        <v>0</v>
      </c>
      <c r="G545" s="80" t="b">
        <v>0</v>
      </c>
    </row>
    <row r="546" spans="1:7" ht="15">
      <c r="A546" s="114" t="s">
        <v>2074</v>
      </c>
      <c r="B546" s="80">
        <v>2</v>
      </c>
      <c r="C546" s="118">
        <v>0.0007572109070576852</v>
      </c>
      <c r="D546" s="80" t="s">
        <v>2459</v>
      </c>
      <c r="E546" s="80" t="b">
        <v>0</v>
      </c>
      <c r="F546" s="80" t="b">
        <v>0</v>
      </c>
      <c r="G546" s="80" t="b">
        <v>0</v>
      </c>
    </row>
    <row r="547" spans="1:7" ht="15">
      <c r="A547" s="114" t="s">
        <v>2075</v>
      </c>
      <c r="B547" s="80">
        <v>2</v>
      </c>
      <c r="C547" s="118">
        <v>0.0007572109070576852</v>
      </c>
      <c r="D547" s="80" t="s">
        <v>2459</v>
      </c>
      <c r="E547" s="80" t="b">
        <v>0</v>
      </c>
      <c r="F547" s="80" t="b">
        <v>1</v>
      </c>
      <c r="G547" s="80" t="b">
        <v>0</v>
      </c>
    </row>
    <row r="548" spans="1:7" ht="15">
      <c r="A548" s="114" t="s">
        <v>2076</v>
      </c>
      <c r="B548" s="80">
        <v>2</v>
      </c>
      <c r="C548" s="118">
        <v>0.0007572109070576852</v>
      </c>
      <c r="D548" s="80" t="s">
        <v>2459</v>
      </c>
      <c r="E548" s="80" t="b">
        <v>0</v>
      </c>
      <c r="F548" s="80" t="b">
        <v>0</v>
      </c>
      <c r="G548" s="80" t="b">
        <v>0</v>
      </c>
    </row>
    <row r="549" spans="1:7" ht="15">
      <c r="A549" s="114" t="s">
        <v>2077</v>
      </c>
      <c r="B549" s="80">
        <v>2</v>
      </c>
      <c r="C549" s="118">
        <v>0.0007572109070576852</v>
      </c>
      <c r="D549" s="80" t="s">
        <v>2459</v>
      </c>
      <c r="E549" s="80" t="b">
        <v>0</v>
      </c>
      <c r="F549" s="80" t="b">
        <v>0</v>
      </c>
      <c r="G549" s="80" t="b">
        <v>0</v>
      </c>
    </row>
    <row r="550" spans="1:7" ht="15">
      <c r="A550" s="114" t="s">
        <v>2078</v>
      </c>
      <c r="B550" s="80">
        <v>2</v>
      </c>
      <c r="C550" s="118">
        <v>0.0007572109070576852</v>
      </c>
      <c r="D550" s="80" t="s">
        <v>2459</v>
      </c>
      <c r="E550" s="80" t="b">
        <v>0</v>
      </c>
      <c r="F550" s="80" t="b">
        <v>1</v>
      </c>
      <c r="G550" s="80" t="b">
        <v>0</v>
      </c>
    </row>
    <row r="551" spans="1:7" ht="15">
      <c r="A551" s="114" t="s">
        <v>2079</v>
      </c>
      <c r="B551" s="80">
        <v>2</v>
      </c>
      <c r="C551" s="118">
        <v>0.0007572109070576852</v>
      </c>
      <c r="D551" s="80" t="s">
        <v>2459</v>
      </c>
      <c r="E551" s="80" t="b">
        <v>0</v>
      </c>
      <c r="F551" s="80" t="b">
        <v>0</v>
      </c>
      <c r="G551" s="80" t="b">
        <v>0</v>
      </c>
    </row>
    <row r="552" spans="1:7" ht="15">
      <c r="A552" s="114" t="s">
        <v>2080</v>
      </c>
      <c r="B552" s="80">
        <v>2</v>
      </c>
      <c r="C552" s="118">
        <v>0.0007572109070576852</v>
      </c>
      <c r="D552" s="80" t="s">
        <v>2459</v>
      </c>
      <c r="E552" s="80" t="b">
        <v>0</v>
      </c>
      <c r="F552" s="80" t="b">
        <v>0</v>
      </c>
      <c r="G552" s="80" t="b">
        <v>0</v>
      </c>
    </row>
    <row r="553" spans="1:7" ht="15">
      <c r="A553" s="114" t="s">
        <v>2081</v>
      </c>
      <c r="B553" s="80">
        <v>2</v>
      </c>
      <c r="C553" s="118">
        <v>0.0007572109070576852</v>
      </c>
      <c r="D553" s="80" t="s">
        <v>2459</v>
      </c>
      <c r="E553" s="80" t="b">
        <v>0</v>
      </c>
      <c r="F553" s="80" t="b">
        <v>0</v>
      </c>
      <c r="G553" s="80" t="b">
        <v>0</v>
      </c>
    </row>
    <row r="554" spans="1:7" ht="15">
      <c r="A554" s="114" t="s">
        <v>2082</v>
      </c>
      <c r="B554" s="80">
        <v>2</v>
      </c>
      <c r="C554" s="118">
        <v>0.0007572109070576852</v>
      </c>
      <c r="D554" s="80" t="s">
        <v>2459</v>
      </c>
      <c r="E554" s="80" t="b">
        <v>0</v>
      </c>
      <c r="F554" s="80" t="b">
        <v>1</v>
      </c>
      <c r="G554" s="80" t="b">
        <v>0</v>
      </c>
    </row>
    <row r="555" spans="1:7" ht="15">
      <c r="A555" s="114" t="s">
        <v>2083</v>
      </c>
      <c r="B555" s="80">
        <v>2</v>
      </c>
      <c r="C555" s="118">
        <v>0.0007572109070576852</v>
      </c>
      <c r="D555" s="80" t="s">
        <v>2459</v>
      </c>
      <c r="E555" s="80" t="b">
        <v>0</v>
      </c>
      <c r="F555" s="80" t="b">
        <v>0</v>
      </c>
      <c r="G555" s="80" t="b">
        <v>0</v>
      </c>
    </row>
    <row r="556" spans="1:7" ht="15">
      <c r="A556" s="114" t="s">
        <v>2084</v>
      </c>
      <c r="B556" s="80">
        <v>2</v>
      </c>
      <c r="C556" s="118">
        <v>0.0007572109070576852</v>
      </c>
      <c r="D556" s="80" t="s">
        <v>2459</v>
      </c>
      <c r="E556" s="80" t="b">
        <v>0</v>
      </c>
      <c r="F556" s="80" t="b">
        <v>0</v>
      </c>
      <c r="G556" s="80" t="b">
        <v>0</v>
      </c>
    </row>
    <row r="557" spans="1:7" ht="15">
      <c r="A557" s="114" t="s">
        <v>2085</v>
      </c>
      <c r="B557" s="80">
        <v>2</v>
      </c>
      <c r="C557" s="118">
        <v>0.0008578561747487521</v>
      </c>
      <c r="D557" s="80" t="s">
        <v>2459</v>
      </c>
      <c r="E557" s="80" t="b">
        <v>0</v>
      </c>
      <c r="F557" s="80" t="b">
        <v>1</v>
      </c>
      <c r="G557" s="80" t="b">
        <v>0</v>
      </c>
    </row>
    <row r="558" spans="1:7" ht="15">
      <c r="A558" s="114" t="s">
        <v>2086</v>
      </c>
      <c r="B558" s="80">
        <v>2</v>
      </c>
      <c r="C558" s="118">
        <v>0.0007572109070576852</v>
      </c>
      <c r="D558" s="80" t="s">
        <v>2459</v>
      </c>
      <c r="E558" s="80" t="b">
        <v>0</v>
      </c>
      <c r="F558" s="80" t="b">
        <v>1</v>
      </c>
      <c r="G558" s="80" t="b">
        <v>0</v>
      </c>
    </row>
    <row r="559" spans="1:7" ht="15">
      <c r="A559" s="114" t="s">
        <v>2087</v>
      </c>
      <c r="B559" s="80">
        <v>2</v>
      </c>
      <c r="C559" s="118">
        <v>0.0007572109070576852</v>
      </c>
      <c r="D559" s="80" t="s">
        <v>2459</v>
      </c>
      <c r="E559" s="80" t="b">
        <v>0</v>
      </c>
      <c r="F559" s="80" t="b">
        <v>0</v>
      </c>
      <c r="G559" s="80" t="b">
        <v>0</v>
      </c>
    </row>
    <row r="560" spans="1:7" ht="15">
      <c r="A560" s="114" t="s">
        <v>2088</v>
      </c>
      <c r="B560" s="80">
        <v>2</v>
      </c>
      <c r="C560" s="118">
        <v>0.0007572109070576852</v>
      </c>
      <c r="D560" s="80" t="s">
        <v>2459</v>
      </c>
      <c r="E560" s="80" t="b">
        <v>0</v>
      </c>
      <c r="F560" s="80" t="b">
        <v>0</v>
      </c>
      <c r="G560" s="80" t="b">
        <v>0</v>
      </c>
    </row>
    <row r="561" spans="1:7" ht="15">
      <c r="A561" s="114" t="s">
        <v>2089</v>
      </c>
      <c r="B561" s="80">
        <v>2</v>
      </c>
      <c r="C561" s="118">
        <v>0.0007572109070576852</v>
      </c>
      <c r="D561" s="80" t="s">
        <v>2459</v>
      </c>
      <c r="E561" s="80" t="b">
        <v>0</v>
      </c>
      <c r="F561" s="80" t="b">
        <v>0</v>
      </c>
      <c r="G561" s="80" t="b">
        <v>0</v>
      </c>
    </row>
    <row r="562" spans="1:7" ht="15">
      <c r="A562" s="114" t="s">
        <v>2090</v>
      </c>
      <c r="B562" s="80">
        <v>2</v>
      </c>
      <c r="C562" s="118">
        <v>0.0007572109070576852</v>
      </c>
      <c r="D562" s="80" t="s">
        <v>2459</v>
      </c>
      <c r="E562" s="80" t="b">
        <v>0</v>
      </c>
      <c r="F562" s="80" t="b">
        <v>0</v>
      </c>
      <c r="G562" s="80" t="b">
        <v>0</v>
      </c>
    </row>
    <row r="563" spans="1:7" ht="15">
      <c r="A563" s="114" t="s">
        <v>2091</v>
      </c>
      <c r="B563" s="80">
        <v>2</v>
      </c>
      <c r="C563" s="118">
        <v>0.0007572109070576852</v>
      </c>
      <c r="D563" s="80" t="s">
        <v>2459</v>
      </c>
      <c r="E563" s="80" t="b">
        <v>0</v>
      </c>
      <c r="F563" s="80" t="b">
        <v>0</v>
      </c>
      <c r="G563" s="80" t="b">
        <v>0</v>
      </c>
    </row>
    <row r="564" spans="1:7" ht="15">
      <c r="A564" s="114" t="s">
        <v>2092</v>
      </c>
      <c r="B564" s="80">
        <v>2</v>
      </c>
      <c r="C564" s="118">
        <v>0.0007572109070576852</v>
      </c>
      <c r="D564" s="80" t="s">
        <v>2459</v>
      </c>
      <c r="E564" s="80" t="b">
        <v>0</v>
      </c>
      <c r="F564" s="80" t="b">
        <v>0</v>
      </c>
      <c r="G564" s="80" t="b">
        <v>0</v>
      </c>
    </row>
    <row r="565" spans="1:7" ht="15">
      <c r="A565" s="114" t="s">
        <v>2093</v>
      </c>
      <c r="B565" s="80">
        <v>2</v>
      </c>
      <c r="C565" s="118">
        <v>0.0007572109070576852</v>
      </c>
      <c r="D565" s="80" t="s">
        <v>2459</v>
      </c>
      <c r="E565" s="80" t="b">
        <v>0</v>
      </c>
      <c r="F565" s="80" t="b">
        <v>1</v>
      </c>
      <c r="G565" s="80" t="b">
        <v>0</v>
      </c>
    </row>
    <row r="566" spans="1:7" ht="15">
      <c r="A566" s="114" t="s">
        <v>2094</v>
      </c>
      <c r="B566" s="80">
        <v>2</v>
      </c>
      <c r="C566" s="118">
        <v>0.0007572109070576852</v>
      </c>
      <c r="D566" s="80" t="s">
        <v>2459</v>
      </c>
      <c r="E566" s="80" t="b">
        <v>0</v>
      </c>
      <c r="F566" s="80" t="b">
        <v>0</v>
      </c>
      <c r="G566" s="80" t="b">
        <v>0</v>
      </c>
    </row>
    <row r="567" spans="1:7" ht="15">
      <c r="A567" s="114" t="s">
        <v>2095</v>
      </c>
      <c r="B567" s="80">
        <v>2</v>
      </c>
      <c r="C567" s="118">
        <v>0.0007572109070576852</v>
      </c>
      <c r="D567" s="80" t="s">
        <v>2459</v>
      </c>
      <c r="E567" s="80" t="b">
        <v>0</v>
      </c>
      <c r="F567" s="80" t="b">
        <v>1</v>
      </c>
      <c r="G567" s="80" t="b">
        <v>0</v>
      </c>
    </row>
    <row r="568" spans="1:7" ht="15">
      <c r="A568" s="114" t="s">
        <v>2096</v>
      </c>
      <c r="B568" s="80">
        <v>2</v>
      </c>
      <c r="C568" s="118">
        <v>0.0007572109070576852</v>
      </c>
      <c r="D568" s="80" t="s">
        <v>2459</v>
      </c>
      <c r="E568" s="80" t="b">
        <v>0</v>
      </c>
      <c r="F568" s="80" t="b">
        <v>0</v>
      </c>
      <c r="G568" s="80" t="b">
        <v>0</v>
      </c>
    </row>
    <row r="569" spans="1:7" ht="15">
      <c r="A569" s="114" t="s">
        <v>2097</v>
      </c>
      <c r="B569" s="80">
        <v>2</v>
      </c>
      <c r="C569" s="118">
        <v>0.0007572109070576852</v>
      </c>
      <c r="D569" s="80" t="s">
        <v>2459</v>
      </c>
      <c r="E569" s="80" t="b">
        <v>0</v>
      </c>
      <c r="F569" s="80" t="b">
        <v>0</v>
      </c>
      <c r="G569" s="80" t="b">
        <v>0</v>
      </c>
    </row>
    <row r="570" spans="1:7" ht="15">
      <c r="A570" s="114" t="s">
        <v>2098</v>
      </c>
      <c r="B570" s="80">
        <v>2</v>
      </c>
      <c r="C570" s="118">
        <v>0.0007572109070576852</v>
      </c>
      <c r="D570" s="80" t="s">
        <v>2459</v>
      </c>
      <c r="E570" s="80" t="b">
        <v>0</v>
      </c>
      <c r="F570" s="80" t="b">
        <v>0</v>
      </c>
      <c r="G570" s="80" t="b">
        <v>0</v>
      </c>
    </row>
    <row r="571" spans="1:7" ht="15">
      <c r="A571" s="114" t="s">
        <v>2099</v>
      </c>
      <c r="B571" s="80">
        <v>2</v>
      </c>
      <c r="C571" s="118">
        <v>0.0007572109070576852</v>
      </c>
      <c r="D571" s="80" t="s">
        <v>2459</v>
      </c>
      <c r="E571" s="80" t="b">
        <v>0</v>
      </c>
      <c r="F571" s="80" t="b">
        <v>1</v>
      </c>
      <c r="G571" s="80" t="b">
        <v>0</v>
      </c>
    </row>
    <row r="572" spans="1:7" ht="15">
      <c r="A572" s="114" t="s">
        <v>2100</v>
      </c>
      <c r="B572" s="80">
        <v>2</v>
      </c>
      <c r="C572" s="118">
        <v>0.0007572109070576852</v>
      </c>
      <c r="D572" s="80" t="s">
        <v>2459</v>
      </c>
      <c r="E572" s="80" t="b">
        <v>0</v>
      </c>
      <c r="F572" s="80" t="b">
        <v>0</v>
      </c>
      <c r="G572" s="80" t="b">
        <v>0</v>
      </c>
    </row>
    <row r="573" spans="1:7" ht="15">
      <c r="A573" s="114" t="s">
        <v>2101</v>
      </c>
      <c r="B573" s="80">
        <v>2</v>
      </c>
      <c r="C573" s="118">
        <v>0.0007572109070576852</v>
      </c>
      <c r="D573" s="80" t="s">
        <v>2459</v>
      </c>
      <c r="E573" s="80" t="b">
        <v>0</v>
      </c>
      <c r="F573" s="80" t="b">
        <v>0</v>
      </c>
      <c r="G573" s="80" t="b">
        <v>0</v>
      </c>
    </row>
    <row r="574" spans="1:7" ht="15">
      <c r="A574" s="114" t="s">
        <v>2102</v>
      </c>
      <c r="B574" s="80">
        <v>2</v>
      </c>
      <c r="C574" s="118">
        <v>0.0007572109070576852</v>
      </c>
      <c r="D574" s="80" t="s">
        <v>2459</v>
      </c>
      <c r="E574" s="80" t="b">
        <v>0</v>
      </c>
      <c r="F574" s="80" t="b">
        <v>0</v>
      </c>
      <c r="G574" s="80" t="b">
        <v>0</v>
      </c>
    </row>
    <row r="575" spans="1:7" ht="15">
      <c r="A575" s="114" t="s">
        <v>2103</v>
      </c>
      <c r="B575" s="80">
        <v>2</v>
      </c>
      <c r="C575" s="118">
        <v>0.0007572109070576852</v>
      </c>
      <c r="D575" s="80" t="s">
        <v>2459</v>
      </c>
      <c r="E575" s="80" t="b">
        <v>0</v>
      </c>
      <c r="F575" s="80" t="b">
        <v>0</v>
      </c>
      <c r="G575" s="80" t="b">
        <v>0</v>
      </c>
    </row>
    <row r="576" spans="1:7" ht="15">
      <c r="A576" s="114" t="s">
        <v>2104</v>
      </c>
      <c r="B576" s="80">
        <v>2</v>
      </c>
      <c r="C576" s="118">
        <v>0.0007572109070576852</v>
      </c>
      <c r="D576" s="80" t="s">
        <v>2459</v>
      </c>
      <c r="E576" s="80" t="b">
        <v>0</v>
      </c>
      <c r="F576" s="80" t="b">
        <v>0</v>
      </c>
      <c r="G576" s="80" t="b">
        <v>0</v>
      </c>
    </row>
    <row r="577" spans="1:7" ht="15">
      <c r="A577" s="114" t="s">
        <v>2105</v>
      </c>
      <c r="B577" s="80">
        <v>2</v>
      </c>
      <c r="C577" s="118">
        <v>0.0007572109070576852</v>
      </c>
      <c r="D577" s="80" t="s">
        <v>2459</v>
      </c>
      <c r="E577" s="80" t="b">
        <v>0</v>
      </c>
      <c r="F577" s="80" t="b">
        <v>0</v>
      </c>
      <c r="G577" s="80" t="b">
        <v>0</v>
      </c>
    </row>
    <row r="578" spans="1:7" ht="15">
      <c r="A578" s="114" t="s">
        <v>2106</v>
      </c>
      <c r="B578" s="80">
        <v>2</v>
      </c>
      <c r="C578" s="118">
        <v>0.0007572109070576852</v>
      </c>
      <c r="D578" s="80" t="s">
        <v>2459</v>
      </c>
      <c r="E578" s="80" t="b">
        <v>0</v>
      </c>
      <c r="F578" s="80" t="b">
        <v>0</v>
      </c>
      <c r="G578" s="80" t="b">
        <v>0</v>
      </c>
    </row>
    <row r="579" spans="1:7" ht="15">
      <c r="A579" s="114" t="s">
        <v>2107</v>
      </c>
      <c r="B579" s="80">
        <v>2</v>
      </c>
      <c r="C579" s="118">
        <v>0.0007572109070576852</v>
      </c>
      <c r="D579" s="80" t="s">
        <v>2459</v>
      </c>
      <c r="E579" s="80" t="b">
        <v>0</v>
      </c>
      <c r="F579" s="80" t="b">
        <v>0</v>
      </c>
      <c r="G579" s="80" t="b">
        <v>0</v>
      </c>
    </row>
    <row r="580" spans="1:7" ht="15">
      <c r="A580" s="114" t="s">
        <v>2108</v>
      </c>
      <c r="B580" s="80">
        <v>2</v>
      </c>
      <c r="C580" s="118">
        <v>0.0007572109070576852</v>
      </c>
      <c r="D580" s="80" t="s">
        <v>2459</v>
      </c>
      <c r="E580" s="80" t="b">
        <v>0</v>
      </c>
      <c r="F580" s="80" t="b">
        <v>0</v>
      </c>
      <c r="G580" s="80" t="b">
        <v>0</v>
      </c>
    </row>
    <row r="581" spans="1:7" ht="15">
      <c r="A581" s="114" t="s">
        <v>2109</v>
      </c>
      <c r="B581" s="80">
        <v>2</v>
      </c>
      <c r="C581" s="118">
        <v>0.0007572109070576852</v>
      </c>
      <c r="D581" s="80" t="s">
        <v>2459</v>
      </c>
      <c r="E581" s="80" t="b">
        <v>0</v>
      </c>
      <c r="F581" s="80" t="b">
        <v>0</v>
      </c>
      <c r="G581" s="80" t="b">
        <v>0</v>
      </c>
    </row>
    <row r="582" spans="1:7" ht="15">
      <c r="A582" s="114" t="s">
        <v>2110</v>
      </c>
      <c r="B582" s="80">
        <v>2</v>
      </c>
      <c r="C582" s="118">
        <v>0.0007572109070576852</v>
      </c>
      <c r="D582" s="80" t="s">
        <v>2459</v>
      </c>
      <c r="E582" s="80" t="b">
        <v>0</v>
      </c>
      <c r="F582" s="80" t="b">
        <v>0</v>
      </c>
      <c r="G582" s="80" t="b">
        <v>0</v>
      </c>
    </row>
    <row r="583" spans="1:7" ht="15">
      <c r="A583" s="114" t="s">
        <v>2111</v>
      </c>
      <c r="B583" s="80">
        <v>2</v>
      </c>
      <c r="C583" s="118">
        <v>0.0007572109070576852</v>
      </c>
      <c r="D583" s="80" t="s">
        <v>2459</v>
      </c>
      <c r="E583" s="80" t="b">
        <v>1</v>
      </c>
      <c r="F583" s="80" t="b">
        <v>0</v>
      </c>
      <c r="G583" s="80" t="b">
        <v>0</v>
      </c>
    </row>
    <row r="584" spans="1:7" ht="15">
      <c r="A584" s="114" t="s">
        <v>2112</v>
      </c>
      <c r="B584" s="80">
        <v>2</v>
      </c>
      <c r="C584" s="118">
        <v>0.0007572109070576852</v>
      </c>
      <c r="D584" s="80" t="s">
        <v>2459</v>
      </c>
      <c r="E584" s="80" t="b">
        <v>0</v>
      </c>
      <c r="F584" s="80" t="b">
        <v>0</v>
      </c>
      <c r="G584" s="80" t="b">
        <v>0</v>
      </c>
    </row>
    <row r="585" spans="1:7" ht="15">
      <c r="A585" s="114" t="s">
        <v>2113</v>
      </c>
      <c r="B585" s="80">
        <v>2</v>
      </c>
      <c r="C585" s="118">
        <v>0.0007572109070576852</v>
      </c>
      <c r="D585" s="80" t="s">
        <v>2459</v>
      </c>
      <c r="E585" s="80" t="b">
        <v>0</v>
      </c>
      <c r="F585" s="80" t="b">
        <v>0</v>
      </c>
      <c r="G585" s="80" t="b">
        <v>0</v>
      </c>
    </row>
    <row r="586" spans="1:7" ht="15">
      <c r="A586" s="114" t="s">
        <v>2114</v>
      </c>
      <c r="B586" s="80">
        <v>2</v>
      </c>
      <c r="C586" s="118">
        <v>0.0007572109070576852</v>
      </c>
      <c r="D586" s="80" t="s">
        <v>2459</v>
      </c>
      <c r="E586" s="80" t="b">
        <v>0</v>
      </c>
      <c r="F586" s="80" t="b">
        <v>0</v>
      </c>
      <c r="G586" s="80" t="b">
        <v>0</v>
      </c>
    </row>
    <row r="587" spans="1:7" ht="15">
      <c r="A587" s="114" t="s">
        <v>2115</v>
      </c>
      <c r="B587" s="80">
        <v>2</v>
      </c>
      <c r="C587" s="118">
        <v>0.0007572109070576852</v>
      </c>
      <c r="D587" s="80" t="s">
        <v>2459</v>
      </c>
      <c r="E587" s="80" t="b">
        <v>0</v>
      </c>
      <c r="F587" s="80" t="b">
        <v>0</v>
      </c>
      <c r="G587" s="80" t="b">
        <v>0</v>
      </c>
    </row>
    <row r="588" spans="1:7" ht="15">
      <c r="A588" s="114" t="s">
        <v>2116</v>
      </c>
      <c r="B588" s="80">
        <v>2</v>
      </c>
      <c r="C588" s="118">
        <v>0.0008578561747487521</v>
      </c>
      <c r="D588" s="80" t="s">
        <v>2459</v>
      </c>
      <c r="E588" s="80" t="b">
        <v>0</v>
      </c>
      <c r="F588" s="80" t="b">
        <v>0</v>
      </c>
      <c r="G588" s="80" t="b">
        <v>0</v>
      </c>
    </row>
    <row r="589" spans="1:7" ht="15">
      <c r="A589" s="114" t="s">
        <v>2117</v>
      </c>
      <c r="B589" s="80">
        <v>2</v>
      </c>
      <c r="C589" s="118">
        <v>0.0007572109070576852</v>
      </c>
      <c r="D589" s="80" t="s">
        <v>2459</v>
      </c>
      <c r="E589" s="80" t="b">
        <v>0</v>
      </c>
      <c r="F589" s="80" t="b">
        <v>0</v>
      </c>
      <c r="G589" s="80" t="b">
        <v>0</v>
      </c>
    </row>
    <row r="590" spans="1:7" ht="15">
      <c r="A590" s="114" t="s">
        <v>2118</v>
      </c>
      <c r="B590" s="80">
        <v>2</v>
      </c>
      <c r="C590" s="118">
        <v>0.0007572109070576852</v>
      </c>
      <c r="D590" s="80" t="s">
        <v>2459</v>
      </c>
      <c r="E590" s="80" t="b">
        <v>1</v>
      </c>
      <c r="F590" s="80" t="b">
        <v>0</v>
      </c>
      <c r="G590" s="80" t="b">
        <v>0</v>
      </c>
    </row>
    <row r="591" spans="1:7" ht="15">
      <c r="A591" s="114" t="s">
        <v>2119</v>
      </c>
      <c r="B591" s="80">
        <v>2</v>
      </c>
      <c r="C591" s="118">
        <v>0.0008578561747487521</v>
      </c>
      <c r="D591" s="80" t="s">
        <v>2459</v>
      </c>
      <c r="E591" s="80" t="b">
        <v>0</v>
      </c>
      <c r="F591" s="80" t="b">
        <v>0</v>
      </c>
      <c r="G591" s="80" t="b">
        <v>0</v>
      </c>
    </row>
    <row r="592" spans="1:7" ht="15">
      <c r="A592" s="114" t="s">
        <v>2120</v>
      </c>
      <c r="B592" s="80">
        <v>2</v>
      </c>
      <c r="C592" s="118">
        <v>0.0007572109070576852</v>
      </c>
      <c r="D592" s="80" t="s">
        <v>2459</v>
      </c>
      <c r="E592" s="80" t="b">
        <v>0</v>
      </c>
      <c r="F592" s="80" t="b">
        <v>0</v>
      </c>
      <c r="G592" s="80" t="b">
        <v>0</v>
      </c>
    </row>
    <row r="593" spans="1:7" ht="15">
      <c r="A593" s="114" t="s">
        <v>2121</v>
      </c>
      <c r="B593" s="80">
        <v>2</v>
      </c>
      <c r="C593" s="118">
        <v>0.0007572109070576852</v>
      </c>
      <c r="D593" s="80" t="s">
        <v>2459</v>
      </c>
      <c r="E593" s="80" t="b">
        <v>0</v>
      </c>
      <c r="F593" s="80" t="b">
        <v>0</v>
      </c>
      <c r="G593" s="80" t="b">
        <v>0</v>
      </c>
    </row>
    <row r="594" spans="1:7" ht="15">
      <c r="A594" s="114" t="s">
        <v>2122</v>
      </c>
      <c r="B594" s="80">
        <v>2</v>
      </c>
      <c r="C594" s="118">
        <v>0.0007572109070576852</v>
      </c>
      <c r="D594" s="80" t="s">
        <v>2459</v>
      </c>
      <c r="E594" s="80" t="b">
        <v>0</v>
      </c>
      <c r="F594" s="80" t="b">
        <v>1</v>
      </c>
      <c r="G594" s="80" t="b">
        <v>0</v>
      </c>
    </row>
    <row r="595" spans="1:7" ht="15">
      <c r="A595" s="114" t="s">
        <v>2123</v>
      </c>
      <c r="B595" s="80">
        <v>2</v>
      </c>
      <c r="C595" s="118">
        <v>0.0007572109070576852</v>
      </c>
      <c r="D595" s="80" t="s">
        <v>2459</v>
      </c>
      <c r="E595" s="80" t="b">
        <v>0</v>
      </c>
      <c r="F595" s="80" t="b">
        <v>0</v>
      </c>
      <c r="G595" s="80" t="b">
        <v>0</v>
      </c>
    </row>
    <row r="596" spans="1:7" ht="15">
      <c r="A596" s="114" t="s">
        <v>2124</v>
      </c>
      <c r="B596" s="80">
        <v>2</v>
      </c>
      <c r="C596" s="118">
        <v>0.0007572109070576852</v>
      </c>
      <c r="D596" s="80" t="s">
        <v>2459</v>
      </c>
      <c r="E596" s="80" t="b">
        <v>0</v>
      </c>
      <c r="F596" s="80" t="b">
        <v>0</v>
      </c>
      <c r="G596" s="80" t="b">
        <v>0</v>
      </c>
    </row>
    <row r="597" spans="1:7" ht="15">
      <c r="A597" s="114" t="s">
        <v>2125</v>
      </c>
      <c r="B597" s="80">
        <v>2</v>
      </c>
      <c r="C597" s="118">
        <v>0.0007572109070576852</v>
      </c>
      <c r="D597" s="80" t="s">
        <v>2459</v>
      </c>
      <c r="E597" s="80" t="b">
        <v>0</v>
      </c>
      <c r="F597" s="80" t="b">
        <v>1</v>
      </c>
      <c r="G597" s="80" t="b">
        <v>0</v>
      </c>
    </row>
    <row r="598" spans="1:7" ht="15">
      <c r="A598" s="114" t="s">
        <v>2126</v>
      </c>
      <c r="B598" s="80">
        <v>2</v>
      </c>
      <c r="C598" s="118">
        <v>0.0007572109070576852</v>
      </c>
      <c r="D598" s="80" t="s">
        <v>2459</v>
      </c>
      <c r="E598" s="80" t="b">
        <v>0</v>
      </c>
      <c r="F598" s="80" t="b">
        <v>0</v>
      </c>
      <c r="G598" s="80" t="b">
        <v>0</v>
      </c>
    </row>
    <row r="599" spans="1:7" ht="15">
      <c r="A599" s="114" t="s">
        <v>2127</v>
      </c>
      <c r="B599" s="80">
        <v>2</v>
      </c>
      <c r="C599" s="118">
        <v>0.0007572109070576852</v>
      </c>
      <c r="D599" s="80" t="s">
        <v>2459</v>
      </c>
      <c r="E599" s="80" t="b">
        <v>0</v>
      </c>
      <c r="F599" s="80" t="b">
        <v>0</v>
      </c>
      <c r="G599" s="80" t="b">
        <v>0</v>
      </c>
    </row>
    <row r="600" spans="1:7" ht="15">
      <c r="A600" s="114" t="s">
        <v>2128</v>
      </c>
      <c r="B600" s="80">
        <v>2</v>
      </c>
      <c r="C600" s="118">
        <v>0.0007572109070576852</v>
      </c>
      <c r="D600" s="80" t="s">
        <v>2459</v>
      </c>
      <c r="E600" s="80" t="b">
        <v>0</v>
      </c>
      <c r="F600" s="80" t="b">
        <v>0</v>
      </c>
      <c r="G600" s="80" t="b">
        <v>0</v>
      </c>
    </row>
    <row r="601" spans="1:7" ht="15">
      <c r="A601" s="114" t="s">
        <v>2129</v>
      </c>
      <c r="B601" s="80">
        <v>2</v>
      </c>
      <c r="C601" s="118">
        <v>0.0008578561747487521</v>
      </c>
      <c r="D601" s="80" t="s">
        <v>2459</v>
      </c>
      <c r="E601" s="80" t="b">
        <v>0</v>
      </c>
      <c r="F601" s="80" t="b">
        <v>0</v>
      </c>
      <c r="G601" s="80" t="b">
        <v>0</v>
      </c>
    </row>
    <row r="602" spans="1:7" ht="15">
      <c r="A602" s="114" t="s">
        <v>2130</v>
      </c>
      <c r="B602" s="80">
        <v>2</v>
      </c>
      <c r="C602" s="118">
        <v>0.0007572109070576852</v>
      </c>
      <c r="D602" s="80" t="s">
        <v>2459</v>
      </c>
      <c r="E602" s="80" t="b">
        <v>0</v>
      </c>
      <c r="F602" s="80" t="b">
        <v>0</v>
      </c>
      <c r="G602" s="80" t="b">
        <v>0</v>
      </c>
    </row>
    <row r="603" spans="1:7" ht="15">
      <c r="A603" s="114" t="s">
        <v>2131</v>
      </c>
      <c r="B603" s="80">
        <v>2</v>
      </c>
      <c r="C603" s="118">
        <v>0.0007572109070576852</v>
      </c>
      <c r="D603" s="80" t="s">
        <v>2459</v>
      </c>
      <c r="E603" s="80" t="b">
        <v>0</v>
      </c>
      <c r="F603" s="80" t="b">
        <v>0</v>
      </c>
      <c r="G603" s="80" t="b">
        <v>0</v>
      </c>
    </row>
    <row r="604" spans="1:7" ht="15">
      <c r="A604" s="114" t="s">
        <v>2132</v>
      </c>
      <c r="B604" s="80">
        <v>2</v>
      </c>
      <c r="C604" s="118">
        <v>0.0007572109070576852</v>
      </c>
      <c r="D604" s="80" t="s">
        <v>2459</v>
      </c>
      <c r="E604" s="80" t="b">
        <v>0</v>
      </c>
      <c r="F604" s="80" t="b">
        <v>0</v>
      </c>
      <c r="G604" s="80" t="b">
        <v>0</v>
      </c>
    </row>
    <row r="605" spans="1:7" ht="15">
      <c r="A605" s="114" t="s">
        <v>2133</v>
      </c>
      <c r="B605" s="80">
        <v>2</v>
      </c>
      <c r="C605" s="118">
        <v>0.0007572109070576852</v>
      </c>
      <c r="D605" s="80" t="s">
        <v>2459</v>
      </c>
      <c r="E605" s="80" t="b">
        <v>0</v>
      </c>
      <c r="F605" s="80" t="b">
        <v>0</v>
      </c>
      <c r="G605" s="80" t="b">
        <v>0</v>
      </c>
    </row>
    <row r="606" spans="1:7" ht="15">
      <c r="A606" s="114" t="s">
        <v>2134</v>
      </c>
      <c r="B606" s="80">
        <v>2</v>
      </c>
      <c r="C606" s="118">
        <v>0.0007572109070576852</v>
      </c>
      <c r="D606" s="80" t="s">
        <v>2459</v>
      </c>
      <c r="E606" s="80" t="b">
        <v>0</v>
      </c>
      <c r="F606" s="80" t="b">
        <v>0</v>
      </c>
      <c r="G606" s="80" t="b">
        <v>0</v>
      </c>
    </row>
    <row r="607" spans="1:7" ht="15">
      <c r="A607" s="114" t="s">
        <v>2135</v>
      </c>
      <c r="B607" s="80">
        <v>2</v>
      </c>
      <c r="C607" s="118">
        <v>0.0007572109070576852</v>
      </c>
      <c r="D607" s="80" t="s">
        <v>2459</v>
      </c>
      <c r="E607" s="80" t="b">
        <v>0</v>
      </c>
      <c r="F607" s="80" t="b">
        <v>0</v>
      </c>
      <c r="G607" s="80" t="b">
        <v>0</v>
      </c>
    </row>
    <row r="608" spans="1:7" ht="15">
      <c r="A608" s="114" t="s">
        <v>2136</v>
      </c>
      <c r="B608" s="80">
        <v>2</v>
      </c>
      <c r="C608" s="118">
        <v>0.0007572109070576852</v>
      </c>
      <c r="D608" s="80" t="s">
        <v>2459</v>
      </c>
      <c r="E608" s="80" t="b">
        <v>0</v>
      </c>
      <c r="F608" s="80" t="b">
        <v>0</v>
      </c>
      <c r="G608" s="80" t="b">
        <v>0</v>
      </c>
    </row>
    <row r="609" spans="1:7" ht="15">
      <c r="A609" s="114" t="s">
        <v>2137</v>
      </c>
      <c r="B609" s="80">
        <v>2</v>
      </c>
      <c r="C609" s="118">
        <v>0.0007572109070576852</v>
      </c>
      <c r="D609" s="80" t="s">
        <v>2459</v>
      </c>
      <c r="E609" s="80" t="b">
        <v>0</v>
      </c>
      <c r="F609" s="80" t="b">
        <v>0</v>
      </c>
      <c r="G609" s="80" t="b">
        <v>0</v>
      </c>
    </row>
    <row r="610" spans="1:7" ht="15">
      <c r="A610" s="114" t="s">
        <v>2138</v>
      </c>
      <c r="B610" s="80">
        <v>2</v>
      </c>
      <c r="C610" s="118">
        <v>0.0007572109070576852</v>
      </c>
      <c r="D610" s="80" t="s">
        <v>2459</v>
      </c>
      <c r="E610" s="80" t="b">
        <v>0</v>
      </c>
      <c r="F610" s="80" t="b">
        <v>0</v>
      </c>
      <c r="G610" s="80" t="b">
        <v>0</v>
      </c>
    </row>
    <row r="611" spans="1:7" ht="15">
      <c r="A611" s="114" t="s">
        <v>2139</v>
      </c>
      <c r="B611" s="80">
        <v>2</v>
      </c>
      <c r="C611" s="118">
        <v>0.0007572109070576852</v>
      </c>
      <c r="D611" s="80" t="s">
        <v>2459</v>
      </c>
      <c r="E611" s="80" t="b">
        <v>0</v>
      </c>
      <c r="F611" s="80" t="b">
        <v>0</v>
      </c>
      <c r="G611" s="80" t="b">
        <v>0</v>
      </c>
    </row>
    <row r="612" spans="1:7" ht="15">
      <c r="A612" s="114" t="s">
        <v>2140</v>
      </c>
      <c r="B612" s="80">
        <v>2</v>
      </c>
      <c r="C612" s="118">
        <v>0.0007572109070576852</v>
      </c>
      <c r="D612" s="80" t="s">
        <v>2459</v>
      </c>
      <c r="E612" s="80" t="b">
        <v>0</v>
      </c>
      <c r="F612" s="80" t="b">
        <v>0</v>
      </c>
      <c r="G612" s="80" t="b">
        <v>0</v>
      </c>
    </row>
    <row r="613" spans="1:7" ht="15">
      <c r="A613" s="114" t="s">
        <v>2141</v>
      </c>
      <c r="B613" s="80">
        <v>2</v>
      </c>
      <c r="C613" s="118">
        <v>0.0007572109070576852</v>
      </c>
      <c r="D613" s="80" t="s">
        <v>2459</v>
      </c>
      <c r="E613" s="80" t="b">
        <v>0</v>
      </c>
      <c r="F613" s="80" t="b">
        <v>0</v>
      </c>
      <c r="G613" s="80" t="b">
        <v>0</v>
      </c>
    </row>
    <row r="614" spans="1:7" ht="15">
      <c r="A614" s="114" t="s">
        <v>2142</v>
      </c>
      <c r="B614" s="80">
        <v>2</v>
      </c>
      <c r="C614" s="118">
        <v>0.0007572109070576852</v>
      </c>
      <c r="D614" s="80" t="s">
        <v>2459</v>
      </c>
      <c r="E614" s="80" t="b">
        <v>1</v>
      </c>
      <c r="F614" s="80" t="b">
        <v>0</v>
      </c>
      <c r="G614" s="80" t="b">
        <v>0</v>
      </c>
    </row>
    <row r="615" spans="1:7" ht="15">
      <c r="A615" s="114" t="s">
        <v>2143</v>
      </c>
      <c r="B615" s="80">
        <v>2</v>
      </c>
      <c r="C615" s="118">
        <v>0.0007572109070576852</v>
      </c>
      <c r="D615" s="80" t="s">
        <v>2459</v>
      </c>
      <c r="E615" s="80" t="b">
        <v>0</v>
      </c>
      <c r="F615" s="80" t="b">
        <v>0</v>
      </c>
      <c r="G615" s="80" t="b">
        <v>0</v>
      </c>
    </row>
    <row r="616" spans="1:7" ht="15">
      <c r="A616" s="114" t="s">
        <v>2144</v>
      </c>
      <c r="B616" s="80">
        <v>2</v>
      </c>
      <c r="C616" s="118">
        <v>0.0007572109070576852</v>
      </c>
      <c r="D616" s="80" t="s">
        <v>2459</v>
      </c>
      <c r="E616" s="80" t="b">
        <v>0</v>
      </c>
      <c r="F616" s="80" t="b">
        <v>0</v>
      </c>
      <c r="G616" s="80" t="b">
        <v>0</v>
      </c>
    </row>
    <row r="617" spans="1:7" ht="15">
      <c r="A617" s="114" t="s">
        <v>2145</v>
      </c>
      <c r="B617" s="80">
        <v>2</v>
      </c>
      <c r="C617" s="118">
        <v>0.0007572109070576852</v>
      </c>
      <c r="D617" s="80" t="s">
        <v>2459</v>
      </c>
      <c r="E617" s="80" t="b">
        <v>0</v>
      </c>
      <c r="F617" s="80" t="b">
        <v>0</v>
      </c>
      <c r="G617" s="80" t="b">
        <v>0</v>
      </c>
    </row>
    <row r="618" spans="1:7" ht="15">
      <c r="A618" s="114" t="s">
        <v>2146</v>
      </c>
      <c r="B618" s="80">
        <v>2</v>
      </c>
      <c r="C618" s="118">
        <v>0.0007572109070576852</v>
      </c>
      <c r="D618" s="80" t="s">
        <v>2459</v>
      </c>
      <c r="E618" s="80" t="b">
        <v>0</v>
      </c>
      <c r="F618" s="80" t="b">
        <v>0</v>
      </c>
      <c r="G618" s="80" t="b">
        <v>0</v>
      </c>
    </row>
    <row r="619" spans="1:7" ht="15">
      <c r="A619" s="114" t="s">
        <v>2147</v>
      </c>
      <c r="B619" s="80">
        <v>2</v>
      </c>
      <c r="C619" s="118">
        <v>0.0007572109070576852</v>
      </c>
      <c r="D619" s="80" t="s">
        <v>2459</v>
      </c>
      <c r="E619" s="80" t="b">
        <v>0</v>
      </c>
      <c r="F619" s="80" t="b">
        <v>1</v>
      </c>
      <c r="G619" s="80" t="b">
        <v>0</v>
      </c>
    </row>
    <row r="620" spans="1:7" ht="15">
      <c r="A620" s="114" t="s">
        <v>2148</v>
      </c>
      <c r="B620" s="80">
        <v>2</v>
      </c>
      <c r="C620" s="118">
        <v>0.0007572109070576852</v>
      </c>
      <c r="D620" s="80" t="s">
        <v>2459</v>
      </c>
      <c r="E620" s="80" t="b">
        <v>0</v>
      </c>
      <c r="F620" s="80" t="b">
        <v>0</v>
      </c>
      <c r="G620" s="80" t="b">
        <v>0</v>
      </c>
    </row>
    <row r="621" spans="1:7" ht="15">
      <c r="A621" s="114" t="s">
        <v>2149</v>
      </c>
      <c r="B621" s="80">
        <v>2</v>
      </c>
      <c r="C621" s="118">
        <v>0.0007572109070576852</v>
      </c>
      <c r="D621" s="80" t="s">
        <v>2459</v>
      </c>
      <c r="E621" s="80" t="b">
        <v>0</v>
      </c>
      <c r="F621" s="80" t="b">
        <v>0</v>
      </c>
      <c r="G621" s="80" t="b">
        <v>0</v>
      </c>
    </row>
    <row r="622" spans="1:7" ht="15">
      <c r="A622" s="114" t="s">
        <v>2150</v>
      </c>
      <c r="B622" s="80">
        <v>2</v>
      </c>
      <c r="C622" s="118">
        <v>0.0007572109070576852</v>
      </c>
      <c r="D622" s="80" t="s">
        <v>2459</v>
      </c>
      <c r="E622" s="80" t="b">
        <v>0</v>
      </c>
      <c r="F622" s="80" t="b">
        <v>0</v>
      </c>
      <c r="G622" s="80" t="b">
        <v>0</v>
      </c>
    </row>
    <row r="623" spans="1:7" ht="15">
      <c r="A623" s="114" t="s">
        <v>2151</v>
      </c>
      <c r="B623" s="80">
        <v>2</v>
      </c>
      <c r="C623" s="118">
        <v>0.0007572109070576852</v>
      </c>
      <c r="D623" s="80" t="s">
        <v>2459</v>
      </c>
      <c r="E623" s="80" t="b">
        <v>0</v>
      </c>
      <c r="F623" s="80" t="b">
        <v>0</v>
      </c>
      <c r="G623" s="80" t="b">
        <v>0</v>
      </c>
    </row>
    <row r="624" spans="1:7" ht="15">
      <c r="A624" s="114" t="s">
        <v>2152</v>
      </c>
      <c r="B624" s="80">
        <v>2</v>
      </c>
      <c r="C624" s="118">
        <v>0.0007572109070576852</v>
      </c>
      <c r="D624" s="80" t="s">
        <v>2459</v>
      </c>
      <c r="E624" s="80" t="b">
        <v>0</v>
      </c>
      <c r="F624" s="80" t="b">
        <v>0</v>
      </c>
      <c r="G624" s="80" t="b">
        <v>0</v>
      </c>
    </row>
    <row r="625" spans="1:7" ht="15">
      <c r="A625" s="114" t="s">
        <v>2153</v>
      </c>
      <c r="B625" s="80">
        <v>2</v>
      </c>
      <c r="C625" s="118">
        <v>0.0007572109070576852</v>
      </c>
      <c r="D625" s="80" t="s">
        <v>2459</v>
      </c>
      <c r="E625" s="80" t="b">
        <v>0</v>
      </c>
      <c r="F625" s="80" t="b">
        <v>1</v>
      </c>
      <c r="G625" s="80" t="b">
        <v>0</v>
      </c>
    </row>
    <row r="626" spans="1:7" ht="15">
      <c r="A626" s="114" t="s">
        <v>2154</v>
      </c>
      <c r="B626" s="80">
        <v>2</v>
      </c>
      <c r="C626" s="118">
        <v>0.0007572109070576852</v>
      </c>
      <c r="D626" s="80" t="s">
        <v>2459</v>
      </c>
      <c r="E626" s="80" t="b">
        <v>0</v>
      </c>
      <c r="F626" s="80" t="b">
        <v>0</v>
      </c>
      <c r="G626" s="80" t="b">
        <v>0</v>
      </c>
    </row>
    <row r="627" spans="1:7" ht="15">
      <c r="A627" s="114" t="s">
        <v>2155</v>
      </c>
      <c r="B627" s="80">
        <v>2</v>
      </c>
      <c r="C627" s="118">
        <v>0.0007572109070576852</v>
      </c>
      <c r="D627" s="80" t="s">
        <v>2459</v>
      </c>
      <c r="E627" s="80" t="b">
        <v>0</v>
      </c>
      <c r="F627" s="80" t="b">
        <v>0</v>
      </c>
      <c r="G627" s="80" t="b">
        <v>0</v>
      </c>
    </row>
    <row r="628" spans="1:7" ht="15">
      <c r="A628" s="114" t="s">
        <v>2156</v>
      </c>
      <c r="B628" s="80">
        <v>2</v>
      </c>
      <c r="C628" s="118">
        <v>0.0007572109070576852</v>
      </c>
      <c r="D628" s="80" t="s">
        <v>2459</v>
      </c>
      <c r="E628" s="80" t="b">
        <v>0</v>
      </c>
      <c r="F628" s="80" t="b">
        <v>0</v>
      </c>
      <c r="G628" s="80" t="b">
        <v>0</v>
      </c>
    </row>
    <row r="629" spans="1:7" ht="15">
      <c r="A629" s="114" t="s">
        <v>2157</v>
      </c>
      <c r="B629" s="80">
        <v>2</v>
      </c>
      <c r="C629" s="118">
        <v>0.0007572109070576852</v>
      </c>
      <c r="D629" s="80" t="s">
        <v>2459</v>
      </c>
      <c r="E629" s="80" t="b">
        <v>0</v>
      </c>
      <c r="F629" s="80" t="b">
        <v>0</v>
      </c>
      <c r="G629" s="80" t="b">
        <v>0</v>
      </c>
    </row>
    <row r="630" spans="1:7" ht="15">
      <c r="A630" s="114" t="s">
        <v>2158</v>
      </c>
      <c r="B630" s="80">
        <v>2</v>
      </c>
      <c r="C630" s="118">
        <v>0.0007572109070576852</v>
      </c>
      <c r="D630" s="80" t="s">
        <v>2459</v>
      </c>
      <c r="E630" s="80" t="b">
        <v>1</v>
      </c>
      <c r="F630" s="80" t="b">
        <v>0</v>
      </c>
      <c r="G630" s="80" t="b">
        <v>0</v>
      </c>
    </row>
    <row r="631" spans="1:7" ht="15">
      <c r="A631" s="114" t="s">
        <v>2159</v>
      </c>
      <c r="B631" s="80">
        <v>2</v>
      </c>
      <c r="C631" s="118">
        <v>0.0007572109070576852</v>
      </c>
      <c r="D631" s="80" t="s">
        <v>2459</v>
      </c>
      <c r="E631" s="80" t="b">
        <v>0</v>
      </c>
      <c r="F631" s="80" t="b">
        <v>0</v>
      </c>
      <c r="G631" s="80" t="b">
        <v>0</v>
      </c>
    </row>
    <row r="632" spans="1:7" ht="15">
      <c r="A632" s="114" t="s">
        <v>2160</v>
      </c>
      <c r="B632" s="80">
        <v>2</v>
      </c>
      <c r="C632" s="118">
        <v>0.0007572109070576852</v>
      </c>
      <c r="D632" s="80" t="s">
        <v>2459</v>
      </c>
      <c r="E632" s="80" t="b">
        <v>0</v>
      </c>
      <c r="F632" s="80" t="b">
        <v>0</v>
      </c>
      <c r="G632" s="80" t="b">
        <v>0</v>
      </c>
    </row>
    <row r="633" spans="1:7" ht="15">
      <c r="A633" s="114" t="s">
        <v>2161</v>
      </c>
      <c r="B633" s="80">
        <v>2</v>
      </c>
      <c r="C633" s="118">
        <v>0.0007572109070576852</v>
      </c>
      <c r="D633" s="80" t="s">
        <v>2459</v>
      </c>
      <c r="E633" s="80" t="b">
        <v>0</v>
      </c>
      <c r="F633" s="80" t="b">
        <v>0</v>
      </c>
      <c r="G633" s="80" t="b">
        <v>0</v>
      </c>
    </row>
    <row r="634" spans="1:7" ht="15">
      <c r="A634" s="114" t="s">
        <v>2162</v>
      </c>
      <c r="B634" s="80">
        <v>2</v>
      </c>
      <c r="C634" s="118">
        <v>0.0007572109070576852</v>
      </c>
      <c r="D634" s="80" t="s">
        <v>2459</v>
      </c>
      <c r="E634" s="80" t="b">
        <v>0</v>
      </c>
      <c r="F634" s="80" t="b">
        <v>0</v>
      </c>
      <c r="G634" s="80" t="b">
        <v>0</v>
      </c>
    </row>
    <row r="635" spans="1:7" ht="15">
      <c r="A635" s="114" t="s">
        <v>2163</v>
      </c>
      <c r="B635" s="80">
        <v>2</v>
      </c>
      <c r="C635" s="118">
        <v>0.0007572109070576852</v>
      </c>
      <c r="D635" s="80" t="s">
        <v>2459</v>
      </c>
      <c r="E635" s="80" t="b">
        <v>0</v>
      </c>
      <c r="F635" s="80" t="b">
        <v>0</v>
      </c>
      <c r="G635" s="80" t="b">
        <v>0</v>
      </c>
    </row>
    <row r="636" spans="1:7" ht="15">
      <c r="A636" s="114" t="s">
        <v>2164</v>
      </c>
      <c r="B636" s="80">
        <v>2</v>
      </c>
      <c r="C636" s="118">
        <v>0.0007572109070576852</v>
      </c>
      <c r="D636" s="80" t="s">
        <v>2459</v>
      </c>
      <c r="E636" s="80" t="b">
        <v>0</v>
      </c>
      <c r="F636" s="80" t="b">
        <v>0</v>
      </c>
      <c r="G636" s="80" t="b">
        <v>0</v>
      </c>
    </row>
    <row r="637" spans="1:7" ht="15">
      <c r="A637" s="114" t="s">
        <v>2165</v>
      </c>
      <c r="B637" s="80">
        <v>2</v>
      </c>
      <c r="C637" s="118">
        <v>0.0007572109070576852</v>
      </c>
      <c r="D637" s="80" t="s">
        <v>2459</v>
      </c>
      <c r="E637" s="80" t="b">
        <v>0</v>
      </c>
      <c r="F637" s="80" t="b">
        <v>0</v>
      </c>
      <c r="G637" s="80" t="b">
        <v>0</v>
      </c>
    </row>
    <row r="638" spans="1:7" ht="15">
      <c r="A638" s="114" t="s">
        <v>2166</v>
      </c>
      <c r="B638" s="80">
        <v>2</v>
      </c>
      <c r="C638" s="118">
        <v>0.0007572109070576852</v>
      </c>
      <c r="D638" s="80" t="s">
        <v>2459</v>
      </c>
      <c r="E638" s="80" t="b">
        <v>0</v>
      </c>
      <c r="F638" s="80" t="b">
        <v>1</v>
      </c>
      <c r="G638" s="80" t="b">
        <v>0</v>
      </c>
    </row>
    <row r="639" spans="1:7" ht="15">
      <c r="A639" s="114" t="s">
        <v>2167</v>
      </c>
      <c r="B639" s="80">
        <v>2</v>
      </c>
      <c r="C639" s="118">
        <v>0.0007572109070576852</v>
      </c>
      <c r="D639" s="80" t="s">
        <v>2459</v>
      </c>
      <c r="E639" s="80" t="b">
        <v>0</v>
      </c>
      <c r="F639" s="80" t="b">
        <v>1</v>
      </c>
      <c r="G639" s="80" t="b">
        <v>0</v>
      </c>
    </row>
    <row r="640" spans="1:7" ht="15">
      <c r="A640" s="114" t="s">
        <v>2168</v>
      </c>
      <c r="B640" s="80">
        <v>2</v>
      </c>
      <c r="C640" s="118">
        <v>0.0007572109070576852</v>
      </c>
      <c r="D640" s="80" t="s">
        <v>2459</v>
      </c>
      <c r="E640" s="80" t="b">
        <v>0</v>
      </c>
      <c r="F640" s="80" t="b">
        <v>0</v>
      </c>
      <c r="G640" s="80" t="b">
        <v>0</v>
      </c>
    </row>
    <row r="641" spans="1:7" ht="15">
      <c r="A641" s="114" t="s">
        <v>2169</v>
      </c>
      <c r="B641" s="80">
        <v>2</v>
      </c>
      <c r="C641" s="118">
        <v>0.0007572109070576852</v>
      </c>
      <c r="D641" s="80" t="s">
        <v>2459</v>
      </c>
      <c r="E641" s="80" t="b">
        <v>0</v>
      </c>
      <c r="F641" s="80" t="b">
        <v>0</v>
      </c>
      <c r="G641" s="80" t="b">
        <v>0</v>
      </c>
    </row>
    <row r="642" spans="1:7" ht="15">
      <c r="A642" s="114" t="s">
        <v>2170</v>
      </c>
      <c r="B642" s="80">
        <v>2</v>
      </c>
      <c r="C642" s="118">
        <v>0.0007572109070576852</v>
      </c>
      <c r="D642" s="80" t="s">
        <v>2459</v>
      </c>
      <c r="E642" s="80" t="b">
        <v>0</v>
      </c>
      <c r="F642" s="80" t="b">
        <v>0</v>
      </c>
      <c r="G642" s="80" t="b">
        <v>0</v>
      </c>
    </row>
    <row r="643" spans="1:7" ht="15">
      <c r="A643" s="114" t="s">
        <v>2171</v>
      </c>
      <c r="B643" s="80">
        <v>2</v>
      </c>
      <c r="C643" s="118">
        <v>0.0007572109070576852</v>
      </c>
      <c r="D643" s="80" t="s">
        <v>2459</v>
      </c>
      <c r="E643" s="80" t="b">
        <v>0</v>
      </c>
      <c r="F643" s="80" t="b">
        <v>0</v>
      </c>
      <c r="G643" s="80" t="b">
        <v>0</v>
      </c>
    </row>
    <row r="644" spans="1:7" ht="15">
      <c r="A644" s="114" t="s">
        <v>2172</v>
      </c>
      <c r="B644" s="80">
        <v>2</v>
      </c>
      <c r="C644" s="118">
        <v>0.0007572109070576852</v>
      </c>
      <c r="D644" s="80" t="s">
        <v>2459</v>
      </c>
      <c r="E644" s="80" t="b">
        <v>0</v>
      </c>
      <c r="F644" s="80" t="b">
        <v>1</v>
      </c>
      <c r="G644" s="80" t="b">
        <v>0</v>
      </c>
    </row>
    <row r="645" spans="1:7" ht="15">
      <c r="A645" s="114" t="s">
        <v>2173</v>
      </c>
      <c r="B645" s="80">
        <v>2</v>
      </c>
      <c r="C645" s="118">
        <v>0.0007572109070576852</v>
      </c>
      <c r="D645" s="80" t="s">
        <v>2459</v>
      </c>
      <c r="E645" s="80" t="b">
        <v>0</v>
      </c>
      <c r="F645" s="80" t="b">
        <v>0</v>
      </c>
      <c r="G645" s="80" t="b">
        <v>0</v>
      </c>
    </row>
    <row r="646" spans="1:7" ht="15">
      <c r="A646" s="114" t="s">
        <v>2174</v>
      </c>
      <c r="B646" s="80">
        <v>2</v>
      </c>
      <c r="C646" s="118">
        <v>0.0007572109070576852</v>
      </c>
      <c r="D646" s="80" t="s">
        <v>2459</v>
      </c>
      <c r="E646" s="80" t="b">
        <v>0</v>
      </c>
      <c r="F646" s="80" t="b">
        <v>1</v>
      </c>
      <c r="G646" s="80" t="b">
        <v>0</v>
      </c>
    </row>
    <row r="647" spans="1:7" ht="15">
      <c r="A647" s="114" t="s">
        <v>2175</v>
      </c>
      <c r="B647" s="80">
        <v>2</v>
      </c>
      <c r="C647" s="118">
        <v>0.0007572109070576852</v>
      </c>
      <c r="D647" s="80" t="s">
        <v>2459</v>
      </c>
      <c r="E647" s="80" t="b">
        <v>0</v>
      </c>
      <c r="F647" s="80" t="b">
        <v>0</v>
      </c>
      <c r="G647" s="80" t="b">
        <v>0</v>
      </c>
    </row>
    <row r="648" spans="1:7" ht="15">
      <c r="A648" s="114" t="s">
        <v>2176</v>
      </c>
      <c r="B648" s="80">
        <v>2</v>
      </c>
      <c r="C648" s="118">
        <v>0.0007572109070576852</v>
      </c>
      <c r="D648" s="80" t="s">
        <v>2459</v>
      </c>
      <c r="E648" s="80" t="b">
        <v>0</v>
      </c>
      <c r="F648" s="80" t="b">
        <v>0</v>
      </c>
      <c r="G648" s="80" t="b">
        <v>0</v>
      </c>
    </row>
    <row r="649" spans="1:7" ht="15">
      <c r="A649" s="114" t="s">
        <v>2177</v>
      </c>
      <c r="B649" s="80">
        <v>2</v>
      </c>
      <c r="C649" s="118">
        <v>0.0007572109070576852</v>
      </c>
      <c r="D649" s="80" t="s">
        <v>2459</v>
      </c>
      <c r="E649" s="80" t="b">
        <v>0</v>
      </c>
      <c r="F649" s="80" t="b">
        <v>0</v>
      </c>
      <c r="G649" s="80" t="b">
        <v>0</v>
      </c>
    </row>
    <row r="650" spans="1:7" ht="15">
      <c r="A650" s="114" t="s">
        <v>2178</v>
      </c>
      <c r="B650" s="80">
        <v>2</v>
      </c>
      <c r="C650" s="118">
        <v>0.0007572109070576852</v>
      </c>
      <c r="D650" s="80" t="s">
        <v>2459</v>
      </c>
      <c r="E650" s="80" t="b">
        <v>0</v>
      </c>
      <c r="F650" s="80" t="b">
        <v>0</v>
      </c>
      <c r="G650" s="80" t="b">
        <v>0</v>
      </c>
    </row>
    <row r="651" spans="1:7" ht="15">
      <c r="A651" s="114" t="s">
        <v>2179</v>
      </c>
      <c r="B651" s="80">
        <v>2</v>
      </c>
      <c r="C651" s="118">
        <v>0.0007572109070576852</v>
      </c>
      <c r="D651" s="80" t="s">
        <v>2459</v>
      </c>
      <c r="E651" s="80" t="b">
        <v>0</v>
      </c>
      <c r="F651" s="80" t="b">
        <v>1</v>
      </c>
      <c r="G651" s="80" t="b">
        <v>0</v>
      </c>
    </row>
    <row r="652" spans="1:7" ht="15">
      <c r="A652" s="114" t="s">
        <v>2180</v>
      </c>
      <c r="B652" s="80">
        <v>2</v>
      </c>
      <c r="C652" s="118">
        <v>0.0007572109070576852</v>
      </c>
      <c r="D652" s="80" t="s">
        <v>2459</v>
      </c>
      <c r="E652" s="80" t="b">
        <v>0</v>
      </c>
      <c r="F652" s="80" t="b">
        <v>1</v>
      </c>
      <c r="G652" s="80" t="b">
        <v>0</v>
      </c>
    </row>
    <row r="653" spans="1:7" ht="15">
      <c r="A653" s="114" t="s">
        <v>2181</v>
      </c>
      <c r="B653" s="80">
        <v>2</v>
      </c>
      <c r="C653" s="118">
        <v>0.0007572109070576852</v>
      </c>
      <c r="D653" s="80" t="s">
        <v>2459</v>
      </c>
      <c r="E653" s="80" t="b">
        <v>0</v>
      </c>
      <c r="F653" s="80" t="b">
        <v>1</v>
      </c>
      <c r="G653" s="80" t="b">
        <v>0</v>
      </c>
    </row>
    <row r="654" spans="1:7" ht="15">
      <c r="A654" s="114" t="s">
        <v>2182</v>
      </c>
      <c r="B654" s="80">
        <v>2</v>
      </c>
      <c r="C654" s="118">
        <v>0.0007572109070576852</v>
      </c>
      <c r="D654" s="80" t="s">
        <v>2459</v>
      </c>
      <c r="E654" s="80" t="b">
        <v>0</v>
      </c>
      <c r="F654" s="80" t="b">
        <v>1</v>
      </c>
      <c r="G654" s="80" t="b">
        <v>0</v>
      </c>
    </row>
    <row r="655" spans="1:7" ht="15">
      <c r="A655" s="114" t="s">
        <v>2183</v>
      </c>
      <c r="B655" s="80">
        <v>2</v>
      </c>
      <c r="C655" s="118">
        <v>0.0007572109070576852</v>
      </c>
      <c r="D655" s="80" t="s">
        <v>2459</v>
      </c>
      <c r="E655" s="80" t="b">
        <v>0</v>
      </c>
      <c r="F655" s="80" t="b">
        <v>0</v>
      </c>
      <c r="G655" s="80" t="b">
        <v>0</v>
      </c>
    </row>
    <row r="656" spans="1:7" ht="15">
      <c r="A656" s="114" t="s">
        <v>2184</v>
      </c>
      <c r="B656" s="80">
        <v>2</v>
      </c>
      <c r="C656" s="118">
        <v>0.0007572109070576852</v>
      </c>
      <c r="D656" s="80" t="s">
        <v>2459</v>
      </c>
      <c r="E656" s="80" t="b">
        <v>0</v>
      </c>
      <c r="F656" s="80" t="b">
        <v>1</v>
      </c>
      <c r="G656" s="80" t="b">
        <v>0</v>
      </c>
    </row>
    <row r="657" spans="1:7" ht="15">
      <c r="A657" s="114" t="s">
        <v>2185</v>
      </c>
      <c r="B657" s="80">
        <v>2</v>
      </c>
      <c r="C657" s="118">
        <v>0.0007572109070576852</v>
      </c>
      <c r="D657" s="80" t="s">
        <v>2459</v>
      </c>
      <c r="E657" s="80" t="b">
        <v>0</v>
      </c>
      <c r="F657" s="80" t="b">
        <v>0</v>
      </c>
      <c r="G657" s="80" t="b">
        <v>0</v>
      </c>
    </row>
    <row r="658" spans="1:7" ht="15">
      <c r="A658" s="114" t="s">
        <v>2186</v>
      </c>
      <c r="B658" s="80">
        <v>2</v>
      </c>
      <c r="C658" s="118">
        <v>0.0007572109070576852</v>
      </c>
      <c r="D658" s="80" t="s">
        <v>2459</v>
      </c>
      <c r="E658" s="80" t="b">
        <v>0</v>
      </c>
      <c r="F658" s="80" t="b">
        <v>0</v>
      </c>
      <c r="G658" s="80" t="b">
        <v>0</v>
      </c>
    </row>
    <row r="659" spans="1:7" ht="15">
      <c r="A659" s="114" t="s">
        <v>2187</v>
      </c>
      <c r="B659" s="80">
        <v>2</v>
      </c>
      <c r="C659" s="118">
        <v>0.0007572109070576852</v>
      </c>
      <c r="D659" s="80" t="s">
        <v>2459</v>
      </c>
      <c r="E659" s="80" t="b">
        <v>0</v>
      </c>
      <c r="F659" s="80" t="b">
        <v>0</v>
      </c>
      <c r="G659" s="80" t="b">
        <v>0</v>
      </c>
    </row>
    <row r="660" spans="1:7" ht="15">
      <c r="A660" s="114" t="s">
        <v>2188</v>
      </c>
      <c r="B660" s="80">
        <v>2</v>
      </c>
      <c r="C660" s="118">
        <v>0.0007572109070576852</v>
      </c>
      <c r="D660" s="80" t="s">
        <v>2459</v>
      </c>
      <c r="E660" s="80" t="b">
        <v>0</v>
      </c>
      <c r="F660" s="80" t="b">
        <v>0</v>
      </c>
      <c r="G660" s="80" t="b">
        <v>0</v>
      </c>
    </row>
    <row r="661" spans="1:7" ht="15">
      <c r="A661" s="114" t="s">
        <v>2189</v>
      </c>
      <c r="B661" s="80">
        <v>2</v>
      </c>
      <c r="C661" s="118">
        <v>0.0007572109070576852</v>
      </c>
      <c r="D661" s="80" t="s">
        <v>2459</v>
      </c>
      <c r="E661" s="80" t="b">
        <v>0</v>
      </c>
      <c r="F661" s="80" t="b">
        <v>0</v>
      </c>
      <c r="G661" s="80" t="b">
        <v>0</v>
      </c>
    </row>
    <row r="662" spans="1:7" ht="15">
      <c r="A662" s="114" t="s">
        <v>2190</v>
      </c>
      <c r="B662" s="80">
        <v>2</v>
      </c>
      <c r="C662" s="118">
        <v>0.0007572109070576852</v>
      </c>
      <c r="D662" s="80" t="s">
        <v>2459</v>
      </c>
      <c r="E662" s="80" t="b">
        <v>0</v>
      </c>
      <c r="F662" s="80" t="b">
        <v>0</v>
      </c>
      <c r="G662" s="80" t="b">
        <v>0</v>
      </c>
    </row>
    <row r="663" spans="1:7" ht="15">
      <c r="A663" s="114" t="s">
        <v>2191</v>
      </c>
      <c r="B663" s="80">
        <v>2</v>
      </c>
      <c r="C663" s="118">
        <v>0.0007572109070576852</v>
      </c>
      <c r="D663" s="80" t="s">
        <v>2459</v>
      </c>
      <c r="E663" s="80" t="b">
        <v>0</v>
      </c>
      <c r="F663" s="80" t="b">
        <v>0</v>
      </c>
      <c r="G663" s="80" t="b">
        <v>0</v>
      </c>
    </row>
    <row r="664" spans="1:7" ht="15">
      <c r="A664" s="114" t="s">
        <v>2192</v>
      </c>
      <c r="B664" s="80">
        <v>2</v>
      </c>
      <c r="C664" s="118">
        <v>0.0007572109070576852</v>
      </c>
      <c r="D664" s="80" t="s">
        <v>2459</v>
      </c>
      <c r="E664" s="80" t="b">
        <v>0</v>
      </c>
      <c r="F664" s="80" t="b">
        <v>0</v>
      </c>
      <c r="G664" s="80" t="b">
        <v>0</v>
      </c>
    </row>
    <row r="665" spans="1:7" ht="15">
      <c r="A665" s="114" t="s">
        <v>2193</v>
      </c>
      <c r="B665" s="80">
        <v>2</v>
      </c>
      <c r="C665" s="118">
        <v>0.0007572109070576852</v>
      </c>
      <c r="D665" s="80" t="s">
        <v>2459</v>
      </c>
      <c r="E665" s="80" t="b">
        <v>0</v>
      </c>
      <c r="F665" s="80" t="b">
        <v>0</v>
      </c>
      <c r="G665" s="80" t="b">
        <v>0</v>
      </c>
    </row>
    <row r="666" spans="1:7" ht="15">
      <c r="A666" s="114" t="s">
        <v>2194</v>
      </c>
      <c r="B666" s="80">
        <v>2</v>
      </c>
      <c r="C666" s="118">
        <v>0.0007572109070576852</v>
      </c>
      <c r="D666" s="80" t="s">
        <v>2459</v>
      </c>
      <c r="E666" s="80" t="b">
        <v>0</v>
      </c>
      <c r="F666" s="80" t="b">
        <v>0</v>
      </c>
      <c r="G666" s="80" t="b">
        <v>0</v>
      </c>
    </row>
    <row r="667" spans="1:7" ht="15">
      <c r="A667" s="114" t="s">
        <v>2195</v>
      </c>
      <c r="B667" s="80">
        <v>2</v>
      </c>
      <c r="C667" s="118">
        <v>0.0007572109070576852</v>
      </c>
      <c r="D667" s="80" t="s">
        <v>2459</v>
      </c>
      <c r="E667" s="80" t="b">
        <v>0</v>
      </c>
      <c r="F667" s="80" t="b">
        <v>1</v>
      </c>
      <c r="G667" s="80" t="b">
        <v>0</v>
      </c>
    </row>
    <row r="668" spans="1:7" ht="15">
      <c r="A668" s="114" t="s">
        <v>2196</v>
      </c>
      <c r="B668" s="80">
        <v>2</v>
      </c>
      <c r="C668" s="118">
        <v>0.0007572109070576852</v>
      </c>
      <c r="D668" s="80" t="s">
        <v>2459</v>
      </c>
      <c r="E668" s="80" t="b">
        <v>0</v>
      </c>
      <c r="F668" s="80" t="b">
        <v>0</v>
      </c>
      <c r="G668" s="80" t="b">
        <v>0</v>
      </c>
    </row>
    <row r="669" spans="1:7" ht="15">
      <c r="A669" s="114" t="s">
        <v>2197</v>
      </c>
      <c r="B669" s="80">
        <v>2</v>
      </c>
      <c r="C669" s="118">
        <v>0.0007572109070576852</v>
      </c>
      <c r="D669" s="80" t="s">
        <v>2459</v>
      </c>
      <c r="E669" s="80" t="b">
        <v>0</v>
      </c>
      <c r="F669" s="80" t="b">
        <v>0</v>
      </c>
      <c r="G669" s="80" t="b">
        <v>0</v>
      </c>
    </row>
    <row r="670" spans="1:7" ht="15">
      <c r="A670" s="114" t="s">
        <v>2198</v>
      </c>
      <c r="B670" s="80">
        <v>2</v>
      </c>
      <c r="C670" s="118">
        <v>0.0007572109070576852</v>
      </c>
      <c r="D670" s="80" t="s">
        <v>2459</v>
      </c>
      <c r="E670" s="80" t="b">
        <v>0</v>
      </c>
      <c r="F670" s="80" t="b">
        <v>0</v>
      </c>
      <c r="G670" s="80" t="b">
        <v>0</v>
      </c>
    </row>
    <row r="671" spans="1:7" ht="15">
      <c r="A671" s="114" t="s">
        <v>2199</v>
      </c>
      <c r="B671" s="80">
        <v>2</v>
      </c>
      <c r="C671" s="118">
        <v>0.0007572109070576852</v>
      </c>
      <c r="D671" s="80" t="s">
        <v>2459</v>
      </c>
      <c r="E671" s="80" t="b">
        <v>0</v>
      </c>
      <c r="F671" s="80" t="b">
        <v>1</v>
      </c>
      <c r="G671" s="80" t="b">
        <v>0</v>
      </c>
    </row>
    <row r="672" spans="1:7" ht="15">
      <c r="A672" s="114" t="s">
        <v>2200</v>
      </c>
      <c r="B672" s="80">
        <v>2</v>
      </c>
      <c r="C672" s="118">
        <v>0.0007572109070576852</v>
      </c>
      <c r="D672" s="80" t="s">
        <v>2459</v>
      </c>
      <c r="E672" s="80" t="b">
        <v>0</v>
      </c>
      <c r="F672" s="80" t="b">
        <v>1</v>
      </c>
      <c r="G672" s="80" t="b">
        <v>0</v>
      </c>
    </row>
    <row r="673" spans="1:7" ht="15">
      <c r="A673" s="114" t="s">
        <v>2201</v>
      </c>
      <c r="B673" s="80">
        <v>2</v>
      </c>
      <c r="C673" s="118">
        <v>0.0007572109070576852</v>
      </c>
      <c r="D673" s="80" t="s">
        <v>2459</v>
      </c>
      <c r="E673" s="80" t="b">
        <v>0</v>
      </c>
      <c r="F673" s="80" t="b">
        <v>0</v>
      </c>
      <c r="G673" s="80" t="b">
        <v>0</v>
      </c>
    </row>
    <row r="674" spans="1:7" ht="15">
      <c r="A674" s="114" t="s">
        <v>2202</v>
      </c>
      <c r="B674" s="80">
        <v>2</v>
      </c>
      <c r="C674" s="118">
        <v>0.0007572109070576852</v>
      </c>
      <c r="D674" s="80" t="s">
        <v>2459</v>
      </c>
      <c r="E674" s="80" t="b">
        <v>0</v>
      </c>
      <c r="F674" s="80" t="b">
        <v>0</v>
      </c>
      <c r="G674" s="80" t="b">
        <v>0</v>
      </c>
    </row>
    <row r="675" spans="1:7" ht="15">
      <c r="A675" s="114" t="s">
        <v>2203</v>
      </c>
      <c r="B675" s="80">
        <v>2</v>
      </c>
      <c r="C675" s="118">
        <v>0.0008578561747487521</v>
      </c>
      <c r="D675" s="80" t="s">
        <v>2459</v>
      </c>
      <c r="E675" s="80" t="b">
        <v>0</v>
      </c>
      <c r="F675" s="80" t="b">
        <v>0</v>
      </c>
      <c r="G675" s="80" t="b">
        <v>0</v>
      </c>
    </row>
    <row r="676" spans="1:7" ht="15">
      <c r="A676" s="114" t="s">
        <v>2204</v>
      </c>
      <c r="B676" s="80">
        <v>2</v>
      </c>
      <c r="C676" s="118">
        <v>0.0007572109070576852</v>
      </c>
      <c r="D676" s="80" t="s">
        <v>2459</v>
      </c>
      <c r="E676" s="80" t="b">
        <v>0</v>
      </c>
      <c r="F676" s="80" t="b">
        <v>0</v>
      </c>
      <c r="G676" s="80" t="b">
        <v>0</v>
      </c>
    </row>
    <row r="677" spans="1:7" ht="15">
      <c r="A677" s="114" t="s">
        <v>2205</v>
      </c>
      <c r="B677" s="80">
        <v>2</v>
      </c>
      <c r="C677" s="118">
        <v>0.0007572109070576852</v>
      </c>
      <c r="D677" s="80" t="s">
        <v>2459</v>
      </c>
      <c r="E677" s="80" t="b">
        <v>0</v>
      </c>
      <c r="F677" s="80" t="b">
        <v>0</v>
      </c>
      <c r="G677" s="80" t="b">
        <v>0</v>
      </c>
    </row>
    <row r="678" spans="1:7" ht="15">
      <c r="A678" s="114" t="s">
        <v>2206</v>
      </c>
      <c r="B678" s="80">
        <v>2</v>
      </c>
      <c r="C678" s="118">
        <v>0.0007572109070576852</v>
      </c>
      <c r="D678" s="80" t="s">
        <v>2459</v>
      </c>
      <c r="E678" s="80" t="b">
        <v>0</v>
      </c>
      <c r="F678" s="80" t="b">
        <v>0</v>
      </c>
      <c r="G678" s="80" t="b">
        <v>0</v>
      </c>
    </row>
    <row r="679" spans="1:7" ht="15">
      <c r="A679" s="114" t="s">
        <v>2207</v>
      </c>
      <c r="B679" s="80">
        <v>2</v>
      </c>
      <c r="C679" s="118">
        <v>0.0007572109070576852</v>
      </c>
      <c r="D679" s="80" t="s">
        <v>2459</v>
      </c>
      <c r="E679" s="80" t="b">
        <v>0</v>
      </c>
      <c r="F679" s="80" t="b">
        <v>0</v>
      </c>
      <c r="G679" s="80" t="b">
        <v>0</v>
      </c>
    </row>
    <row r="680" spans="1:7" ht="15">
      <c r="A680" s="114" t="s">
        <v>2208</v>
      </c>
      <c r="B680" s="80">
        <v>2</v>
      </c>
      <c r="C680" s="118">
        <v>0.0007572109070576852</v>
      </c>
      <c r="D680" s="80" t="s">
        <v>2459</v>
      </c>
      <c r="E680" s="80" t="b">
        <v>0</v>
      </c>
      <c r="F680" s="80" t="b">
        <v>0</v>
      </c>
      <c r="G680" s="80" t="b">
        <v>0</v>
      </c>
    </row>
    <row r="681" spans="1:7" ht="15">
      <c r="A681" s="114" t="s">
        <v>2209</v>
      </c>
      <c r="B681" s="80">
        <v>2</v>
      </c>
      <c r="C681" s="118">
        <v>0.0007572109070576852</v>
      </c>
      <c r="D681" s="80" t="s">
        <v>2459</v>
      </c>
      <c r="E681" s="80" t="b">
        <v>0</v>
      </c>
      <c r="F681" s="80" t="b">
        <v>0</v>
      </c>
      <c r="G681" s="80" t="b">
        <v>0</v>
      </c>
    </row>
    <row r="682" spans="1:7" ht="15">
      <c r="A682" s="114" t="s">
        <v>2210</v>
      </c>
      <c r="B682" s="80">
        <v>2</v>
      </c>
      <c r="C682" s="118">
        <v>0.0007572109070576852</v>
      </c>
      <c r="D682" s="80" t="s">
        <v>2459</v>
      </c>
      <c r="E682" s="80" t="b">
        <v>0</v>
      </c>
      <c r="F682" s="80" t="b">
        <v>0</v>
      </c>
      <c r="G682" s="80" t="b">
        <v>0</v>
      </c>
    </row>
    <row r="683" spans="1:7" ht="15">
      <c r="A683" s="114" t="s">
        <v>2211</v>
      </c>
      <c r="B683" s="80">
        <v>2</v>
      </c>
      <c r="C683" s="118">
        <v>0.0007572109070576852</v>
      </c>
      <c r="D683" s="80" t="s">
        <v>2459</v>
      </c>
      <c r="E683" s="80" t="b">
        <v>0</v>
      </c>
      <c r="F683" s="80" t="b">
        <v>0</v>
      </c>
      <c r="G683" s="80" t="b">
        <v>0</v>
      </c>
    </row>
    <row r="684" spans="1:7" ht="15">
      <c r="A684" s="114" t="s">
        <v>2212</v>
      </c>
      <c r="B684" s="80">
        <v>2</v>
      </c>
      <c r="C684" s="118">
        <v>0.0007572109070576852</v>
      </c>
      <c r="D684" s="80" t="s">
        <v>2459</v>
      </c>
      <c r="E684" s="80" t="b">
        <v>0</v>
      </c>
      <c r="F684" s="80" t="b">
        <v>0</v>
      </c>
      <c r="G684" s="80" t="b">
        <v>0</v>
      </c>
    </row>
    <row r="685" spans="1:7" ht="15">
      <c r="A685" s="114" t="s">
        <v>2213</v>
      </c>
      <c r="B685" s="80">
        <v>2</v>
      </c>
      <c r="C685" s="118">
        <v>0.0007572109070576852</v>
      </c>
      <c r="D685" s="80" t="s">
        <v>2459</v>
      </c>
      <c r="E685" s="80" t="b">
        <v>0</v>
      </c>
      <c r="F685" s="80" t="b">
        <v>0</v>
      </c>
      <c r="G685" s="80" t="b">
        <v>0</v>
      </c>
    </row>
    <row r="686" spans="1:7" ht="15">
      <c r="A686" s="114" t="s">
        <v>2214</v>
      </c>
      <c r="B686" s="80">
        <v>2</v>
      </c>
      <c r="C686" s="118">
        <v>0.0007572109070576852</v>
      </c>
      <c r="D686" s="80" t="s">
        <v>2459</v>
      </c>
      <c r="E686" s="80" t="b">
        <v>0</v>
      </c>
      <c r="F686" s="80" t="b">
        <v>0</v>
      </c>
      <c r="G686" s="80" t="b">
        <v>0</v>
      </c>
    </row>
    <row r="687" spans="1:7" ht="15">
      <c r="A687" s="114" t="s">
        <v>2215</v>
      </c>
      <c r="B687" s="80">
        <v>2</v>
      </c>
      <c r="C687" s="118">
        <v>0.0008578561747487521</v>
      </c>
      <c r="D687" s="80" t="s">
        <v>2459</v>
      </c>
      <c r="E687" s="80" t="b">
        <v>0</v>
      </c>
      <c r="F687" s="80" t="b">
        <v>0</v>
      </c>
      <c r="G687" s="80" t="b">
        <v>0</v>
      </c>
    </row>
    <row r="688" spans="1:7" ht="15">
      <c r="A688" s="114" t="s">
        <v>3201</v>
      </c>
      <c r="B688" s="80">
        <v>2</v>
      </c>
      <c r="C688" s="118">
        <v>0.0007572109070576852</v>
      </c>
      <c r="D688" s="80" t="s">
        <v>2459</v>
      </c>
      <c r="E688" s="80" t="b">
        <v>0</v>
      </c>
      <c r="F688" s="80" t="b">
        <v>0</v>
      </c>
      <c r="G688" s="80" t="b">
        <v>0</v>
      </c>
    </row>
    <row r="689" spans="1:7" ht="15">
      <c r="A689" s="114" t="s">
        <v>2216</v>
      </c>
      <c r="B689" s="80">
        <v>2</v>
      </c>
      <c r="C689" s="118">
        <v>0.0007572109070576852</v>
      </c>
      <c r="D689" s="80" t="s">
        <v>2459</v>
      </c>
      <c r="E689" s="80" t="b">
        <v>0</v>
      </c>
      <c r="F689" s="80" t="b">
        <v>0</v>
      </c>
      <c r="G689" s="80" t="b">
        <v>0</v>
      </c>
    </row>
    <row r="690" spans="1:7" ht="15">
      <c r="A690" s="114" t="s">
        <v>2217</v>
      </c>
      <c r="B690" s="80">
        <v>2</v>
      </c>
      <c r="C690" s="118">
        <v>0.0008578561747487521</v>
      </c>
      <c r="D690" s="80" t="s">
        <v>2459</v>
      </c>
      <c r="E690" s="80" t="b">
        <v>0</v>
      </c>
      <c r="F690" s="80" t="b">
        <v>0</v>
      </c>
      <c r="G690" s="80" t="b">
        <v>0</v>
      </c>
    </row>
    <row r="691" spans="1:7" ht="15">
      <c r="A691" s="114" t="s">
        <v>2218</v>
      </c>
      <c r="B691" s="80">
        <v>2</v>
      </c>
      <c r="C691" s="118">
        <v>0.0007572109070576852</v>
      </c>
      <c r="D691" s="80" t="s">
        <v>2459</v>
      </c>
      <c r="E691" s="80" t="b">
        <v>0</v>
      </c>
      <c r="F691" s="80" t="b">
        <v>0</v>
      </c>
      <c r="G691" s="80" t="b">
        <v>0</v>
      </c>
    </row>
    <row r="692" spans="1:7" ht="15">
      <c r="A692" s="114" t="s">
        <v>2219</v>
      </c>
      <c r="B692" s="80">
        <v>2</v>
      </c>
      <c r="C692" s="118">
        <v>0.0007572109070576852</v>
      </c>
      <c r="D692" s="80" t="s">
        <v>2459</v>
      </c>
      <c r="E692" s="80" t="b">
        <v>0</v>
      </c>
      <c r="F692" s="80" t="b">
        <v>0</v>
      </c>
      <c r="G692" s="80" t="b">
        <v>0</v>
      </c>
    </row>
    <row r="693" spans="1:7" ht="15">
      <c r="A693" s="114" t="s">
        <v>2220</v>
      </c>
      <c r="B693" s="80">
        <v>2</v>
      </c>
      <c r="C693" s="118">
        <v>0.0007572109070576852</v>
      </c>
      <c r="D693" s="80" t="s">
        <v>2459</v>
      </c>
      <c r="E693" s="80" t="b">
        <v>0</v>
      </c>
      <c r="F693" s="80" t="b">
        <v>0</v>
      </c>
      <c r="G693" s="80" t="b">
        <v>0</v>
      </c>
    </row>
    <row r="694" spans="1:7" ht="15">
      <c r="A694" s="114" t="s">
        <v>2221</v>
      </c>
      <c r="B694" s="80">
        <v>2</v>
      </c>
      <c r="C694" s="118">
        <v>0.0007572109070576852</v>
      </c>
      <c r="D694" s="80" t="s">
        <v>2459</v>
      </c>
      <c r="E694" s="80" t="b">
        <v>0</v>
      </c>
      <c r="F694" s="80" t="b">
        <v>0</v>
      </c>
      <c r="G694" s="80" t="b">
        <v>0</v>
      </c>
    </row>
    <row r="695" spans="1:7" ht="15">
      <c r="A695" s="114" t="s">
        <v>2222</v>
      </c>
      <c r="B695" s="80">
        <v>2</v>
      </c>
      <c r="C695" s="118">
        <v>0.0007572109070576852</v>
      </c>
      <c r="D695" s="80" t="s">
        <v>2459</v>
      </c>
      <c r="E695" s="80" t="b">
        <v>0</v>
      </c>
      <c r="F695" s="80" t="b">
        <v>1</v>
      </c>
      <c r="G695" s="80" t="b">
        <v>0</v>
      </c>
    </row>
    <row r="696" spans="1:7" ht="15">
      <c r="A696" s="114" t="s">
        <v>2223</v>
      </c>
      <c r="B696" s="80">
        <v>2</v>
      </c>
      <c r="C696" s="118">
        <v>0.0007572109070576852</v>
      </c>
      <c r="D696" s="80" t="s">
        <v>2459</v>
      </c>
      <c r="E696" s="80" t="b">
        <v>0</v>
      </c>
      <c r="F696" s="80" t="b">
        <v>0</v>
      </c>
      <c r="G696" s="80" t="b">
        <v>0</v>
      </c>
    </row>
    <row r="697" spans="1:7" ht="15">
      <c r="A697" s="114" t="s">
        <v>2224</v>
      </c>
      <c r="B697" s="80">
        <v>2</v>
      </c>
      <c r="C697" s="118">
        <v>0.0007572109070576852</v>
      </c>
      <c r="D697" s="80" t="s">
        <v>2459</v>
      </c>
      <c r="E697" s="80" t="b">
        <v>0</v>
      </c>
      <c r="F697" s="80" t="b">
        <v>0</v>
      </c>
      <c r="G697" s="80" t="b">
        <v>0</v>
      </c>
    </row>
    <row r="698" spans="1:7" ht="15">
      <c r="A698" s="114" t="s">
        <v>2225</v>
      </c>
      <c r="B698" s="80">
        <v>2</v>
      </c>
      <c r="C698" s="118">
        <v>0.0007572109070576852</v>
      </c>
      <c r="D698" s="80" t="s">
        <v>2459</v>
      </c>
      <c r="E698" s="80" t="b">
        <v>0</v>
      </c>
      <c r="F698" s="80" t="b">
        <v>0</v>
      </c>
      <c r="G698" s="80" t="b">
        <v>0</v>
      </c>
    </row>
    <row r="699" spans="1:7" ht="15">
      <c r="A699" s="114" t="s">
        <v>2226</v>
      </c>
      <c r="B699" s="80">
        <v>2</v>
      </c>
      <c r="C699" s="118">
        <v>0.0007572109070576852</v>
      </c>
      <c r="D699" s="80" t="s">
        <v>2459</v>
      </c>
      <c r="E699" s="80" t="b">
        <v>0</v>
      </c>
      <c r="F699" s="80" t="b">
        <v>0</v>
      </c>
      <c r="G699" s="80" t="b">
        <v>0</v>
      </c>
    </row>
    <row r="700" spans="1:7" ht="15">
      <c r="A700" s="114" t="s">
        <v>2227</v>
      </c>
      <c r="B700" s="80">
        <v>2</v>
      </c>
      <c r="C700" s="118">
        <v>0.0007572109070576852</v>
      </c>
      <c r="D700" s="80" t="s">
        <v>2459</v>
      </c>
      <c r="E700" s="80" t="b">
        <v>0</v>
      </c>
      <c r="F700" s="80" t="b">
        <v>1</v>
      </c>
      <c r="G700" s="80" t="b">
        <v>0</v>
      </c>
    </row>
    <row r="701" spans="1:7" ht="15">
      <c r="A701" s="114" t="s">
        <v>2228</v>
      </c>
      <c r="B701" s="80">
        <v>2</v>
      </c>
      <c r="C701" s="118">
        <v>0.0007572109070576852</v>
      </c>
      <c r="D701" s="80" t="s">
        <v>2459</v>
      </c>
      <c r="E701" s="80" t="b">
        <v>0</v>
      </c>
      <c r="F701" s="80" t="b">
        <v>0</v>
      </c>
      <c r="G701" s="80" t="b">
        <v>0</v>
      </c>
    </row>
    <row r="702" spans="1:7" ht="15">
      <c r="A702" s="114" t="s">
        <v>2229</v>
      </c>
      <c r="B702" s="80">
        <v>2</v>
      </c>
      <c r="C702" s="118">
        <v>0.0007572109070576852</v>
      </c>
      <c r="D702" s="80" t="s">
        <v>2459</v>
      </c>
      <c r="E702" s="80" t="b">
        <v>0</v>
      </c>
      <c r="F702" s="80" t="b">
        <v>1</v>
      </c>
      <c r="G702" s="80" t="b">
        <v>0</v>
      </c>
    </row>
    <row r="703" spans="1:7" ht="15">
      <c r="A703" s="114" t="s">
        <v>2230</v>
      </c>
      <c r="B703" s="80">
        <v>2</v>
      </c>
      <c r="C703" s="118">
        <v>0.0007572109070576852</v>
      </c>
      <c r="D703" s="80" t="s">
        <v>2459</v>
      </c>
      <c r="E703" s="80" t="b">
        <v>0</v>
      </c>
      <c r="F703" s="80" t="b">
        <v>0</v>
      </c>
      <c r="G703" s="80" t="b">
        <v>0</v>
      </c>
    </row>
    <row r="704" spans="1:7" ht="15">
      <c r="A704" s="114" t="s">
        <v>2231</v>
      </c>
      <c r="B704" s="80">
        <v>2</v>
      </c>
      <c r="C704" s="118">
        <v>0.0007572109070576852</v>
      </c>
      <c r="D704" s="80" t="s">
        <v>2459</v>
      </c>
      <c r="E704" s="80" t="b">
        <v>0</v>
      </c>
      <c r="F704" s="80" t="b">
        <v>0</v>
      </c>
      <c r="G704" s="80" t="b">
        <v>0</v>
      </c>
    </row>
    <row r="705" spans="1:7" ht="15">
      <c r="A705" s="114" t="s">
        <v>2232</v>
      </c>
      <c r="B705" s="80">
        <v>2</v>
      </c>
      <c r="C705" s="118">
        <v>0.0007572109070576852</v>
      </c>
      <c r="D705" s="80" t="s">
        <v>2459</v>
      </c>
      <c r="E705" s="80" t="b">
        <v>0</v>
      </c>
      <c r="F705" s="80" t="b">
        <v>1</v>
      </c>
      <c r="G705" s="80" t="b">
        <v>0</v>
      </c>
    </row>
    <row r="706" spans="1:7" ht="15">
      <c r="A706" s="114" t="s">
        <v>2233</v>
      </c>
      <c r="B706" s="80">
        <v>2</v>
      </c>
      <c r="C706" s="118">
        <v>0.0007572109070576852</v>
      </c>
      <c r="D706" s="80" t="s">
        <v>2459</v>
      </c>
      <c r="E706" s="80" t="b">
        <v>0</v>
      </c>
      <c r="F706" s="80" t="b">
        <v>1</v>
      </c>
      <c r="G706" s="80" t="b">
        <v>0</v>
      </c>
    </row>
    <row r="707" spans="1:7" ht="15">
      <c r="A707" s="114" t="s">
        <v>2234</v>
      </c>
      <c r="B707" s="80">
        <v>2</v>
      </c>
      <c r="C707" s="118">
        <v>0.0007572109070576852</v>
      </c>
      <c r="D707" s="80" t="s">
        <v>2459</v>
      </c>
      <c r="E707" s="80" t="b">
        <v>0</v>
      </c>
      <c r="F707" s="80" t="b">
        <v>0</v>
      </c>
      <c r="G707" s="80" t="b">
        <v>0</v>
      </c>
    </row>
    <row r="708" spans="1:7" ht="15">
      <c r="A708" s="114" t="s">
        <v>2235</v>
      </c>
      <c r="B708" s="80">
        <v>2</v>
      </c>
      <c r="C708" s="118">
        <v>0.0007572109070576852</v>
      </c>
      <c r="D708" s="80" t="s">
        <v>2459</v>
      </c>
      <c r="E708" s="80" t="b">
        <v>0</v>
      </c>
      <c r="F708" s="80" t="b">
        <v>0</v>
      </c>
      <c r="G708" s="80" t="b">
        <v>0</v>
      </c>
    </row>
    <row r="709" spans="1:7" ht="15">
      <c r="A709" s="114" t="s">
        <v>2236</v>
      </c>
      <c r="B709" s="80">
        <v>2</v>
      </c>
      <c r="C709" s="118">
        <v>0.0007572109070576852</v>
      </c>
      <c r="D709" s="80" t="s">
        <v>2459</v>
      </c>
      <c r="E709" s="80" t="b">
        <v>0</v>
      </c>
      <c r="F709" s="80" t="b">
        <v>0</v>
      </c>
      <c r="G709" s="80" t="b">
        <v>0</v>
      </c>
    </row>
    <row r="710" spans="1:7" ht="15">
      <c r="A710" s="114" t="s">
        <v>2237</v>
      </c>
      <c r="B710" s="80">
        <v>2</v>
      </c>
      <c r="C710" s="118">
        <v>0.0007572109070576852</v>
      </c>
      <c r="D710" s="80" t="s">
        <v>2459</v>
      </c>
      <c r="E710" s="80" t="b">
        <v>0</v>
      </c>
      <c r="F710" s="80" t="b">
        <v>0</v>
      </c>
      <c r="G710" s="80" t="b">
        <v>0</v>
      </c>
    </row>
    <row r="711" spans="1:7" ht="15">
      <c r="A711" s="114" t="s">
        <v>2238</v>
      </c>
      <c r="B711" s="80">
        <v>2</v>
      </c>
      <c r="C711" s="118">
        <v>0.0007572109070576852</v>
      </c>
      <c r="D711" s="80" t="s">
        <v>2459</v>
      </c>
      <c r="E711" s="80" t="b">
        <v>0</v>
      </c>
      <c r="F711" s="80" t="b">
        <v>0</v>
      </c>
      <c r="G711" s="80" t="b">
        <v>0</v>
      </c>
    </row>
    <row r="712" spans="1:7" ht="15">
      <c r="A712" s="114" t="s">
        <v>2239</v>
      </c>
      <c r="B712" s="80">
        <v>2</v>
      </c>
      <c r="C712" s="118">
        <v>0.0007572109070576852</v>
      </c>
      <c r="D712" s="80" t="s">
        <v>2459</v>
      </c>
      <c r="E712" s="80" t="b">
        <v>0</v>
      </c>
      <c r="F712" s="80" t="b">
        <v>0</v>
      </c>
      <c r="G712" s="80" t="b">
        <v>0</v>
      </c>
    </row>
    <row r="713" spans="1:7" ht="15">
      <c r="A713" s="114" t="s">
        <v>2240</v>
      </c>
      <c r="B713" s="80">
        <v>2</v>
      </c>
      <c r="C713" s="118">
        <v>0.0007572109070576852</v>
      </c>
      <c r="D713" s="80" t="s">
        <v>2459</v>
      </c>
      <c r="E713" s="80" t="b">
        <v>0</v>
      </c>
      <c r="F713" s="80" t="b">
        <v>0</v>
      </c>
      <c r="G713" s="80" t="b">
        <v>0</v>
      </c>
    </row>
    <row r="714" spans="1:7" ht="15">
      <c r="A714" s="114" t="s">
        <v>2241</v>
      </c>
      <c r="B714" s="80">
        <v>2</v>
      </c>
      <c r="C714" s="118">
        <v>0.0007572109070576852</v>
      </c>
      <c r="D714" s="80" t="s">
        <v>2459</v>
      </c>
      <c r="E714" s="80" t="b">
        <v>0</v>
      </c>
      <c r="F714" s="80" t="b">
        <v>0</v>
      </c>
      <c r="G714" s="80" t="b">
        <v>0</v>
      </c>
    </row>
    <row r="715" spans="1:7" ht="15">
      <c r="A715" s="114" t="s">
        <v>2242</v>
      </c>
      <c r="B715" s="80">
        <v>2</v>
      </c>
      <c r="C715" s="118">
        <v>0.0007572109070576852</v>
      </c>
      <c r="D715" s="80" t="s">
        <v>2459</v>
      </c>
      <c r="E715" s="80" t="b">
        <v>0</v>
      </c>
      <c r="F715" s="80" t="b">
        <v>0</v>
      </c>
      <c r="G715" s="80" t="b">
        <v>0</v>
      </c>
    </row>
    <row r="716" spans="1:7" ht="15">
      <c r="A716" s="114" t="s">
        <v>2243</v>
      </c>
      <c r="B716" s="80">
        <v>2</v>
      </c>
      <c r="C716" s="118">
        <v>0.0007572109070576852</v>
      </c>
      <c r="D716" s="80" t="s">
        <v>2459</v>
      </c>
      <c r="E716" s="80" t="b">
        <v>0</v>
      </c>
      <c r="F716" s="80" t="b">
        <v>0</v>
      </c>
      <c r="G716" s="80" t="b">
        <v>0</v>
      </c>
    </row>
    <row r="717" spans="1:7" ht="15">
      <c r="A717" s="114" t="s">
        <v>2244</v>
      </c>
      <c r="B717" s="80">
        <v>2</v>
      </c>
      <c r="C717" s="118">
        <v>0.0007572109070576852</v>
      </c>
      <c r="D717" s="80" t="s">
        <v>2459</v>
      </c>
      <c r="E717" s="80" t="b">
        <v>0</v>
      </c>
      <c r="F717" s="80" t="b">
        <v>0</v>
      </c>
      <c r="G717" s="80" t="b">
        <v>0</v>
      </c>
    </row>
    <row r="718" spans="1:7" ht="15">
      <c r="A718" s="114" t="s">
        <v>2245</v>
      </c>
      <c r="B718" s="80">
        <v>2</v>
      </c>
      <c r="C718" s="118">
        <v>0.0007572109070576852</v>
      </c>
      <c r="D718" s="80" t="s">
        <v>2459</v>
      </c>
      <c r="E718" s="80" t="b">
        <v>0</v>
      </c>
      <c r="F718" s="80" t="b">
        <v>0</v>
      </c>
      <c r="G718" s="80" t="b">
        <v>0</v>
      </c>
    </row>
    <row r="719" spans="1:7" ht="15">
      <c r="A719" s="114" t="s">
        <v>2246</v>
      </c>
      <c r="B719" s="80">
        <v>2</v>
      </c>
      <c r="C719" s="118">
        <v>0.0007572109070576852</v>
      </c>
      <c r="D719" s="80" t="s">
        <v>2459</v>
      </c>
      <c r="E719" s="80" t="b">
        <v>0</v>
      </c>
      <c r="F719" s="80" t="b">
        <v>0</v>
      </c>
      <c r="G719" s="80" t="b">
        <v>0</v>
      </c>
    </row>
    <row r="720" spans="1:7" ht="15">
      <c r="A720" s="114" t="s">
        <v>2247</v>
      </c>
      <c r="B720" s="80">
        <v>2</v>
      </c>
      <c r="C720" s="118">
        <v>0.0007572109070576852</v>
      </c>
      <c r="D720" s="80" t="s">
        <v>2459</v>
      </c>
      <c r="E720" s="80" t="b">
        <v>0</v>
      </c>
      <c r="F720" s="80" t="b">
        <v>0</v>
      </c>
      <c r="G720" s="80" t="b">
        <v>0</v>
      </c>
    </row>
    <row r="721" spans="1:7" ht="15">
      <c r="A721" s="114" t="s">
        <v>2248</v>
      </c>
      <c r="B721" s="80">
        <v>2</v>
      </c>
      <c r="C721" s="118">
        <v>0.0007572109070576852</v>
      </c>
      <c r="D721" s="80" t="s">
        <v>2459</v>
      </c>
      <c r="E721" s="80" t="b">
        <v>0</v>
      </c>
      <c r="F721" s="80" t="b">
        <v>0</v>
      </c>
      <c r="G721" s="80" t="b">
        <v>0</v>
      </c>
    </row>
    <row r="722" spans="1:7" ht="15">
      <c r="A722" s="114" t="s">
        <v>2249</v>
      </c>
      <c r="B722" s="80">
        <v>2</v>
      </c>
      <c r="C722" s="118">
        <v>0.0007572109070576852</v>
      </c>
      <c r="D722" s="80" t="s">
        <v>2459</v>
      </c>
      <c r="E722" s="80" t="b">
        <v>0</v>
      </c>
      <c r="F722" s="80" t="b">
        <v>0</v>
      </c>
      <c r="G722" s="80" t="b">
        <v>0</v>
      </c>
    </row>
    <row r="723" spans="1:7" ht="15">
      <c r="A723" s="114" t="s">
        <v>2250</v>
      </c>
      <c r="B723" s="80">
        <v>2</v>
      </c>
      <c r="C723" s="118">
        <v>0.0008578561747487521</v>
      </c>
      <c r="D723" s="80" t="s">
        <v>2459</v>
      </c>
      <c r="E723" s="80" t="b">
        <v>0</v>
      </c>
      <c r="F723" s="80" t="b">
        <v>0</v>
      </c>
      <c r="G723" s="80" t="b">
        <v>0</v>
      </c>
    </row>
    <row r="724" spans="1:7" ht="15">
      <c r="A724" s="114" t="s">
        <v>2251</v>
      </c>
      <c r="B724" s="80">
        <v>2</v>
      </c>
      <c r="C724" s="118">
        <v>0.0007572109070576852</v>
      </c>
      <c r="D724" s="80" t="s">
        <v>2459</v>
      </c>
      <c r="E724" s="80" t="b">
        <v>0</v>
      </c>
      <c r="F724" s="80" t="b">
        <v>0</v>
      </c>
      <c r="G724" s="80" t="b">
        <v>0</v>
      </c>
    </row>
    <row r="725" spans="1:7" ht="15">
      <c r="A725" s="114" t="s">
        <v>2252</v>
      </c>
      <c r="B725" s="80">
        <v>2</v>
      </c>
      <c r="C725" s="118">
        <v>0.0007572109070576852</v>
      </c>
      <c r="D725" s="80" t="s">
        <v>2459</v>
      </c>
      <c r="E725" s="80" t="b">
        <v>0</v>
      </c>
      <c r="F725" s="80" t="b">
        <v>0</v>
      </c>
      <c r="G725" s="80" t="b">
        <v>0</v>
      </c>
    </row>
    <row r="726" spans="1:7" ht="15">
      <c r="A726" s="114" t="s">
        <v>2253</v>
      </c>
      <c r="B726" s="80">
        <v>2</v>
      </c>
      <c r="C726" s="118">
        <v>0.0007572109070576852</v>
      </c>
      <c r="D726" s="80" t="s">
        <v>2459</v>
      </c>
      <c r="E726" s="80" t="b">
        <v>1</v>
      </c>
      <c r="F726" s="80" t="b">
        <v>0</v>
      </c>
      <c r="G726" s="80" t="b">
        <v>0</v>
      </c>
    </row>
    <row r="727" spans="1:7" ht="15">
      <c r="A727" s="114" t="s">
        <v>2254</v>
      </c>
      <c r="B727" s="80">
        <v>2</v>
      </c>
      <c r="C727" s="118">
        <v>0.0007572109070576852</v>
      </c>
      <c r="D727" s="80" t="s">
        <v>2459</v>
      </c>
      <c r="E727" s="80" t="b">
        <v>0</v>
      </c>
      <c r="F727" s="80" t="b">
        <v>0</v>
      </c>
      <c r="G727" s="80" t="b">
        <v>0</v>
      </c>
    </row>
    <row r="728" spans="1:7" ht="15">
      <c r="A728" s="114" t="s">
        <v>2255</v>
      </c>
      <c r="B728" s="80">
        <v>2</v>
      </c>
      <c r="C728" s="118">
        <v>0.0007572109070576852</v>
      </c>
      <c r="D728" s="80" t="s">
        <v>2459</v>
      </c>
      <c r="E728" s="80" t="b">
        <v>0</v>
      </c>
      <c r="F728" s="80" t="b">
        <v>1</v>
      </c>
      <c r="G728" s="80" t="b">
        <v>0</v>
      </c>
    </row>
    <row r="729" spans="1:7" ht="15">
      <c r="A729" s="114" t="s">
        <v>2256</v>
      </c>
      <c r="B729" s="80">
        <v>2</v>
      </c>
      <c r="C729" s="118">
        <v>0.0007572109070576852</v>
      </c>
      <c r="D729" s="80" t="s">
        <v>2459</v>
      </c>
      <c r="E729" s="80" t="b">
        <v>0</v>
      </c>
      <c r="F729" s="80" t="b">
        <v>0</v>
      </c>
      <c r="G729" s="80" t="b">
        <v>0</v>
      </c>
    </row>
    <row r="730" spans="1:7" ht="15">
      <c r="A730" s="114" t="s">
        <v>2257</v>
      </c>
      <c r="B730" s="80">
        <v>2</v>
      </c>
      <c r="C730" s="118">
        <v>0.0007572109070576852</v>
      </c>
      <c r="D730" s="80" t="s">
        <v>2459</v>
      </c>
      <c r="E730" s="80" t="b">
        <v>0</v>
      </c>
      <c r="F730" s="80" t="b">
        <v>0</v>
      </c>
      <c r="G730" s="80" t="b">
        <v>0</v>
      </c>
    </row>
    <row r="731" spans="1:7" ht="15">
      <c r="A731" s="114" t="s">
        <v>2258</v>
      </c>
      <c r="B731" s="80">
        <v>2</v>
      </c>
      <c r="C731" s="118">
        <v>0.0008578561747487521</v>
      </c>
      <c r="D731" s="80" t="s">
        <v>2459</v>
      </c>
      <c r="E731" s="80" t="b">
        <v>0</v>
      </c>
      <c r="F731" s="80" t="b">
        <v>0</v>
      </c>
      <c r="G731" s="80" t="b">
        <v>0</v>
      </c>
    </row>
    <row r="732" spans="1:7" ht="15">
      <c r="A732" s="114" t="s">
        <v>2259</v>
      </c>
      <c r="B732" s="80">
        <v>2</v>
      </c>
      <c r="C732" s="118">
        <v>0.0007572109070576852</v>
      </c>
      <c r="D732" s="80" t="s">
        <v>2459</v>
      </c>
      <c r="E732" s="80" t="b">
        <v>0</v>
      </c>
      <c r="F732" s="80" t="b">
        <v>0</v>
      </c>
      <c r="G732" s="80" t="b">
        <v>0</v>
      </c>
    </row>
    <row r="733" spans="1:7" ht="15">
      <c r="A733" s="114" t="s">
        <v>2260</v>
      </c>
      <c r="B733" s="80">
        <v>2</v>
      </c>
      <c r="C733" s="118">
        <v>0.0007572109070576852</v>
      </c>
      <c r="D733" s="80" t="s">
        <v>2459</v>
      </c>
      <c r="E733" s="80" t="b">
        <v>0</v>
      </c>
      <c r="F733" s="80" t="b">
        <v>0</v>
      </c>
      <c r="G733" s="80" t="b">
        <v>0</v>
      </c>
    </row>
    <row r="734" spans="1:7" ht="15">
      <c r="A734" s="114" t="s">
        <v>2261</v>
      </c>
      <c r="B734" s="80">
        <v>2</v>
      </c>
      <c r="C734" s="118">
        <v>0.0007572109070576852</v>
      </c>
      <c r="D734" s="80" t="s">
        <v>2459</v>
      </c>
      <c r="E734" s="80" t="b">
        <v>0</v>
      </c>
      <c r="F734" s="80" t="b">
        <v>0</v>
      </c>
      <c r="G734" s="80" t="b">
        <v>0</v>
      </c>
    </row>
    <row r="735" spans="1:7" ht="15">
      <c r="A735" s="114" t="s">
        <v>2262</v>
      </c>
      <c r="B735" s="80">
        <v>2</v>
      </c>
      <c r="C735" s="118">
        <v>0.0007572109070576852</v>
      </c>
      <c r="D735" s="80" t="s">
        <v>2459</v>
      </c>
      <c r="E735" s="80" t="b">
        <v>0</v>
      </c>
      <c r="F735" s="80" t="b">
        <v>0</v>
      </c>
      <c r="G735" s="80" t="b">
        <v>0</v>
      </c>
    </row>
    <row r="736" spans="1:7" ht="15">
      <c r="A736" s="114" t="s">
        <v>2263</v>
      </c>
      <c r="B736" s="80">
        <v>2</v>
      </c>
      <c r="C736" s="118">
        <v>0.0007572109070576852</v>
      </c>
      <c r="D736" s="80" t="s">
        <v>2459</v>
      </c>
      <c r="E736" s="80" t="b">
        <v>0</v>
      </c>
      <c r="F736" s="80" t="b">
        <v>0</v>
      </c>
      <c r="G736" s="80" t="b">
        <v>0</v>
      </c>
    </row>
    <row r="737" spans="1:7" ht="15">
      <c r="A737" s="114" t="s">
        <v>2264</v>
      </c>
      <c r="B737" s="80">
        <v>2</v>
      </c>
      <c r="C737" s="118">
        <v>0.0007572109070576852</v>
      </c>
      <c r="D737" s="80" t="s">
        <v>2459</v>
      </c>
      <c r="E737" s="80" t="b">
        <v>0</v>
      </c>
      <c r="F737" s="80" t="b">
        <v>0</v>
      </c>
      <c r="G737" s="80" t="b">
        <v>0</v>
      </c>
    </row>
    <row r="738" spans="1:7" ht="15">
      <c r="A738" s="114" t="s">
        <v>2265</v>
      </c>
      <c r="B738" s="80">
        <v>2</v>
      </c>
      <c r="C738" s="118">
        <v>0.0007572109070576852</v>
      </c>
      <c r="D738" s="80" t="s">
        <v>2459</v>
      </c>
      <c r="E738" s="80" t="b">
        <v>0</v>
      </c>
      <c r="F738" s="80" t="b">
        <v>0</v>
      </c>
      <c r="G738" s="80" t="b">
        <v>0</v>
      </c>
    </row>
    <row r="739" spans="1:7" ht="15">
      <c r="A739" s="114" t="s">
        <v>2266</v>
      </c>
      <c r="B739" s="80">
        <v>2</v>
      </c>
      <c r="C739" s="118">
        <v>0.0007572109070576852</v>
      </c>
      <c r="D739" s="80" t="s">
        <v>2459</v>
      </c>
      <c r="E739" s="80" t="b">
        <v>0</v>
      </c>
      <c r="F739" s="80" t="b">
        <v>0</v>
      </c>
      <c r="G739" s="80" t="b">
        <v>0</v>
      </c>
    </row>
    <row r="740" spans="1:7" ht="15">
      <c r="A740" s="114" t="s">
        <v>2267</v>
      </c>
      <c r="B740" s="80">
        <v>2</v>
      </c>
      <c r="C740" s="118">
        <v>0.0008578561747487521</v>
      </c>
      <c r="D740" s="80" t="s">
        <v>2459</v>
      </c>
      <c r="E740" s="80" t="b">
        <v>0</v>
      </c>
      <c r="F740" s="80" t="b">
        <v>0</v>
      </c>
      <c r="G740" s="80" t="b">
        <v>0</v>
      </c>
    </row>
    <row r="741" spans="1:7" ht="15">
      <c r="A741" s="114" t="s">
        <v>2268</v>
      </c>
      <c r="B741" s="80">
        <v>2</v>
      </c>
      <c r="C741" s="118">
        <v>0.0007572109070576852</v>
      </c>
      <c r="D741" s="80" t="s">
        <v>2459</v>
      </c>
      <c r="E741" s="80" t="b">
        <v>1</v>
      </c>
      <c r="F741" s="80" t="b">
        <v>0</v>
      </c>
      <c r="G741" s="80" t="b">
        <v>0</v>
      </c>
    </row>
    <row r="742" spans="1:7" ht="15">
      <c r="A742" s="114" t="s">
        <v>2269</v>
      </c>
      <c r="B742" s="80">
        <v>2</v>
      </c>
      <c r="C742" s="118">
        <v>0.0007572109070576852</v>
      </c>
      <c r="D742" s="80" t="s">
        <v>2459</v>
      </c>
      <c r="E742" s="80" t="b">
        <v>0</v>
      </c>
      <c r="F742" s="80" t="b">
        <v>0</v>
      </c>
      <c r="G742" s="80" t="b">
        <v>0</v>
      </c>
    </row>
    <row r="743" spans="1:7" ht="15">
      <c r="A743" s="114" t="s">
        <v>2270</v>
      </c>
      <c r="B743" s="80">
        <v>2</v>
      </c>
      <c r="C743" s="118">
        <v>0.0007572109070576852</v>
      </c>
      <c r="D743" s="80" t="s">
        <v>2459</v>
      </c>
      <c r="E743" s="80" t="b">
        <v>0</v>
      </c>
      <c r="F743" s="80" t="b">
        <v>0</v>
      </c>
      <c r="G743" s="80" t="b">
        <v>0</v>
      </c>
    </row>
    <row r="744" spans="1:7" ht="15">
      <c r="A744" s="114" t="s">
        <v>2271</v>
      </c>
      <c r="B744" s="80">
        <v>2</v>
      </c>
      <c r="C744" s="118">
        <v>0.0007572109070576852</v>
      </c>
      <c r="D744" s="80" t="s">
        <v>2459</v>
      </c>
      <c r="E744" s="80" t="b">
        <v>0</v>
      </c>
      <c r="F744" s="80" t="b">
        <v>0</v>
      </c>
      <c r="G744" s="80" t="b">
        <v>0</v>
      </c>
    </row>
    <row r="745" spans="1:7" ht="15">
      <c r="A745" s="114" t="s">
        <v>2272</v>
      </c>
      <c r="B745" s="80">
        <v>2</v>
      </c>
      <c r="C745" s="118">
        <v>0.0007572109070576852</v>
      </c>
      <c r="D745" s="80" t="s">
        <v>2459</v>
      </c>
      <c r="E745" s="80" t="b">
        <v>0</v>
      </c>
      <c r="F745" s="80" t="b">
        <v>0</v>
      </c>
      <c r="G745" s="80" t="b">
        <v>0</v>
      </c>
    </row>
    <row r="746" spans="1:7" ht="15">
      <c r="A746" s="114" t="s">
        <v>2273</v>
      </c>
      <c r="B746" s="80">
        <v>2</v>
      </c>
      <c r="C746" s="118">
        <v>0.0007572109070576852</v>
      </c>
      <c r="D746" s="80" t="s">
        <v>2459</v>
      </c>
      <c r="E746" s="80" t="b">
        <v>0</v>
      </c>
      <c r="F746" s="80" t="b">
        <v>0</v>
      </c>
      <c r="G746" s="80" t="b">
        <v>0</v>
      </c>
    </row>
    <row r="747" spans="1:7" ht="15">
      <c r="A747" s="114" t="s">
        <v>2274</v>
      </c>
      <c r="B747" s="80">
        <v>2</v>
      </c>
      <c r="C747" s="118">
        <v>0.0007572109070576852</v>
      </c>
      <c r="D747" s="80" t="s">
        <v>2459</v>
      </c>
      <c r="E747" s="80" t="b">
        <v>1</v>
      </c>
      <c r="F747" s="80" t="b">
        <v>0</v>
      </c>
      <c r="G747" s="80" t="b">
        <v>0</v>
      </c>
    </row>
    <row r="748" spans="1:7" ht="15">
      <c r="A748" s="114" t="s">
        <v>2275</v>
      </c>
      <c r="B748" s="80">
        <v>2</v>
      </c>
      <c r="C748" s="118">
        <v>0.0007572109070576852</v>
      </c>
      <c r="D748" s="80" t="s">
        <v>2459</v>
      </c>
      <c r="E748" s="80" t="b">
        <v>0</v>
      </c>
      <c r="F748" s="80" t="b">
        <v>0</v>
      </c>
      <c r="G748" s="80" t="b">
        <v>0</v>
      </c>
    </row>
    <row r="749" spans="1:7" ht="15">
      <c r="A749" s="114" t="s">
        <v>2276</v>
      </c>
      <c r="B749" s="80">
        <v>2</v>
      </c>
      <c r="C749" s="118">
        <v>0.0007572109070576852</v>
      </c>
      <c r="D749" s="80" t="s">
        <v>2459</v>
      </c>
      <c r="E749" s="80" t="b">
        <v>0</v>
      </c>
      <c r="F749" s="80" t="b">
        <v>0</v>
      </c>
      <c r="G749" s="80" t="b">
        <v>0</v>
      </c>
    </row>
    <row r="750" spans="1:7" ht="15">
      <c r="A750" s="114" t="s">
        <v>2277</v>
      </c>
      <c r="B750" s="80">
        <v>2</v>
      </c>
      <c r="C750" s="118">
        <v>0.0007572109070576852</v>
      </c>
      <c r="D750" s="80" t="s">
        <v>2459</v>
      </c>
      <c r="E750" s="80" t="b">
        <v>0</v>
      </c>
      <c r="F750" s="80" t="b">
        <v>0</v>
      </c>
      <c r="G750" s="80" t="b">
        <v>0</v>
      </c>
    </row>
    <row r="751" spans="1:7" ht="15">
      <c r="A751" s="114" t="s">
        <v>2278</v>
      </c>
      <c r="B751" s="80">
        <v>2</v>
      </c>
      <c r="C751" s="118">
        <v>0.0007572109070576852</v>
      </c>
      <c r="D751" s="80" t="s">
        <v>2459</v>
      </c>
      <c r="E751" s="80" t="b">
        <v>0</v>
      </c>
      <c r="F751" s="80" t="b">
        <v>0</v>
      </c>
      <c r="G751" s="80" t="b">
        <v>0</v>
      </c>
    </row>
    <row r="752" spans="1:7" ht="15">
      <c r="A752" s="114" t="s">
        <v>2279</v>
      </c>
      <c r="B752" s="80">
        <v>2</v>
      </c>
      <c r="C752" s="118">
        <v>0.0007572109070576852</v>
      </c>
      <c r="D752" s="80" t="s">
        <v>2459</v>
      </c>
      <c r="E752" s="80" t="b">
        <v>0</v>
      </c>
      <c r="F752" s="80" t="b">
        <v>0</v>
      </c>
      <c r="G752" s="80" t="b">
        <v>0</v>
      </c>
    </row>
    <row r="753" spans="1:7" ht="15">
      <c r="A753" s="114" t="s">
        <v>2280</v>
      </c>
      <c r="B753" s="80">
        <v>2</v>
      </c>
      <c r="C753" s="118">
        <v>0.0007572109070576852</v>
      </c>
      <c r="D753" s="80" t="s">
        <v>2459</v>
      </c>
      <c r="E753" s="80" t="b">
        <v>0</v>
      </c>
      <c r="F753" s="80" t="b">
        <v>0</v>
      </c>
      <c r="G753" s="80" t="b">
        <v>0</v>
      </c>
    </row>
    <row r="754" spans="1:7" ht="15">
      <c r="A754" s="114" t="s">
        <v>2281</v>
      </c>
      <c r="B754" s="80">
        <v>2</v>
      </c>
      <c r="C754" s="118">
        <v>0.0007572109070576852</v>
      </c>
      <c r="D754" s="80" t="s">
        <v>2459</v>
      </c>
      <c r="E754" s="80" t="b">
        <v>0</v>
      </c>
      <c r="F754" s="80" t="b">
        <v>0</v>
      </c>
      <c r="G754" s="80" t="b">
        <v>0</v>
      </c>
    </row>
    <row r="755" spans="1:7" ht="15">
      <c r="A755" s="114" t="s">
        <v>2282</v>
      </c>
      <c r="B755" s="80">
        <v>2</v>
      </c>
      <c r="C755" s="118">
        <v>0.0007572109070576852</v>
      </c>
      <c r="D755" s="80" t="s">
        <v>2459</v>
      </c>
      <c r="E755" s="80" t="b">
        <v>0</v>
      </c>
      <c r="F755" s="80" t="b">
        <v>0</v>
      </c>
      <c r="G755" s="80" t="b">
        <v>0</v>
      </c>
    </row>
    <row r="756" spans="1:7" ht="15">
      <c r="A756" s="114" t="s">
        <v>2283</v>
      </c>
      <c r="B756" s="80">
        <v>2</v>
      </c>
      <c r="C756" s="118">
        <v>0.0007572109070576852</v>
      </c>
      <c r="D756" s="80" t="s">
        <v>2459</v>
      </c>
      <c r="E756" s="80" t="b">
        <v>0</v>
      </c>
      <c r="F756" s="80" t="b">
        <v>0</v>
      </c>
      <c r="G756" s="80" t="b">
        <v>0</v>
      </c>
    </row>
    <row r="757" spans="1:7" ht="15">
      <c r="A757" s="114" t="s">
        <v>2284</v>
      </c>
      <c r="B757" s="80">
        <v>2</v>
      </c>
      <c r="C757" s="118">
        <v>0.0007572109070576852</v>
      </c>
      <c r="D757" s="80" t="s">
        <v>2459</v>
      </c>
      <c r="E757" s="80" t="b">
        <v>0</v>
      </c>
      <c r="F757" s="80" t="b">
        <v>0</v>
      </c>
      <c r="G757" s="80" t="b">
        <v>0</v>
      </c>
    </row>
    <row r="758" spans="1:7" ht="15">
      <c r="A758" s="114" t="s">
        <v>2285</v>
      </c>
      <c r="B758" s="80">
        <v>2</v>
      </c>
      <c r="C758" s="118">
        <v>0.0007572109070576852</v>
      </c>
      <c r="D758" s="80" t="s">
        <v>2459</v>
      </c>
      <c r="E758" s="80" t="b">
        <v>1</v>
      </c>
      <c r="F758" s="80" t="b">
        <v>0</v>
      </c>
      <c r="G758" s="80" t="b">
        <v>0</v>
      </c>
    </row>
    <row r="759" spans="1:7" ht="15">
      <c r="A759" s="114" t="s">
        <v>2286</v>
      </c>
      <c r="B759" s="80">
        <v>2</v>
      </c>
      <c r="C759" s="118">
        <v>0.0007572109070576852</v>
      </c>
      <c r="D759" s="80" t="s">
        <v>2459</v>
      </c>
      <c r="E759" s="80" t="b">
        <v>0</v>
      </c>
      <c r="F759" s="80" t="b">
        <v>0</v>
      </c>
      <c r="G759" s="80" t="b">
        <v>0</v>
      </c>
    </row>
    <row r="760" spans="1:7" ht="15">
      <c r="A760" s="114" t="s">
        <v>2287</v>
      </c>
      <c r="B760" s="80">
        <v>2</v>
      </c>
      <c r="C760" s="118">
        <v>0.0007572109070576852</v>
      </c>
      <c r="D760" s="80" t="s">
        <v>2459</v>
      </c>
      <c r="E760" s="80" t="b">
        <v>0</v>
      </c>
      <c r="F760" s="80" t="b">
        <v>1</v>
      </c>
      <c r="G760" s="80" t="b">
        <v>0</v>
      </c>
    </row>
    <row r="761" spans="1:7" ht="15">
      <c r="A761" s="114" t="s">
        <v>2288</v>
      </c>
      <c r="B761" s="80">
        <v>2</v>
      </c>
      <c r="C761" s="118">
        <v>0.0007572109070576852</v>
      </c>
      <c r="D761" s="80" t="s">
        <v>2459</v>
      </c>
      <c r="E761" s="80" t="b">
        <v>0</v>
      </c>
      <c r="F761" s="80" t="b">
        <v>0</v>
      </c>
      <c r="G761" s="80" t="b">
        <v>0</v>
      </c>
    </row>
    <row r="762" spans="1:7" ht="15">
      <c r="A762" s="114" t="s">
        <v>2289</v>
      </c>
      <c r="B762" s="80">
        <v>2</v>
      </c>
      <c r="C762" s="118">
        <v>0.0007572109070576852</v>
      </c>
      <c r="D762" s="80" t="s">
        <v>2459</v>
      </c>
      <c r="E762" s="80" t="b">
        <v>0</v>
      </c>
      <c r="F762" s="80" t="b">
        <v>0</v>
      </c>
      <c r="G762" s="80" t="b">
        <v>0</v>
      </c>
    </row>
    <row r="763" spans="1:7" ht="15">
      <c r="A763" s="114" t="s">
        <v>2290</v>
      </c>
      <c r="B763" s="80">
        <v>2</v>
      </c>
      <c r="C763" s="118">
        <v>0.0008578561747487521</v>
      </c>
      <c r="D763" s="80" t="s">
        <v>2459</v>
      </c>
      <c r="E763" s="80" t="b">
        <v>0</v>
      </c>
      <c r="F763" s="80" t="b">
        <v>0</v>
      </c>
      <c r="G763" s="80" t="b">
        <v>0</v>
      </c>
    </row>
    <row r="764" spans="1:7" ht="15">
      <c r="A764" s="114" t="s">
        <v>2291</v>
      </c>
      <c r="B764" s="80">
        <v>2</v>
      </c>
      <c r="C764" s="118">
        <v>0.0007572109070576852</v>
      </c>
      <c r="D764" s="80" t="s">
        <v>2459</v>
      </c>
      <c r="E764" s="80" t="b">
        <v>0</v>
      </c>
      <c r="F764" s="80" t="b">
        <v>0</v>
      </c>
      <c r="G764" s="80" t="b">
        <v>0</v>
      </c>
    </row>
    <row r="765" spans="1:7" ht="15">
      <c r="A765" s="114" t="s">
        <v>2292</v>
      </c>
      <c r="B765" s="80">
        <v>2</v>
      </c>
      <c r="C765" s="118">
        <v>0.0007572109070576852</v>
      </c>
      <c r="D765" s="80" t="s">
        <v>2459</v>
      </c>
      <c r="E765" s="80" t="b">
        <v>0</v>
      </c>
      <c r="F765" s="80" t="b">
        <v>0</v>
      </c>
      <c r="G765" s="80" t="b">
        <v>0</v>
      </c>
    </row>
    <row r="766" spans="1:7" ht="15">
      <c r="A766" s="114" t="s">
        <v>2293</v>
      </c>
      <c r="B766" s="80">
        <v>2</v>
      </c>
      <c r="C766" s="118">
        <v>0.0007572109070576852</v>
      </c>
      <c r="D766" s="80" t="s">
        <v>2459</v>
      </c>
      <c r="E766" s="80" t="b">
        <v>0</v>
      </c>
      <c r="F766" s="80" t="b">
        <v>0</v>
      </c>
      <c r="G766" s="80" t="b">
        <v>0</v>
      </c>
    </row>
    <row r="767" spans="1:7" ht="15">
      <c r="A767" s="114" t="s">
        <v>2294</v>
      </c>
      <c r="B767" s="80">
        <v>2</v>
      </c>
      <c r="C767" s="118">
        <v>0.0007572109070576852</v>
      </c>
      <c r="D767" s="80" t="s">
        <v>2459</v>
      </c>
      <c r="E767" s="80" t="b">
        <v>0</v>
      </c>
      <c r="F767" s="80" t="b">
        <v>0</v>
      </c>
      <c r="G767" s="80" t="b">
        <v>0</v>
      </c>
    </row>
    <row r="768" spans="1:7" ht="15">
      <c r="A768" s="114" t="s">
        <v>2295</v>
      </c>
      <c r="B768" s="80">
        <v>2</v>
      </c>
      <c r="C768" s="118">
        <v>0.0007572109070576852</v>
      </c>
      <c r="D768" s="80" t="s">
        <v>2459</v>
      </c>
      <c r="E768" s="80" t="b">
        <v>0</v>
      </c>
      <c r="F768" s="80" t="b">
        <v>0</v>
      </c>
      <c r="G768" s="80" t="b">
        <v>0</v>
      </c>
    </row>
    <row r="769" spans="1:7" ht="15">
      <c r="A769" s="114" t="s">
        <v>2296</v>
      </c>
      <c r="B769" s="80">
        <v>2</v>
      </c>
      <c r="C769" s="118">
        <v>0.0008578561747487521</v>
      </c>
      <c r="D769" s="80" t="s">
        <v>2459</v>
      </c>
      <c r="E769" s="80" t="b">
        <v>1</v>
      </c>
      <c r="F769" s="80" t="b">
        <v>0</v>
      </c>
      <c r="G769" s="80" t="b">
        <v>0</v>
      </c>
    </row>
    <row r="770" spans="1:7" ht="15">
      <c r="A770" s="114" t="s">
        <v>2297</v>
      </c>
      <c r="B770" s="80">
        <v>2</v>
      </c>
      <c r="C770" s="118">
        <v>0.0007572109070576852</v>
      </c>
      <c r="D770" s="80" t="s">
        <v>2459</v>
      </c>
      <c r="E770" s="80" t="b">
        <v>0</v>
      </c>
      <c r="F770" s="80" t="b">
        <v>0</v>
      </c>
      <c r="G770" s="80" t="b">
        <v>0</v>
      </c>
    </row>
    <row r="771" spans="1:7" ht="15">
      <c r="A771" s="114" t="s">
        <v>2298</v>
      </c>
      <c r="B771" s="80">
        <v>2</v>
      </c>
      <c r="C771" s="118">
        <v>0.0007572109070576852</v>
      </c>
      <c r="D771" s="80" t="s">
        <v>2459</v>
      </c>
      <c r="E771" s="80" t="b">
        <v>0</v>
      </c>
      <c r="F771" s="80" t="b">
        <v>1</v>
      </c>
      <c r="G771" s="80" t="b">
        <v>0</v>
      </c>
    </row>
    <row r="772" spans="1:7" ht="15">
      <c r="A772" s="114" t="s">
        <v>2299</v>
      </c>
      <c r="B772" s="80">
        <v>2</v>
      </c>
      <c r="C772" s="118">
        <v>0.0007572109070576852</v>
      </c>
      <c r="D772" s="80" t="s">
        <v>2459</v>
      </c>
      <c r="E772" s="80" t="b">
        <v>1</v>
      </c>
      <c r="F772" s="80" t="b">
        <v>0</v>
      </c>
      <c r="G772" s="80" t="b">
        <v>0</v>
      </c>
    </row>
    <row r="773" spans="1:7" ht="15">
      <c r="A773" s="114" t="s">
        <v>2300</v>
      </c>
      <c r="B773" s="80">
        <v>2</v>
      </c>
      <c r="C773" s="118">
        <v>0.0007572109070576852</v>
      </c>
      <c r="D773" s="80" t="s">
        <v>2459</v>
      </c>
      <c r="E773" s="80" t="b">
        <v>0</v>
      </c>
      <c r="F773" s="80" t="b">
        <v>0</v>
      </c>
      <c r="G773" s="80" t="b">
        <v>0</v>
      </c>
    </row>
    <row r="774" spans="1:7" ht="15">
      <c r="A774" s="114" t="s">
        <v>2301</v>
      </c>
      <c r="B774" s="80">
        <v>2</v>
      </c>
      <c r="C774" s="118">
        <v>0.0008578561747487521</v>
      </c>
      <c r="D774" s="80" t="s">
        <v>2459</v>
      </c>
      <c r="E774" s="80" t="b">
        <v>0</v>
      </c>
      <c r="F774" s="80" t="b">
        <v>0</v>
      </c>
      <c r="G774" s="80" t="b">
        <v>0</v>
      </c>
    </row>
    <row r="775" spans="1:7" ht="15">
      <c r="A775" s="114" t="s">
        <v>2302</v>
      </c>
      <c r="B775" s="80">
        <v>2</v>
      </c>
      <c r="C775" s="118">
        <v>0.0007572109070576852</v>
      </c>
      <c r="D775" s="80" t="s">
        <v>2459</v>
      </c>
      <c r="E775" s="80" t="b">
        <v>0</v>
      </c>
      <c r="F775" s="80" t="b">
        <v>0</v>
      </c>
      <c r="G775" s="80" t="b">
        <v>0</v>
      </c>
    </row>
    <row r="776" spans="1:7" ht="15">
      <c r="A776" s="114" t="s">
        <v>2303</v>
      </c>
      <c r="B776" s="80">
        <v>2</v>
      </c>
      <c r="C776" s="118">
        <v>0.0007572109070576852</v>
      </c>
      <c r="D776" s="80" t="s">
        <v>2459</v>
      </c>
      <c r="E776" s="80" t="b">
        <v>0</v>
      </c>
      <c r="F776" s="80" t="b">
        <v>0</v>
      </c>
      <c r="G776" s="80" t="b">
        <v>0</v>
      </c>
    </row>
    <row r="777" spans="1:7" ht="15">
      <c r="A777" s="114" t="s">
        <v>2304</v>
      </c>
      <c r="B777" s="80">
        <v>2</v>
      </c>
      <c r="C777" s="118">
        <v>0.0007572109070576852</v>
      </c>
      <c r="D777" s="80" t="s">
        <v>2459</v>
      </c>
      <c r="E777" s="80" t="b">
        <v>1</v>
      </c>
      <c r="F777" s="80" t="b">
        <v>0</v>
      </c>
      <c r="G777" s="80" t="b">
        <v>0</v>
      </c>
    </row>
    <row r="778" spans="1:7" ht="15">
      <c r="A778" s="114" t="s">
        <v>2305</v>
      </c>
      <c r="B778" s="80">
        <v>2</v>
      </c>
      <c r="C778" s="118">
        <v>0.0007572109070576852</v>
      </c>
      <c r="D778" s="80" t="s">
        <v>2459</v>
      </c>
      <c r="E778" s="80" t="b">
        <v>0</v>
      </c>
      <c r="F778" s="80" t="b">
        <v>0</v>
      </c>
      <c r="G778" s="80" t="b">
        <v>0</v>
      </c>
    </row>
    <row r="779" spans="1:7" ht="15">
      <c r="A779" s="114" t="s">
        <v>2306</v>
      </c>
      <c r="B779" s="80">
        <v>2</v>
      </c>
      <c r="C779" s="118">
        <v>0.0007572109070576852</v>
      </c>
      <c r="D779" s="80" t="s">
        <v>2459</v>
      </c>
      <c r="E779" s="80" t="b">
        <v>0</v>
      </c>
      <c r="F779" s="80" t="b">
        <v>0</v>
      </c>
      <c r="G779" s="80" t="b">
        <v>0</v>
      </c>
    </row>
    <row r="780" spans="1:7" ht="15">
      <c r="A780" s="114" t="s">
        <v>2307</v>
      </c>
      <c r="B780" s="80">
        <v>2</v>
      </c>
      <c r="C780" s="118">
        <v>0.0007572109070576852</v>
      </c>
      <c r="D780" s="80" t="s">
        <v>2459</v>
      </c>
      <c r="E780" s="80" t="b">
        <v>0</v>
      </c>
      <c r="F780" s="80" t="b">
        <v>0</v>
      </c>
      <c r="G780" s="80" t="b">
        <v>0</v>
      </c>
    </row>
    <row r="781" spans="1:7" ht="15">
      <c r="A781" s="114" t="s">
        <v>2308</v>
      </c>
      <c r="B781" s="80">
        <v>2</v>
      </c>
      <c r="C781" s="118">
        <v>0.0007572109070576852</v>
      </c>
      <c r="D781" s="80" t="s">
        <v>2459</v>
      </c>
      <c r="E781" s="80" t="b">
        <v>0</v>
      </c>
      <c r="F781" s="80" t="b">
        <v>1</v>
      </c>
      <c r="G781" s="80" t="b">
        <v>0</v>
      </c>
    </row>
    <row r="782" spans="1:7" ht="15">
      <c r="A782" s="114" t="s">
        <v>2309</v>
      </c>
      <c r="B782" s="80">
        <v>2</v>
      </c>
      <c r="C782" s="118">
        <v>0.0007572109070576852</v>
      </c>
      <c r="D782" s="80" t="s">
        <v>2459</v>
      </c>
      <c r="E782" s="80" t="b">
        <v>0</v>
      </c>
      <c r="F782" s="80" t="b">
        <v>0</v>
      </c>
      <c r="G782" s="80" t="b">
        <v>0</v>
      </c>
    </row>
    <row r="783" spans="1:7" ht="15">
      <c r="A783" s="114" t="s">
        <v>2310</v>
      </c>
      <c r="B783" s="80">
        <v>2</v>
      </c>
      <c r="C783" s="118">
        <v>0.0007572109070576852</v>
      </c>
      <c r="D783" s="80" t="s">
        <v>2459</v>
      </c>
      <c r="E783" s="80" t="b">
        <v>0</v>
      </c>
      <c r="F783" s="80" t="b">
        <v>0</v>
      </c>
      <c r="G783" s="80" t="b">
        <v>0</v>
      </c>
    </row>
    <row r="784" spans="1:7" ht="15">
      <c r="A784" s="114" t="s">
        <v>2311</v>
      </c>
      <c r="B784" s="80">
        <v>2</v>
      </c>
      <c r="C784" s="118">
        <v>0.0007572109070576852</v>
      </c>
      <c r="D784" s="80" t="s">
        <v>2459</v>
      </c>
      <c r="E784" s="80" t="b">
        <v>0</v>
      </c>
      <c r="F784" s="80" t="b">
        <v>0</v>
      </c>
      <c r="G784" s="80" t="b">
        <v>0</v>
      </c>
    </row>
    <row r="785" spans="1:7" ht="15">
      <c r="A785" s="114" t="s">
        <v>2312</v>
      </c>
      <c r="B785" s="80">
        <v>2</v>
      </c>
      <c r="C785" s="118">
        <v>0.0007572109070576852</v>
      </c>
      <c r="D785" s="80" t="s">
        <v>2459</v>
      </c>
      <c r="E785" s="80" t="b">
        <v>0</v>
      </c>
      <c r="F785" s="80" t="b">
        <v>0</v>
      </c>
      <c r="G785" s="80" t="b">
        <v>0</v>
      </c>
    </row>
    <row r="786" spans="1:7" ht="15">
      <c r="A786" s="114" t="s">
        <v>2313</v>
      </c>
      <c r="B786" s="80">
        <v>2</v>
      </c>
      <c r="C786" s="118">
        <v>0.0007572109070576852</v>
      </c>
      <c r="D786" s="80" t="s">
        <v>2459</v>
      </c>
      <c r="E786" s="80" t="b">
        <v>0</v>
      </c>
      <c r="F786" s="80" t="b">
        <v>0</v>
      </c>
      <c r="G786" s="80" t="b">
        <v>0</v>
      </c>
    </row>
    <row r="787" spans="1:7" ht="15">
      <c r="A787" s="114" t="s">
        <v>2314</v>
      </c>
      <c r="B787" s="80">
        <v>2</v>
      </c>
      <c r="C787" s="118">
        <v>0.0007572109070576852</v>
      </c>
      <c r="D787" s="80" t="s">
        <v>2459</v>
      </c>
      <c r="E787" s="80" t="b">
        <v>0</v>
      </c>
      <c r="F787" s="80" t="b">
        <v>0</v>
      </c>
      <c r="G787" s="80" t="b">
        <v>0</v>
      </c>
    </row>
    <row r="788" spans="1:7" ht="15">
      <c r="A788" s="114" t="s">
        <v>2315</v>
      </c>
      <c r="B788" s="80">
        <v>2</v>
      </c>
      <c r="C788" s="118">
        <v>0.0007572109070576852</v>
      </c>
      <c r="D788" s="80" t="s">
        <v>2459</v>
      </c>
      <c r="E788" s="80" t="b">
        <v>0</v>
      </c>
      <c r="F788" s="80" t="b">
        <v>0</v>
      </c>
      <c r="G788" s="80" t="b">
        <v>0</v>
      </c>
    </row>
    <row r="789" spans="1:7" ht="15">
      <c r="A789" s="114" t="s">
        <v>2316</v>
      </c>
      <c r="B789" s="80">
        <v>2</v>
      </c>
      <c r="C789" s="118">
        <v>0.0007572109070576852</v>
      </c>
      <c r="D789" s="80" t="s">
        <v>2459</v>
      </c>
      <c r="E789" s="80" t="b">
        <v>0</v>
      </c>
      <c r="F789" s="80" t="b">
        <v>0</v>
      </c>
      <c r="G789" s="80" t="b">
        <v>0</v>
      </c>
    </row>
    <row r="790" spans="1:7" ht="15">
      <c r="A790" s="114" t="s">
        <v>2317</v>
      </c>
      <c r="B790" s="80">
        <v>2</v>
      </c>
      <c r="C790" s="118">
        <v>0.0007572109070576852</v>
      </c>
      <c r="D790" s="80" t="s">
        <v>2459</v>
      </c>
      <c r="E790" s="80" t="b">
        <v>0</v>
      </c>
      <c r="F790" s="80" t="b">
        <v>0</v>
      </c>
      <c r="G790" s="80" t="b">
        <v>0</v>
      </c>
    </row>
    <row r="791" spans="1:7" ht="15">
      <c r="A791" s="114" t="s">
        <v>2318</v>
      </c>
      <c r="B791" s="80">
        <v>2</v>
      </c>
      <c r="C791" s="118">
        <v>0.0007572109070576852</v>
      </c>
      <c r="D791" s="80" t="s">
        <v>2459</v>
      </c>
      <c r="E791" s="80" t="b">
        <v>0</v>
      </c>
      <c r="F791" s="80" t="b">
        <v>0</v>
      </c>
      <c r="G791" s="80" t="b">
        <v>0</v>
      </c>
    </row>
    <row r="792" spans="1:7" ht="15">
      <c r="A792" s="114" t="s">
        <v>2319</v>
      </c>
      <c r="B792" s="80">
        <v>2</v>
      </c>
      <c r="C792" s="118">
        <v>0.0007572109070576852</v>
      </c>
      <c r="D792" s="80" t="s">
        <v>2459</v>
      </c>
      <c r="E792" s="80" t="b">
        <v>0</v>
      </c>
      <c r="F792" s="80" t="b">
        <v>0</v>
      </c>
      <c r="G792" s="80" t="b">
        <v>0</v>
      </c>
    </row>
    <row r="793" spans="1:7" ht="15">
      <c r="A793" s="114" t="s">
        <v>2320</v>
      </c>
      <c r="B793" s="80">
        <v>2</v>
      </c>
      <c r="C793" s="118">
        <v>0.0007572109070576852</v>
      </c>
      <c r="D793" s="80" t="s">
        <v>2459</v>
      </c>
      <c r="E793" s="80" t="b">
        <v>0</v>
      </c>
      <c r="F793" s="80" t="b">
        <v>0</v>
      </c>
      <c r="G793" s="80" t="b">
        <v>0</v>
      </c>
    </row>
    <row r="794" spans="1:7" ht="15">
      <c r="A794" s="114" t="s">
        <v>2321</v>
      </c>
      <c r="B794" s="80">
        <v>2</v>
      </c>
      <c r="C794" s="118">
        <v>0.0007572109070576852</v>
      </c>
      <c r="D794" s="80" t="s">
        <v>2459</v>
      </c>
      <c r="E794" s="80" t="b">
        <v>0</v>
      </c>
      <c r="F794" s="80" t="b">
        <v>0</v>
      </c>
      <c r="G794" s="80" t="b">
        <v>0</v>
      </c>
    </row>
    <row r="795" spans="1:7" ht="15">
      <c r="A795" s="114" t="s">
        <v>2322</v>
      </c>
      <c r="B795" s="80">
        <v>2</v>
      </c>
      <c r="C795" s="118">
        <v>0.0007572109070576852</v>
      </c>
      <c r="D795" s="80" t="s">
        <v>2459</v>
      </c>
      <c r="E795" s="80" t="b">
        <v>1</v>
      </c>
      <c r="F795" s="80" t="b">
        <v>0</v>
      </c>
      <c r="G795" s="80" t="b">
        <v>0</v>
      </c>
    </row>
    <row r="796" spans="1:7" ht="15">
      <c r="A796" s="114" t="s">
        <v>2323</v>
      </c>
      <c r="B796" s="80">
        <v>2</v>
      </c>
      <c r="C796" s="118">
        <v>0.0007572109070576852</v>
      </c>
      <c r="D796" s="80" t="s">
        <v>2459</v>
      </c>
      <c r="E796" s="80" t="b">
        <v>0</v>
      </c>
      <c r="F796" s="80" t="b">
        <v>0</v>
      </c>
      <c r="G796" s="80" t="b">
        <v>0</v>
      </c>
    </row>
    <row r="797" spans="1:7" ht="15">
      <c r="A797" s="114" t="s">
        <v>2324</v>
      </c>
      <c r="B797" s="80">
        <v>2</v>
      </c>
      <c r="C797" s="118">
        <v>0.0007572109070576852</v>
      </c>
      <c r="D797" s="80" t="s">
        <v>2459</v>
      </c>
      <c r="E797" s="80" t="b">
        <v>0</v>
      </c>
      <c r="F797" s="80" t="b">
        <v>1</v>
      </c>
      <c r="G797" s="80" t="b">
        <v>0</v>
      </c>
    </row>
    <row r="798" spans="1:7" ht="15">
      <c r="A798" s="114" t="s">
        <v>2325</v>
      </c>
      <c r="B798" s="80">
        <v>2</v>
      </c>
      <c r="C798" s="118">
        <v>0.0007572109070576852</v>
      </c>
      <c r="D798" s="80" t="s">
        <v>2459</v>
      </c>
      <c r="E798" s="80" t="b">
        <v>0</v>
      </c>
      <c r="F798" s="80" t="b">
        <v>0</v>
      </c>
      <c r="G798" s="80" t="b">
        <v>0</v>
      </c>
    </row>
    <row r="799" spans="1:7" ht="15">
      <c r="A799" s="114" t="s">
        <v>2326</v>
      </c>
      <c r="B799" s="80">
        <v>2</v>
      </c>
      <c r="C799" s="118">
        <v>0.0007572109070576852</v>
      </c>
      <c r="D799" s="80" t="s">
        <v>2459</v>
      </c>
      <c r="E799" s="80" t="b">
        <v>0</v>
      </c>
      <c r="F799" s="80" t="b">
        <v>0</v>
      </c>
      <c r="G799" s="80" t="b">
        <v>0</v>
      </c>
    </row>
    <row r="800" spans="1:7" ht="15">
      <c r="A800" s="114" t="s">
        <v>2327</v>
      </c>
      <c r="B800" s="80">
        <v>2</v>
      </c>
      <c r="C800" s="118">
        <v>0.0007572109070576852</v>
      </c>
      <c r="D800" s="80" t="s">
        <v>2459</v>
      </c>
      <c r="E800" s="80" t="b">
        <v>0</v>
      </c>
      <c r="F800" s="80" t="b">
        <v>0</v>
      </c>
      <c r="G800" s="80" t="b">
        <v>0</v>
      </c>
    </row>
    <row r="801" spans="1:7" ht="15">
      <c r="A801" s="114" t="s">
        <v>2328</v>
      </c>
      <c r="B801" s="80">
        <v>2</v>
      </c>
      <c r="C801" s="118">
        <v>0.0007572109070576852</v>
      </c>
      <c r="D801" s="80" t="s">
        <v>2459</v>
      </c>
      <c r="E801" s="80" t="b">
        <v>0</v>
      </c>
      <c r="F801" s="80" t="b">
        <v>0</v>
      </c>
      <c r="G801" s="80" t="b">
        <v>0</v>
      </c>
    </row>
    <row r="802" spans="1:7" ht="15">
      <c r="A802" s="114" t="s">
        <v>2329</v>
      </c>
      <c r="B802" s="80">
        <v>2</v>
      </c>
      <c r="C802" s="118">
        <v>0.0007572109070576852</v>
      </c>
      <c r="D802" s="80" t="s">
        <v>2459</v>
      </c>
      <c r="E802" s="80" t="b">
        <v>0</v>
      </c>
      <c r="F802" s="80" t="b">
        <v>0</v>
      </c>
      <c r="G802" s="80" t="b">
        <v>0</v>
      </c>
    </row>
    <row r="803" spans="1:7" ht="15">
      <c r="A803" s="114" t="s">
        <v>2330</v>
      </c>
      <c r="B803" s="80">
        <v>2</v>
      </c>
      <c r="C803" s="118">
        <v>0.0007572109070576852</v>
      </c>
      <c r="D803" s="80" t="s">
        <v>2459</v>
      </c>
      <c r="E803" s="80" t="b">
        <v>0</v>
      </c>
      <c r="F803" s="80" t="b">
        <v>0</v>
      </c>
      <c r="G803" s="80" t="b">
        <v>0</v>
      </c>
    </row>
    <row r="804" spans="1:7" ht="15">
      <c r="A804" s="114" t="s">
        <v>2331</v>
      </c>
      <c r="B804" s="80">
        <v>2</v>
      </c>
      <c r="C804" s="118">
        <v>0.0008578561747487521</v>
      </c>
      <c r="D804" s="80" t="s">
        <v>2459</v>
      </c>
      <c r="E804" s="80" t="b">
        <v>0</v>
      </c>
      <c r="F804" s="80" t="b">
        <v>1</v>
      </c>
      <c r="G804" s="80" t="b">
        <v>0</v>
      </c>
    </row>
    <row r="805" spans="1:7" ht="15">
      <c r="A805" s="114" t="s">
        <v>2332</v>
      </c>
      <c r="B805" s="80">
        <v>2</v>
      </c>
      <c r="C805" s="118">
        <v>0.0007572109070576852</v>
      </c>
      <c r="D805" s="80" t="s">
        <v>2459</v>
      </c>
      <c r="E805" s="80" t="b">
        <v>0</v>
      </c>
      <c r="F805" s="80" t="b">
        <v>0</v>
      </c>
      <c r="G805" s="80" t="b">
        <v>0</v>
      </c>
    </row>
    <row r="806" spans="1:7" ht="15">
      <c r="A806" s="114" t="s">
        <v>2333</v>
      </c>
      <c r="B806" s="80">
        <v>2</v>
      </c>
      <c r="C806" s="118">
        <v>0.0007572109070576852</v>
      </c>
      <c r="D806" s="80" t="s">
        <v>2459</v>
      </c>
      <c r="E806" s="80" t="b">
        <v>1</v>
      </c>
      <c r="F806" s="80" t="b">
        <v>0</v>
      </c>
      <c r="G806" s="80" t="b">
        <v>0</v>
      </c>
    </row>
    <row r="807" spans="1:7" ht="15">
      <c r="A807" s="114" t="s">
        <v>2334</v>
      </c>
      <c r="B807" s="80">
        <v>2</v>
      </c>
      <c r="C807" s="118">
        <v>0.0007572109070576852</v>
      </c>
      <c r="D807" s="80" t="s">
        <v>2459</v>
      </c>
      <c r="E807" s="80" t="b">
        <v>0</v>
      </c>
      <c r="F807" s="80" t="b">
        <v>0</v>
      </c>
      <c r="G807" s="80" t="b">
        <v>0</v>
      </c>
    </row>
    <row r="808" spans="1:7" ht="15">
      <c r="A808" s="114" t="s">
        <v>2335</v>
      </c>
      <c r="B808" s="80">
        <v>2</v>
      </c>
      <c r="C808" s="118">
        <v>0.0008578561747487521</v>
      </c>
      <c r="D808" s="80" t="s">
        <v>2459</v>
      </c>
      <c r="E808" s="80" t="b">
        <v>0</v>
      </c>
      <c r="F808" s="80" t="b">
        <v>0</v>
      </c>
      <c r="G808" s="80" t="b">
        <v>0</v>
      </c>
    </row>
    <row r="809" spans="1:7" ht="15">
      <c r="A809" s="114" t="s">
        <v>2336</v>
      </c>
      <c r="B809" s="80">
        <v>2</v>
      </c>
      <c r="C809" s="118">
        <v>0.0007572109070576852</v>
      </c>
      <c r="D809" s="80" t="s">
        <v>2459</v>
      </c>
      <c r="E809" s="80" t="b">
        <v>0</v>
      </c>
      <c r="F809" s="80" t="b">
        <v>0</v>
      </c>
      <c r="G809" s="80" t="b">
        <v>0</v>
      </c>
    </row>
    <row r="810" spans="1:7" ht="15">
      <c r="A810" s="114" t="s">
        <v>2337</v>
      </c>
      <c r="B810" s="80">
        <v>2</v>
      </c>
      <c r="C810" s="118">
        <v>0.0007572109070576852</v>
      </c>
      <c r="D810" s="80" t="s">
        <v>2459</v>
      </c>
      <c r="E810" s="80" t="b">
        <v>1</v>
      </c>
      <c r="F810" s="80" t="b">
        <v>0</v>
      </c>
      <c r="G810" s="80" t="b">
        <v>0</v>
      </c>
    </row>
    <row r="811" spans="1:7" ht="15">
      <c r="A811" s="114" t="s">
        <v>2338</v>
      </c>
      <c r="B811" s="80">
        <v>2</v>
      </c>
      <c r="C811" s="118">
        <v>0.0007572109070576852</v>
      </c>
      <c r="D811" s="80" t="s">
        <v>2459</v>
      </c>
      <c r="E811" s="80" t="b">
        <v>0</v>
      </c>
      <c r="F811" s="80" t="b">
        <v>0</v>
      </c>
      <c r="G811" s="80" t="b">
        <v>0</v>
      </c>
    </row>
    <row r="812" spans="1:7" ht="15">
      <c r="A812" s="114" t="s">
        <v>2339</v>
      </c>
      <c r="B812" s="80">
        <v>2</v>
      </c>
      <c r="C812" s="118">
        <v>0.0007572109070576852</v>
      </c>
      <c r="D812" s="80" t="s">
        <v>2459</v>
      </c>
      <c r="E812" s="80" t="b">
        <v>0</v>
      </c>
      <c r="F812" s="80" t="b">
        <v>0</v>
      </c>
      <c r="G812" s="80" t="b">
        <v>0</v>
      </c>
    </row>
    <row r="813" spans="1:7" ht="15">
      <c r="A813" s="114" t="s">
        <v>2340</v>
      </c>
      <c r="B813" s="80">
        <v>2</v>
      </c>
      <c r="C813" s="118">
        <v>0.0007572109070576852</v>
      </c>
      <c r="D813" s="80" t="s">
        <v>2459</v>
      </c>
      <c r="E813" s="80" t="b">
        <v>0</v>
      </c>
      <c r="F813" s="80" t="b">
        <v>0</v>
      </c>
      <c r="G813" s="80" t="b">
        <v>0</v>
      </c>
    </row>
    <row r="814" spans="1:7" ht="15">
      <c r="A814" s="114" t="s">
        <v>2341</v>
      </c>
      <c r="B814" s="80">
        <v>2</v>
      </c>
      <c r="C814" s="118">
        <v>0.0007572109070576852</v>
      </c>
      <c r="D814" s="80" t="s">
        <v>2459</v>
      </c>
      <c r="E814" s="80" t="b">
        <v>0</v>
      </c>
      <c r="F814" s="80" t="b">
        <v>0</v>
      </c>
      <c r="G814" s="80" t="b">
        <v>0</v>
      </c>
    </row>
    <row r="815" spans="1:7" ht="15">
      <c r="A815" s="114" t="s">
        <v>2342</v>
      </c>
      <c r="B815" s="80">
        <v>2</v>
      </c>
      <c r="C815" s="118">
        <v>0.0007572109070576852</v>
      </c>
      <c r="D815" s="80" t="s">
        <v>2459</v>
      </c>
      <c r="E815" s="80" t="b">
        <v>0</v>
      </c>
      <c r="F815" s="80" t="b">
        <v>0</v>
      </c>
      <c r="G815" s="80" t="b">
        <v>0</v>
      </c>
    </row>
    <row r="816" spans="1:7" ht="15">
      <c r="A816" s="114" t="s">
        <v>2343</v>
      </c>
      <c r="B816" s="80">
        <v>2</v>
      </c>
      <c r="C816" s="118">
        <v>0.0007572109070576852</v>
      </c>
      <c r="D816" s="80" t="s">
        <v>2459</v>
      </c>
      <c r="E816" s="80" t="b">
        <v>0</v>
      </c>
      <c r="F816" s="80" t="b">
        <v>0</v>
      </c>
      <c r="G816" s="80" t="b">
        <v>0</v>
      </c>
    </row>
    <row r="817" spans="1:7" ht="15">
      <c r="A817" s="114" t="s">
        <v>2344</v>
      </c>
      <c r="B817" s="80">
        <v>2</v>
      </c>
      <c r="C817" s="118">
        <v>0.0007572109070576852</v>
      </c>
      <c r="D817" s="80" t="s">
        <v>2459</v>
      </c>
      <c r="E817" s="80" t="b">
        <v>0</v>
      </c>
      <c r="F817" s="80" t="b">
        <v>0</v>
      </c>
      <c r="G817" s="80" t="b">
        <v>0</v>
      </c>
    </row>
    <row r="818" spans="1:7" ht="15">
      <c r="A818" s="114" t="s">
        <v>2345</v>
      </c>
      <c r="B818" s="80">
        <v>2</v>
      </c>
      <c r="C818" s="118">
        <v>0.0007572109070576852</v>
      </c>
      <c r="D818" s="80" t="s">
        <v>2459</v>
      </c>
      <c r="E818" s="80" t="b">
        <v>0</v>
      </c>
      <c r="F818" s="80" t="b">
        <v>0</v>
      </c>
      <c r="G818" s="80" t="b">
        <v>0</v>
      </c>
    </row>
    <row r="819" spans="1:7" ht="15">
      <c r="A819" s="114" t="s">
        <v>2346</v>
      </c>
      <c r="B819" s="80">
        <v>2</v>
      </c>
      <c r="C819" s="118">
        <v>0.0008578561747487521</v>
      </c>
      <c r="D819" s="80" t="s">
        <v>2459</v>
      </c>
      <c r="E819" s="80" t="b">
        <v>0</v>
      </c>
      <c r="F819" s="80" t="b">
        <v>0</v>
      </c>
      <c r="G819" s="80" t="b">
        <v>0</v>
      </c>
    </row>
    <row r="820" spans="1:7" ht="15">
      <c r="A820" s="114" t="s">
        <v>2347</v>
      </c>
      <c r="B820" s="80">
        <v>2</v>
      </c>
      <c r="C820" s="118">
        <v>0.0007572109070576852</v>
      </c>
      <c r="D820" s="80" t="s">
        <v>2459</v>
      </c>
      <c r="E820" s="80" t="b">
        <v>0</v>
      </c>
      <c r="F820" s="80" t="b">
        <v>0</v>
      </c>
      <c r="G820" s="80" t="b">
        <v>0</v>
      </c>
    </row>
    <row r="821" spans="1:7" ht="15">
      <c r="A821" s="114" t="s">
        <v>2348</v>
      </c>
      <c r="B821" s="80">
        <v>2</v>
      </c>
      <c r="C821" s="118">
        <v>0.0007572109070576852</v>
      </c>
      <c r="D821" s="80" t="s">
        <v>2459</v>
      </c>
      <c r="E821" s="80" t="b">
        <v>0</v>
      </c>
      <c r="F821" s="80" t="b">
        <v>0</v>
      </c>
      <c r="G821" s="80" t="b">
        <v>0</v>
      </c>
    </row>
    <row r="822" spans="1:7" ht="15">
      <c r="A822" s="114" t="s">
        <v>2349</v>
      </c>
      <c r="B822" s="80">
        <v>2</v>
      </c>
      <c r="C822" s="118">
        <v>0.0007572109070576852</v>
      </c>
      <c r="D822" s="80" t="s">
        <v>2459</v>
      </c>
      <c r="E822" s="80" t="b">
        <v>0</v>
      </c>
      <c r="F822" s="80" t="b">
        <v>0</v>
      </c>
      <c r="G822" s="80" t="b">
        <v>0</v>
      </c>
    </row>
    <row r="823" spans="1:7" ht="15">
      <c r="A823" s="114" t="s">
        <v>2350</v>
      </c>
      <c r="B823" s="80">
        <v>2</v>
      </c>
      <c r="C823" s="118">
        <v>0.0007572109070576852</v>
      </c>
      <c r="D823" s="80" t="s">
        <v>2459</v>
      </c>
      <c r="E823" s="80" t="b">
        <v>0</v>
      </c>
      <c r="F823" s="80" t="b">
        <v>0</v>
      </c>
      <c r="G823" s="80" t="b">
        <v>0</v>
      </c>
    </row>
    <row r="824" spans="1:7" ht="15">
      <c r="A824" s="114" t="s">
        <v>2351</v>
      </c>
      <c r="B824" s="80">
        <v>2</v>
      </c>
      <c r="C824" s="118">
        <v>0.0008578561747487521</v>
      </c>
      <c r="D824" s="80" t="s">
        <v>2459</v>
      </c>
      <c r="E824" s="80" t="b">
        <v>0</v>
      </c>
      <c r="F824" s="80" t="b">
        <v>0</v>
      </c>
      <c r="G824" s="80" t="b">
        <v>0</v>
      </c>
    </row>
    <row r="825" spans="1:7" ht="15">
      <c r="A825" s="114" t="s">
        <v>2352</v>
      </c>
      <c r="B825" s="80">
        <v>2</v>
      </c>
      <c r="C825" s="118">
        <v>0.0007572109070576852</v>
      </c>
      <c r="D825" s="80" t="s">
        <v>2459</v>
      </c>
      <c r="E825" s="80" t="b">
        <v>0</v>
      </c>
      <c r="F825" s="80" t="b">
        <v>0</v>
      </c>
      <c r="G825" s="80" t="b">
        <v>0</v>
      </c>
    </row>
    <row r="826" spans="1:7" ht="15">
      <c r="A826" s="114" t="s">
        <v>2353</v>
      </c>
      <c r="B826" s="80">
        <v>2</v>
      </c>
      <c r="C826" s="118">
        <v>0.0008578561747487521</v>
      </c>
      <c r="D826" s="80" t="s">
        <v>2459</v>
      </c>
      <c r="E826" s="80" t="b">
        <v>0</v>
      </c>
      <c r="F826" s="80" t="b">
        <v>0</v>
      </c>
      <c r="G826" s="80" t="b">
        <v>0</v>
      </c>
    </row>
    <row r="827" spans="1:7" ht="15">
      <c r="A827" s="114" t="s">
        <v>2354</v>
      </c>
      <c r="B827" s="80">
        <v>2</v>
      </c>
      <c r="C827" s="118">
        <v>0.0008578561747487521</v>
      </c>
      <c r="D827" s="80" t="s">
        <v>2459</v>
      </c>
      <c r="E827" s="80" t="b">
        <v>0</v>
      </c>
      <c r="F827" s="80" t="b">
        <v>1</v>
      </c>
      <c r="G827" s="80" t="b">
        <v>0</v>
      </c>
    </row>
    <row r="828" spans="1:7" ht="15">
      <c r="A828" s="114" t="s">
        <v>2355</v>
      </c>
      <c r="B828" s="80">
        <v>2</v>
      </c>
      <c r="C828" s="118">
        <v>0.0007572109070576852</v>
      </c>
      <c r="D828" s="80" t="s">
        <v>2459</v>
      </c>
      <c r="E828" s="80" t="b">
        <v>0</v>
      </c>
      <c r="F828" s="80" t="b">
        <v>0</v>
      </c>
      <c r="G828" s="80" t="b">
        <v>0</v>
      </c>
    </row>
    <row r="829" spans="1:7" ht="15">
      <c r="A829" s="114" t="s">
        <v>2356</v>
      </c>
      <c r="B829" s="80">
        <v>2</v>
      </c>
      <c r="C829" s="118">
        <v>0.0007572109070576852</v>
      </c>
      <c r="D829" s="80" t="s">
        <v>2459</v>
      </c>
      <c r="E829" s="80" t="b">
        <v>0</v>
      </c>
      <c r="F829" s="80" t="b">
        <v>0</v>
      </c>
      <c r="G829" s="80" t="b">
        <v>0</v>
      </c>
    </row>
    <row r="830" spans="1:7" ht="15">
      <c r="A830" s="114" t="s">
        <v>2357</v>
      </c>
      <c r="B830" s="80">
        <v>2</v>
      </c>
      <c r="C830" s="118">
        <v>0.0007572109070576852</v>
      </c>
      <c r="D830" s="80" t="s">
        <v>2459</v>
      </c>
      <c r="E830" s="80" t="b">
        <v>0</v>
      </c>
      <c r="F830" s="80" t="b">
        <v>0</v>
      </c>
      <c r="G830" s="80" t="b">
        <v>0</v>
      </c>
    </row>
    <row r="831" spans="1:7" ht="15">
      <c r="A831" s="114" t="s">
        <v>2358</v>
      </c>
      <c r="B831" s="80">
        <v>2</v>
      </c>
      <c r="C831" s="118">
        <v>0.0007572109070576852</v>
      </c>
      <c r="D831" s="80" t="s">
        <v>2459</v>
      </c>
      <c r="E831" s="80" t="b">
        <v>0</v>
      </c>
      <c r="F831" s="80" t="b">
        <v>0</v>
      </c>
      <c r="G831" s="80" t="b">
        <v>0</v>
      </c>
    </row>
    <row r="832" spans="1:7" ht="15">
      <c r="A832" s="114" t="s">
        <v>2359</v>
      </c>
      <c r="B832" s="80">
        <v>2</v>
      </c>
      <c r="C832" s="118">
        <v>0.0007572109070576852</v>
      </c>
      <c r="D832" s="80" t="s">
        <v>2459</v>
      </c>
      <c r="E832" s="80" t="b">
        <v>0</v>
      </c>
      <c r="F832" s="80" t="b">
        <v>0</v>
      </c>
      <c r="G832" s="80" t="b">
        <v>0</v>
      </c>
    </row>
    <row r="833" spans="1:7" ht="15">
      <c r="A833" s="114" t="s">
        <v>2360</v>
      </c>
      <c r="B833" s="80">
        <v>2</v>
      </c>
      <c r="C833" s="118">
        <v>0.0008578561747487521</v>
      </c>
      <c r="D833" s="80" t="s">
        <v>2459</v>
      </c>
      <c r="E833" s="80" t="b">
        <v>0</v>
      </c>
      <c r="F833" s="80" t="b">
        <v>0</v>
      </c>
      <c r="G833" s="80" t="b">
        <v>0</v>
      </c>
    </row>
    <row r="834" spans="1:7" ht="15">
      <c r="A834" s="114" t="s">
        <v>2361</v>
      </c>
      <c r="B834" s="80">
        <v>2</v>
      </c>
      <c r="C834" s="118">
        <v>0.0008578561747487521</v>
      </c>
      <c r="D834" s="80" t="s">
        <v>2459</v>
      </c>
      <c r="E834" s="80" t="b">
        <v>0</v>
      </c>
      <c r="F834" s="80" t="b">
        <v>0</v>
      </c>
      <c r="G834" s="80" t="b">
        <v>0</v>
      </c>
    </row>
    <row r="835" spans="1:7" ht="15">
      <c r="A835" s="114" t="s">
        <v>2362</v>
      </c>
      <c r="B835" s="80">
        <v>2</v>
      </c>
      <c r="C835" s="118">
        <v>0.0007572109070576852</v>
      </c>
      <c r="D835" s="80" t="s">
        <v>2459</v>
      </c>
      <c r="E835" s="80" t="b">
        <v>0</v>
      </c>
      <c r="F835" s="80" t="b">
        <v>0</v>
      </c>
      <c r="G835" s="80" t="b">
        <v>0</v>
      </c>
    </row>
    <row r="836" spans="1:7" ht="15">
      <c r="A836" s="114" t="s">
        <v>2363</v>
      </c>
      <c r="B836" s="80">
        <v>2</v>
      </c>
      <c r="C836" s="118">
        <v>0.0007572109070576852</v>
      </c>
      <c r="D836" s="80" t="s">
        <v>2459</v>
      </c>
      <c r="E836" s="80" t="b">
        <v>0</v>
      </c>
      <c r="F836" s="80" t="b">
        <v>0</v>
      </c>
      <c r="G836" s="80" t="b">
        <v>0</v>
      </c>
    </row>
    <row r="837" spans="1:7" ht="15">
      <c r="A837" s="114" t="s">
        <v>2364</v>
      </c>
      <c r="B837" s="80">
        <v>2</v>
      </c>
      <c r="C837" s="118">
        <v>0.0007572109070576852</v>
      </c>
      <c r="D837" s="80" t="s">
        <v>2459</v>
      </c>
      <c r="E837" s="80" t="b">
        <v>0</v>
      </c>
      <c r="F837" s="80" t="b">
        <v>0</v>
      </c>
      <c r="G837" s="80" t="b">
        <v>0</v>
      </c>
    </row>
    <row r="838" spans="1:7" ht="15">
      <c r="A838" s="114" t="s">
        <v>2365</v>
      </c>
      <c r="B838" s="80">
        <v>2</v>
      </c>
      <c r="C838" s="118">
        <v>0.0008578561747487521</v>
      </c>
      <c r="D838" s="80" t="s">
        <v>2459</v>
      </c>
      <c r="E838" s="80" t="b">
        <v>0</v>
      </c>
      <c r="F838" s="80" t="b">
        <v>0</v>
      </c>
      <c r="G838" s="80" t="b">
        <v>0</v>
      </c>
    </row>
    <row r="839" spans="1:7" ht="15">
      <c r="A839" s="114" t="s">
        <v>2366</v>
      </c>
      <c r="B839" s="80">
        <v>2</v>
      </c>
      <c r="C839" s="118">
        <v>0.0007572109070576852</v>
      </c>
      <c r="D839" s="80" t="s">
        <v>2459</v>
      </c>
      <c r="E839" s="80" t="b">
        <v>0</v>
      </c>
      <c r="F839" s="80" t="b">
        <v>0</v>
      </c>
      <c r="G839" s="80" t="b">
        <v>0</v>
      </c>
    </row>
    <row r="840" spans="1:7" ht="15">
      <c r="A840" s="114" t="s">
        <v>2367</v>
      </c>
      <c r="B840" s="80">
        <v>2</v>
      </c>
      <c r="C840" s="118">
        <v>0.0008578561747487521</v>
      </c>
      <c r="D840" s="80" t="s">
        <v>2459</v>
      </c>
      <c r="E840" s="80" t="b">
        <v>0</v>
      </c>
      <c r="F840" s="80" t="b">
        <v>0</v>
      </c>
      <c r="G840" s="80" t="b">
        <v>0</v>
      </c>
    </row>
    <row r="841" spans="1:7" ht="15">
      <c r="A841" s="114" t="s">
        <v>2368</v>
      </c>
      <c r="B841" s="80">
        <v>2</v>
      </c>
      <c r="C841" s="118">
        <v>0.0007572109070576852</v>
      </c>
      <c r="D841" s="80" t="s">
        <v>2459</v>
      </c>
      <c r="E841" s="80" t="b">
        <v>0</v>
      </c>
      <c r="F841" s="80" t="b">
        <v>0</v>
      </c>
      <c r="G841" s="80" t="b">
        <v>0</v>
      </c>
    </row>
    <row r="842" spans="1:7" ht="15">
      <c r="A842" s="114" t="s">
        <v>2369</v>
      </c>
      <c r="B842" s="80">
        <v>2</v>
      </c>
      <c r="C842" s="118">
        <v>0.0008578561747487521</v>
      </c>
      <c r="D842" s="80" t="s">
        <v>2459</v>
      </c>
      <c r="E842" s="80" t="b">
        <v>0</v>
      </c>
      <c r="F842" s="80" t="b">
        <v>0</v>
      </c>
      <c r="G842" s="80" t="b">
        <v>0</v>
      </c>
    </row>
    <row r="843" spans="1:7" ht="15">
      <c r="A843" s="114" t="s">
        <v>2370</v>
      </c>
      <c r="B843" s="80">
        <v>2</v>
      </c>
      <c r="C843" s="118">
        <v>0.0008578561747487521</v>
      </c>
      <c r="D843" s="80" t="s">
        <v>2459</v>
      </c>
      <c r="E843" s="80" t="b">
        <v>0</v>
      </c>
      <c r="F843" s="80" t="b">
        <v>0</v>
      </c>
      <c r="G843" s="80" t="b">
        <v>0</v>
      </c>
    </row>
    <row r="844" spans="1:7" ht="15">
      <c r="A844" s="114" t="s">
        <v>2371</v>
      </c>
      <c r="B844" s="80">
        <v>2</v>
      </c>
      <c r="C844" s="118">
        <v>0.0007572109070576852</v>
      </c>
      <c r="D844" s="80" t="s">
        <v>2459</v>
      </c>
      <c r="E844" s="80" t="b">
        <v>0</v>
      </c>
      <c r="F844" s="80" t="b">
        <v>0</v>
      </c>
      <c r="G844" s="80" t="b">
        <v>0</v>
      </c>
    </row>
    <row r="845" spans="1:7" ht="15">
      <c r="A845" s="114" t="s">
        <v>2372</v>
      </c>
      <c r="B845" s="80">
        <v>2</v>
      </c>
      <c r="C845" s="118">
        <v>0.0007572109070576852</v>
      </c>
      <c r="D845" s="80" t="s">
        <v>2459</v>
      </c>
      <c r="E845" s="80" t="b">
        <v>0</v>
      </c>
      <c r="F845" s="80" t="b">
        <v>0</v>
      </c>
      <c r="G845" s="80" t="b">
        <v>0</v>
      </c>
    </row>
    <row r="846" spans="1:7" ht="15">
      <c r="A846" s="114" t="s">
        <v>2373</v>
      </c>
      <c r="B846" s="80">
        <v>2</v>
      </c>
      <c r="C846" s="118">
        <v>0.0007572109070576852</v>
      </c>
      <c r="D846" s="80" t="s">
        <v>2459</v>
      </c>
      <c r="E846" s="80" t="b">
        <v>0</v>
      </c>
      <c r="F846" s="80" t="b">
        <v>0</v>
      </c>
      <c r="G846" s="80" t="b">
        <v>0</v>
      </c>
    </row>
    <row r="847" spans="1:7" ht="15">
      <c r="A847" s="114" t="s">
        <v>2374</v>
      </c>
      <c r="B847" s="80">
        <v>2</v>
      </c>
      <c r="C847" s="118">
        <v>0.0007572109070576852</v>
      </c>
      <c r="D847" s="80" t="s">
        <v>2459</v>
      </c>
      <c r="E847" s="80" t="b">
        <v>0</v>
      </c>
      <c r="F847" s="80" t="b">
        <v>0</v>
      </c>
      <c r="G847" s="80" t="b">
        <v>0</v>
      </c>
    </row>
    <row r="848" spans="1:7" ht="15">
      <c r="A848" s="114" t="s">
        <v>2375</v>
      </c>
      <c r="B848" s="80">
        <v>2</v>
      </c>
      <c r="C848" s="118">
        <v>0.0007572109070576852</v>
      </c>
      <c r="D848" s="80" t="s">
        <v>2459</v>
      </c>
      <c r="E848" s="80" t="b">
        <v>0</v>
      </c>
      <c r="F848" s="80" t="b">
        <v>0</v>
      </c>
      <c r="G848" s="80" t="b">
        <v>0</v>
      </c>
    </row>
    <row r="849" spans="1:7" ht="15">
      <c r="A849" s="114" t="s">
        <v>2376</v>
      </c>
      <c r="B849" s="80">
        <v>2</v>
      </c>
      <c r="C849" s="118">
        <v>0.0007572109070576852</v>
      </c>
      <c r="D849" s="80" t="s">
        <v>2459</v>
      </c>
      <c r="E849" s="80" t="b">
        <v>0</v>
      </c>
      <c r="F849" s="80" t="b">
        <v>0</v>
      </c>
      <c r="G849" s="80" t="b">
        <v>0</v>
      </c>
    </row>
    <row r="850" spans="1:7" ht="15">
      <c r="A850" s="114" t="s">
        <v>2377</v>
      </c>
      <c r="B850" s="80">
        <v>2</v>
      </c>
      <c r="C850" s="118">
        <v>0.0007572109070576852</v>
      </c>
      <c r="D850" s="80" t="s">
        <v>2459</v>
      </c>
      <c r="E850" s="80" t="b">
        <v>0</v>
      </c>
      <c r="F850" s="80" t="b">
        <v>0</v>
      </c>
      <c r="G850" s="80" t="b">
        <v>0</v>
      </c>
    </row>
    <row r="851" spans="1:7" ht="15">
      <c r="A851" s="114" t="s">
        <v>2378</v>
      </c>
      <c r="B851" s="80">
        <v>2</v>
      </c>
      <c r="C851" s="118">
        <v>0.0008578561747487521</v>
      </c>
      <c r="D851" s="80" t="s">
        <v>2459</v>
      </c>
      <c r="E851" s="80" t="b">
        <v>0</v>
      </c>
      <c r="F851" s="80" t="b">
        <v>0</v>
      </c>
      <c r="G851" s="80" t="b">
        <v>0</v>
      </c>
    </row>
    <row r="852" spans="1:7" ht="15">
      <c r="A852" s="114" t="s">
        <v>2379</v>
      </c>
      <c r="B852" s="80">
        <v>2</v>
      </c>
      <c r="C852" s="118">
        <v>0.0007572109070576852</v>
      </c>
      <c r="D852" s="80" t="s">
        <v>2459</v>
      </c>
      <c r="E852" s="80" t="b">
        <v>0</v>
      </c>
      <c r="F852" s="80" t="b">
        <v>1</v>
      </c>
      <c r="G852" s="80" t="b">
        <v>0</v>
      </c>
    </row>
    <row r="853" spans="1:7" ht="15">
      <c r="A853" s="114" t="s">
        <v>2380</v>
      </c>
      <c r="B853" s="80">
        <v>2</v>
      </c>
      <c r="C853" s="118">
        <v>0.0008578561747487521</v>
      </c>
      <c r="D853" s="80" t="s">
        <v>2459</v>
      </c>
      <c r="E853" s="80" t="b">
        <v>0</v>
      </c>
      <c r="F853" s="80" t="b">
        <v>0</v>
      </c>
      <c r="G853" s="80" t="b">
        <v>0</v>
      </c>
    </row>
    <row r="854" spans="1:7" ht="15">
      <c r="A854" s="114" t="s">
        <v>2381</v>
      </c>
      <c r="B854" s="80">
        <v>2</v>
      </c>
      <c r="C854" s="118">
        <v>0.0007572109070576852</v>
      </c>
      <c r="D854" s="80" t="s">
        <v>2459</v>
      </c>
      <c r="E854" s="80" t="b">
        <v>0</v>
      </c>
      <c r="F854" s="80" t="b">
        <v>0</v>
      </c>
      <c r="G854" s="80" t="b">
        <v>0</v>
      </c>
    </row>
    <row r="855" spans="1:7" ht="15">
      <c r="A855" s="114" t="s">
        <v>2382</v>
      </c>
      <c r="B855" s="80">
        <v>2</v>
      </c>
      <c r="C855" s="118">
        <v>0.0007572109070576852</v>
      </c>
      <c r="D855" s="80" t="s">
        <v>2459</v>
      </c>
      <c r="E855" s="80" t="b">
        <v>0</v>
      </c>
      <c r="F855" s="80" t="b">
        <v>1</v>
      </c>
      <c r="G855" s="80" t="b">
        <v>0</v>
      </c>
    </row>
    <row r="856" spans="1:7" ht="15">
      <c r="A856" s="114" t="s">
        <v>2383</v>
      </c>
      <c r="B856" s="80">
        <v>2</v>
      </c>
      <c r="C856" s="118">
        <v>0.0007572109070576852</v>
      </c>
      <c r="D856" s="80" t="s">
        <v>2459</v>
      </c>
      <c r="E856" s="80" t="b">
        <v>0</v>
      </c>
      <c r="F856" s="80" t="b">
        <v>0</v>
      </c>
      <c r="G856" s="80" t="b">
        <v>0</v>
      </c>
    </row>
    <row r="857" spans="1:7" ht="15">
      <c r="A857" s="114" t="s">
        <v>2384</v>
      </c>
      <c r="B857" s="80">
        <v>2</v>
      </c>
      <c r="C857" s="118">
        <v>0.0007572109070576852</v>
      </c>
      <c r="D857" s="80" t="s">
        <v>2459</v>
      </c>
      <c r="E857" s="80" t="b">
        <v>0</v>
      </c>
      <c r="F857" s="80" t="b">
        <v>0</v>
      </c>
      <c r="G857" s="80" t="b">
        <v>0</v>
      </c>
    </row>
    <row r="858" spans="1:7" ht="15">
      <c r="A858" s="114" t="s">
        <v>2385</v>
      </c>
      <c r="B858" s="80">
        <v>2</v>
      </c>
      <c r="C858" s="118">
        <v>0.0007572109070576852</v>
      </c>
      <c r="D858" s="80" t="s">
        <v>2459</v>
      </c>
      <c r="E858" s="80" t="b">
        <v>0</v>
      </c>
      <c r="F858" s="80" t="b">
        <v>1</v>
      </c>
      <c r="G858" s="80" t="b">
        <v>0</v>
      </c>
    </row>
    <row r="859" spans="1:7" ht="15">
      <c r="A859" s="114" t="s">
        <v>2386</v>
      </c>
      <c r="B859" s="80">
        <v>2</v>
      </c>
      <c r="C859" s="118">
        <v>0.0007572109070576852</v>
      </c>
      <c r="D859" s="80" t="s">
        <v>2459</v>
      </c>
      <c r="E859" s="80" t="b">
        <v>0</v>
      </c>
      <c r="F859" s="80" t="b">
        <v>0</v>
      </c>
      <c r="G859" s="80" t="b">
        <v>0</v>
      </c>
    </row>
    <row r="860" spans="1:7" ht="15">
      <c r="A860" s="114" t="s">
        <v>2387</v>
      </c>
      <c r="B860" s="80">
        <v>2</v>
      </c>
      <c r="C860" s="118">
        <v>0.0007572109070576852</v>
      </c>
      <c r="D860" s="80" t="s">
        <v>2459</v>
      </c>
      <c r="E860" s="80" t="b">
        <v>0</v>
      </c>
      <c r="F860" s="80" t="b">
        <v>0</v>
      </c>
      <c r="G860" s="80" t="b">
        <v>0</v>
      </c>
    </row>
    <row r="861" spans="1:7" ht="15">
      <c r="A861" s="114" t="s">
        <v>2388</v>
      </c>
      <c r="B861" s="80">
        <v>2</v>
      </c>
      <c r="C861" s="118">
        <v>0.0007572109070576852</v>
      </c>
      <c r="D861" s="80" t="s">
        <v>2459</v>
      </c>
      <c r="E861" s="80" t="b">
        <v>0</v>
      </c>
      <c r="F861" s="80" t="b">
        <v>0</v>
      </c>
      <c r="G861" s="80" t="b">
        <v>0</v>
      </c>
    </row>
    <row r="862" spans="1:7" ht="15">
      <c r="A862" s="114" t="s">
        <v>2389</v>
      </c>
      <c r="B862" s="80">
        <v>2</v>
      </c>
      <c r="C862" s="118">
        <v>0.0007572109070576852</v>
      </c>
      <c r="D862" s="80" t="s">
        <v>2459</v>
      </c>
      <c r="E862" s="80" t="b">
        <v>0</v>
      </c>
      <c r="F862" s="80" t="b">
        <v>0</v>
      </c>
      <c r="G862" s="80" t="b">
        <v>0</v>
      </c>
    </row>
    <row r="863" spans="1:7" ht="15">
      <c r="A863" s="114" t="s">
        <v>2390</v>
      </c>
      <c r="B863" s="80">
        <v>2</v>
      </c>
      <c r="C863" s="118">
        <v>0.0007572109070576852</v>
      </c>
      <c r="D863" s="80" t="s">
        <v>2459</v>
      </c>
      <c r="E863" s="80" t="b">
        <v>0</v>
      </c>
      <c r="F863" s="80" t="b">
        <v>0</v>
      </c>
      <c r="G863" s="80" t="b">
        <v>0</v>
      </c>
    </row>
    <row r="864" spans="1:7" ht="15">
      <c r="A864" s="114" t="s">
        <v>2391</v>
      </c>
      <c r="B864" s="80">
        <v>2</v>
      </c>
      <c r="C864" s="118">
        <v>0.0007572109070576852</v>
      </c>
      <c r="D864" s="80" t="s">
        <v>2459</v>
      </c>
      <c r="E864" s="80" t="b">
        <v>0</v>
      </c>
      <c r="F864" s="80" t="b">
        <v>1</v>
      </c>
      <c r="G864" s="80" t="b">
        <v>0</v>
      </c>
    </row>
    <row r="865" spans="1:7" ht="15">
      <c r="A865" s="114" t="s">
        <v>2392</v>
      </c>
      <c r="B865" s="80">
        <v>2</v>
      </c>
      <c r="C865" s="118">
        <v>0.0007572109070576852</v>
      </c>
      <c r="D865" s="80" t="s">
        <v>2459</v>
      </c>
      <c r="E865" s="80" t="b">
        <v>0</v>
      </c>
      <c r="F865" s="80" t="b">
        <v>0</v>
      </c>
      <c r="G865" s="80" t="b">
        <v>0</v>
      </c>
    </row>
    <row r="866" spans="1:7" ht="15">
      <c r="A866" s="114" t="s">
        <v>2393</v>
      </c>
      <c r="B866" s="80">
        <v>2</v>
      </c>
      <c r="C866" s="118">
        <v>0.0007572109070576852</v>
      </c>
      <c r="D866" s="80" t="s">
        <v>2459</v>
      </c>
      <c r="E866" s="80" t="b">
        <v>0</v>
      </c>
      <c r="F866" s="80" t="b">
        <v>0</v>
      </c>
      <c r="G866" s="80" t="b">
        <v>0</v>
      </c>
    </row>
    <row r="867" spans="1:7" ht="15">
      <c r="A867" s="114" t="s">
        <v>2394</v>
      </c>
      <c r="B867" s="80">
        <v>2</v>
      </c>
      <c r="C867" s="118">
        <v>0.0007572109070576852</v>
      </c>
      <c r="D867" s="80" t="s">
        <v>2459</v>
      </c>
      <c r="E867" s="80" t="b">
        <v>0</v>
      </c>
      <c r="F867" s="80" t="b">
        <v>0</v>
      </c>
      <c r="G867" s="80" t="b">
        <v>0</v>
      </c>
    </row>
    <row r="868" spans="1:7" ht="15">
      <c r="A868" s="114" t="s">
        <v>2395</v>
      </c>
      <c r="B868" s="80">
        <v>2</v>
      </c>
      <c r="C868" s="118">
        <v>0.0007572109070576852</v>
      </c>
      <c r="D868" s="80" t="s">
        <v>2459</v>
      </c>
      <c r="E868" s="80" t="b">
        <v>0</v>
      </c>
      <c r="F868" s="80" t="b">
        <v>0</v>
      </c>
      <c r="G868" s="80" t="b">
        <v>0</v>
      </c>
    </row>
    <row r="869" spans="1:7" ht="15">
      <c r="A869" s="114" t="s">
        <v>2396</v>
      </c>
      <c r="B869" s="80">
        <v>2</v>
      </c>
      <c r="C869" s="118">
        <v>0.0007572109070576852</v>
      </c>
      <c r="D869" s="80" t="s">
        <v>2459</v>
      </c>
      <c r="E869" s="80" t="b">
        <v>0</v>
      </c>
      <c r="F869" s="80" t="b">
        <v>0</v>
      </c>
      <c r="G869" s="80" t="b">
        <v>0</v>
      </c>
    </row>
    <row r="870" spans="1:7" ht="15">
      <c r="A870" s="114" t="s">
        <v>2397</v>
      </c>
      <c r="B870" s="80">
        <v>2</v>
      </c>
      <c r="C870" s="118">
        <v>0.0007572109070576852</v>
      </c>
      <c r="D870" s="80" t="s">
        <v>2459</v>
      </c>
      <c r="E870" s="80" t="b">
        <v>0</v>
      </c>
      <c r="F870" s="80" t="b">
        <v>0</v>
      </c>
      <c r="G870" s="80" t="b">
        <v>0</v>
      </c>
    </row>
    <row r="871" spans="1:7" ht="15">
      <c r="A871" s="114" t="s">
        <v>2398</v>
      </c>
      <c r="B871" s="80">
        <v>2</v>
      </c>
      <c r="C871" s="118">
        <v>0.0007572109070576852</v>
      </c>
      <c r="D871" s="80" t="s">
        <v>2459</v>
      </c>
      <c r="E871" s="80" t="b">
        <v>1</v>
      </c>
      <c r="F871" s="80" t="b">
        <v>0</v>
      </c>
      <c r="G871" s="80" t="b">
        <v>0</v>
      </c>
    </row>
    <row r="872" spans="1:7" ht="15">
      <c r="A872" s="114" t="s">
        <v>2399</v>
      </c>
      <c r="B872" s="80">
        <v>2</v>
      </c>
      <c r="C872" s="118">
        <v>0.0008578561747487521</v>
      </c>
      <c r="D872" s="80" t="s">
        <v>2459</v>
      </c>
      <c r="E872" s="80" t="b">
        <v>0</v>
      </c>
      <c r="F872" s="80" t="b">
        <v>0</v>
      </c>
      <c r="G872" s="80" t="b">
        <v>0</v>
      </c>
    </row>
    <row r="873" spans="1:7" ht="15">
      <c r="A873" s="114" t="s">
        <v>2400</v>
      </c>
      <c r="B873" s="80">
        <v>2</v>
      </c>
      <c r="C873" s="118">
        <v>0.0007572109070576852</v>
      </c>
      <c r="D873" s="80" t="s">
        <v>2459</v>
      </c>
      <c r="E873" s="80" t="b">
        <v>0</v>
      </c>
      <c r="F873" s="80" t="b">
        <v>0</v>
      </c>
      <c r="G873" s="80" t="b">
        <v>0</v>
      </c>
    </row>
    <row r="874" spans="1:7" ht="15">
      <c r="A874" s="114" t="s">
        <v>2401</v>
      </c>
      <c r="B874" s="80">
        <v>2</v>
      </c>
      <c r="C874" s="118">
        <v>0.0007572109070576852</v>
      </c>
      <c r="D874" s="80" t="s">
        <v>2459</v>
      </c>
      <c r="E874" s="80" t="b">
        <v>0</v>
      </c>
      <c r="F874" s="80" t="b">
        <v>0</v>
      </c>
      <c r="G874" s="80" t="b">
        <v>0</v>
      </c>
    </row>
    <row r="875" spans="1:7" ht="15">
      <c r="A875" s="114" t="s">
        <v>2402</v>
      </c>
      <c r="B875" s="80">
        <v>2</v>
      </c>
      <c r="C875" s="118">
        <v>0.0008578561747487521</v>
      </c>
      <c r="D875" s="80" t="s">
        <v>2459</v>
      </c>
      <c r="E875" s="80" t="b">
        <v>0</v>
      </c>
      <c r="F875" s="80" t="b">
        <v>0</v>
      </c>
      <c r="G875" s="80" t="b">
        <v>0</v>
      </c>
    </row>
    <row r="876" spans="1:7" ht="15">
      <c r="A876" s="114" t="s">
        <v>2403</v>
      </c>
      <c r="B876" s="80">
        <v>2</v>
      </c>
      <c r="C876" s="118">
        <v>0.0007572109070576852</v>
      </c>
      <c r="D876" s="80" t="s">
        <v>2459</v>
      </c>
      <c r="E876" s="80" t="b">
        <v>0</v>
      </c>
      <c r="F876" s="80" t="b">
        <v>0</v>
      </c>
      <c r="G876" s="80" t="b">
        <v>0</v>
      </c>
    </row>
    <row r="877" spans="1:7" ht="15">
      <c r="A877" s="114" t="s">
        <v>2404</v>
      </c>
      <c r="B877" s="80">
        <v>2</v>
      </c>
      <c r="C877" s="118">
        <v>0.0007572109070576852</v>
      </c>
      <c r="D877" s="80" t="s">
        <v>2459</v>
      </c>
      <c r="E877" s="80" t="b">
        <v>0</v>
      </c>
      <c r="F877" s="80" t="b">
        <v>0</v>
      </c>
      <c r="G877" s="80" t="b">
        <v>0</v>
      </c>
    </row>
    <row r="878" spans="1:7" ht="15">
      <c r="A878" s="114" t="s">
        <v>2405</v>
      </c>
      <c r="B878" s="80">
        <v>2</v>
      </c>
      <c r="C878" s="118">
        <v>0.0007572109070576852</v>
      </c>
      <c r="D878" s="80" t="s">
        <v>2459</v>
      </c>
      <c r="E878" s="80" t="b">
        <v>0</v>
      </c>
      <c r="F878" s="80" t="b">
        <v>0</v>
      </c>
      <c r="G878" s="80" t="b">
        <v>0</v>
      </c>
    </row>
    <row r="879" spans="1:7" ht="15">
      <c r="A879" s="114" t="s">
        <v>2406</v>
      </c>
      <c r="B879" s="80">
        <v>2</v>
      </c>
      <c r="C879" s="118">
        <v>0.0007572109070576852</v>
      </c>
      <c r="D879" s="80" t="s">
        <v>2459</v>
      </c>
      <c r="E879" s="80" t="b">
        <v>0</v>
      </c>
      <c r="F879" s="80" t="b">
        <v>0</v>
      </c>
      <c r="G879" s="80" t="b">
        <v>0</v>
      </c>
    </row>
    <row r="880" spans="1:7" ht="15">
      <c r="A880" s="114" t="s">
        <v>2407</v>
      </c>
      <c r="B880" s="80">
        <v>2</v>
      </c>
      <c r="C880" s="118">
        <v>0.0007572109070576852</v>
      </c>
      <c r="D880" s="80" t="s">
        <v>2459</v>
      </c>
      <c r="E880" s="80" t="b">
        <v>0</v>
      </c>
      <c r="F880" s="80" t="b">
        <v>0</v>
      </c>
      <c r="G880" s="80" t="b">
        <v>0</v>
      </c>
    </row>
    <row r="881" spans="1:7" ht="15">
      <c r="A881" s="114" t="s">
        <v>2408</v>
      </c>
      <c r="B881" s="80">
        <v>2</v>
      </c>
      <c r="C881" s="118">
        <v>0.0007572109070576852</v>
      </c>
      <c r="D881" s="80" t="s">
        <v>2459</v>
      </c>
      <c r="E881" s="80" t="b">
        <v>0</v>
      </c>
      <c r="F881" s="80" t="b">
        <v>0</v>
      </c>
      <c r="G881" s="80" t="b">
        <v>0</v>
      </c>
    </row>
    <row r="882" spans="1:7" ht="15">
      <c r="A882" s="114" t="s">
        <v>2409</v>
      </c>
      <c r="B882" s="80">
        <v>2</v>
      </c>
      <c r="C882" s="118">
        <v>0.0007572109070576852</v>
      </c>
      <c r="D882" s="80" t="s">
        <v>2459</v>
      </c>
      <c r="E882" s="80" t="b">
        <v>0</v>
      </c>
      <c r="F882" s="80" t="b">
        <v>1</v>
      </c>
      <c r="G882" s="80" t="b">
        <v>0</v>
      </c>
    </row>
    <row r="883" spans="1:7" ht="15">
      <c r="A883" s="114" t="s">
        <v>2410</v>
      </c>
      <c r="B883" s="80">
        <v>2</v>
      </c>
      <c r="C883" s="118">
        <v>0.0007572109070576852</v>
      </c>
      <c r="D883" s="80" t="s">
        <v>2459</v>
      </c>
      <c r="E883" s="80" t="b">
        <v>0</v>
      </c>
      <c r="F883" s="80" t="b">
        <v>0</v>
      </c>
      <c r="G883" s="80" t="b">
        <v>0</v>
      </c>
    </row>
    <row r="884" spans="1:7" ht="15">
      <c r="A884" s="114" t="s">
        <v>2411</v>
      </c>
      <c r="B884" s="80">
        <v>2</v>
      </c>
      <c r="C884" s="118">
        <v>0.0007572109070576852</v>
      </c>
      <c r="D884" s="80" t="s">
        <v>2459</v>
      </c>
      <c r="E884" s="80" t="b">
        <v>0</v>
      </c>
      <c r="F884" s="80" t="b">
        <v>0</v>
      </c>
      <c r="G884" s="80" t="b">
        <v>0</v>
      </c>
    </row>
    <row r="885" spans="1:7" ht="15">
      <c r="A885" s="114" t="s">
        <v>2412</v>
      </c>
      <c r="B885" s="80">
        <v>2</v>
      </c>
      <c r="C885" s="118">
        <v>0.0007572109070576852</v>
      </c>
      <c r="D885" s="80" t="s">
        <v>2459</v>
      </c>
      <c r="E885" s="80" t="b">
        <v>0</v>
      </c>
      <c r="F885" s="80" t="b">
        <v>0</v>
      </c>
      <c r="G885" s="80" t="b">
        <v>0</v>
      </c>
    </row>
    <row r="886" spans="1:7" ht="15">
      <c r="A886" s="114" t="s">
        <v>2413</v>
      </c>
      <c r="B886" s="80">
        <v>2</v>
      </c>
      <c r="C886" s="118">
        <v>0.0007572109070576852</v>
      </c>
      <c r="D886" s="80" t="s">
        <v>2459</v>
      </c>
      <c r="E886" s="80" t="b">
        <v>0</v>
      </c>
      <c r="F886" s="80" t="b">
        <v>0</v>
      </c>
      <c r="G886" s="80" t="b">
        <v>0</v>
      </c>
    </row>
    <row r="887" spans="1:7" ht="15">
      <c r="A887" s="114" t="s">
        <v>2414</v>
      </c>
      <c r="B887" s="80">
        <v>2</v>
      </c>
      <c r="C887" s="118">
        <v>0.0007572109070576852</v>
      </c>
      <c r="D887" s="80" t="s">
        <v>2459</v>
      </c>
      <c r="E887" s="80" t="b">
        <v>0</v>
      </c>
      <c r="F887" s="80" t="b">
        <v>0</v>
      </c>
      <c r="G887" s="80" t="b">
        <v>0</v>
      </c>
    </row>
    <row r="888" spans="1:7" ht="15">
      <c r="A888" s="114" t="s">
        <v>2415</v>
      </c>
      <c r="B888" s="80">
        <v>2</v>
      </c>
      <c r="C888" s="118">
        <v>0.0007572109070576852</v>
      </c>
      <c r="D888" s="80" t="s">
        <v>2459</v>
      </c>
      <c r="E888" s="80" t="b">
        <v>0</v>
      </c>
      <c r="F888" s="80" t="b">
        <v>0</v>
      </c>
      <c r="G888" s="80" t="b">
        <v>0</v>
      </c>
    </row>
    <row r="889" spans="1:7" ht="15">
      <c r="A889" s="114" t="s">
        <v>2416</v>
      </c>
      <c r="B889" s="80">
        <v>2</v>
      </c>
      <c r="C889" s="118">
        <v>0.0007572109070576852</v>
      </c>
      <c r="D889" s="80" t="s">
        <v>2459</v>
      </c>
      <c r="E889" s="80" t="b">
        <v>0</v>
      </c>
      <c r="F889" s="80" t="b">
        <v>0</v>
      </c>
      <c r="G889" s="80" t="b">
        <v>0</v>
      </c>
    </row>
    <row r="890" spans="1:7" ht="15">
      <c r="A890" s="114" t="s">
        <v>2417</v>
      </c>
      <c r="B890" s="80">
        <v>2</v>
      </c>
      <c r="C890" s="118">
        <v>0.0008578561747487521</v>
      </c>
      <c r="D890" s="80" t="s">
        <v>2459</v>
      </c>
      <c r="E890" s="80" t="b">
        <v>0</v>
      </c>
      <c r="F890" s="80" t="b">
        <v>0</v>
      </c>
      <c r="G890" s="80" t="b">
        <v>0</v>
      </c>
    </row>
    <row r="891" spans="1:7" ht="15">
      <c r="A891" s="114" t="s">
        <v>2418</v>
      </c>
      <c r="B891" s="80">
        <v>2</v>
      </c>
      <c r="C891" s="118">
        <v>0.0007572109070576852</v>
      </c>
      <c r="D891" s="80" t="s">
        <v>2459</v>
      </c>
      <c r="E891" s="80" t="b">
        <v>0</v>
      </c>
      <c r="F891" s="80" t="b">
        <v>0</v>
      </c>
      <c r="G891" s="80" t="b">
        <v>0</v>
      </c>
    </row>
    <row r="892" spans="1:7" ht="15">
      <c r="A892" s="114" t="s">
        <v>2419</v>
      </c>
      <c r="B892" s="80">
        <v>2</v>
      </c>
      <c r="C892" s="118">
        <v>0.0007572109070576852</v>
      </c>
      <c r="D892" s="80" t="s">
        <v>2459</v>
      </c>
      <c r="E892" s="80" t="b">
        <v>0</v>
      </c>
      <c r="F892" s="80" t="b">
        <v>0</v>
      </c>
      <c r="G892" s="80" t="b">
        <v>0</v>
      </c>
    </row>
    <row r="893" spans="1:7" ht="15">
      <c r="A893" s="114" t="s">
        <v>2420</v>
      </c>
      <c r="B893" s="80">
        <v>2</v>
      </c>
      <c r="C893" s="118">
        <v>0.0007572109070576852</v>
      </c>
      <c r="D893" s="80" t="s">
        <v>2459</v>
      </c>
      <c r="E893" s="80" t="b">
        <v>0</v>
      </c>
      <c r="F893" s="80" t="b">
        <v>0</v>
      </c>
      <c r="G893" s="80" t="b">
        <v>0</v>
      </c>
    </row>
    <row r="894" spans="1:7" ht="15">
      <c r="A894" s="114" t="s">
        <v>2421</v>
      </c>
      <c r="B894" s="80">
        <v>2</v>
      </c>
      <c r="C894" s="118">
        <v>0.0007572109070576852</v>
      </c>
      <c r="D894" s="80" t="s">
        <v>2459</v>
      </c>
      <c r="E894" s="80" t="b">
        <v>1</v>
      </c>
      <c r="F894" s="80" t="b">
        <v>0</v>
      </c>
      <c r="G894" s="80" t="b">
        <v>0</v>
      </c>
    </row>
    <row r="895" spans="1:7" ht="15">
      <c r="A895" s="114" t="s">
        <v>2422</v>
      </c>
      <c r="B895" s="80">
        <v>2</v>
      </c>
      <c r="C895" s="118">
        <v>0.0007572109070576852</v>
      </c>
      <c r="D895" s="80" t="s">
        <v>2459</v>
      </c>
      <c r="E895" s="80" t="b">
        <v>0</v>
      </c>
      <c r="F895" s="80" t="b">
        <v>0</v>
      </c>
      <c r="G895" s="80" t="b">
        <v>0</v>
      </c>
    </row>
    <row r="896" spans="1:7" ht="15">
      <c r="A896" s="114" t="s">
        <v>2423</v>
      </c>
      <c r="B896" s="80">
        <v>2</v>
      </c>
      <c r="C896" s="118">
        <v>0.0007572109070576852</v>
      </c>
      <c r="D896" s="80" t="s">
        <v>2459</v>
      </c>
      <c r="E896" s="80" t="b">
        <v>0</v>
      </c>
      <c r="F896" s="80" t="b">
        <v>0</v>
      </c>
      <c r="G896" s="80" t="b">
        <v>0</v>
      </c>
    </row>
    <row r="897" spans="1:7" ht="15">
      <c r="A897" s="114" t="s">
        <v>2424</v>
      </c>
      <c r="B897" s="80">
        <v>2</v>
      </c>
      <c r="C897" s="118">
        <v>0.0007572109070576852</v>
      </c>
      <c r="D897" s="80" t="s">
        <v>2459</v>
      </c>
      <c r="E897" s="80" t="b">
        <v>0</v>
      </c>
      <c r="F897" s="80" t="b">
        <v>1</v>
      </c>
      <c r="G897" s="80" t="b">
        <v>0</v>
      </c>
    </row>
    <row r="898" spans="1:7" ht="15">
      <c r="A898" s="114" t="s">
        <v>2425</v>
      </c>
      <c r="B898" s="80">
        <v>2</v>
      </c>
      <c r="C898" s="118">
        <v>0.0007572109070576852</v>
      </c>
      <c r="D898" s="80" t="s">
        <v>2459</v>
      </c>
      <c r="E898" s="80" t="b">
        <v>0</v>
      </c>
      <c r="F898" s="80" t="b">
        <v>0</v>
      </c>
      <c r="G898" s="80" t="b">
        <v>0</v>
      </c>
    </row>
    <row r="899" spans="1:7" ht="15">
      <c r="A899" s="114" t="s">
        <v>2426</v>
      </c>
      <c r="B899" s="80">
        <v>2</v>
      </c>
      <c r="C899" s="118">
        <v>0.0007572109070576852</v>
      </c>
      <c r="D899" s="80" t="s">
        <v>2459</v>
      </c>
      <c r="E899" s="80" t="b">
        <v>0</v>
      </c>
      <c r="F899" s="80" t="b">
        <v>0</v>
      </c>
      <c r="G899" s="80" t="b">
        <v>0</v>
      </c>
    </row>
    <row r="900" spans="1:7" ht="15">
      <c r="A900" s="114" t="s">
        <v>2427</v>
      </c>
      <c r="B900" s="80">
        <v>2</v>
      </c>
      <c r="C900" s="118">
        <v>0.0008578561747487521</v>
      </c>
      <c r="D900" s="80" t="s">
        <v>2459</v>
      </c>
      <c r="E900" s="80" t="b">
        <v>0</v>
      </c>
      <c r="F900" s="80" t="b">
        <v>0</v>
      </c>
      <c r="G900" s="80" t="b">
        <v>0</v>
      </c>
    </row>
    <row r="901" spans="1:7" ht="15">
      <c r="A901" s="114" t="s">
        <v>2428</v>
      </c>
      <c r="B901" s="80">
        <v>2</v>
      </c>
      <c r="C901" s="118">
        <v>0.0008578561747487521</v>
      </c>
      <c r="D901" s="80" t="s">
        <v>2459</v>
      </c>
      <c r="E901" s="80" t="b">
        <v>0</v>
      </c>
      <c r="F901" s="80" t="b">
        <v>0</v>
      </c>
      <c r="G901" s="80" t="b">
        <v>0</v>
      </c>
    </row>
    <row r="902" spans="1:7" ht="15">
      <c r="A902" s="114" t="s">
        <v>2429</v>
      </c>
      <c r="B902" s="80">
        <v>2</v>
      </c>
      <c r="C902" s="118">
        <v>0.0007572109070576852</v>
      </c>
      <c r="D902" s="80" t="s">
        <v>2459</v>
      </c>
      <c r="E902" s="80" t="b">
        <v>0</v>
      </c>
      <c r="F902" s="80" t="b">
        <v>0</v>
      </c>
      <c r="G902" s="80" t="b">
        <v>0</v>
      </c>
    </row>
    <row r="903" spans="1:7" ht="15">
      <c r="A903" s="114" t="s">
        <v>2430</v>
      </c>
      <c r="B903" s="80">
        <v>2</v>
      </c>
      <c r="C903" s="118">
        <v>0.0007572109070576852</v>
      </c>
      <c r="D903" s="80" t="s">
        <v>2459</v>
      </c>
      <c r="E903" s="80" t="b">
        <v>0</v>
      </c>
      <c r="F903" s="80" t="b">
        <v>0</v>
      </c>
      <c r="G903" s="80" t="b">
        <v>0</v>
      </c>
    </row>
    <row r="904" spans="1:7" ht="15">
      <c r="A904" s="114" t="s">
        <v>2431</v>
      </c>
      <c r="B904" s="80">
        <v>2</v>
      </c>
      <c r="C904" s="118">
        <v>0.0008578561747487521</v>
      </c>
      <c r="D904" s="80" t="s">
        <v>2459</v>
      </c>
      <c r="E904" s="80" t="b">
        <v>0</v>
      </c>
      <c r="F904" s="80" t="b">
        <v>0</v>
      </c>
      <c r="G904" s="80" t="b">
        <v>0</v>
      </c>
    </row>
    <row r="905" spans="1:7" ht="15">
      <c r="A905" s="114" t="s">
        <v>2432</v>
      </c>
      <c r="B905" s="80">
        <v>2</v>
      </c>
      <c r="C905" s="118">
        <v>0.0008578561747487521</v>
      </c>
      <c r="D905" s="80" t="s">
        <v>2459</v>
      </c>
      <c r="E905" s="80" t="b">
        <v>0</v>
      </c>
      <c r="F905" s="80" t="b">
        <v>1</v>
      </c>
      <c r="G905" s="80" t="b">
        <v>0</v>
      </c>
    </row>
    <row r="906" spans="1:7" ht="15">
      <c r="A906" s="114" t="s">
        <v>2433</v>
      </c>
      <c r="B906" s="80">
        <v>2</v>
      </c>
      <c r="C906" s="118">
        <v>0.0007572109070576852</v>
      </c>
      <c r="D906" s="80" t="s">
        <v>2459</v>
      </c>
      <c r="E906" s="80" t="b">
        <v>0</v>
      </c>
      <c r="F906" s="80" t="b">
        <v>0</v>
      </c>
      <c r="G906" s="80" t="b">
        <v>0</v>
      </c>
    </row>
    <row r="907" spans="1:7" ht="15">
      <c r="A907" s="114" t="s">
        <v>2434</v>
      </c>
      <c r="B907" s="80">
        <v>2</v>
      </c>
      <c r="C907" s="118">
        <v>0.0007572109070576852</v>
      </c>
      <c r="D907" s="80" t="s">
        <v>2459</v>
      </c>
      <c r="E907" s="80" t="b">
        <v>0</v>
      </c>
      <c r="F907" s="80" t="b">
        <v>0</v>
      </c>
      <c r="G907" s="80" t="b">
        <v>0</v>
      </c>
    </row>
    <row r="908" spans="1:7" ht="15">
      <c r="A908" s="114" t="s">
        <v>2435</v>
      </c>
      <c r="B908" s="80">
        <v>2</v>
      </c>
      <c r="C908" s="118">
        <v>0.0007572109070576852</v>
      </c>
      <c r="D908" s="80" t="s">
        <v>2459</v>
      </c>
      <c r="E908" s="80" t="b">
        <v>0</v>
      </c>
      <c r="F908" s="80" t="b">
        <v>0</v>
      </c>
      <c r="G908" s="80" t="b">
        <v>0</v>
      </c>
    </row>
    <row r="909" spans="1:7" ht="15">
      <c r="A909" s="114" t="s">
        <v>2436</v>
      </c>
      <c r="B909" s="80">
        <v>2</v>
      </c>
      <c r="C909" s="118">
        <v>0.0008578561747487521</v>
      </c>
      <c r="D909" s="80" t="s">
        <v>2459</v>
      </c>
      <c r="E909" s="80" t="b">
        <v>0</v>
      </c>
      <c r="F909" s="80" t="b">
        <v>0</v>
      </c>
      <c r="G909" s="80" t="b">
        <v>0</v>
      </c>
    </row>
    <row r="910" spans="1:7" ht="15">
      <c r="A910" s="114" t="s">
        <v>2437</v>
      </c>
      <c r="B910" s="80">
        <v>2</v>
      </c>
      <c r="C910" s="118">
        <v>0.0007572109070576852</v>
      </c>
      <c r="D910" s="80" t="s">
        <v>2459</v>
      </c>
      <c r="E910" s="80" t="b">
        <v>0</v>
      </c>
      <c r="F910" s="80" t="b">
        <v>0</v>
      </c>
      <c r="G910" s="80" t="b">
        <v>0</v>
      </c>
    </row>
    <row r="911" spans="1:7" ht="15">
      <c r="A911" s="114" t="s">
        <v>2438</v>
      </c>
      <c r="B911" s="80">
        <v>2</v>
      </c>
      <c r="C911" s="118">
        <v>0.0007572109070576852</v>
      </c>
      <c r="D911" s="80" t="s">
        <v>2459</v>
      </c>
      <c r="E911" s="80" t="b">
        <v>0</v>
      </c>
      <c r="F911" s="80" t="b">
        <v>0</v>
      </c>
      <c r="G911" s="80" t="b">
        <v>0</v>
      </c>
    </row>
    <row r="912" spans="1:7" ht="15">
      <c r="A912" s="114" t="s">
        <v>2439</v>
      </c>
      <c r="B912" s="80">
        <v>2</v>
      </c>
      <c r="C912" s="118">
        <v>0.0007572109070576852</v>
      </c>
      <c r="D912" s="80" t="s">
        <v>2459</v>
      </c>
      <c r="E912" s="80" t="b">
        <v>0</v>
      </c>
      <c r="F912" s="80" t="b">
        <v>0</v>
      </c>
      <c r="G912" s="80" t="b">
        <v>0</v>
      </c>
    </row>
    <row r="913" spans="1:7" ht="15">
      <c r="A913" s="114" t="s">
        <v>2440</v>
      </c>
      <c r="B913" s="80">
        <v>2</v>
      </c>
      <c r="C913" s="118">
        <v>0.0008578561747487521</v>
      </c>
      <c r="D913" s="80" t="s">
        <v>2459</v>
      </c>
      <c r="E913" s="80" t="b">
        <v>1</v>
      </c>
      <c r="F913" s="80" t="b">
        <v>0</v>
      </c>
      <c r="G913" s="80" t="b">
        <v>0</v>
      </c>
    </row>
    <row r="914" spans="1:7" ht="15">
      <c r="A914" s="114" t="s">
        <v>2441</v>
      </c>
      <c r="B914" s="80">
        <v>2</v>
      </c>
      <c r="C914" s="118">
        <v>0.0008578561747487521</v>
      </c>
      <c r="D914" s="80" t="s">
        <v>2459</v>
      </c>
      <c r="E914" s="80" t="b">
        <v>0</v>
      </c>
      <c r="F914" s="80" t="b">
        <v>0</v>
      </c>
      <c r="G914" s="80" t="b">
        <v>0</v>
      </c>
    </row>
    <row r="915" spans="1:7" ht="15">
      <c r="A915" s="114" t="s">
        <v>2442</v>
      </c>
      <c r="B915" s="80">
        <v>2</v>
      </c>
      <c r="C915" s="118">
        <v>0.0008578561747487521</v>
      </c>
      <c r="D915" s="80" t="s">
        <v>2459</v>
      </c>
      <c r="E915" s="80" t="b">
        <v>0</v>
      </c>
      <c r="F915" s="80" t="b">
        <v>0</v>
      </c>
      <c r="G915" s="80" t="b">
        <v>0</v>
      </c>
    </row>
    <row r="916" spans="1:7" ht="15">
      <c r="A916" s="114" t="s">
        <v>2443</v>
      </c>
      <c r="B916" s="80">
        <v>2</v>
      </c>
      <c r="C916" s="118">
        <v>0.0008578561747487521</v>
      </c>
      <c r="D916" s="80" t="s">
        <v>2459</v>
      </c>
      <c r="E916" s="80" t="b">
        <v>0</v>
      </c>
      <c r="F916" s="80" t="b">
        <v>0</v>
      </c>
      <c r="G916" s="80" t="b">
        <v>0</v>
      </c>
    </row>
    <row r="917" spans="1:7" ht="15">
      <c r="A917" s="114" t="s">
        <v>2444</v>
      </c>
      <c r="B917" s="80">
        <v>2</v>
      </c>
      <c r="C917" s="118">
        <v>0.0007572109070576852</v>
      </c>
      <c r="D917" s="80" t="s">
        <v>2459</v>
      </c>
      <c r="E917" s="80" t="b">
        <v>0</v>
      </c>
      <c r="F917" s="80" t="b">
        <v>0</v>
      </c>
      <c r="G917" s="80" t="b">
        <v>0</v>
      </c>
    </row>
    <row r="918" spans="1:7" ht="15">
      <c r="A918" s="114" t="s">
        <v>2445</v>
      </c>
      <c r="B918" s="80">
        <v>2</v>
      </c>
      <c r="C918" s="118">
        <v>0.0007572109070576852</v>
      </c>
      <c r="D918" s="80" t="s">
        <v>2459</v>
      </c>
      <c r="E918" s="80" t="b">
        <v>0</v>
      </c>
      <c r="F918" s="80" t="b">
        <v>0</v>
      </c>
      <c r="G918" s="80" t="b">
        <v>0</v>
      </c>
    </row>
    <row r="919" spans="1:7" ht="15">
      <c r="A919" s="114" t="s">
        <v>2446</v>
      </c>
      <c r="B919" s="80">
        <v>2</v>
      </c>
      <c r="C919" s="118">
        <v>0.0007572109070576852</v>
      </c>
      <c r="D919" s="80" t="s">
        <v>2459</v>
      </c>
      <c r="E919" s="80" t="b">
        <v>1</v>
      </c>
      <c r="F919" s="80" t="b">
        <v>0</v>
      </c>
      <c r="G919" s="80" t="b">
        <v>0</v>
      </c>
    </row>
    <row r="920" spans="1:7" ht="15">
      <c r="A920" s="114" t="s">
        <v>2447</v>
      </c>
      <c r="B920" s="80">
        <v>2</v>
      </c>
      <c r="C920" s="118">
        <v>0.0007572109070576852</v>
      </c>
      <c r="D920" s="80" t="s">
        <v>2459</v>
      </c>
      <c r="E920" s="80" t="b">
        <v>0</v>
      </c>
      <c r="F920" s="80" t="b">
        <v>1</v>
      </c>
      <c r="G920" s="80" t="b">
        <v>0</v>
      </c>
    </row>
    <row r="921" spans="1:7" ht="15">
      <c r="A921" s="114" t="s">
        <v>2448</v>
      </c>
      <c r="B921" s="80">
        <v>2</v>
      </c>
      <c r="C921" s="118">
        <v>0.0007572109070576852</v>
      </c>
      <c r="D921" s="80" t="s">
        <v>2459</v>
      </c>
      <c r="E921" s="80" t="b">
        <v>0</v>
      </c>
      <c r="F921" s="80" t="b">
        <v>1</v>
      </c>
      <c r="G921" s="80" t="b">
        <v>0</v>
      </c>
    </row>
    <row r="922" spans="1:7" ht="15">
      <c r="A922" s="114" t="s">
        <v>2449</v>
      </c>
      <c r="B922" s="80">
        <v>2</v>
      </c>
      <c r="C922" s="118">
        <v>0.0007572109070576852</v>
      </c>
      <c r="D922" s="80" t="s">
        <v>2459</v>
      </c>
      <c r="E922" s="80" t="b">
        <v>0</v>
      </c>
      <c r="F922" s="80" t="b">
        <v>0</v>
      </c>
      <c r="G922" s="80" t="b">
        <v>0</v>
      </c>
    </row>
    <row r="923" spans="1:7" ht="15">
      <c r="A923" s="114" t="s">
        <v>2450</v>
      </c>
      <c r="B923" s="80">
        <v>2</v>
      </c>
      <c r="C923" s="118">
        <v>0.0007572109070576852</v>
      </c>
      <c r="D923" s="80" t="s">
        <v>2459</v>
      </c>
      <c r="E923" s="80" t="b">
        <v>0</v>
      </c>
      <c r="F923" s="80" t="b">
        <v>1</v>
      </c>
      <c r="G923" s="80" t="b">
        <v>0</v>
      </c>
    </row>
    <row r="924" spans="1:7" ht="15">
      <c r="A924" s="114" t="s">
        <v>2451</v>
      </c>
      <c r="B924" s="80">
        <v>2</v>
      </c>
      <c r="C924" s="118">
        <v>0.0007572109070576852</v>
      </c>
      <c r="D924" s="80" t="s">
        <v>2459</v>
      </c>
      <c r="E924" s="80" t="b">
        <v>0</v>
      </c>
      <c r="F924" s="80" t="b">
        <v>1</v>
      </c>
      <c r="G924" s="80" t="b">
        <v>0</v>
      </c>
    </row>
    <row r="925" spans="1:7" ht="15">
      <c r="A925" s="114" t="s">
        <v>2452</v>
      </c>
      <c r="B925" s="80">
        <v>2</v>
      </c>
      <c r="C925" s="118">
        <v>0.0007572109070576852</v>
      </c>
      <c r="D925" s="80" t="s">
        <v>2459</v>
      </c>
      <c r="E925" s="80" t="b">
        <v>0</v>
      </c>
      <c r="F925" s="80" t="b">
        <v>1</v>
      </c>
      <c r="G925" s="80" t="b">
        <v>0</v>
      </c>
    </row>
    <row r="926" spans="1:7" ht="15">
      <c r="A926" s="114" t="s">
        <v>2453</v>
      </c>
      <c r="B926" s="80">
        <v>2</v>
      </c>
      <c r="C926" s="118">
        <v>0.0007572109070576852</v>
      </c>
      <c r="D926" s="80" t="s">
        <v>2459</v>
      </c>
      <c r="E926" s="80" t="b">
        <v>0</v>
      </c>
      <c r="F926" s="80" t="b">
        <v>1</v>
      </c>
      <c r="G926" s="80" t="b">
        <v>0</v>
      </c>
    </row>
    <row r="927" spans="1:7" ht="15">
      <c r="A927" s="114" t="s">
        <v>2454</v>
      </c>
      <c r="B927" s="80">
        <v>2</v>
      </c>
      <c r="C927" s="118">
        <v>0.0008578561747487521</v>
      </c>
      <c r="D927" s="80" t="s">
        <v>2459</v>
      </c>
      <c r="E927" s="80" t="b">
        <v>0</v>
      </c>
      <c r="F927" s="80" t="b">
        <v>0</v>
      </c>
      <c r="G927" s="80" t="b">
        <v>0</v>
      </c>
    </row>
    <row r="928" spans="1:7" ht="15">
      <c r="A928" s="114" t="s">
        <v>2455</v>
      </c>
      <c r="B928" s="80">
        <v>2</v>
      </c>
      <c r="C928" s="118">
        <v>0.0007572109070576852</v>
      </c>
      <c r="D928" s="80" t="s">
        <v>2459</v>
      </c>
      <c r="E928" s="80" t="b">
        <v>0</v>
      </c>
      <c r="F928" s="80" t="b">
        <v>0</v>
      </c>
      <c r="G928" s="80" t="b">
        <v>0</v>
      </c>
    </row>
    <row r="929" spans="1:7" ht="15">
      <c r="A929" s="114" t="s">
        <v>2456</v>
      </c>
      <c r="B929" s="80">
        <v>2</v>
      </c>
      <c r="C929" s="118">
        <v>0.0008578561747487521</v>
      </c>
      <c r="D929" s="80" t="s">
        <v>2459</v>
      </c>
      <c r="E929" s="80" t="b">
        <v>0</v>
      </c>
      <c r="F929" s="80" t="b">
        <v>0</v>
      </c>
      <c r="G929" s="80" t="b">
        <v>0</v>
      </c>
    </row>
    <row r="930" spans="1:7" ht="15">
      <c r="A930" s="114" t="s">
        <v>1541</v>
      </c>
      <c r="B930" s="80">
        <v>21</v>
      </c>
      <c r="C930" s="118">
        <v>0.010921406317750295</v>
      </c>
      <c r="D930" s="80" t="s">
        <v>1500</v>
      </c>
      <c r="E930" s="80" t="b">
        <v>0</v>
      </c>
      <c r="F930" s="80" t="b">
        <v>0</v>
      </c>
      <c r="G930" s="80" t="b">
        <v>0</v>
      </c>
    </row>
    <row r="931" spans="1:7" ht="15">
      <c r="A931" s="114" t="s">
        <v>1537</v>
      </c>
      <c r="B931" s="80">
        <v>19</v>
      </c>
      <c r="C931" s="118">
        <v>0.011647519403230697</v>
      </c>
      <c r="D931" s="80" t="s">
        <v>1500</v>
      </c>
      <c r="E931" s="80" t="b">
        <v>0</v>
      </c>
      <c r="F931" s="80" t="b">
        <v>0</v>
      </c>
      <c r="G931" s="80" t="b">
        <v>0</v>
      </c>
    </row>
    <row r="932" spans="1:7" ht="15">
      <c r="A932" s="114" t="s">
        <v>1571</v>
      </c>
      <c r="B932" s="80">
        <v>17</v>
      </c>
      <c r="C932" s="118">
        <v>0.010421464729206412</v>
      </c>
      <c r="D932" s="80" t="s">
        <v>1500</v>
      </c>
      <c r="E932" s="80" t="b">
        <v>0</v>
      </c>
      <c r="F932" s="80" t="b">
        <v>0</v>
      </c>
      <c r="G932" s="80" t="b">
        <v>0</v>
      </c>
    </row>
    <row r="933" spans="1:7" ht="15">
      <c r="A933" s="114" t="s">
        <v>1577</v>
      </c>
      <c r="B933" s="80">
        <v>15</v>
      </c>
      <c r="C933" s="118">
        <v>0.00952982103037681</v>
      </c>
      <c r="D933" s="80" t="s">
        <v>1500</v>
      </c>
      <c r="E933" s="80" t="b">
        <v>0</v>
      </c>
      <c r="F933" s="80" t="b">
        <v>0</v>
      </c>
      <c r="G933" s="80" t="b">
        <v>0</v>
      </c>
    </row>
    <row r="934" spans="1:7" ht="15">
      <c r="A934" s="114" t="s">
        <v>1627</v>
      </c>
      <c r="B934" s="80">
        <v>10</v>
      </c>
      <c r="C934" s="118">
        <v>0.00744047619047619</v>
      </c>
      <c r="D934" s="80" t="s">
        <v>1500</v>
      </c>
      <c r="E934" s="80" t="b">
        <v>0</v>
      </c>
      <c r="F934" s="80" t="b">
        <v>0</v>
      </c>
      <c r="G934" s="80" t="b">
        <v>0</v>
      </c>
    </row>
    <row r="935" spans="1:7" ht="15">
      <c r="A935" s="114" t="s">
        <v>1611</v>
      </c>
      <c r="B935" s="80">
        <v>10</v>
      </c>
      <c r="C935" s="118">
        <v>0.008161532834881371</v>
      </c>
      <c r="D935" s="80" t="s">
        <v>1500</v>
      </c>
      <c r="E935" s="80" t="b">
        <v>0</v>
      </c>
      <c r="F935" s="80" t="b">
        <v>0</v>
      </c>
      <c r="G935" s="80" t="b">
        <v>0</v>
      </c>
    </row>
    <row r="936" spans="1:7" ht="15">
      <c r="A936" s="114" t="s">
        <v>1544</v>
      </c>
      <c r="B936" s="80">
        <v>9</v>
      </c>
      <c r="C936" s="118">
        <v>0.007345379551393235</v>
      </c>
      <c r="D936" s="80" t="s">
        <v>1500</v>
      </c>
      <c r="E936" s="80" t="b">
        <v>0</v>
      </c>
      <c r="F936" s="80" t="b">
        <v>0</v>
      </c>
      <c r="G936" s="80" t="b">
        <v>0</v>
      </c>
    </row>
    <row r="937" spans="1:7" ht="15">
      <c r="A937" s="114" t="s">
        <v>1545</v>
      </c>
      <c r="B937" s="80">
        <v>9</v>
      </c>
      <c r="C937" s="118">
        <v>0.007002840338575948</v>
      </c>
      <c r="D937" s="80" t="s">
        <v>1500</v>
      </c>
      <c r="E937" s="80" t="b">
        <v>0</v>
      </c>
      <c r="F937" s="80" t="b">
        <v>0</v>
      </c>
      <c r="G937" s="80" t="b">
        <v>0</v>
      </c>
    </row>
    <row r="938" spans="1:7" ht="15">
      <c r="A938" s="114" t="s">
        <v>1612</v>
      </c>
      <c r="B938" s="80">
        <v>9</v>
      </c>
      <c r="C938" s="118">
        <v>0.007733718482047388</v>
      </c>
      <c r="D938" s="80" t="s">
        <v>1500</v>
      </c>
      <c r="E938" s="80" t="b">
        <v>0</v>
      </c>
      <c r="F938" s="80" t="b">
        <v>0</v>
      </c>
      <c r="G938" s="80" t="b">
        <v>0</v>
      </c>
    </row>
    <row r="939" spans="1:7" ht="15">
      <c r="A939" s="114" t="s">
        <v>1573</v>
      </c>
      <c r="B939" s="80">
        <v>8</v>
      </c>
      <c r="C939" s="118">
        <v>0.006529226267905097</v>
      </c>
      <c r="D939" s="80" t="s">
        <v>1500</v>
      </c>
      <c r="E939" s="80" t="b">
        <v>1</v>
      </c>
      <c r="F939" s="80" t="b">
        <v>0</v>
      </c>
      <c r="G939" s="80" t="b">
        <v>0</v>
      </c>
    </row>
    <row r="940" spans="1:7" ht="15">
      <c r="A940" s="114" t="s">
        <v>1564</v>
      </c>
      <c r="B940" s="80">
        <v>8</v>
      </c>
      <c r="C940" s="118">
        <v>0.006874416428486567</v>
      </c>
      <c r="D940" s="80" t="s">
        <v>1500</v>
      </c>
      <c r="E940" s="80" t="b">
        <v>0</v>
      </c>
      <c r="F940" s="80" t="b">
        <v>0</v>
      </c>
      <c r="G940" s="80" t="b">
        <v>0</v>
      </c>
    </row>
    <row r="941" spans="1:7" ht="15">
      <c r="A941" s="114" t="s">
        <v>1539</v>
      </c>
      <c r="B941" s="80">
        <v>7</v>
      </c>
      <c r="C941" s="118">
        <v>0.006015114374925746</v>
      </c>
      <c r="D941" s="80" t="s">
        <v>1500</v>
      </c>
      <c r="E941" s="80" t="b">
        <v>1</v>
      </c>
      <c r="F941" s="80" t="b">
        <v>0</v>
      </c>
      <c r="G941" s="80" t="b">
        <v>0</v>
      </c>
    </row>
    <row r="942" spans="1:7" ht="15">
      <c r="A942" s="114" t="s">
        <v>1552</v>
      </c>
      <c r="B942" s="80">
        <v>7</v>
      </c>
      <c r="C942" s="118">
        <v>0.006015114374925746</v>
      </c>
      <c r="D942" s="80" t="s">
        <v>1500</v>
      </c>
      <c r="E942" s="80" t="b">
        <v>0</v>
      </c>
      <c r="F942" s="80" t="b">
        <v>0</v>
      </c>
      <c r="G942" s="80" t="b">
        <v>0</v>
      </c>
    </row>
    <row r="943" spans="1:7" ht="15">
      <c r="A943" s="114" t="s">
        <v>1540</v>
      </c>
      <c r="B943" s="80">
        <v>7</v>
      </c>
      <c r="C943" s="118">
        <v>0.0072809375451668625</v>
      </c>
      <c r="D943" s="80" t="s">
        <v>1500</v>
      </c>
      <c r="E943" s="80" t="b">
        <v>0</v>
      </c>
      <c r="F943" s="80" t="b">
        <v>0</v>
      </c>
      <c r="G943" s="80" t="b">
        <v>0</v>
      </c>
    </row>
    <row r="944" spans="1:7" ht="15">
      <c r="A944" s="114" t="s">
        <v>1575</v>
      </c>
      <c r="B944" s="80">
        <v>7</v>
      </c>
      <c r="C944" s="118">
        <v>0.006363795570918523</v>
      </c>
      <c r="D944" s="80" t="s">
        <v>1500</v>
      </c>
      <c r="E944" s="80" t="b">
        <v>0</v>
      </c>
      <c r="F944" s="80" t="b">
        <v>0</v>
      </c>
      <c r="G944" s="80" t="b">
        <v>0</v>
      </c>
    </row>
    <row r="945" spans="1:7" ht="15">
      <c r="A945" s="114" t="s">
        <v>1719</v>
      </c>
      <c r="B945" s="80">
        <v>6</v>
      </c>
      <c r="C945" s="118">
        <v>0.005454681917930162</v>
      </c>
      <c r="D945" s="80" t="s">
        <v>1500</v>
      </c>
      <c r="E945" s="80" t="b">
        <v>0</v>
      </c>
      <c r="F945" s="80" t="b">
        <v>0</v>
      </c>
      <c r="G945" s="80" t="b">
        <v>0</v>
      </c>
    </row>
    <row r="946" spans="1:7" ht="15">
      <c r="A946" s="114" t="s">
        <v>1720</v>
      </c>
      <c r="B946" s="80">
        <v>6</v>
      </c>
      <c r="C946" s="118">
        <v>0.005454681917930162</v>
      </c>
      <c r="D946" s="80" t="s">
        <v>1500</v>
      </c>
      <c r="E946" s="80" t="b">
        <v>0</v>
      </c>
      <c r="F946" s="80" t="b">
        <v>0</v>
      </c>
      <c r="G946" s="80" t="b">
        <v>0</v>
      </c>
    </row>
    <row r="947" spans="1:7" ht="15">
      <c r="A947" s="114" t="s">
        <v>1609</v>
      </c>
      <c r="B947" s="80">
        <v>6</v>
      </c>
      <c r="C947" s="118">
        <v>0.005808169623499916</v>
      </c>
      <c r="D947" s="80" t="s">
        <v>1500</v>
      </c>
      <c r="E947" s="80" t="b">
        <v>0</v>
      </c>
      <c r="F947" s="80" t="b">
        <v>0</v>
      </c>
      <c r="G947" s="80" t="b">
        <v>0</v>
      </c>
    </row>
    <row r="948" spans="1:7" ht="15">
      <c r="A948" s="114" t="s">
        <v>1682</v>
      </c>
      <c r="B948" s="80">
        <v>6</v>
      </c>
      <c r="C948" s="118">
        <v>0.005454681917930162</v>
      </c>
      <c r="D948" s="80" t="s">
        <v>1500</v>
      </c>
      <c r="E948" s="80" t="b">
        <v>0</v>
      </c>
      <c r="F948" s="80" t="b">
        <v>0</v>
      </c>
      <c r="G948" s="80" t="b">
        <v>0</v>
      </c>
    </row>
    <row r="949" spans="1:7" ht="15">
      <c r="A949" s="114" t="s">
        <v>1587</v>
      </c>
      <c r="B949" s="80">
        <v>6</v>
      </c>
      <c r="C949" s="118">
        <v>0.005808169623499916</v>
      </c>
      <c r="D949" s="80" t="s">
        <v>1500</v>
      </c>
      <c r="E949" s="80" t="b">
        <v>0</v>
      </c>
      <c r="F949" s="80" t="b">
        <v>0</v>
      </c>
      <c r="G949" s="80" t="b">
        <v>0</v>
      </c>
    </row>
    <row r="950" spans="1:7" ht="15">
      <c r="A950" s="114" t="s">
        <v>1725</v>
      </c>
      <c r="B950" s="80">
        <v>6</v>
      </c>
      <c r="C950" s="118">
        <v>0.005454681917930162</v>
      </c>
      <c r="D950" s="80" t="s">
        <v>1500</v>
      </c>
      <c r="E950" s="80" t="b">
        <v>0</v>
      </c>
      <c r="F950" s="80" t="b">
        <v>0</v>
      </c>
      <c r="G950" s="80" t="b">
        <v>0</v>
      </c>
    </row>
    <row r="951" spans="1:7" ht="15">
      <c r="A951" s="114" t="s">
        <v>1665</v>
      </c>
      <c r="B951" s="80">
        <v>6</v>
      </c>
      <c r="C951" s="118">
        <v>0.005808169623499916</v>
      </c>
      <c r="D951" s="80" t="s">
        <v>1500</v>
      </c>
      <c r="E951" s="80" t="b">
        <v>1</v>
      </c>
      <c r="F951" s="80" t="b">
        <v>0</v>
      </c>
      <c r="G951" s="80" t="b">
        <v>0</v>
      </c>
    </row>
    <row r="952" spans="1:7" ht="15">
      <c r="A952" s="114" t="s">
        <v>1576</v>
      </c>
      <c r="B952" s="80">
        <v>5</v>
      </c>
      <c r="C952" s="118">
        <v>0.004840141352916597</v>
      </c>
      <c r="D952" s="80" t="s">
        <v>1500</v>
      </c>
      <c r="E952" s="80" t="b">
        <v>1</v>
      </c>
      <c r="F952" s="80" t="b">
        <v>0</v>
      </c>
      <c r="G952" s="80" t="b">
        <v>0</v>
      </c>
    </row>
    <row r="953" spans="1:7" ht="15">
      <c r="A953" s="114" t="s">
        <v>1621</v>
      </c>
      <c r="B953" s="80">
        <v>5</v>
      </c>
      <c r="C953" s="118">
        <v>0.005665471522620303</v>
      </c>
      <c r="D953" s="80" t="s">
        <v>1500</v>
      </c>
      <c r="E953" s="80" t="b">
        <v>0</v>
      </c>
      <c r="F953" s="80" t="b">
        <v>0</v>
      </c>
      <c r="G953" s="80" t="b">
        <v>0</v>
      </c>
    </row>
    <row r="954" spans="1:7" ht="15">
      <c r="A954" s="114" t="s">
        <v>1586</v>
      </c>
      <c r="B954" s="80">
        <v>5</v>
      </c>
      <c r="C954" s="118">
        <v>0.004840141352916597</v>
      </c>
      <c r="D954" s="80" t="s">
        <v>1500</v>
      </c>
      <c r="E954" s="80" t="b">
        <v>0</v>
      </c>
      <c r="F954" s="80" t="b">
        <v>0</v>
      </c>
      <c r="G954" s="80" t="b">
        <v>0</v>
      </c>
    </row>
    <row r="955" spans="1:7" ht="15">
      <c r="A955" s="114" t="s">
        <v>1640</v>
      </c>
      <c r="B955" s="80">
        <v>5</v>
      </c>
      <c r="C955" s="118">
        <v>0.005665471522620303</v>
      </c>
      <c r="D955" s="80" t="s">
        <v>1500</v>
      </c>
      <c r="E955" s="80" t="b">
        <v>0</v>
      </c>
      <c r="F955" s="80" t="b">
        <v>0</v>
      </c>
      <c r="G955" s="80" t="b">
        <v>0</v>
      </c>
    </row>
    <row r="956" spans="1:7" ht="15">
      <c r="A956" s="114" t="s">
        <v>1666</v>
      </c>
      <c r="B956" s="80">
        <v>5</v>
      </c>
      <c r="C956" s="118">
        <v>0.004840141352916597</v>
      </c>
      <c r="D956" s="80" t="s">
        <v>1500</v>
      </c>
      <c r="E956" s="80" t="b">
        <v>0</v>
      </c>
      <c r="F956" s="80" t="b">
        <v>0</v>
      </c>
      <c r="G956" s="80" t="b">
        <v>0</v>
      </c>
    </row>
    <row r="957" spans="1:7" ht="15">
      <c r="A957" s="114" t="s">
        <v>1780</v>
      </c>
      <c r="B957" s="80">
        <v>5</v>
      </c>
      <c r="C957" s="118">
        <v>0.004840141352916597</v>
      </c>
      <c r="D957" s="80" t="s">
        <v>1500</v>
      </c>
      <c r="E957" s="80" t="b">
        <v>0</v>
      </c>
      <c r="F957" s="80" t="b">
        <v>0</v>
      </c>
      <c r="G957" s="80" t="b">
        <v>0</v>
      </c>
    </row>
    <row r="958" spans="1:7" ht="15">
      <c r="A958" s="114" t="s">
        <v>1688</v>
      </c>
      <c r="B958" s="80">
        <v>4</v>
      </c>
      <c r="C958" s="118">
        <v>0.00416053574009535</v>
      </c>
      <c r="D958" s="80" t="s">
        <v>1500</v>
      </c>
      <c r="E958" s="80" t="b">
        <v>1</v>
      </c>
      <c r="F958" s="80" t="b">
        <v>0</v>
      </c>
      <c r="G958" s="80" t="b">
        <v>0</v>
      </c>
    </row>
    <row r="959" spans="1:7" ht="15">
      <c r="A959" s="114" t="s">
        <v>1814</v>
      </c>
      <c r="B959" s="80">
        <v>4</v>
      </c>
      <c r="C959" s="118">
        <v>0.00416053574009535</v>
      </c>
      <c r="D959" s="80" t="s">
        <v>1500</v>
      </c>
      <c r="E959" s="80" t="b">
        <v>0</v>
      </c>
      <c r="F959" s="80" t="b">
        <v>1</v>
      </c>
      <c r="G959" s="80" t="b">
        <v>0</v>
      </c>
    </row>
    <row r="960" spans="1:7" ht="15">
      <c r="A960" s="114" t="s">
        <v>1605</v>
      </c>
      <c r="B960" s="80">
        <v>4</v>
      </c>
      <c r="C960" s="118">
        <v>0.00416053574009535</v>
      </c>
      <c r="D960" s="80" t="s">
        <v>1500</v>
      </c>
      <c r="E960" s="80" t="b">
        <v>0</v>
      </c>
      <c r="F960" s="80" t="b">
        <v>0</v>
      </c>
      <c r="G960" s="80" t="b">
        <v>0</v>
      </c>
    </row>
    <row r="961" spans="1:7" ht="15">
      <c r="A961" s="114" t="s">
        <v>1638</v>
      </c>
      <c r="B961" s="80">
        <v>4</v>
      </c>
      <c r="C961" s="118">
        <v>0.00416053574009535</v>
      </c>
      <c r="D961" s="80" t="s">
        <v>1500</v>
      </c>
      <c r="E961" s="80" t="b">
        <v>0</v>
      </c>
      <c r="F961" s="80" t="b">
        <v>0</v>
      </c>
      <c r="G961" s="80" t="b">
        <v>0</v>
      </c>
    </row>
    <row r="962" spans="1:7" ht="15">
      <c r="A962" s="114" t="s">
        <v>1831</v>
      </c>
      <c r="B962" s="80">
        <v>4</v>
      </c>
      <c r="C962" s="118">
        <v>0.00416053574009535</v>
      </c>
      <c r="D962" s="80" t="s">
        <v>1500</v>
      </c>
      <c r="E962" s="80" t="b">
        <v>0</v>
      </c>
      <c r="F962" s="80" t="b">
        <v>0</v>
      </c>
      <c r="G962" s="80" t="b">
        <v>0</v>
      </c>
    </row>
    <row r="963" spans="1:7" ht="15">
      <c r="A963" s="114" t="s">
        <v>1736</v>
      </c>
      <c r="B963" s="80">
        <v>4</v>
      </c>
      <c r="C963" s="118">
        <v>0.00416053574009535</v>
      </c>
      <c r="D963" s="80" t="s">
        <v>1500</v>
      </c>
      <c r="E963" s="80" t="b">
        <v>0</v>
      </c>
      <c r="F963" s="80" t="b">
        <v>0</v>
      </c>
      <c r="G963" s="80" t="b">
        <v>0</v>
      </c>
    </row>
    <row r="964" spans="1:7" ht="15">
      <c r="A964" s="114" t="s">
        <v>1815</v>
      </c>
      <c r="B964" s="80">
        <v>4</v>
      </c>
      <c r="C964" s="118">
        <v>0.00416053574009535</v>
      </c>
      <c r="D964" s="80" t="s">
        <v>1500</v>
      </c>
      <c r="E964" s="80" t="b">
        <v>0</v>
      </c>
      <c r="F964" s="80" t="b">
        <v>0</v>
      </c>
      <c r="G964" s="80" t="b">
        <v>0</v>
      </c>
    </row>
    <row r="965" spans="1:7" ht="15">
      <c r="A965" s="114" t="s">
        <v>1816</v>
      </c>
      <c r="B965" s="80">
        <v>4</v>
      </c>
      <c r="C965" s="118">
        <v>0.00416053574009535</v>
      </c>
      <c r="D965" s="80" t="s">
        <v>1500</v>
      </c>
      <c r="E965" s="80" t="b">
        <v>0</v>
      </c>
      <c r="F965" s="80" t="b">
        <v>0</v>
      </c>
      <c r="G965" s="80" t="b">
        <v>0</v>
      </c>
    </row>
    <row r="966" spans="1:7" ht="15">
      <c r="A966" s="114" t="s">
        <v>1838</v>
      </c>
      <c r="B966" s="80">
        <v>4</v>
      </c>
      <c r="C966" s="118">
        <v>0.00416053574009535</v>
      </c>
      <c r="D966" s="80" t="s">
        <v>1500</v>
      </c>
      <c r="E966" s="80" t="b">
        <v>0</v>
      </c>
      <c r="F966" s="80" t="b">
        <v>0</v>
      </c>
      <c r="G966" s="80" t="b">
        <v>0</v>
      </c>
    </row>
    <row r="967" spans="1:7" ht="15">
      <c r="A967" s="114" t="s">
        <v>1685</v>
      </c>
      <c r="B967" s="80">
        <v>4</v>
      </c>
      <c r="C967" s="118">
        <v>0.00416053574009535</v>
      </c>
      <c r="D967" s="80" t="s">
        <v>1500</v>
      </c>
      <c r="E967" s="80" t="b">
        <v>0</v>
      </c>
      <c r="F967" s="80" t="b">
        <v>0</v>
      </c>
      <c r="G967" s="80" t="b">
        <v>0</v>
      </c>
    </row>
    <row r="968" spans="1:7" ht="15">
      <c r="A968" s="114" t="s">
        <v>1818</v>
      </c>
      <c r="B968" s="80">
        <v>4</v>
      </c>
      <c r="C968" s="118">
        <v>0.00416053574009535</v>
      </c>
      <c r="D968" s="80" t="s">
        <v>1500</v>
      </c>
      <c r="E968" s="80" t="b">
        <v>0</v>
      </c>
      <c r="F968" s="80" t="b">
        <v>0</v>
      </c>
      <c r="G968" s="80" t="b">
        <v>0</v>
      </c>
    </row>
    <row r="969" spans="1:7" ht="15">
      <c r="A969" s="114" t="s">
        <v>1639</v>
      </c>
      <c r="B969" s="80">
        <v>4</v>
      </c>
      <c r="C969" s="118">
        <v>0.00416053574009535</v>
      </c>
      <c r="D969" s="80" t="s">
        <v>1500</v>
      </c>
      <c r="E969" s="80" t="b">
        <v>0</v>
      </c>
      <c r="F969" s="80" t="b">
        <v>0</v>
      </c>
      <c r="G969" s="80" t="b">
        <v>0</v>
      </c>
    </row>
    <row r="970" spans="1:7" ht="15">
      <c r="A970" s="114" t="s">
        <v>1819</v>
      </c>
      <c r="B970" s="80">
        <v>4</v>
      </c>
      <c r="C970" s="118">
        <v>0.004532377218096243</v>
      </c>
      <c r="D970" s="80" t="s">
        <v>1500</v>
      </c>
      <c r="E970" s="80" t="b">
        <v>0</v>
      </c>
      <c r="F970" s="80" t="b">
        <v>0</v>
      </c>
      <c r="G970" s="80" t="b">
        <v>0</v>
      </c>
    </row>
    <row r="971" spans="1:7" ht="15">
      <c r="A971" s="114" t="s">
        <v>1585</v>
      </c>
      <c r="B971" s="80">
        <v>4</v>
      </c>
      <c r="C971" s="118">
        <v>0.00416053574009535</v>
      </c>
      <c r="D971" s="80" t="s">
        <v>1500</v>
      </c>
      <c r="E971" s="80" t="b">
        <v>0</v>
      </c>
      <c r="F971" s="80" t="b">
        <v>0</v>
      </c>
      <c r="G971" s="80" t="b">
        <v>0</v>
      </c>
    </row>
    <row r="972" spans="1:7" ht="15">
      <c r="A972" s="114" t="s">
        <v>1569</v>
      </c>
      <c r="B972" s="80">
        <v>4</v>
      </c>
      <c r="C972" s="118">
        <v>0.004532377218096243</v>
      </c>
      <c r="D972" s="80" t="s">
        <v>1500</v>
      </c>
      <c r="E972" s="80" t="b">
        <v>0</v>
      </c>
      <c r="F972" s="80" t="b">
        <v>0</v>
      </c>
      <c r="G972" s="80" t="b">
        <v>0</v>
      </c>
    </row>
    <row r="973" spans="1:7" ht="15">
      <c r="A973" s="114" t="s">
        <v>1606</v>
      </c>
      <c r="B973" s="80">
        <v>4</v>
      </c>
      <c r="C973" s="118">
        <v>0.004532377218096243</v>
      </c>
      <c r="D973" s="80" t="s">
        <v>1500</v>
      </c>
      <c r="E973" s="80" t="b">
        <v>0</v>
      </c>
      <c r="F973" s="80" t="b">
        <v>0</v>
      </c>
      <c r="G973" s="80" t="b">
        <v>0</v>
      </c>
    </row>
    <row r="974" spans="1:7" ht="15">
      <c r="A974" s="114" t="s">
        <v>1565</v>
      </c>
      <c r="B974" s="80">
        <v>4</v>
      </c>
      <c r="C974" s="118">
        <v>0.00416053574009535</v>
      </c>
      <c r="D974" s="80" t="s">
        <v>1500</v>
      </c>
      <c r="E974" s="80" t="b">
        <v>0</v>
      </c>
      <c r="F974" s="80" t="b">
        <v>0</v>
      </c>
      <c r="G974" s="80" t="b">
        <v>0</v>
      </c>
    </row>
    <row r="975" spans="1:7" ht="15">
      <c r="A975" s="114" t="s">
        <v>1823</v>
      </c>
      <c r="B975" s="80">
        <v>4</v>
      </c>
      <c r="C975" s="118">
        <v>0.004532377218096243</v>
      </c>
      <c r="D975" s="80" t="s">
        <v>1500</v>
      </c>
      <c r="E975" s="80" t="b">
        <v>0</v>
      </c>
      <c r="F975" s="80" t="b">
        <v>0</v>
      </c>
      <c r="G975" s="80" t="b">
        <v>0</v>
      </c>
    </row>
    <row r="976" spans="1:7" ht="15">
      <c r="A976" s="114" t="s">
        <v>1582</v>
      </c>
      <c r="B976" s="80">
        <v>4</v>
      </c>
      <c r="C976" s="118">
        <v>0.00416053574009535</v>
      </c>
      <c r="D976" s="80" t="s">
        <v>1500</v>
      </c>
      <c r="E976" s="80" t="b">
        <v>0</v>
      </c>
      <c r="F976" s="80" t="b">
        <v>0</v>
      </c>
      <c r="G976" s="80" t="b">
        <v>0</v>
      </c>
    </row>
    <row r="977" spans="1:7" ht="15">
      <c r="A977" s="114" t="s">
        <v>1826</v>
      </c>
      <c r="B977" s="80">
        <v>4</v>
      </c>
      <c r="C977" s="118">
        <v>0.004532377218096243</v>
      </c>
      <c r="D977" s="80" t="s">
        <v>1500</v>
      </c>
      <c r="E977" s="80" t="b">
        <v>0</v>
      </c>
      <c r="F977" s="80" t="b">
        <v>1</v>
      </c>
      <c r="G977" s="80" t="b">
        <v>0</v>
      </c>
    </row>
    <row r="978" spans="1:7" ht="15">
      <c r="A978" s="114" t="s">
        <v>1827</v>
      </c>
      <c r="B978" s="80">
        <v>4</v>
      </c>
      <c r="C978" s="118">
        <v>0.00416053574009535</v>
      </c>
      <c r="D978" s="80" t="s">
        <v>1500</v>
      </c>
      <c r="E978" s="80" t="b">
        <v>0</v>
      </c>
      <c r="F978" s="80" t="b">
        <v>0</v>
      </c>
      <c r="G978" s="80" t="b">
        <v>0</v>
      </c>
    </row>
    <row r="979" spans="1:7" ht="15">
      <c r="A979" s="114" t="s">
        <v>1641</v>
      </c>
      <c r="B979" s="80">
        <v>4</v>
      </c>
      <c r="C979" s="118">
        <v>0.00416053574009535</v>
      </c>
      <c r="D979" s="80" t="s">
        <v>1500</v>
      </c>
      <c r="E979" s="80" t="b">
        <v>0</v>
      </c>
      <c r="F979" s="80" t="b">
        <v>0</v>
      </c>
      <c r="G979" s="80" t="b">
        <v>0</v>
      </c>
    </row>
    <row r="980" spans="1:7" ht="15">
      <c r="A980" s="114" t="s">
        <v>1832</v>
      </c>
      <c r="B980" s="80">
        <v>4</v>
      </c>
      <c r="C980" s="118">
        <v>0.004532377218096243</v>
      </c>
      <c r="D980" s="80" t="s">
        <v>1500</v>
      </c>
      <c r="E980" s="80" t="b">
        <v>0</v>
      </c>
      <c r="F980" s="80" t="b">
        <v>0</v>
      </c>
      <c r="G980" s="80" t="b">
        <v>0</v>
      </c>
    </row>
    <row r="981" spans="1:7" ht="15">
      <c r="A981" s="114" t="s">
        <v>1833</v>
      </c>
      <c r="B981" s="80">
        <v>4</v>
      </c>
      <c r="C981" s="118">
        <v>0.00416053574009535</v>
      </c>
      <c r="D981" s="80" t="s">
        <v>1500</v>
      </c>
      <c r="E981" s="80" t="b">
        <v>0</v>
      </c>
      <c r="F981" s="80" t="b">
        <v>0</v>
      </c>
      <c r="G981" s="80" t="b">
        <v>0</v>
      </c>
    </row>
    <row r="982" spans="1:7" ht="15">
      <c r="A982" s="114" t="s">
        <v>1559</v>
      </c>
      <c r="B982" s="80">
        <v>4</v>
      </c>
      <c r="C982" s="118">
        <v>0.00416053574009535</v>
      </c>
      <c r="D982" s="80" t="s">
        <v>1500</v>
      </c>
      <c r="E982" s="80" t="b">
        <v>0</v>
      </c>
      <c r="F982" s="80" t="b">
        <v>0</v>
      </c>
      <c r="G982" s="80" t="b">
        <v>0</v>
      </c>
    </row>
    <row r="983" spans="1:7" ht="15">
      <c r="A983" s="114" t="s">
        <v>1553</v>
      </c>
      <c r="B983" s="80">
        <v>4</v>
      </c>
      <c r="C983" s="118">
        <v>0.004532377218096243</v>
      </c>
      <c r="D983" s="80" t="s">
        <v>1500</v>
      </c>
      <c r="E983" s="80" t="b">
        <v>0</v>
      </c>
      <c r="F983" s="80" t="b">
        <v>0</v>
      </c>
      <c r="G983" s="80" t="b">
        <v>0</v>
      </c>
    </row>
    <row r="984" spans="1:7" ht="15">
      <c r="A984" s="114" t="s">
        <v>1556</v>
      </c>
      <c r="B984" s="80">
        <v>4</v>
      </c>
      <c r="C984" s="118">
        <v>0.004532377218096243</v>
      </c>
      <c r="D984" s="80" t="s">
        <v>1500</v>
      </c>
      <c r="E984" s="80" t="b">
        <v>0</v>
      </c>
      <c r="F984" s="80" t="b">
        <v>0</v>
      </c>
      <c r="G984" s="80" t="b">
        <v>0</v>
      </c>
    </row>
    <row r="985" spans="1:7" ht="15">
      <c r="A985" s="114" t="s">
        <v>1644</v>
      </c>
      <c r="B985" s="80">
        <v>4</v>
      </c>
      <c r="C985" s="118">
        <v>0.004532377218096243</v>
      </c>
      <c r="D985" s="80" t="s">
        <v>1500</v>
      </c>
      <c r="E985" s="80" t="b">
        <v>0</v>
      </c>
      <c r="F985" s="80" t="b">
        <v>0</v>
      </c>
      <c r="G985" s="80" t="b">
        <v>0</v>
      </c>
    </row>
    <row r="986" spans="1:7" ht="15">
      <c r="A986" s="114" t="s">
        <v>1579</v>
      </c>
      <c r="B986" s="80">
        <v>4</v>
      </c>
      <c r="C986" s="118">
        <v>0.00416053574009535</v>
      </c>
      <c r="D986" s="80" t="s">
        <v>1500</v>
      </c>
      <c r="E986" s="80" t="b">
        <v>0</v>
      </c>
      <c r="F986" s="80" t="b">
        <v>0</v>
      </c>
      <c r="G986" s="80" t="b">
        <v>0</v>
      </c>
    </row>
    <row r="987" spans="1:7" ht="15">
      <c r="A987" s="114" t="s">
        <v>1782</v>
      </c>
      <c r="B987" s="80">
        <v>4</v>
      </c>
      <c r="C987" s="118">
        <v>0.004532377218096243</v>
      </c>
      <c r="D987" s="80" t="s">
        <v>1500</v>
      </c>
      <c r="E987" s="80" t="b">
        <v>0</v>
      </c>
      <c r="F987" s="80" t="b">
        <v>0</v>
      </c>
      <c r="G987" s="80" t="b">
        <v>0</v>
      </c>
    </row>
    <row r="988" spans="1:7" ht="15">
      <c r="A988" s="114" t="s">
        <v>1656</v>
      </c>
      <c r="B988" s="80">
        <v>3</v>
      </c>
      <c r="C988" s="118">
        <v>0.003399282913572182</v>
      </c>
      <c r="D988" s="80" t="s">
        <v>1500</v>
      </c>
      <c r="E988" s="80" t="b">
        <v>0</v>
      </c>
      <c r="F988" s="80" t="b">
        <v>0</v>
      </c>
      <c r="G988" s="80" t="b">
        <v>0</v>
      </c>
    </row>
    <row r="989" spans="1:7" ht="15">
      <c r="A989" s="114" t="s">
        <v>1716</v>
      </c>
      <c r="B989" s="80">
        <v>3</v>
      </c>
      <c r="C989" s="118">
        <v>0.003792343759678613</v>
      </c>
      <c r="D989" s="80" t="s">
        <v>1500</v>
      </c>
      <c r="E989" s="80" t="b">
        <v>0</v>
      </c>
      <c r="F989" s="80" t="b">
        <v>0</v>
      </c>
      <c r="G989" s="80" t="b">
        <v>0</v>
      </c>
    </row>
    <row r="990" spans="1:7" ht="15">
      <c r="A990" s="114" t="s">
        <v>1767</v>
      </c>
      <c r="B990" s="80">
        <v>3</v>
      </c>
      <c r="C990" s="118">
        <v>0.003399282913572182</v>
      </c>
      <c r="D990" s="80" t="s">
        <v>1500</v>
      </c>
      <c r="E990" s="80" t="b">
        <v>0</v>
      </c>
      <c r="F990" s="80" t="b">
        <v>0</v>
      </c>
      <c r="G990" s="80" t="b">
        <v>0</v>
      </c>
    </row>
    <row r="991" spans="1:7" ht="15">
      <c r="A991" s="114" t="s">
        <v>1768</v>
      </c>
      <c r="B991" s="80">
        <v>3</v>
      </c>
      <c r="C991" s="118">
        <v>0.003399282913572182</v>
      </c>
      <c r="D991" s="80" t="s">
        <v>1500</v>
      </c>
      <c r="E991" s="80" t="b">
        <v>0</v>
      </c>
      <c r="F991" s="80" t="b">
        <v>0</v>
      </c>
      <c r="G991" s="80" t="b">
        <v>0</v>
      </c>
    </row>
    <row r="992" spans="1:7" ht="15">
      <c r="A992" s="114" t="s">
        <v>1555</v>
      </c>
      <c r="B992" s="80">
        <v>3</v>
      </c>
      <c r="C992" s="118">
        <v>0.003792343759678613</v>
      </c>
      <c r="D992" s="80" t="s">
        <v>1500</v>
      </c>
      <c r="E992" s="80" t="b">
        <v>0</v>
      </c>
      <c r="F992" s="80" t="b">
        <v>0</v>
      </c>
      <c r="G992" s="80" t="b">
        <v>0</v>
      </c>
    </row>
    <row r="993" spans="1:7" ht="15">
      <c r="A993" s="114" t="s">
        <v>1712</v>
      </c>
      <c r="B993" s="80">
        <v>3</v>
      </c>
      <c r="C993" s="118">
        <v>0.004464285714285714</v>
      </c>
      <c r="D993" s="80" t="s">
        <v>1500</v>
      </c>
      <c r="E993" s="80" t="b">
        <v>0</v>
      </c>
      <c r="F993" s="80" t="b">
        <v>0</v>
      </c>
      <c r="G993" s="80" t="b">
        <v>0</v>
      </c>
    </row>
    <row r="994" spans="1:7" ht="15">
      <c r="A994" s="114" t="s">
        <v>1661</v>
      </c>
      <c r="B994" s="80">
        <v>3</v>
      </c>
      <c r="C994" s="118">
        <v>0.003399282913572182</v>
      </c>
      <c r="D994" s="80" t="s">
        <v>1500</v>
      </c>
      <c r="E994" s="80" t="b">
        <v>0</v>
      </c>
      <c r="F994" s="80" t="b">
        <v>0</v>
      </c>
      <c r="G994" s="80" t="b">
        <v>0</v>
      </c>
    </row>
    <row r="995" spans="1:7" ht="15">
      <c r="A995" s="114" t="s">
        <v>1769</v>
      </c>
      <c r="B995" s="80">
        <v>3</v>
      </c>
      <c r="C995" s="118">
        <v>0.003792343759678613</v>
      </c>
      <c r="D995" s="80" t="s">
        <v>1500</v>
      </c>
      <c r="E995" s="80" t="b">
        <v>0</v>
      </c>
      <c r="F995" s="80" t="b">
        <v>0</v>
      </c>
      <c r="G995" s="80" t="b">
        <v>0</v>
      </c>
    </row>
    <row r="996" spans="1:7" ht="15">
      <c r="A996" s="114" t="s">
        <v>1824</v>
      </c>
      <c r="B996" s="80">
        <v>3</v>
      </c>
      <c r="C996" s="118">
        <v>0.003792343759678613</v>
      </c>
      <c r="D996" s="80" t="s">
        <v>1500</v>
      </c>
      <c r="E996" s="80" t="b">
        <v>0</v>
      </c>
      <c r="F996" s="80" t="b">
        <v>0</v>
      </c>
      <c r="G996" s="80" t="b">
        <v>0</v>
      </c>
    </row>
    <row r="997" spans="1:7" ht="15">
      <c r="A997" s="114" t="s">
        <v>1773</v>
      </c>
      <c r="B997" s="80">
        <v>3</v>
      </c>
      <c r="C997" s="118">
        <v>0.003399282913572182</v>
      </c>
      <c r="D997" s="80" t="s">
        <v>1500</v>
      </c>
      <c r="E997" s="80" t="b">
        <v>0</v>
      </c>
      <c r="F997" s="80" t="b">
        <v>0</v>
      </c>
      <c r="G997" s="80" t="b">
        <v>0</v>
      </c>
    </row>
    <row r="998" spans="1:7" ht="15">
      <c r="A998" s="114" t="s">
        <v>1557</v>
      </c>
      <c r="B998" s="80">
        <v>3</v>
      </c>
      <c r="C998" s="118">
        <v>0.003399282913572182</v>
      </c>
      <c r="D998" s="80" t="s">
        <v>1500</v>
      </c>
      <c r="E998" s="80" t="b">
        <v>0</v>
      </c>
      <c r="F998" s="80" t="b">
        <v>0</v>
      </c>
      <c r="G998" s="80" t="b">
        <v>0</v>
      </c>
    </row>
    <row r="999" spans="1:7" ht="15">
      <c r="A999" s="114" t="s">
        <v>1554</v>
      </c>
      <c r="B999" s="80">
        <v>3</v>
      </c>
      <c r="C999" s="118">
        <v>0.003399282913572182</v>
      </c>
      <c r="D999" s="80" t="s">
        <v>1500</v>
      </c>
      <c r="E999" s="80" t="b">
        <v>0</v>
      </c>
      <c r="F999" s="80" t="b">
        <v>0</v>
      </c>
      <c r="G999" s="80" t="b">
        <v>0</v>
      </c>
    </row>
    <row r="1000" spans="1:7" ht="15">
      <c r="A1000" s="114" t="s">
        <v>1931</v>
      </c>
      <c r="B1000" s="80">
        <v>3</v>
      </c>
      <c r="C1000" s="118">
        <v>0.003399282913572182</v>
      </c>
      <c r="D1000" s="80" t="s">
        <v>1500</v>
      </c>
      <c r="E1000" s="80" t="b">
        <v>0</v>
      </c>
      <c r="F1000" s="80" t="b">
        <v>1</v>
      </c>
      <c r="G1000" s="80" t="b">
        <v>0</v>
      </c>
    </row>
    <row r="1001" spans="1:7" ht="15">
      <c r="A1001" s="114" t="s">
        <v>1934</v>
      </c>
      <c r="B1001" s="80">
        <v>3</v>
      </c>
      <c r="C1001" s="118">
        <v>0.003399282913572182</v>
      </c>
      <c r="D1001" s="80" t="s">
        <v>1500</v>
      </c>
      <c r="E1001" s="80" t="b">
        <v>0</v>
      </c>
      <c r="F1001" s="80" t="b">
        <v>0</v>
      </c>
      <c r="G1001" s="80" t="b">
        <v>0</v>
      </c>
    </row>
    <row r="1002" spans="1:7" ht="15">
      <c r="A1002" s="114" t="s">
        <v>1930</v>
      </c>
      <c r="B1002" s="80">
        <v>3</v>
      </c>
      <c r="C1002" s="118">
        <v>0.003399282913572182</v>
      </c>
      <c r="D1002" s="80" t="s">
        <v>1500</v>
      </c>
      <c r="E1002" s="80" t="b">
        <v>0</v>
      </c>
      <c r="F1002" s="80" t="b">
        <v>0</v>
      </c>
      <c r="G1002" s="80" t="b">
        <v>0</v>
      </c>
    </row>
    <row r="1003" spans="1:7" ht="15">
      <c r="A1003" s="114" t="s">
        <v>1944</v>
      </c>
      <c r="B1003" s="80">
        <v>3</v>
      </c>
      <c r="C1003" s="118">
        <v>0.003399282913572182</v>
      </c>
      <c r="D1003" s="80" t="s">
        <v>1500</v>
      </c>
      <c r="E1003" s="80" t="b">
        <v>0</v>
      </c>
      <c r="F1003" s="80" t="b">
        <v>0</v>
      </c>
      <c r="G1003" s="80" t="b">
        <v>0</v>
      </c>
    </row>
    <row r="1004" spans="1:7" ht="15">
      <c r="A1004" s="114" t="s">
        <v>1835</v>
      </c>
      <c r="B1004" s="80">
        <v>3</v>
      </c>
      <c r="C1004" s="118">
        <v>0.003399282913572182</v>
      </c>
      <c r="D1004" s="80" t="s">
        <v>1500</v>
      </c>
      <c r="E1004" s="80" t="b">
        <v>0</v>
      </c>
      <c r="F1004" s="80" t="b">
        <v>0</v>
      </c>
      <c r="G1004" s="80" t="b">
        <v>0</v>
      </c>
    </row>
    <row r="1005" spans="1:7" ht="15">
      <c r="A1005" s="114" t="s">
        <v>1721</v>
      </c>
      <c r="B1005" s="80">
        <v>3</v>
      </c>
      <c r="C1005" s="118">
        <v>0.003399282913572182</v>
      </c>
      <c r="D1005" s="80" t="s">
        <v>1500</v>
      </c>
      <c r="E1005" s="80" t="b">
        <v>0</v>
      </c>
      <c r="F1005" s="80" t="b">
        <v>0</v>
      </c>
      <c r="G1005" s="80" t="b">
        <v>0</v>
      </c>
    </row>
    <row r="1006" spans="1:7" ht="15">
      <c r="A1006" s="114" t="s">
        <v>1770</v>
      </c>
      <c r="B1006" s="80">
        <v>3</v>
      </c>
      <c r="C1006" s="118">
        <v>0.003792343759678613</v>
      </c>
      <c r="D1006" s="80" t="s">
        <v>1500</v>
      </c>
      <c r="E1006" s="80" t="b">
        <v>0</v>
      </c>
      <c r="F1006" s="80" t="b">
        <v>0</v>
      </c>
      <c r="G1006" s="80" t="b">
        <v>0</v>
      </c>
    </row>
    <row r="1007" spans="1:7" ht="15">
      <c r="A1007" s="114" t="s">
        <v>1663</v>
      </c>
      <c r="B1007" s="80">
        <v>3</v>
      </c>
      <c r="C1007" s="118">
        <v>0.003399282913572182</v>
      </c>
      <c r="D1007" s="80" t="s">
        <v>1500</v>
      </c>
      <c r="E1007" s="80" t="b">
        <v>0</v>
      </c>
      <c r="F1007" s="80" t="b">
        <v>0</v>
      </c>
      <c r="G1007" s="80" t="b">
        <v>0</v>
      </c>
    </row>
    <row r="1008" spans="1:7" ht="15">
      <c r="A1008" s="114" t="s">
        <v>1724</v>
      </c>
      <c r="B1008" s="80">
        <v>3</v>
      </c>
      <c r="C1008" s="118">
        <v>0.003399282913572182</v>
      </c>
      <c r="D1008" s="80" t="s">
        <v>1500</v>
      </c>
      <c r="E1008" s="80" t="b">
        <v>0</v>
      </c>
      <c r="F1008" s="80" t="b">
        <v>0</v>
      </c>
      <c r="G1008" s="80" t="b">
        <v>0</v>
      </c>
    </row>
    <row r="1009" spans="1:7" ht="15">
      <c r="A1009" s="114" t="s">
        <v>1940</v>
      </c>
      <c r="B1009" s="80">
        <v>3</v>
      </c>
      <c r="C1009" s="118">
        <v>0.003792343759678613</v>
      </c>
      <c r="D1009" s="80" t="s">
        <v>1500</v>
      </c>
      <c r="E1009" s="80" t="b">
        <v>1</v>
      </c>
      <c r="F1009" s="80" t="b">
        <v>0</v>
      </c>
      <c r="G1009" s="80" t="b">
        <v>0</v>
      </c>
    </row>
    <row r="1010" spans="1:7" ht="15">
      <c r="A1010" s="114" t="s">
        <v>1772</v>
      </c>
      <c r="B1010" s="80">
        <v>3</v>
      </c>
      <c r="C1010" s="118">
        <v>0.003399282913572182</v>
      </c>
      <c r="D1010" s="80" t="s">
        <v>1500</v>
      </c>
      <c r="E1010" s="80" t="b">
        <v>0</v>
      </c>
      <c r="F1010" s="80" t="b">
        <v>0</v>
      </c>
      <c r="G1010" s="80" t="b">
        <v>0</v>
      </c>
    </row>
    <row r="1011" spans="1:7" ht="15">
      <c r="A1011" s="114" t="s">
        <v>1726</v>
      </c>
      <c r="B1011" s="80">
        <v>3</v>
      </c>
      <c r="C1011" s="118">
        <v>0.003399282913572182</v>
      </c>
      <c r="D1011" s="80" t="s">
        <v>1500</v>
      </c>
      <c r="E1011" s="80" t="b">
        <v>0</v>
      </c>
      <c r="F1011" s="80" t="b">
        <v>0</v>
      </c>
      <c r="G1011" s="80" t="b">
        <v>0</v>
      </c>
    </row>
    <row r="1012" spans="1:7" ht="15">
      <c r="A1012" s="114" t="s">
        <v>1825</v>
      </c>
      <c r="B1012" s="80">
        <v>3</v>
      </c>
      <c r="C1012" s="118">
        <v>0.003792343759678613</v>
      </c>
      <c r="D1012" s="80" t="s">
        <v>1500</v>
      </c>
      <c r="E1012" s="80" t="b">
        <v>0</v>
      </c>
      <c r="F1012" s="80" t="b">
        <v>0</v>
      </c>
      <c r="G1012" s="80" t="b">
        <v>0</v>
      </c>
    </row>
    <row r="1013" spans="1:7" ht="15">
      <c r="A1013" s="114" t="s">
        <v>1608</v>
      </c>
      <c r="B1013" s="80">
        <v>3</v>
      </c>
      <c r="C1013" s="118">
        <v>0.003399282913572182</v>
      </c>
      <c r="D1013" s="80" t="s">
        <v>1500</v>
      </c>
      <c r="E1013" s="80" t="b">
        <v>0</v>
      </c>
      <c r="F1013" s="80" t="b">
        <v>0</v>
      </c>
      <c r="G1013" s="80" t="b">
        <v>0</v>
      </c>
    </row>
    <row r="1014" spans="1:7" ht="15">
      <c r="A1014" s="114" t="s">
        <v>1942</v>
      </c>
      <c r="B1014" s="80">
        <v>3</v>
      </c>
      <c r="C1014" s="118">
        <v>0.003399282913572182</v>
      </c>
      <c r="D1014" s="80" t="s">
        <v>1500</v>
      </c>
      <c r="E1014" s="80" t="b">
        <v>0</v>
      </c>
      <c r="F1014" s="80" t="b">
        <v>1</v>
      </c>
      <c r="G1014" s="80" t="b">
        <v>0</v>
      </c>
    </row>
    <row r="1015" spans="1:7" ht="15">
      <c r="A1015" s="114" t="s">
        <v>1948</v>
      </c>
      <c r="B1015" s="80">
        <v>3</v>
      </c>
      <c r="C1015" s="118">
        <v>0.003399282913572182</v>
      </c>
      <c r="D1015" s="80" t="s">
        <v>1500</v>
      </c>
      <c r="E1015" s="80" t="b">
        <v>0</v>
      </c>
      <c r="F1015" s="80" t="b">
        <v>0</v>
      </c>
      <c r="G1015" s="80" t="b">
        <v>0</v>
      </c>
    </row>
    <row r="1016" spans="1:7" ht="15">
      <c r="A1016" s="114" t="s">
        <v>1728</v>
      </c>
      <c r="B1016" s="80">
        <v>3</v>
      </c>
      <c r="C1016" s="118">
        <v>0.003792343759678613</v>
      </c>
      <c r="D1016" s="80" t="s">
        <v>1500</v>
      </c>
      <c r="E1016" s="80" t="b">
        <v>1</v>
      </c>
      <c r="F1016" s="80" t="b">
        <v>0</v>
      </c>
      <c r="G1016" s="80" t="b">
        <v>0</v>
      </c>
    </row>
    <row r="1017" spans="1:7" ht="15">
      <c r="A1017" s="114" t="s">
        <v>1949</v>
      </c>
      <c r="B1017" s="80">
        <v>3</v>
      </c>
      <c r="C1017" s="118">
        <v>0.003399282913572182</v>
      </c>
      <c r="D1017" s="80" t="s">
        <v>1500</v>
      </c>
      <c r="E1017" s="80" t="b">
        <v>0</v>
      </c>
      <c r="F1017" s="80" t="b">
        <v>1</v>
      </c>
      <c r="G1017" s="80" t="b">
        <v>0</v>
      </c>
    </row>
    <row r="1018" spans="1:7" ht="15">
      <c r="A1018" s="114" t="s">
        <v>1950</v>
      </c>
      <c r="B1018" s="80">
        <v>3</v>
      </c>
      <c r="C1018" s="118">
        <v>0.003792343759678613</v>
      </c>
      <c r="D1018" s="80" t="s">
        <v>1500</v>
      </c>
      <c r="E1018" s="80" t="b">
        <v>0</v>
      </c>
      <c r="F1018" s="80" t="b">
        <v>0</v>
      </c>
      <c r="G1018" s="80" t="b">
        <v>0</v>
      </c>
    </row>
    <row r="1019" spans="1:7" ht="15">
      <c r="A1019" s="114" t="s">
        <v>1687</v>
      </c>
      <c r="B1019" s="80">
        <v>3</v>
      </c>
      <c r="C1019" s="118">
        <v>0.003399282913572182</v>
      </c>
      <c r="D1019" s="80" t="s">
        <v>1500</v>
      </c>
      <c r="E1019" s="80" t="b">
        <v>0</v>
      </c>
      <c r="F1019" s="80" t="b">
        <v>0</v>
      </c>
      <c r="G1019" s="80" t="b">
        <v>0</v>
      </c>
    </row>
    <row r="1020" spans="1:7" ht="15">
      <c r="A1020" s="114" t="s">
        <v>1951</v>
      </c>
      <c r="B1020" s="80">
        <v>3</v>
      </c>
      <c r="C1020" s="118">
        <v>0.003792343759678613</v>
      </c>
      <c r="D1020" s="80" t="s">
        <v>1500</v>
      </c>
      <c r="E1020" s="80" t="b">
        <v>0</v>
      </c>
      <c r="F1020" s="80" t="b">
        <v>1</v>
      </c>
      <c r="G1020" s="80" t="b">
        <v>0</v>
      </c>
    </row>
    <row r="1021" spans="1:7" ht="15">
      <c r="A1021" s="114" t="s">
        <v>1956</v>
      </c>
      <c r="B1021" s="80">
        <v>3</v>
      </c>
      <c r="C1021" s="118">
        <v>0.004464285714285714</v>
      </c>
      <c r="D1021" s="80" t="s">
        <v>1500</v>
      </c>
      <c r="E1021" s="80" t="b">
        <v>0</v>
      </c>
      <c r="F1021" s="80" t="b">
        <v>0</v>
      </c>
      <c r="G1021" s="80" t="b">
        <v>0</v>
      </c>
    </row>
    <row r="1022" spans="1:7" ht="15">
      <c r="A1022" s="114" t="s">
        <v>1714</v>
      </c>
      <c r="B1022" s="80">
        <v>3</v>
      </c>
      <c r="C1022" s="118">
        <v>0.003399282913572182</v>
      </c>
      <c r="D1022" s="80" t="s">
        <v>1500</v>
      </c>
      <c r="E1022" s="80" t="b">
        <v>0</v>
      </c>
      <c r="F1022" s="80" t="b">
        <v>0</v>
      </c>
      <c r="G1022" s="80" t="b">
        <v>0</v>
      </c>
    </row>
    <row r="1023" spans="1:7" ht="15">
      <c r="A1023" s="114" t="s">
        <v>1957</v>
      </c>
      <c r="B1023" s="80">
        <v>3</v>
      </c>
      <c r="C1023" s="118">
        <v>0.003399282913572182</v>
      </c>
      <c r="D1023" s="80" t="s">
        <v>1500</v>
      </c>
      <c r="E1023" s="80" t="b">
        <v>0</v>
      </c>
      <c r="F1023" s="80" t="b">
        <v>0</v>
      </c>
      <c r="G1023" s="80" t="b">
        <v>0</v>
      </c>
    </row>
    <row r="1024" spans="1:7" ht="15">
      <c r="A1024" s="114" t="s">
        <v>1778</v>
      </c>
      <c r="B1024" s="80">
        <v>3</v>
      </c>
      <c r="C1024" s="118">
        <v>0.003399282913572182</v>
      </c>
      <c r="D1024" s="80" t="s">
        <v>1500</v>
      </c>
      <c r="E1024" s="80" t="b">
        <v>0</v>
      </c>
      <c r="F1024" s="80" t="b">
        <v>0</v>
      </c>
      <c r="G1024" s="80" t="b">
        <v>0</v>
      </c>
    </row>
    <row r="1025" spans="1:7" ht="15">
      <c r="A1025" s="114" t="s">
        <v>1779</v>
      </c>
      <c r="B1025" s="80">
        <v>3</v>
      </c>
      <c r="C1025" s="118">
        <v>0.003399282913572182</v>
      </c>
      <c r="D1025" s="80" t="s">
        <v>1500</v>
      </c>
      <c r="E1025" s="80" t="b">
        <v>0</v>
      </c>
      <c r="F1025" s="80" t="b">
        <v>0</v>
      </c>
      <c r="G1025" s="80" t="b">
        <v>0</v>
      </c>
    </row>
    <row r="1026" spans="1:7" ht="15">
      <c r="A1026" s="114" t="s">
        <v>1964</v>
      </c>
      <c r="B1026" s="80">
        <v>3</v>
      </c>
      <c r="C1026" s="118">
        <v>0.004464285714285714</v>
      </c>
      <c r="D1026" s="80" t="s">
        <v>1500</v>
      </c>
      <c r="E1026" s="80" t="b">
        <v>0</v>
      </c>
      <c r="F1026" s="80" t="b">
        <v>0</v>
      </c>
      <c r="G1026" s="80" t="b">
        <v>0</v>
      </c>
    </row>
    <row r="1027" spans="1:7" ht="15">
      <c r="A1027" s="114" t="s">
        <v>1966</v>
      </c>
      <c r="B1027" s="80">
        <v>3</v>
      </c>
      <c r="C1027" s="118">
        <v>0.003792343759678613</v>
      </c>
      <c r="D1027" s="80" t="s">
        <v>1500</v>
      </c>
      <c r="E1027" s="80" t="b">
        <v>0</v>
      </c>
      <c r="F1027" s="80" t="b">
        <v>0</v>
      </c>
      <c r="G1027" s="80" t="b">
        <v>0</v>
      </c>
    </row>
    <row r="1028" spans="1:7" ht="15">
      <c r="A1028" s="114" t="s">
        <v>1967</v>
      </c>
      <c r="B1028" s="80">
        <v>3</v>
      </c>
      <c r="C1028" s="118">
        <v>0.003399282913572182</v>
      </c>
      <c r="D1028" s="80" t="s">
        <v>1500</v>
      </c>
      <c r="E1028" s="80" t="b">
        <v>0</v>
      </c>
      <c r="F1028" s="80" t="b">
        <v>0</v>
      </c>
      <c r="G1028" s="80" t="b">
        <v>0</v>
      </c>
    </row>
    <row r="1029" spans="1:7" ht="15">
      <c r="A1029" s="114" t="s">
        <v>1968</v>
      </c>
      <c r="B1029" s="80">
        <v>3</v>
      </c>
      <c r="C1029" s="118">
        <v>0.003399282913572182</v>
      </c>
      <c r="D1029" s="80" t="s">
        <v>1500</v>
      </c>
      <c r="E1029" s="80" t="b">
        <v>0</v>
      </c>
      <c r="F1029" s="80" t="b">
        <v>0</v>
      </c>
      <c r="G1029" s="80" t="b">
        <v>0</v>
      </c>
    </row>
    <row r="1030" spans="1:7" ht="15">
      <c r="A1030" s="114" t="s">
        <v>1969</v>
      </c>
      <c r="B1030" s="80">
        <v>3</v>
      </c>
      <c r="C1030" s="118">
        <v>0.003399282913572182</v>
      </c>
      <c r="D1030" s="80" t="s">
        <v>1500</v>
      </c>
      <c r="E1030" s="80" t="b">
        <v>1</v>
      </c>
      <c r="F1030" s="80" t="b">
        <v>0</v>
      </c>
      <c r="G1030" s="80" t="b">
        <v>0</v>
      </c>
    </row>
    <row r="1031" spans="1:7" ht="15">
      <c r="A1031" s="114" t="s">
        <v>1970</v>
      </c>
      <c r="B1031" s="80">
        <v>3</v>
      </c>
      <c r="C1031" s="118">
        <v>0.003399282913572182</v>
      </c>
      <c r="D1031" s="80" t="s">
        <v>1500</v>
      </c>
      <c r="E1031" s="80" t="b">
        <v>0</v>
      </c>
      <c r="F1031" s="80" t="b">
        <v>0</v>
      </c>
      <c r="G1031" s="80" t="b">
        <v>0</v>
      </c>
    </row>
    <row r="1032" spans="1:7" ht="15">
      <c r="A1032" s="114" t="s">
        <v>1847</v>
      </c>
      <c r="B1032" s="80">
        <v>3</v>
      </c>
      <c r="C1032" s="118">
        <v>0.003792343759678613</v>
      </c>
      <c r="D1032" s="80" t="s">
        <v>1500</v>
      </c>
      <c r="E1032" s="80" t="b">
        <v>0</v>
      </c>
      <c r="F1032" s="80" t="b">
        <v>0</v>
      </c>
      <c r="G1032" s="80" t="b">
        <v>0</v>
      </c>
    </row>
    <row r="1033" spans="1:7" ht="15">
      <c r="A1033" s="114" t="s">
        <v>1717</v>
      </c>
      <c r="B1033" s="80">
        <v>2</v>
      </c>
      <c r="C1033" s="118">
        <v>0.002976190476190476</v>
      </c>
      <c r="D1033" s="80" t="s">
        <v>1500</v>
      </c>
      <c r="E1033" s="80" t="b">
        <v>0</v>
      </c>
      <c r="F1033" s="80" t="b">
        <v>0</v>
      </c>
      <c r="G1033" s="80" t="b">
        <v>0</v>
      </c>
    </row>
    <row r="1034" spans="1:7" ht="15">
      <c r="A1034" s="114" t="s">
        <v>1570</v>
      </c>
      <c r="B1034" s="80">
        <v>2</v>
      </c>
      <c r="C1034" s="118">
        <v>0.0025282291731190754</v>
      </c>
      <c r="D1034" s="80" t="s">
        <v>1500</v>
      </c>
      <c r="E1034" s="80" t="b">
        <v>0</v>
      </c>
      <c r="F1034" s="80" t="b">
        <v>0</v>
      </c>
      <c r="G1034" s="80" t="b">
        <v>0</v>
      </c>
    </row>
    <row r="1035" spans="1:7" ht="15">
      <c r="A1035" s="114" t="s">
        <v>1766</v>
      </c>
      <c r="B1035" s="80">
        <v>2</v>
      </c>
      <c r="C1035" s="118">
        <v>0.0025282291731190754</v>
      </c>
      <c r="D1035" s="80" t="s">
        <v>1500</v>
      </c>
      <c r="E1035" s="80" t="b">
        <v>0</v>
      </c>
      <c r="F1035" s="80" t="b">
        <v>1</v>
      </c>
      <c r="G1035" s="80" t="b">
        <v>0</v>
      </c>
    </row>
    <row r="1036" spans="1:7" ht="15">
      <c r="A1036" s="114" t="s">
        <v>2127</v>
      </c>
      <c r="B1036" s="80">
        <v>2</v>
      </c>
      <c r="C1036" s="118">
        <v>0.0025282291731190754</v>
      </c>
      <c r="D1036" s="80" t="s">
        <v>1500</v>
      </c>
      <c r="E1036" s="80" t="b">
        <v>0</v>
      </c>
      <c r="F1036" s="80" t="b">
        <v>0</v>
      </c>
      <c r="G1036" s="80" t="b">
        <v>0</v>
      </c>
    </row>
    <row r="1037" spans="1:7" ht="15">
      <c r="A1037" s="114" t="s">
        <v>1623</v>
      </c>
      <c r="B1037" s="80">
        <v>2</v>
      </c>
      <c r="C1037" s="118">
        <v>0.0025282291731190754</v>
      </c>
      <c r="D1037" s="80" t="s">
        <v>1500</v>
      </c>
      <c r="E1037" s="80" t="b">
        <v>0</v>
      </c>
      <c r="F1037" s="80" t="b">
        <v>0</v>
      </c>
      <c r="G1037" s="80" t="b">
        <v>0</v>
      </c>
    </row>
    <row r="1038" spans="1:7" ht="15">
      <c r="A1038" s="114" t="s">
        <v>1637</v>
      </c>
      <c r="B1038" s="80">
        <v>2</v>
      </c>
      <c r="C1038" s="118">
        <v>0.0025282291731190754</v>
      </c>
      <c r="D1038" s="80" t="s">
        <v>1500</v>
      </c>
      <c r="E1038" s="80" t="b">
        <v>0</v>
      </c>
      <c r="F1038" s="80" t="b">
        <v>0</v>
      </c>
      <c r="G1038" s="80" t="b">
        <v>0</v>
      </c>
    </row>
    <row r="1039" spans="1:7" ht="15">
      <c r="A1039" s="114" t="s">
        <v>2129</v>
      </c>
      <c r="B1039" s="80">
        <v>2</v>
      </c>
      <c r="C1039" s="118">
        <v>0.002976190476190476</v>
      </c>
      <c r="D1039" s="80" t="s">
        <v>1500</v>
      </c>
      <c r="E1039" s="80" t="b">
        <v>0</v>
      </c>
      <c r="F1039" s="80" t="b">
        <v>0</v>
      </c>
      <c r="G1039" s="80" t="b">
        <v>0</v>
      </c>
    </row>
    <row r="1040" spans="1:7" ht="15">
      <c r="A1040" s="114" t="s">
        <v>1681</v>
      </c>
      <c r="B1040" s="80">
        <v>2</v>
      </c>
      <c r="C1040" s="118">
        <v>0.0025282291731190754</v>
      </c>
      <c r="D1040" s="80" t="s">
        <v>1500</v>
      </c>
      <c r="E1040" s="80" t="b">
        <v>0</v>
      </c>
      <c r="F1040" s="80" t="b">
        <v>0</v>
      </c>
      <c r="G1040" s="80" t="b">
        <v>0</v>
      </c>
    </row>
    <row r="1041" spans="1:7" ht="15">
      <c r="A1041" s="114" t="s">
        <v>1604</v>
      </c>
      <c r="B1041" s="80">
        <v>2</v>
      </c>
      <c r="C1041" s="118">
        <v>0.0025282291731190754</v>
      </c>
      <c r="D1041" s="80" t="s">
        <v>1500</v>
      </c>
      <c r="E1041" s="80" t="b">
        <v>0</v>
      </c>
      <c r="F1041" s="80" t="b">
        <v>0</v>
      </c>
      <c r="G1041" s="80" t="b">
        <v>0</v>
      </c>
    </row>
    <row r="1042" spans="1:7" ht="15">
      <c r="A1042" s="114" t="s">
        <v>1928</v>
      </c>
      <c r="B1042" s="80">
        <v>2</v>
      </c>
      <c r="C1042" s="118">
        <v>0.0025282291731190754</v>
      </c>
      <c r="D1042" s="80" t="s">
        <v>1500</v>
      </c>
      <c r="E1042" s="80" t="b">
        <v>1</v>
      </c>
      <c r="F1042" s="80" t="b">
        <v>0</v>
      </c>
      <c r="G1042" s="80" t="b">
        <v>0</v>
      </c>
    </row>
    <row r="1043" spans="1:7" ht="15">
      <c r="A1043" s="114" t="s">
        <v>1626</v>
      </c>
      <c r="B1043" s="80">
        <v>2</v>
      </c>
      <c r="C1043" s="118">
        <v>0.0025282291731190754</v>
      </c>
      <c r="D1043" s="80" t="s">
        <v>1500</v>
      </c>
      <c r="E1043" s="80" t="b">
        <v>0</v>
      </c>
      <c r="F1043" s="80" t="b">
        <v>0</v>
      </c>
      <c r="G1043" s="80" t="b">
        <v>0</v>
      </c>
    </row>
    <row r="1044" spans="1:7" ht="15">
      <c r="A1044" s="114" t="s">
        <v>2130</v>
      </c>
      <c r="B1044" s="80">
        <v>2</v>
      </c>
      <c r="C1044" s="118">
        <v>0.0025282291731190754</v>
      </c>
      <c r="D1044" s="80" t="s">
        <v>1500</v>
      </c>
      <c r="E1044" s="80" t="b">
        <v>0</v>
      </c>
      <c r="F1044" s="80" t="b">
        <v>0</v>
      </c>
      <c r="G1044" s="80" t="b">
        <v>0</v>
      </c>
    </row>
    <row r="1045" spans="1:7" ht="15">
      <c r="A1045" s="114" t="s">
        <v>1809</v>
      </c>
      <c r="B1045" s="80">
        <v>2</v>
      </c>
      <c r="C1045" s="118">
        <v>0.0025282291731190754</v>
      </c>
      <c r="D1045" s="80" t="s">
        <v>1500</v>
      </c>
      <c r="E1045" s="80" t="b">
        <v>0</v>
      </c>
      <c r="F1045" s="80" t="b">
        <v>1</v>
      </c>
      <c r="G1045" s="80" t="b">
        <v>0</v>
      </c>
    </row>
    <row r="1046" spans="1:7" ht="15">
      <c r="A1046" s="114" t="s">
        <v>2160</v>
      </c>
      <c r="B1046" s="80">
        <v>2</v>
      </c>
      <c r="C1046" s="118">
        <v>0.0025282291731190754</v>
      </c>
      <c r="D1046" s="80" t="s">
        <v>1500</v>
      </c>
      <c r="E1046" s="80" t="b">
        <v>0</v>
      </c>
      <c r="F1046" s="80" t="b">
        <v>0</v>
      </c>
      <c r="G1046" s="80" t="b">
        <v>0</v>
      </c>
    </row>
    <row r="1047" spans="1:7" ht="15">
      <c r="A1047" s="114" t="s">
        <v>2175</v>
      </c>
      <c r="B1047" s="80">
        <v>2</v>
      </c>
      <c r="C1047" s="118">
        <v>0.0025282291731190754</v>
      </c>
      <c r="D1047" s="80" t="s">
        <v>1500</v>
      </c>
      <c r="E1047" s="80" t="b">
        <v>0</v>
      </c>
      <c r="F1047" s="80" t="b">
        <v>0</v>
      </c>
      <c r="G1047" s="80" t="b">
        <v>0</v>
      </c>
    </row>
    <row r="1048" spans="1:7" ht="15">
      <c r="A1048" s="114" t="s">
        <v>2131</v>
      </c>
      <c r="B1048" s="80">
        <v>2</v>
      </c>
      <c r="C1048" s="118">
        <v>0.0025282291731190754</v>
      </c>
      <c r="D1048" s="80" t="s">
        <v>1500</v>
      </c>
      <c r="E1048" s="80" t="b">
        <v>0</v>
      </c>
      <c r="F1048" s="80" t="b">
        <v>0</v>
      </c>
      <c r="G1048" s="80" t="b">
        <v>0</v>
      </c>
    </row>
    <row r="1049" spans="1:7" ht="15">
      <c r="A1049" s="114" t="s">
        <v>1567</v>
      </c>
      <c r="B1049" s="80">
        <v>2</v>
      </c>
      <c r="C1049" s="118">
        <v>0.0025282291731190754</v>
      </c>
      <c r="D1049" s="80" t="s">
        <v>1500</v>
      </c>
      <c r="E1049" s="80" t="b">
        <v>0</v>
      </c>
      <c r="F1049" s="80" t="b">
        <v>0</v>
      </c>
      <c r="G1049" s="80" t="b">
        <v>0</v>
      </c>
    </row>
    <row r="1050" spans="1:7" ht="15">
      <c r="A1050" s="114" t="s">
        <v>1958</v>
      </c>
      <c r="B1050" s="80">
        <v>2</v>
      </c>
      <c r="C1050" s="118">
        <v>0.0025282291731190754</v>
      </c>
      <c r="D1050" s="80" t="s">
        <v>1500</v>
      </c>
      <c r="E1050" s="80" t="b">
        <v>0</v>
      </c>
      <c r="F1050" s="80" t="b">
        <v>0</v>
      </c>
      <c r="G1050" s="80" t="b">
        <v>0</v>
      </c>
    </row>
    <row r="1051" spans="1:7" ht="15">
      <c r="A1051" s="114" t="s">
        <v>1709</v>
      </c>
      <c r="B1051" s="80">
        <v>2</v>
      </c>
      <c r="C1051" s="118">
        <v>0.0025282291731190754</v>
      </c>
      <c r="D1051" s="80" t="s">
        <v>1500</v>
      </c>
      <c r="E1051" s="80" t="b">
        <v>1</v>
      </c>
      <c r="F1051" s="80" t="b">
        <v>0</v>
      </c>
      <c r="G1051" s="80" t="b">
        <v>0</v>
      </c>
    </row>
    <row r="1052" spans="1:7" ht="15">
      <c r="A1052" s="114" t="s">
        <v>2169</v>
      </c>
      <c r="B1052" s="80">
        <v>2</v>
      </c>
      <c r="C1052" s="118">
        <v>0.0025282291731190754</v>
      </c>
      <c r="D1052" s="80" t="s">
        <v>1500</v>
      </c>
      <c r="E1052" s="80" t="b">
        <v>0</v>
      </c>
      <c r="F1052" s="80" t="b">
        <v>0</v>
      </c>
      <c r="G1052" s="80" t="b">
        <v>0</v>
      </c>
    </row>
    <row r="1053" spans="1:7" ht="15">
      <c r="A1053" s="114" t="s">
        <v>2136</v>
      </c>
      <c r="B1053" s="80">
        <v>2</v>
      </c>
      <c r="C1053" s="118">
        <v>0.0025282291731190754</v>
      </c>
      <c r="D1053" s="80" t="s">
        <v>1500</v>
      </c>
      <c r="E1053" s="80" t="b">
        <v>0</v>
      </c>
      <c r="F1053" s="80" t="b">
        <v>0</v>
      </c>
      <c r="G1053" s="80" t="b">
        <v>0</v>
      </c>
    </row>
    <row r="1054" spans="1:7" ht="15">
      <c r="A1054" s="114" t="s">
        <v>2137</v>
      </c>
      <c r="B1054" s="80">
        <v>2</v>
      </c>
      <c r="C1054" s="118">
        <v>0.0025282291731190754</v>
      </c>
      <c r="D1054" s="80" t="s">
        <v>1500</v>
      </c>
      <c r="E1054" s="80" t="b">
        <v>0</v>
      </c>
      <c r="F1054" s="80" t="b">
        <v>0</v>
      </c>
      <c r="G1054" s="80" t="b">
        <v>0</v>
      </c>
    </row>
    <row r="1055" spans="1:7" ht="15">
      <c r="A1055" s="114" t="s">
        <v>1683</v>
      </c>
      <c r="B1055" s="80">
        <v>2</v>
      </c>
      <c r="C1055" s="118">
        <v>0.0025282291731190754</v>
      </c>
      <c r="D1055" s="80" t="s">
        <v>1500</v>
      </c>
      <c r="E1055" s="80" t="b">
        <v>0</v>
      </c>
      <c r="F1055" s="80" t="b">
        <v>1</v>
      </c>
      <c r="G1055" s="80" t="b">
        <v>0</v>
      </c>
    </row>
    <row r="1056" spans="1:7" ht="15">
      <c r="A1056" s="114" t="s">
        <v>2138</v>
      </c>
      <c r="B1056" s="80">
        <v>2</v>
      </c>
      <c r="C1056" s="118">
        <v>0.0025282291731190754</v>
      </c>
      <c r="D1056" s="80" t="s">
        <v>1500</v>
      </c>
      <c r="E1056" s="80" t="b">
        <v>0</v>
      </c>
      <c r="F1056" s="80" t="b">
        <v>0</v>
      </c>
      <c r="G1056" s="80" t="b">
        <v>0</v>
      </c>
    </row>
    <row r="1057" spans="1:7" ht="15">
      <c r="A1057" s="114" t="s">
        <v>1563</v>
      </c>
      <c r="B1057" s="80">
        <v>2</v>
      </c>
      <c r="C1057" s="118">
        <v>0.0025282291731190754</v>
      </c>
      <c r="D1057" s="80" t="s">
        <v>1500</v>
      </c>
      <c r="E1057" s="80" t="b">
        <v>0</v>
      </c>
      <c r="F1057" s="80" t="b">
        <v>0</v>
      </c>
      <c r="G1057" s="80" t="b">
        <v>0</v>
      </c>
    </row>
    <row r="1058" spans="1:7" ht="15">
      <c r="A1058" s="114" t="s">
        <v>2139</v>
      </c>
      <c r="B1058" s="80">
        <v>2</v>
      </c>
      <c r="C1058" s="118">
        <v>0.0025282291731190754</v>
      </c>
      <c r="D1058" s="80" t="s">
        <v>1500</v>
      </c>
      <c r="E1058" s="80" t="b">
        <v>0</v>
      </c>
      <c r="F1058" s="80" t="b">
        <v>0</v>
      </c>
      <c r="G1058" s="80" t="b">
        <v>0</v>
      </c>
    </row>
    <row r="1059" spans="1:7" ht="15">
      <c r="A1059" s="114" t="s">
        <v>1932</v>
      </c>
      <c r="B1059" s="80">
        <v>2</v>
      </c>
      <c r="C1059" s="118">
        <v>0.0025282291731190754</v>
      </c>
      <c r="D1059" s="80" t="s">
        <v>1500</v>
      </c>
      <c r="E1059" s="80" t="b">
        <v>0</v>
      </c>
      <c r="F1059" s="80" t="b">
        <v>0</v>
      </c>
      <c r="G1059" s="80" t="b">
        <v>0</v>
      </c>
    </row>
    <row r="1060" spans="1:7" ht="15">
      <c r="A1060" s="114" t="s">
        <v>1684</v>
      </c>
      <c r="B1060" s="80">
        <v>2</v>
      </c>
      <c r="C1060" s="118">
        <v>0.0025282291731190754</v>
      </c>
      <c r="D1060" s="80" t="s">
        <v>1500</v>
      </c>
      <c r="E1060" s="80" t="b">
        <v>0</v>
      </c>
      <c r="F1060" s="80" t="b">
        <v>0</v>
      </c>
      <c r="G1060" s="80" t="b">
        <v>0</v>
      </c>
    </row>
    <row r="1061" spans="1:7" ht="15">
      <c r="A1061" s="114" t="s">
        <v>1722</v>
      </c>
      <c r="B1061" s="80">
        <v>2</v>
      </c>
      <c r="C1061" s="118">
        <v>0.0025282291731190754</v>
      </c>
      <c r="D1061" s="80" t="s">
        <v>1500</v>
      </c>
      <c r="E1061" s="80" t="b">
        <v>0</v>
      </c>
      <c r="F1061" s="80" t="b">
        <v>0</v>
      </c>
      <c r="G1061" s="80" t="b">
        <v>0</v>
      </c>
    </row>
    <row r="1062" spans="1:7" ht="15">
      <c r="A1062" s="114" t="s">
        <v>1820</v>
      </c>
      <c r="B1062" s="80">
        <v>2</v>
      </c>
      <c r="C1062" s="118">
        <v>0.0025282291731190754</v>
      </c>
      <c r="D1062" s="80" t="s">
        <v>1500</v>
      </c>
      <c r="E1062" s="80" t="b">
        <v>0</v>
      </c>
      <c r="F1062" s="80" t="b">
        <v>0</v>
      </c>
      <c r="G1062" s="80" t="b">
        <v>0</v>
      </c>
    </row>
    <row r="1063" spans="1:7" ht="15">
      <c r="A1063" s="114" t="s">
        <v>1568</v>
      </c>
      <c r="B1063" s="80">
        <v>2</v>
      </c>
      <c r="C1063" s="118">
        <v>0.0025282291731190754</v>
      </c>
      <c r="D1063" s="80" t="s">
        <v>1500</v>
      </c>
      <c r="E1063" s="80" t="b">
        <v>0</v>
      </c>
      <c r="F1063" s="80" t="b">
        <v>0</v>
      </c>
      <c r="G1063" s="80" t="b">
        <v>0</v>
      </c>
    </row>
    <row r="1064" spans="1:7" ht="15">
      <c r="A1064" s="114" t="s">
        <v>1936</v>
      </c>
      <c r="B1064" s="80">
        <v>2</v>
      </c>
      <c r="C1064" s="118">
        <v>0.002976190476190476</v>
      </c>
      <c r="D1064" s="80" t="s">
        <v>1500</v>
      </c>
      <c r="E1064" s="80" t="b">
        <v>0</v>
      </c>
      <c r="F1064" s="80" t="b">
        <v>0</v>
      </c>
      <c r="G1064" s="80" t="b">
        <v>0</v>
      </c>
    </row>
    <row r="1065" spans="1:7" ht="15">
      <c r="A1065" s="114" t="s">
        <v>1821</v>
      </c>
      <c r="B1065" s="80">
        <v>2</v>
      </c>
      <c r="C1065" s="118">
        <v>0.0025282291731190754</v>
      </c>
      <c r="D1065" s="80" t="s">
        <v>1500</v>
      </c>
      <c r="E1065" s="80" t="b">
        <v>0</v>
      </c>
      <c r="F1065" s="80" t="b">
        <v>0</v>
      </c>
      <c r="G1065" s="80" t="b">
        <v>0</v>
      </c>
    </row>
    <row r="1066" spans="1:7" ht="15">
      <c r="A1066" s="114" t="s">
        <v>2146</v>
      </c>
      <c r="B1066" s="80">
        <v>2</v>
      </c>
      <c r="C1066" s="118">
        <v>0.0025282291731190754</v>
      </c>
      <c r="D1066" s="80" t="s">
        <v>1500</v>
      </c>
      <c r="E1066" s="80" t="b">
        <v>0</v>
      </c>
      <c r="F1066" s="80" t="b">
        <v>0</v>
      </c>
      <c r="G1066" s="80" t="b">
        <v>0</v>
      </c>
    </row>
    <row r="1067" spans="1:7" ht="15">
      <c r="A1067" s="114" t="s">
        <v>2148</v>
      </c>
      <c r="B1067" s="80">
        <v>2</v>
      </c>
      <c r="C1067" s="118">
        <v>0.0025282291731190754</v>
      </c>
      <c r="D1067" s="80" t="s">
        <v>1500</v>
      </c>
      <c r="E1067" s="80" t="b">
        <v>0</v>
      </c>
      <c r="F1067" s="80" t="b">
        <v>0</v>
      </c>
      <c r="G1067" s="80" t="b">
        <v>0</v>
      </c>
    </row>
    <row r="1068" spans="1:7" ht="15">
      <c r="A1068" s="114" t="s">
        <v>2151</v>
      </c>
      <c r="B1068" s="80">
        <v>2</v>
      </c>
      <c r="C1068" s="118">
        <v>0.0025282291731190754</v>
      </c>
      <c r="D1068" s="80" t="s">
        <v>1500</v>
      </c>
      <c r="E1068" s="80" t="b">
        <v>0</v>
      </c>
      <c r="F1068" s="80" t="b">
        <v>0</v>
      </c>
      <c r="G1068" s="80" t="b">
        <v>0</v>
      </c>
    </row>
    <row r="1069" spans="1:7" ht="15">
      <c r="A1069" s="114" t="s">
        <v>2152</v>
      </c>
      <c r="B1069" s="80">
        <v>2</v>
      </c>
      <c r="C1069" s="118">
        <v>0.0025282291731190754</v>
      </c>
      <c r="D1069" s="80" t="s">
        <v>1500</v>
      </c>
      <c r="E1069" s="80" t="b">
        <v>0</v>
      </c>
      <c r="F1069" s="80" t="b">
        <v>0</v>
      </c>
      <c r="G1069" s="80" t="b">
        <v>0</v>
      </c>
    </row>
    <row r="1070" spans="1:7" ht="15">
      <c r="A1070" s="114" t="s">
        <v>2153</v>
      </c>
      <c r="B1070" s="80">
        <v>2</v>
      </c>
      <c r="C1070" s="118">
        <v>0.0025282291731190754</v>
      </c>
      <c r="D1070" s="80" t="s">
        <v>1500</v>
      </c>
      <c r="E1070" s="80" t="b">
        <v>0</v>
      </c>
      <c r="F1070" s="80" t="b">
        <v>1</v>
      </c>
      <c r="G1070" s="80" t="b">
        <v>0</v>
      </c>
    </row>
    <row r="1071" spans="1:7" ht="15">
      <c r="A1071" s="114" t="s">
        <v>1939</v>
      </c>
      <c r="B1071" s="80">
        <v>2</v>
      </c>
      <c r="C1071" s="118">
        <v>0.0025282291731190754</v>
      </c>
      <c r="D1071" s="80" t="s">
        <v>1500</v>
      </c>
      <c r="E1071" s="80" t="b">
        <v>0</v>
      </c>
      <c r="F1071" s="80" t="b">
        <v>0</v>
      </c>
      <c r="G1071" s="80" t="b">
        <v>0</v>
      </c>
    </row>
    <row r="1072" spans="1:7" ht="15">
      <c r="A1072" s="114" t="s">
        <v>1907</v>
      </c>
      <c r="B1072" s="80">
        <v>2</v>
      </c>
      <c r="C1072" s="118">
        <v>0.0025282291731190754</v>
      </c>
      <c r="D1072" s="80" t="s">
        <v>1500</v>
      </c>
      <c r="E1072" s="80" t="b">
        <v>0</v>
      </c>
      <c r="F1072" s="80" t="b">
        <v>1</v>
      </c>
      <c r="G1072" s="80" t="b">
        <v>0</v>
      </c>
    </row>
    <row r="1073" spans="1:7" ht="15">
      <c r="A1073" s="114" t="s">
        <v>2154</v>
      </c>
      <c r="B1073" s="80">
        <v>2</v>
      </c>
      <c r="C1073" s="118">
        <v>0.0025282291731190754</v>
      </c>
      <c r="D1073" s="80" t="s">
        <v>1500</v>
      </c>
      <c r="E1073" s="80" t="b">
        <v>0</v>
      </c>
      <c r="F1073" s="80" t="b">
        <v>0</v>
      </c>
      <c r="G1073" s="80" t="b">
        <v>0</v>
      </c>
    </row>
    <row r="1074" spans="1:7" ht="15">
      <c r="A1074" s="114" t="s">
        <v>1757</v>
      </c>
      <c r="B1074" s="80">
        <v>2</v>
      </c>
      <c r="C1074" s="118">
        <v>0.0025282291731190754</v>
      </c>
      <c r="D1074" s="80" t="s">
        <v>1500</v>
      </c>
      <c r="E1074" s="80" t="b">
        <v>0</v>
      </c>
      <c r="F1074" s="80" t="b">
        <v>0</v>
      </c>
      <c r="G1074" s="80" t="b">
        <v>0</v>
      </c>
    </row>
    <row r="1075" spans="1:7" ht="15">
      <c r="A1075" s="114" t="s">
        <v>1925</v>
      </c>
      <c r="B1075" s="80">
        <v>2</v>
      </c>
      <c r="C1075" s="118">
        <v>0.0025282291731190754</v>
      </c>
      <c r="D1075" s="80" t="s">
        <v>1500</v>
      </c>
      <c r="E1075" s="80" t="b">
        <v>0</v>
      </c>
      <c r="F1075" s="80" t="b">
        <v>0</v>
      </c>
      <c r="G1075" s="80" t="b">
        <v>0</v>
      </c>
    </row>
    <row r="1076" spans="1:7" ht="15">
      <c r="A1076" s="114" t="s">
        <v>2155</v>
      </c>
      <c r="B1076" s="80">
        <v>2</v>
      </c>
      <c r="C1076" s="118">
        <v>0.0025282291731190754</v>
      </c>
      <c r="D1076" s="80" t="s">
        <v>1500</v>
      </c>
      <c r="E1076" s="80" t="b">
        <v>0</v>
      </c>
      <c r="F1076" s="80" t="b">
        <v>0</v>
      </c>
      <c r="G1076" s="80" t="b">
        <v>0</v>
      </c>
    </row>
    <row r="1077" spans="1:7" ht="15">
      <c r="A1077" s="114" t="s">
        <v>2156</v>
      </c>
      <c r="B1077" s="80">
        <v>2</v>
      </c>
      <c r="C1077" s="118">
        <v>0.0025282291731190754</v>
      </c>
      <c r="D1077" s="80" t="s">
        <v>1500</v>
      </c>
      <c r="E1077" s="80" t="b">
        <v>0</v>
      </c>
      <c r="F1077" s="80" t="b">
        <v>0</v>
      </c>
      <c r="G1077" s="80" t="b">
        <v>0</v>
      </c>
    </row>
    <row r="1078" spans="1:7" ht="15">
      <c r="A1078" s="114" t="s">
        <v>2157</v>
      </c>
      <c r="B1078" s="80">
        <v>2</v>
      </c>
      <c r="C1078" s="118">
        <v>0.0025282291731190754</v>
      </c>
      <c r="D1078" s="80" t="s">
        <v>1500</v>
      </c>
      <c r="E1078" s="80" t="b">
        <v>0</v>
      </c>
      <c r="F1078" s="80" t="b">
        <v>0</v>
      </c>
      <c r="G1078" s="80" t="b">
        <v>0</v>
      </c>
    </row>
    <row r="1079" spans="1:7" ht="15">
      <c r="A1079" s="114" t="s">
        <v>1760</v>
      </c>
      <c r="B1079" s="80">
        <v>2</v>
      </c>
      <c r="C1079" s="118">
        <v>0.0025282291731190754</v>
      </c>
      <c r="D1079" s="80" t="s">
        <v>1500</v>
      </c>
      <c r="E1079" s="80" t="b">
        <v>0</v>
      </c>
      <c r="F1079" s="80" t="b">
        <v>0</v>
      </c>
      <c r="G1079" s="80" t="b">
        <v>0</v>
      </c>
    </row>
    <row r="1080" spans="1:7" ht="15">
      <c r="A1080" s="114" t="s">
        <v>2158</v>
      </c>
      <c r="B1080" s="80">
        <v>2</v>
      </c>
      <c r="C1080" s="118">
        <v>0.0025282291731190754</v>
      </c>
      <c r="D1080" s="80" t="s">
        <v>1500</v>
      </c>
      <c r="E1080" s="80" t="b">
        <v>1</v>
      </c>
      <c r="F1080" s="80" t="b">
        <v>0</v>
      </c>
      <c r="G1080" s="80" t="b">
        <v>0</v>
      </c>
    </row>
    <row r="1081" spans="1:7" ht="15">
      <c r="A1081" s="114" t="s">
        <v>2159</v>
      </c>
      <c r="B1081" s="80">
        <v>2</v>
      </c>
      <c r="C1081" s="118">
        <v>0.0025282291731190754</v>
      </c>
      <c r="D1081" s="80" t="s">
        <v>1500</v>
      </c>
      <c r="E1081" s="80" t="b">
        <v>0</v>
      </c>
      <c r="F1081" s="80" t="b">
        <v>0</v>
      </c>
      <c r="G1081" s="80" t="b">
        <v>0</v>
      </c>
    </row>
    <row r="1082" spans="1:7" ht="15">
      <c r="A1082" s="114" t="s">
        <v>1921</v>
      </c>
      <c r="B1082" s="80">
        <v>2</v>
      </c>
      <c r="C1082" s="118">
        <v>0.002976190476190476</v>
      </c>
      <c r="D1082" s="80" t="s">
        <v>1500</v>
      </c>
      <c r="E1082" s="80" t="b">
        <v>0</v>
      </c>
      <c r="F1082" s="80" t="b">
        <v>0</v>
      </c>
      <c r="G1082" s="80" t="b">
        <v>0</v>
      </c>
    </row>
    <row r="1083" spans="1:7" ht="15">
      <c r="A1083" s="114" t="s">
        <v>1941</v>
      </c>
      <c r="B1083" s="80">
        <v>2</v>
      </c>
      <c r="C1083" s="118">
        <v>0.0025282291731190754</v>
      </c>
      <c r="D1083" s="80" t="s">
        <v>1500</v>
      </c>
      <c r="E1083" s="80" t="b">
        <v>0</v>
      </c>
      <c r="F1083" s="80" t="b">
        <v>1</v>
      </c>
      <c r="G1083" s="80" t="b">
        <v>0</v>
      </c>
    </row>
    <row r="1084" spans="1:7" ht="15">
      <c r="A1084" s="114" t="s">
        <v>2161</v>
      </c>
      <c r="B1084" s="80">
        <v>2</v>
      </c>
      <c r="C1084" s="118">
        <v>0.0025282291731190754</v>
      </c>
      <c r="D1084" s="80" t="s">
        <v>1500</v>
      </c>
      <c r="E1084" s="80" t="b">
        <v>0</v>
      </c>
      <c r="F1084" s="80" t="b">
        <v>0</v>
      </c>
      <c r="G1084" s="80" t="b">
        <v>0</v>
      </c>
    </row>
    <row r="1085" spans="1:7" ht="15">
      <c r="A1085" s="114" t="s">
        <v>2162</v>
      </c>
      <c r="B1085" s="80">
        <v>2</v>
      </c>
      <c r="C1085" s="118">
        <v>0.0025282291731190754</v>
      </c>
      <c r="D1085" s="80" t="s">
        <v>1500</v>
      </c>
      <c r="E1085" s="80" t="b">
        <v>0</v>
      </c>
      <c r="F1085" s="80" t="b">
        <v>0</v>
      </c>
      <c r="G1085" s="80" t="b">
        <v>0</v>
      </c>
    </row>
    <row r="1086" spans="1:7" ht="15">
      <c r="A1086" s="114" t="s">
        <v>2163</v>
      </c>
      <c r="B1086" s="80">
        <v>2</v>
      </c>
      <c r="C1086" s="118">
        <v>0.0025282291731190754</v>
      </c>
      <c r="D1086" s="80" t="s">
        <v>1500</v>
      </c>
      <c r="E1086" s="80" t="b">
        <v>0</v>
      </c>
      <c r="F1086" s="80" t="b">
        <v>0</v>
      </c>
      <c r="G1086" s="80" t="b">
        <v>0</v>
      </c>
    </row>
    <row r="1087" spans="1:7" ht="15">
      <c r="A1087" s="114" t="s">
        <v>2199</v>
      </c>
      <c r="B1087" s="80">
        <v>2</v>
      </c>
      <c r="C1087" s="118">
        <v>0.0025282291731190754</v>
      </c>
      <c r="D1087" s="80" t="s">
        <v>1500</v>
      </c>
      <c r="E1087" s="80" t="b">
        <v>0</v>
      </c>
      <c r="F1087" s="80" t="b">
        <v>1</v>
      </c>
      <c r="G1087" s="80" t="b">
        <v>0</v>
      </c>
    </row>
    <row r="1088" spans="1:7" ht="15">
      <c r="A1088" s="114" t="s">
        <v>2167</v>
      </c>
      <c r="B1088" s="80">
        <v>2</v>
      </c>
      <c r="C1088" s="118">
        <v>0.0025282291731190754</v>
      </c>
      <c r="D1088" s="80" t="s">
        <v>1500</v>
      </c>
      <c r="E1088" s="80" t="b">
        <v>0</v>
      </c>
      <c r="F1088" s="80" t="b">
        <v>1</v>
      </c>
      <c r="G1088" s="80" t="b">
        <v>0</v>
      </c>
    </row>
    <row r="1089" spans="1:7" ht="15">
      <c r="A1089" s="114" t="s">
        <v>2165</v>
      </c>
      <c r="B1089" s="80">
        <v>2</v>
      </c>
      <c r="C1089" s="118">
        <v>0.0025282291731190754</v>
      </c>
      <c r="D1089" s="80" t="s">
        <v>1500</v>
      </c>
      <c r="E1089" s="80" t="b">
        <v>0</v>
      </c>
      <c r="F1089" s="80" t="b">
        <v>0</v>
      </c>
      <c r="G1089" s="80" t="b">
        <v>0</v>
      </c>
    </row>
    <row r="1090" spans="1:7" ht="15">
      <c r="A1090" s="114" t="s">
        <v>1945</v>
      </c>
      <c r="B1090" s="80">
        <v>2</v>
      </c>
      <c r="C1090" s="118">
        <v>0.0025282291731190754</v>
      </c>
      <c r="D1090" s="80" t="s">
        <v>1500</v>
      </c>
      <c r="E1090" s="80" t="b">
        <v>0</v>
      </c>
      <c r="F1090" s="80" t="b">
        <v>0</v>
      </c>
      <c r="G1090" s="80" t="b">
        <v>0</v>
      </c>
    </row>
    <row r="1091" spans="1:7" ht="15">
      <c r="A1091" s="114" t="s">
        <v>2168</v>
      </c>
      <c r="B1091" s="80">
        <v>2</v>
      </c>
      <c r="C1091" s="118">
        <v>0.0025282291731190754</v>
      </c>
      <c r="D1091" s="80" t="s">
        <v>1500</v>
      </c>
      <c r="E1091" s="80" t="b">
        <v>0</v>
      </c>
      <c r="F1091" s="80" t="b">
        <v>0</v>
      </c>
      <c r="G1091" s="80" t="b">
        <v>0</v>
      </c>
    </row>
    <row r="1092" spans="1:7" ht="15">
      <c r="A1092" s="114" t="s">
        <v>1828</v>
      </c>
      <c r="B1092" s="80">
        <v>2</v>
      </c>
      <c r="C1092" s="118">
        <v>0.0025282291731190754</v>
      </c>
      <c r="D1092" s="80" t="s">
        <v>1500</v>
      </c>
      <c r="E1092" s="80" t="b">
        <v>0</v>
      </c>
      <c r="F1092" s="80" t="b">
        <v>1</v>
      </c>
      <c r="G1092" s="80" t="b">
        <v>0</v>
      </c>
    </row>
    <row r="1093" spans="1:7" ht="15">
      <c r="A1093" s="114" t="s">
        <v>2171</v>
      </c>
      <c r="B1093" s="80">
        <v>2</v>
      </c>
      <c r="C1093" s="118">
        <v>0.0025282291731190754</v>
      </c>
      <c r="D1093" s="80" t="s">
        <v>1500</v>
      </c>
      <c r="E1093" s="80" t="b">
        <v>0</v>
      </c>
      <c r="F1093" s="80" t="b">
        <v>0</v>
      </c>
      <c r="G1093" s="80" t="b">
        <v>0</v>
      </c>
    </row>
    <row r="1094" spans="1:7" ht="15">
      <c r="A1094" s="114" t="s">
        <v>2173</v>
      </c>
      <c r="B1094" s="80">
        <v>2</v>
      </c>
      <c r="C1094" s="118">
        <v>0.0025282291731190754</v>
      </c>
      <c r="D1094" s="80" t="s">
        <v>1500</v>
      </c>
      <c r="E1094" s="80" t="b">
        <v>0</v>
      </c>
      <c r="F1094" s="80" t="b">
        <v>0</v>
      </c>
      <c r="G1094" s="80" t="b">
        <v>0</v>
      </c>
    </row>
    <row r="1095" spans="1:7" ht="15">
      <c r="A1095" s="114" t="s">
        <v>2174</v>
      </c>
      <c r="B1095" s="80">
        <v>2</v>
      </c>
      <c r="C1095" s="118">
        <v>0.0025282291731190754</v>
      </c>
      <c r="D1095" s="80" t="s">
        <v>1500</v>
      </c>
      <c r="E1095" s="80" t="b">
        <v>0</v>
      </c>
      <c r="F1095" s="80" t="b">
        <v>1</v>
      </c>
      <c r="G1095" s="80" t="b">
        <v>0</v>
      </c>
    </row>
    <row r="1096" spans="1:7" ht="15">
      <c r="A1096" s="114" t="s">
        <v>1629</v>
      </c>
      <c r="B1096" s="80">
        <v>2</v>
      </c>
      <c r="C1096" s="118">
        <v>0.0025282291731190754</v>
      </c>
      <c r="D1096" s="80" t="s">
        <v>1500</v>
      </c>
      <c r="E1096" s="80" t="b">
        <v>0</v>
      </c>
      <c r="F1096" s="80" t="b">
        <v>1</v>
      </c>
      <c r="G1096" s="80" t="b">
        <v>0</v>
      </c>
    </row>
    <row r="1097" spans="1:7" ht="15">
      <c r="A1097" s="114" t="s">
        <v>1775</v>
      </c>
      <c r="B1097" s="80">
        <v>2</v>
      </c>
      <c r="C1097" s="118">
        <v>0.0025282291731190754</v>
      </c>
      <c r="D1097" s="80" t="s">
        <v>1500</v>
      </c>
      <c r="E1097" s="80" t="b">
        <v>0</v>
      </c>
      <c r="F1097" s="80" t="b">
        <v>0</v>
      </c>
      <c r="G1097" s="80" t="b">
        <v>0</v>
      </c>
    </row>
    <row r="1098" spans="1:7" ht="15">
      <c r="A1098" s="114" t="s">
        <v>2179</v>
      </c>
      <c r="B1098" s="80">
        <v>2</v>
      </c>
      <c r="C1098" s="118">
        <v>0.0025282291731190754</v>
      </c>
      <c r="D1098" s="80" t="s">
        <v>1500</v>
      </c>
      <c r="E1098" s="80" t="b">
        <v>0</v>
      </c>
      <c r="F1098" s="80" t="b">
        <v>1</v>
      </c>
      <c r="G1098" s="80" t="b">
        <v>0</v>
      </c>
    </row>
    <row r="1099" spans="1:7" ht="15">
      <c r="A1099" s="114" t="s">
        <v>2180</v>
      </c>
      <c r="B1099" s="80">
        <v>2</v>
      </c>
      <c r="C1099" s="118">
        <v>0.0025282291731190754</v>
      </c>
      <c r="D1099" s="80" t="s">
        <v>1500</v>
      </c>
      <c r="E1099" s="80" t="b">
        <v>0</v>
      </c>
      <c r="F1099" s="80" t="b">
        <v>1</v>
      </c>
      <c r="G1099" s="80" t="b">
        <v>0</v>
      </c>
    </row>
    <row r="1100" spans="1:7" ht="15">
      <c r="A1100" s="114" t="s">
        <v>1667</v>
      </c>
      <c r="B1100" s="80">
        <v>2</v>
      </c>
      <c r="C1100" s="118">
        <v>0.0025282291731190754</v>
      </c>
      <c r="D1100" s="80" t="s">
        <v>1500</v>
      </c>
      <c r="E1100" s="80" t="b">
        <v>0</v>
      </c>
      <c r="F1100" s="80" t="b">
        <v>0</v>
      </c>
      <c r="G1100" s="80" t="b">
        <v>0</v>
      </c>
    </row>
    <row r="1101" spans="1:7" ht="15">
      <c r="A1101" s="114" t="s">
        <v>1686</v>
      </c>
      <c r="B1101" s="80">
        <v>2</v>
      </c>
      <c r="C1101" s="118">
        <v>0.0025282291731190754</v>
      </c>
      <c r="D1101" s="80" t="s">
        <v>1500</v>
      </c>
      <c r="E1101" s="80" t="b">
        <v>0</v>
      </c>
      <c r="F1101" s="80" t="b">
        <v>0</v>
      </c>
      <c r="G1101" s="80" t="b">
        <v>0</v>
      </c>
    </row>
    <row r="1102" spans="1:7" ht="15">
      <c r="A1102" s="114" t="s">
        <v>1953</v>
      </c>
      <c r="B1102" s="80">
        <v>2</v>
      </c>
      <c r="C1102" s="118">
        <v>0.0025282291731190754</v>
      </c>
      <c r="D1102" s="80" t="s">
        <v>1500</v>
      </c>
      <c r="E1102" s="80" t="b">
        <v>0</v>
      </c>
      <c r="F1102" s="80" t="b">
        <v>0</v>
      </c>
      <c r="G1102" s="80" t="b">
        <v>0</v>
      </c>
    </row>
    <row r="1103" spans="1:7" ht="15">
      <c r="A1103" s="114" t="s">
        <v>1732</v>
      </c>
      <c r="B1103" s="80">
        <v>2</v>
      </c>
      <c r="C1103" s="118">
        <v>0.0025282291731190754</v>
      </c>
      <c r="D1103" s="80" t="s">
        <v>1500</v>
      </c>
      <c r="E1103" s="80" t="b">
        <v>0</v>
      </c>
      <c r="F1103" s="80" t="b">
        <v>0</v>
      </c>
      <c r="G1103" s="80" t="b">
        <v>0</v>
      </c>
    </row>
    <row r="1104" spans="1:7" ht="15">
      <c r="A1104" s="114" t="s">
        <v>2185</v>
      </c>
      <c r="B1104" s="80">
        <v>2</v>
      </c>
      <c r="C1104" s="118">
        <v>0.0025282291731190754</v>
      </c>
      <c r="D1104" s="80" t="s">
        <v>1500</v>
      </c>
      <c r="E1104" s="80" t="b">
        <v>0</v>
      </c>
      <c r="F1104" s="80" t="b">
        <v>0</v>
      </c>
      <c r="G1104" s="80" t="b">
        <v>0</v>
      </c>
    </row>
    <row r="1105" spans="1:7" ht="15">
      <c r="A1105" s="114" t="s">
        <v>1954</v>
      </c>
      <c r="B1105" s="80">
        <v>2</v>
      </c>
      <c r="C1105" s="118">
        <v>0.0025282291731190754</v>
      </c>
      <c r="D1105" s="80" t="s">
        <v>1500</v>
      </c>
      <c r="E1105" s="80" t="b">
        <v>0</v>
      </c>
      <c r="F1105" s="80" t="b">
        <v>0</v>
      </c>
      <c r="G1105" s="80" t="b">
        <v>0</v>
      </c>
    </row>
    <row r="1106" spans="1:7" ht="15">
      <c r="A1106" s="114" t="s">
        <v>1630</v>
      </c>
      <c r="B1106" s="80">
        <v>2</v>
      </c>
      <c r="C1106" s="118">
        <v>0.002976190476190476</v>
      </c>
      <c r="D1106" s="80" t="s">
        <v>1500</v>
      </c>
      <c r="E1106" s="80" t="b">
        <v>0</v>
      </c>
      <c r="F1106" s="80" t="b">
        <v>0</v>
      </c>
      <c r="G1106" s="80" t="b">
        <v>0</v>
      </c>
    </row>
    <row r="1107" spans="1:7" ht="15">
      <c r="A1107" s="114" t="s">
        <v>1596</v>
      </c>
      <c r="B1107" s="80">
        <v>2</v>
      </c>
      <c r="C1107" s="118">
        <v>0.0025282291731190754</v>
      </c>
      <c r="D1107" s="80" t="s">
        <v>1500</v>
      </c>
      <c r="E1107" s="80" t="b">
        <v>0</v>
      </c>
      <c r="F1107" s="80" t="b">
        <v>0</v>
      </c>
      <c r="G1107" s="80" t="b">
        <v>0</v>
      </c>
    </row>
    <row r="1108" spans="1:7" ht="15">
      <c r="A1108" s="114" t="s">
        <v>2189</v>
      </c>
      <c r="B1108" s="80">
        <v>2</v>
      </c>
      <c r="C1108" s="118">
        <v>0.0025282291731190754</v>
      </c>
      <c r="D1108" s="80" t="s">
        <v>1500</v>
      </c>
      <c r="E1108" s="80" t="b">
        <v>0</v>
      </c>
      <c r="F1108" s="80" t="b">
        <v>0</v>
      </c>
      <c r="G1108" s="80" t="b">
        <v>0</v>
      </c>
    </row>
    <row r="1109" spans="1:7" ht="15">
      <c r="A1109" s="114" t="s">
        <v>2190</v>
      </c>
      <c r="B1109" s="80">
        <v>2</v>
      </c>
      <c r="C1109" s="118">
        <v>0.0025282291731190754</v>
      </c>
      <c r="D1109" s="80" t="s">
        <v>1500</v>
      </c>
      <c r="E1109" s="80" t="b">
        <v>0</v>
      </c>
      <c r="F1109" s="80" t="b">
        <v>0</v>
      </c>
      <c r="G1109" s="80" t="b">
        <v>0</v>
      </c>
    </row>
    <row r="1110" spans="1:7" ht="15">
      <c r="A1110" s="114" t="s">
        <v>1562</v>
      </c>
      <c r="B1110" s="80">
        <v>2</v>
      </c>
      <c r="C1110" s="118">
        <v>0.0025282291731190754</v>
      </c>
      <c r="D1110" s="80" t="s">
        <v>1500</v>
      </c>
      <c r="E1110" s="80" t="b">
        <v>0</v>
      </c>
      <c r="F1110" s="80" t="b">
        <v>0</v>
      </c>
      <c r="G1110" s="80" t="b">
        <v>0</v>
      </c>
    </row>
    <row r="1111" spans="1:7" ht="15">
      <c r="A1111" s="114" t="s">
        <v>2193</v>
      </c>
      <c r="B1111" s="80">
        <v>2</v>
      </c>
      <c r="C1111" s="118">
        <v>0.0025282291731190754</v>
      </c>
      <c r="D1111" s="80" t="s">
        <v>1500</v>
      </c>
      <c r="E1111" s="80" t="b">
        <v>0</v>
      </c>
      <c r="F1111" s="80" t="b">
        <v>0</v>
      </c>
      <c r="G1111" s="80" t="b">
        <v>0</v>
      </c>
    </row>
    <row r="1112" spans="1:7" ht="15">
      <c r="A1112" s="114" t="s">
        <v>1643</v>
      </c>
      <c r="B1112" s="80">
        <v>2</v>
      </c>
      <c r="C1112" s="118">
        <v>0.0025282291731190754</v>
      </c>
      <c r="D1112" s="80" t="s">
        <v>1500</v>
      </c>
      <c r="E1112" s="80" t="b">
        <v>0</v>
      </c>
      <c r="F1112" s="80" t="b">
        <v>1</v>
      </c>
      <c r="G1112" s="80" t="b">
        <v>0</v>
      </c>
    </row>
    <row r="1113" spans="1:7" ht="15">
      <c r="A1113" s="114" t="s">
        <v>1613</v>
      </c>
      <c r="B1113" s="80">
        <v>2</v>
      </c>
      <c r="C1113" s="118">
        <v>0.0025282291731190754</v>
      </c>
      <c r="D1113" s="80" t="s">
        <v>1500</v>
      </c>
      <c r="E1113" s="80" t="b">
        <v>0</v>
      </c>
      <c r="F1113" s="80" t="b">
        <v>0</v>
      </c>
      <c r="G1113" s="80" t="b">
        <v>0</v>
      </c>
    </row>
    <row r="1114" spans="1:7" ht="15">
      <c r="A1114" s="114" t="s">
        <v>1776</v>
      </c>
      <c r="B1114" s="80">
        <v>2</v>
      </c>
      <c r="C1114" s="118">
        <v>0.0025282291731190754</v>
      </c>
      <c r="D1114" s="80" t="s">
        <v>1500</v>
      </c>
      <c r="E1114" s="80" t="b">
        <v>0</v>
      </c>
      <c r="F1114" s="80" t="b">
        <v>0</v>
      </c>
      <c r="G1114" s="80" t="b">
        <v>0</v>
      </c>
    </row>
    <row r="1115" spans="1:7" ht="15">
      <c r="A1115" s="114" t="s">
        <v>2195</v>
      </c>
      <c r="B1115" s="80">
        <v>2</v>
      </c>
      <c r="C1115" s="118">
        <v>0.0025282291731190754</v>
      </c>
      <c r="D1115" s="80" t="s">
        <v>1500</v>
      </c>
      <c r="E1115" s="80" t="b">
        <v>0</v>
      </c>
      <c r="F1115" s="80" t="b">
        <v>1</v>
      </c>
      <c r="G1115" s="80" t="b">
        <v>0</v>
      </c>
    </row>
    <row r="1116" spans="1:7" ht="15">
      <c r="A1116" s="114" t="s">
        <v>1777</v>
      </c>
      <c r="B1116" s="80">
        <v>2</v>
      </c>
      <c r="C1116" s="118">
        <v>0.0025282291731190754</v>
      </c>
      <c r="D1116" s="80" t="s">
        <v>1500</v>
      </c>
      <c r="E1116" s="80" t="b">
        <v>0</v>
      </c>
      <c r="F1116" s="80" t="b">
        <v>0</v>
      </c>
      <c r="G1116" s="80" t="b">
        <v>0</v>
      </c>
    </row>
    <row r="1117" spans="1:7" ht="15">
      <c r="A1117" s="114" t="s">
        <v>1645</v>
      </c>
      <c r="B1117" s="80">
        <v>2</v>
      </c>
      <c r="C1117" s="118">
        <v>0.002976190476190476</v>
      </c>
      <c r="D1117" s="80" t="s">
        <v>1500</v>
      </c>
      <c r="E1117" s="80" t="b">
        <v>0</v>
      </c>
      <c r="F1117" s="80" t="b">
        <v>0</v>
      </c>
      <c r="G1117" s="80" t="b">
        <v>0</v>
      </c>
    </row>
    <row r="1118" spans="1:7" ht="15">
      <c r="A1118" s="114" t="s">
        <v>1614</v>
      </c>
      <c r="B1118" s="80">
        <v>2</v>
      </c>
      <c r="C1118" s="118">
        <v>0.0025282291731190754</v>
      </c>
      <c r="D1118" s="80" t="s">
        <v>1500</v>
      </c>
      <c r="E1118" s="80" t="b">
        <v>0</v>
      </c>
      <c r="F1118" s="80" t="b">
        <v>0</v>
      </c>
      <c r="G1118" s="80" t="b">
        <v>0</v>
      </c>
    </row>
    <row r="1119" spans="1:7" ht="15">
      <c r="A1119" s="114" t="s">
        <v>1959</v>
      </c>
      <c r="B1119" s="80">
        <v>2</v>
      </c>
      <c r="C1119" s="118">
        <v>0.002976190476190476</v>
      </c>
      <c r="D1119" s="80" t="s">
        <v>1500</v>
      </c>
      <c r="E1119" s="80" t="b">
        <v>0</v>
      </c>
      <c r="F1119" s="80" t="b">
        <v>0</v>
      </c>
      <c r="G1119" s="80" t="b">
        <v>0</v>
      </c>
    </row>
    <row r="1120" spans="1:7" ht="15">
      <c r="A1120" s="114" t="s">
        <v>2200</v>
      </c>
      <c r="B1120" s="80">
        <v>2</v>
      </c>
      <c r="C1120" s="118">
        <v>0.0025282291731190754</v>
      </c>
      <c r="D1120" s="80" t="s">
        <v>1500</v>
      </c>
      <c r="E1120" s="80" t="b">
        <v>0</v>
      </c>
      <c r="F1120" s="80" t="b">
        <v>1</v>
      </c>
      <c r="G1120" s="80" t="b">
        <v>0</v>
      </c>
    </row>
    <row r="1121" spans="1:7" ht="15">
      <c r="A1121" s="114" t="s">
        <v>2202</v>
      </c>
      <c r="B1121" s="80">
        <v>2</v>
      </c>
      <c r="C1121" s="118">
        <v>0.0025282291731190754</v>
      </c>
      <c r="D1121" s="80" t="s">
        <v>1500</v>
      </c>
      <c r="E1121" s="80" t="b">
        <v>0</v>
      </c>
      <c r="F1121" s="80" t="b">
        <v>0</v>
      </c>
      <c r="G1121" s="80" t="b">
        <v>0</v>
      </c>
    </row>
    <row r="1122" spans="1:7" ht="15">
      <c r="A1122" s="114" t="s">
        <v>2203</v>
      </c>
      <c r="B1122" s="80">
        <v>2</v>
      </c>
      <c r="C1122" s="118">
        <v>0.002976190476190476</v>
      </c>
      <c r="D1122" s="80" t="s">
        <v>1500</v>
      </c>
      <c r="E1122" s="80" t="b">
        <v>0</v>
      </c>
      <c r="F1122" s="80" t="b">
        <v>0</v>
      </c>
      <c r="G1122" s="80" t="b">
        <v>0</v>
      </c>
    </row>
    <row r="1123" spans="1:7" ht="15">
      <c r="A1123" s="114" t="s">
        <v>2204</v>
      </c>
      <c r="B1123" s="80">
        <v>2</v>
      </c>
      <c r="C1123" s="118">
        <v>0.0025282291731190754</v>
      </c>
      <c r="D1123" s="80" t="s">
        <v>1500</v>
      </c>
      <c r="E1123" s="80" t="b">
        <v>0</v>
      </c>
      <c r="F1123" s="80" t="b">
        <v>0</v>
      </c>
      <c r="G1123" s="80" t="b">
        <v>0</v>
      </c>
    </row>
    <row r="1124" spans="1:7" ht="15">
      <c r="A1124" s="114" t="s">
        <v>1962</v>
      </c>
      <c r="B1124" s="80">
        <v>2</v>
      </c>
      <c r="C1124" s="118">
        <v>0.0025282291731190754</v>
      </c>
      <c r="D1124" s="80" t="s">
        <v>1500</v>
      </c>
      <c r="E1124" s="80" t="b">
        <v>0</v>
      </c>
      <c r="F1124" s="80" t="b">
        <v>0</v>
      </c>
      <c r="G1124" s="80" t="b">
        <v>0</v>
      </c>
    </row>
    <row r="1125" spans="1:7" ht="15">
      <c r="A1125" s="114" t="s">
        <v>2206</v>
      </c>
      <c r="B1125" s="80">
        <v>2</v>
      </c>
      <c r="C1125" s="118">
        <v>0.0025282291731190754</v>
      </c>
      <c r="D1125" s="80" t="s">
        <v>1500</v>
      </c>
      <c r="E1125" s="80" t="b">
        <v>0</v>
      </c>
      <c r="F1125" s="80" t="b">
        <v>0</v>
      </c>
      <c r="G1125" s="80" t="b">
        <v>0</v>
      </c>
    </row>
    <row r="1126" spans="1:7" ht="15">
      <c r="A1126" s="114" t="s">
        <v>2207</v>
      </c>
      <c r="B1126" s="80">
        <v>2</v>
      </c>
      <c r="C1126" s="118">
        <v>0.0025282291731190754</v>
      </c>
      <c r="D1126" s="80" t="s">
        <v>1500</v>
      </c>
      <c r="E1126" s="80" t="b">
        <v>0</v>
      </c>
      <c r="F1126" s="80" t="b">
        <v>0</v>
      </c>
      <c r="G1126" s="80" t="b">
        <v>0</v>
      </c>
    </row>
    <row r="1127" spans="1:7" ht="15">
      <c r="A1127" s="114" t="s">
        <v>1589</v>
      </c>
      <c r="B1127" s="80">
        <v>2</v>
      </c>
      <c r="C1127" s="118">
        <v>0.002976190476190476</v>
      </c>
      <c r="D1127" s="80" t="s">
        <v>1500</v>
      </c>
      <c r="E1127" s="80" t="b">
        <v>0</v>
      </c>
      <c r="F1127" s="80" t="b">
        <v>0</v>
      </c>
      <c r="G1127" s="80" t="b">
        <v>0</v>
      </c>
    </row>
    <row r="1128" spans="1:7" ht="15">
      <c r="A1128" s="114" t="s">
        <v>1963</v>
      </c>
      <c r="B1128" s="80">
        <v>2</v>
      </c>
      <c r="C1128" s="118">
        <v>0.002976190476190476</v>
      </c>
      <c r="D1128" s="80" t="s">
        <v>1500</v>
      </c>
      <c r="E1128" s="80" t="b">
        <v>0</v>
      </c>
      <c r="F1128" s="80" t="b">
        <v>0</v>
      </c>
      <c r="G1128" s="80" t="b">
        <v>0</v>
      </c>
    </row>
    <row r="1129" spans="1:7" ht="15">
      <c r="A1129" s="114" t="s">
        <v>1735</v>
      </c>
      <c r="B1129" s="80">
        <v>2</v>
      </c>
      <c r="C1129" s="118">
        <v>0.0025282291731190754</v>
      </c>
      <c r="D1129" s="80" t="s">
        <v>1500</v>
      </c>
      <c r="E1129" s="80" t="b">
        <v>1</v>
      </c>
      <c r="F1129" s="80" t="b">
        <v>0</v>
      </c>
      <c r="G1129" s="80" t="b">
        <v>0</v>
      </c>
    </row>
    <row r="1130" spans="1:7" ht="15">
      <c r="A1130" s="114" t="s">
        <v>1574</v>
      </c>
      <c r="B1130" s="80">
        <v>2</v>
      </c>
      <c r="C1130" s="118">
        <v>0.0025282291731190754</v>
      </c>
      <c r="D1130" s="80" t="s">
        <v>1500</v>
      </c>
      <c r="E1130" s="80" t="b">
        <v>0</v>
      </c>
      <c r="F1130" s="80" t="b">
        <v>1</v>
      </c>
      <c r="G1130" s="80" t="b">
        <v>0</v>
      </c>
    </row>
    <row r="1131" spans="1:7" ht="15">
      <c r="A1131" s="114" t="s">
        <v>2212</v>
      </c>
      <c r="B1131" s="80">
        <v>2</v>
      </c>
      <c r="C1131" s="118">
        <v>0.0025282291731190754</v>
      </c>
      <c r="D1131" s="80" t="s">
        <v>1500</v>
      </c>
      <c r="E1131" s="80" t="b">
        <v>0</v>
      </c>
      <c r="F1131" s="80" t="b">
        <v>0</v>
      </c>
      <c r="G1131" s="80" t="b">
        <v>0</v>
      </c>
    </row>
    <row r="1132" spans="1:7" ht="15">
      <c r="A1132" s="114" t="s">
        <v>2213</v>
      </c>
      <c r="B1132" s="80">
        <v>2</v>
      </c>
      <c r="C1132" s="118">
        <v>0.0025282291731190754</v>
      </c>
      <c r="D1132" s="80" t="s">
        <v>1500</v>
      </c>
      <c r="E1132" s="80" t="b">
        <v>0</v>
      </c>
      <c r="F1132" s="80" t="b">
        <v>0</v>
      </c>
      <c r="G1132" s="80" t="b">
        <v>0</v>
      </c>
    </row>
    <row r="1133" spans="1:7" ht="15">
      <c r="A1133" s="114" t="s">
        <v>2214</v>
      </c>
      <c r="B1133" s="80">
        <v>2</v>
      </c>
      <c r="C1133" s="118">
        <v>0.0025282291731190754</v>
      </c>
      <c r="D1133" s="80" t="s">
        <v>1500</v>
      </c>
      <c r="E1133" s="80" t="b">
        <v>0</v>
      </c>
      <c r="F1133" s="80" t="b">
        <v>0</v>
      </c>
      <c r="G1133" s="80" t="b">
        <v>0</v>
      </c>
    </row>
    <row r="1134" spans="1:7" ht="15">
      <c r="A1134" s="114" t="s">
        <v>2215</v>
      </c>
      <c r="B1134" s="80">
        <v>2</v>
      </c>
      <c r="C1134" s="118">
        <v>0.002976190476190476</v>
      </c>
      <c r="D1134" s="80" t="s">
        <v>1500</v>
      </c>
      <c r="E1134" s="80" t="b">
        <v>0</v>
      </c>
      <c r="F1134" s="80" t="b">
        <v>0</v>
      </c>
      <c r="G1134" s="80" t="b">
        <v>0</v>
      </c>
    </row>
    <row r="1135" spans="1:7" ht="15">
      <c r="A1135" s="114" t="s">
        <v>3201</v>
      </c>
      <c r="B1135" s="80">
        <v>2</v>
      </c>
      <c r="C1135" s="118">
        <v>0.0025282291731190754</v>
      </c>
      <c r="D1135" s="80" t="s">
        <v>1500</v>
      </c>
      <c r="E1135" s="80" t="b">
        <v>0</v>
      </c>
      <c r="F1135" s="80" t="b">
        <v>0</v>
      </c>
      <c r="G1135" s="80" t="b">
        <v>0</v>
      </c>
    </row>
    <row r="1136" spans="1:7" ht="15">
      <c r="A1136" s="114" t="s">
        <v>2216</v>
      </c>
      <c r="B1136" s="80">
        <v>2</v>
      </c>
      <c r="C1136" s="118">
        <v>0.0025282291731190754</v>
      </c>
      <c r="D1136" s="80" t="s">
        <v>1500</v>
      </c>
      <c r="E1136" s="80" t="b">
        <v>0</v>
      </c>
      <c r="F1136" s="80" t="b">
        <v>0</v>
      </c>
      <c r="G1136" s="80" t="b">
        <v>0</v>
      </c>
    </row>
    <row r="1137" spans="1:7" ht="15">
      <c r="A1137" s="114" t="s">
        <v>2217</v>
      </c>
      <c r="B1137" s="80">
        <v>2</v>
      </c>
      <c r="C1137" s="118">
        <v>0.002976190476190476</v>
      </c>
      <c r="D1137" s="80" t="s">
        <v>1500</v>
      </c>
      <c r="E1137" s="80" t="b">
        <v>0</v>
      </c>
      <c r="F1137" s="80" t="b">
        <v>0</v>
      </c>
      <c r="G1137" s="80" t="b">
        <v>0</v>
      </c>
    </row>
    <row r="1138" spans="1:7" ht="15">
      <c r="A1138" s="114" t="s">
        <v>2221</v>
      </c>
      <c r="B1138" s="80">
        <v>2</v>
      </c>
      <c r="C1138" s="118">
        <v>0.0025282291731190754</v>
      </c>
      <c r="D1138" s="80" t="s">
        <v>1500</v>
      </c>
      <c r="E1138" s="80" t="b">
        <v>0</v>
      </c>
      <c r="F1138" s="80" t="b">
        <v>0</v>
      </c>
      <c r="G1138" s="80" t="b">
        <v>0</v>
      </c>
    </row>
    <row r="1139" spans="1:7" ht="15">
      <c r="A1139" s="114" t="s">
        <v>2222</v>
      </c>
      <c r="B1139" s="80">
        <v>2</v>
      </c>
      <c r="C1139" s="118">
        <v>0.0025282291731190754</v>
      </c>
      <c r="D1139" s="80" t="s">
        <v>1500</v>
      </c>
      <c r="E1139" s="80" t="b">
        <v>0</v>
      </c>
      <c r="F1139" s="80" t="b">
        <v>1</v>
      </c>
      <c r="G1139" s="80" t="b">
        <v>0</v>
      </c>
    </row>
    <row r="1140" spans="1:7" ht="15">
      <c r="A1140" s="114" t="s">
        <v>1781</v>
      </c>
      <c r="B1140" s="80">
        <v>2</v>
      </c>
      <c r="C1140" s="118">
        <v>0.0025282291731190754</v>
      </c>
      <c r="D1140" s="80" t="s">
        <v>1500</v>
      </c>
      <c r="E1140" s="80" t="b">
        <v>0</v>
      </c>
      <c r="F1140" s="80" t="b">
        <v>0</v>
      </c>
      <c r="G1140" s="80" t="b">
        <v>0</v>
      </c>
    </row>
    <row r="1141" spans="1:7" ht="15">
      <c r="A1141" s="114" t="s">
        <v>2223</v>
      </c>
      <c r="B1141" s="80">
        <v>2</v>
      </c>
      <c r="C1141" s="118">
        <v>0.0025282291731190754</v>
      </c>
      <c r="D1141" s="80" t="s">
        <v>1500</v>
      </c>
      <c r="E1141" s="80" t="b">
        <v>0</v>
      </c>
      <c r="F1141" s="80" t="b">
        <v>0</v>
      </c>
      <c r="G1141" s="80" t="b">
        <v>0</v>
      </c>
    </row>
    <row r="1142" spans="1:7" ht="15">
      <c r="A1142" s="114" t="s">
        <v>2224</v>
      </c>
      <c r="B1142" s="80">
        <v>2</v>
      </c>
      <c r="C1142" s="118">
        <v>0.0025282291731190754</v>
      </c>
      <c r="D1142" s="80" t="s">
        <v>1500</v>
      </c>
      <c r="E1142" s="80" t="b">
        <v>0</v>
      </c>
      <c r="F1142" s="80" t="b">
        <v>0</v>
      </c>
      <c r="G1142" s="80" t="b">
        <v>0</v>
      </c>
    </row>
    <row r="1143" spans="1:7" ht="15">
      <c r="A1143" s="114" t="s">
        <v>1680</v>
      </c>
      <c r="B1143" s="80">
        <v>2</v>
      </c>
      <c r="C1143" s="118">
        <v>0.0025282291731190754</v>
      </c>
      <c r="D1143" s="80" t="s">
        <v>1500</v>
      </c>
      <c r="E1143" s="80" t="b">
        <v>0</v>
      </c>
      <c r="F1143" s="80" t="b">
        <v>0</v>
      </c>
      <c r="G1143" s="80" t="b">
        <v>0</v>
      </c>
    </row>
    <row r="1144" spans="1:7" ht="15">
      <c r="A1144" s="114" t="s">
        <v>2225</v>
      </c>
      <c r="B1144" s="80">
        <v>2</v>
      </c>
      <c r="C1144" s="118">
        <v>0.0025282291731190754</v>
      </c>
      <c r="D1144" s="80" t="s">
        <v>1500</v>
      </c>
      <c r="E1144" s="80" t="b">
        <v>0</v>
      </c>
      <c r="F1144" s="80" t="b">
        <v>0</v>
      </c>
      <c r="G1144" s="80" t="b">
        <v>0</v>
      </c>
    </row>
    <row r="1145" spans="1:7" ht="15">
      <c r="A1145" s="114" t="s">
        <v>2226</v>
      </c>
      <c r="B1145" s="80">
        <v>2</v>
      </c>
      <c r="C1145" s="118">
        <v>0.0025282291731190754</v>
      </c>
      <c r="D1145" s="80" t="s">
        <v>1500</v>
      </c>
      <c r="E1145" s="80" t="b">
        <v>0</v>
      </c>
      <c r="F1145" s="80" t="b">
        <v>0</v>
      </c>
      <c r="G1145" s="80" t="b">
        <v>0</v>
      </c>
    </row>
    <row r="1146" spans="1:7" ht="15">
      <c r="A1146" s="114" t="s">
        <v>2227</v>
      </c>
      <c r="B1146" s="80">
        <v>2</v>
      </c>
      <c r="C1146" s="118">
        <v>0.0025282291731190754</v>
      </c>
      <c r="D1146" s="80" t="s">
        <v>1500</v>
      </c>
      <c r="E1146" s="80" t="b">
        <v>0</v>
      </c>
      <c r="F1146" s="80" t="b">
        <v>1</v>
      </c>
      <c r="G1146" s="80" t="b">
        <v>0</v>
      </c>
    </row>
    <row r="1147" spans="1:7" ht="15">
      <c r="A1147" s="114" t="s">
        <v>2228</v>
      </c>
      <c r="B1147" s="80">
        <v>2</v>
      </c>
      <c r="C1147" s="118">
        <v>0.0025282291731190754</v>
      </c>
      <c r="D1147" s="80" t="s">
        <v>1500</v>
      </c>
      <c r="E1147" s="80" t="b">
        <v>0</v>
      </c>
      <c r="F1147" s="80" t="b">
        <v>0</v>
      </c>
      <c r="G1147" s="80" t="b">
        <v>0</v>
      </c>
    </row>
    <row r="1148" spans="1:7" ht="15">
      <c r="A1148" s="114" t="s">
        <v>2229</v>
      </c>
      <c r="B1148" s="80">
        <v>2</v>
      </c>
      <c r="C1148" s="118">
        <v>0.0025282291731190754</v>
      </c>
      <c r="D1148" s="80" t="s">
        <v>1500</v>
      </c>
      <c r="E1148" s="80" t="b">
        <v>0</v>
      </c>
      <c r="F1148" s="80" t="b">
        <v>1</v>
      </c>
      <c r="G1148" s="80" t="b">
        <v>0</v>
      </c>
    </row>
    <row r="1149" spans="1:7" ht="15">
      <c r="A1149" s="114" t="s">
        <v>1669</v>
      </c>
      <c r="B1149" s="80">
        <v>2</v>
      </c>
      <c r="C1149" s="118">
        <v>0.0025282291731190754</v>
      </c>
      <c r="D1149" s="80" t="s">
        <v>1500</v>
      </c>
      <c r="E1149" s="80" t="b">
        <v>0</v>
      </c>
      <c r="F1149" s="80" t="b">
        <v>0</v>
      </c>
      <c r="G1149" s="80" t="b">
        <v>0</v>
      </c>
    </row>
    <row r="1150" spans="1:7" ht="15">
      <c r="A1150" s="114" t="s">
        <v>1839</v>
      </c>
      <c r="B1150" s="80">
        <v>2</v>
      </c>
      <c r="C1150" s="118">
        <v>0.0025282291731190754</v>
      </c>
      <c r="D1150" s="80" t="s">
        <v>1500</v>
      </c>
      <c r="E1150" s="80" t="b">
        <v>0</v>
      </c>
      <c r="F1150" s="80" t="b">
        <v>1</v>
      </c>
      <c r="G1150" s="80" t="b">
        <v>0</v>
      </c>
    </row>
    <row r="1151" spans="1:7" ht="15">
      <c r="A1151" s="114" t="s">
        <v>2231</v>
      </c>
      <c r="B1151" s="80">
        <v>2</v>
      </c>
      <c r="C1151" s="118">
        <v>0.0025282291731190754</v>
      </c>
      <c r="D1151" s="80" t="s">
        <v>1500</v>
      </c>
      <c r="E1151" s="80" t="b">
        <v>0</v>
      </c>
      <c r="F1151" s="80" t="b">
        <v>0</v>
      </c>
      <c r="G1151" s="80" t="b">
        <v>0</v>
      </c>
    </row>
    <row r="1152" spans="1:7" ht="15">
      <c r="A1152" s="114" t="s">
        <v>2232</v>
      </c>
      <c r="B1152" s="80">
        <v>2</v>
      </c>
      <c r="C1152" s="118">
        <v>0.0025282291731190754</v>
      </c>
      <c r="D1152" s="80" t="s">
        <v>1500</v>
      </c>
      <c r="E1152" s="80" t="b">
        <v>0</v>
      </c>
      <c r="F1152" s="80" t="b">
        <v>1</v>
      </c>
      <c r="G1152" s="80" t="b">
        <v>0</v>
      </c>
    </row>
    <row r="1153" spans="1:7" ht="15">
      <c r="A1153" s="114" t="s">
        <v>2233</v>
      </c>
      <c r="B1153" s="80">
        <v>2</v>
      </c>
      <c r="C1153" s="118">
        <v>0.0025282291731190754</v>
      </c>
      <c r="D1153" s="80" t="s">
        <v>1500</v>
      </c>
      <c r="E1153" s="80" t="b">
        <v>0</v>
      </c>
      <c r="F1153" s="80" t="b">
        <v>1</v>
      </c>
      <c r="G1153" s="80" t="b">
        <v>0</v>
      </c>
    </row>
    <row r="1154" spans="1:7" ht="15">
      <c r="A1154" s="114" t="s">
        <v>2234</v>
      </c>
      <c r="B1154" s="80">
        <v>2</v>
      </c>
      <c r="C1154" s="118">
        <v>0.0025282291731190754</v>
      </c>
      <c r="D1154" s="80" t="s">
        <v>1500</v>
      </c>
      <c r="E1154" s="80" t="b">
        <v>0</v>
      </c>
      <c r="F1154" s="80" t="b">
        <v>0</v>
      </c>
      <c r="G1154" s="80" t="b">
        <v>0</v>
      </c>
    </row>
    <row r="1155" spans="1:7" ht="15">
      <c r="A1155" s="114" t="s">
        <v>1840</v>
      </c>
      <c r="B1155" s="80">
        <v>2</v>
      </c>
      <c r="C1155" s="118">
        <v>0.0025282291731190754</v>
      </c>
      <c r="D1155" s="80" t="s">
        <v>1500</v>
      </c>
      <c r="E1155" s="80" t="b">
        <v>0</v>
      </c>
      <c r="F1155" s="80" t="b">
        <v>0</v>
      </c>
      <c r="G1155" s="80" t="b">
        <v>0</v>
      </c>
    </row>
    <row r="1156" spans="1:7" ht="15">
      <c r="A1156" s="114" t="s">
        <v>1841</v>
      </c>
      <c r="B1156" s="80">
        <v>2</v>
      </c>
      <c r="C1156" s="118">
        <v>0.0025282291731190754</v>
      </c>
      <c r="D1156" s="80" t="s">
        <v>1500</v>
      </c>
      <c r="E1156" s="80" t="b">
        <v>0</v>
      </c>
      <c r="F1156" s="80" t="b">
        <v>0</v>
      </c>
      <c r="G1156" s="80" t="b">
        <v>0</v>
      </c>
    </row>
    <row r="1157" spans="1:7" ht="15">
      <c r="A1157" s="114" t="s">
        <v>1973</v>
      </c>
      <c r="B1157" s="80">
        <v>2</v>
      </c>
      <c r="C1157" s="118">
        <v>0.0025282291731190754</v>
      </c>
      <c r="D1157" s="80" t="s">
        <v>1500</v>
      </c>
      <c r="E1157" s="80" t="b">
        <v>0</v>
      </c>
      <c r="F1157" s="80" t="b">
        <v>0</v>
      </c>
      <c r="G1157" s="80" t="b">
        <v>0</v>
      </c>
    </row>
    <row r="1158" spans="1:7" ht="15">
      <c r="A1158" s="114" t="s">
        <v>1974</v>
      </c>
      <c r="B1158" s="80">
        <v>2</v>
      </c>
      <c r="C1158" s="118">
        <v>0.0025282291731190754</v>
      </c>
      <c r="D1158" s="80" t="s">
        <v>1500</v>
      </c>
      <c r="E1158" s="80" t="b">
        <v>0</v>
      </c>
      <c r="F1158" s="80" t="b">
        <v>0</v>
      </c>
      <c r="G1158" s="80" t="b">
        <v>0</v>
      </c>
    </row>
    <row r="1159" spans="1:7" ht="15">
      <c r="A1159" s="114" t="s">
        <v>1783</v>
      </c>
      <c r="B1159" s="80">
        <v>2</v>
      </c>
      <c r="C1159" s="118">
        <v>0.0025282291731190754</v>
      </c>
      <c r="D1159" s="80" t="s">
        <v>1500</v>
      </c>
      <c r="E1159" s="80" t="b">
        <v>1</v>
      </c>
      <c r="F1159" s="80" t="b">
        <v>0</v>
      </c>
      <c r="G1159" s="80" t="b">
        <v>0</v>
      </c>
    </row>
    <row r="1160" spans="1:7" ht="15">
      <c r="A1160" s="114" t="s">
        <v>2236</v>
      </c>
      <c r="B1160" s="80">
        <v>2</v>
      </c>
      <c r="C1160" s="118">
        <v>0.0025282291731190754</v>
      </c>
      <c r="D1160" s="80" t="s">
        <v>1500</v>
      </c>
      <c r="E1160" s="80" t="b">
        <v>0</v>
      </c>
      <c r="F1160" s="80" t="b">
        <v>0</v>
      </c>
      <c r="G1160" s="80" t="b">
        <v>0</v>
      </c>
    </row>
    <row r="1161" spans="1:7" ht="15">
      <c r="A1161" s="114" t="s">
        <v>2239</v>
      </c>
      <c r="B1161" s="80">
        <v>2</v>
      </c>
      <c r="C1161" s="118">
        <v>0.0025282291731190754</v>
      </c>
      <c r="D1161" s="80" t="s">
        <v>1500</v>
      </c>
      <c r="E1161" s="80" t="b">
        <v>0</v>
      </c>
      <c r="F1161" s="80" t="b">
        <v>0</v>
      </c>
      <c r="G1161" s="80" t="b">
        <v>0</v>
      </c>
    </row>
    <row r="1162" spans="1:7" ht="15">
      <c r="A1162" s="114" t="s">
        <v>1549</v>
      </c>
      <c r="B1162" s="80">
        <v>2</v>
      </c>
      <c r="C1162" s="118">
        <v>0.0025282291731190754</v>
      </c>
      <c r="D1162" s="80" t="s">
        <v>1500</v>
      </c>
      <c r="E1162" s="80" t="b">
        <v>0</v>
      </c>
      <c r="F1162" s="80" t="b">
        <v>0</v>
      </c>
      <c r="G1162" s="80" t="b">
        <v>0</v>
      </c>
    </row>
    <row r="1163" spans="1:7" ht="15">
      <c r="A1163" s="114" t="s">
        <v>2241</v>
      </c>
      <c r="B1163" s="80">
        <v>2</v>
      </c>
      <c r="C1163" s="118">
        <v>0.0025282291731190754</v>
      </c>
      <c r="D1163" s="80" t="s">
        <v>1500</v>
      </c>
      <c r="E1163" s="80" t="b">
        <v>0</v>
      </c>
      <c r="F1163" s="80" t="b">
        <v>0</v>
      </c>
      <c r="G1163" s="80" t="b">
        <v>0</v>
      </c>
    </row>
    <row r="1164" spans="1:7" ht="15">
      <c r="A1164" s="114" t="s">
        <v>2246</v>
      </c>
      <c r="B1164" s="80">
        <v>2</v>
      </c>
      <c r="C1164" s="118">
        <v>0.0025282291731190754</v>
      </c>
      <c r="D1164" s="80" t="s">
        <v>1500</v>
      </c>
      <c r="E1164" s="80" t="b">
        <v>0</v>
      </c>
      <c r="F1164" s="80" t="b">
        <v>0</v>
      </c>
      <c r="G1164" s="80" t="b">
        <v>0</v>
      </c>
    </row>
    <row r="1165" spans="1:7" ht="15">
      <c r="A1165" s="114" t="s">
        <v>2250</v>
      </c>
      <c r="B1165" s="80">
        <v>2</v>
      </c>
      <c r="C1165" s="118">
        <v>0.002976190476190476</v>
      </c>
      <c r="D1165" s="80" t="s">
        <v>1500</v>
      </c>
      <c r="E1165" s="80" t="b">
        <v>0</v>
      </c>
      <c r="F1165" s="80" t="b">
        <v>0</v>
      </c>
      <c r="G1165" s="80" t="b">
        <v>0</v>
      </c>
    </row>
    <row r="1166" spans="1:7" ht="15">
      <c r="A1166" s="114" t="s">
        <v>1538</v>
      </c>
      <c r="B1166" s="80">
        <v>56</v>
      </c>
      <c r="C1166" s="118">
        <v>0.011907296120082787</v>
      </c>
      <c r="D1166" s="80" t="s">
        <v>1501</v>
      </c>
      <c r="E1166" s="80" t="b">
        <v>0</v>
      </c>
      <c r="F1166" s="80" t="b">
        <v>0</v>
      </c>
      <c r="G1166" s="80" t="b">
        <v>0</v>
      </c>
    </row>
    <row r="1167" spans="1:7" ht="15">
      <c r="A1167" s="114" t="s">
        <v>1546</v>
      </c>
      <c r="B1167" s="80">
        <v>31</v>
      </c>
      <c r="C1167" s="118">
        <v>0.007448327754705625</v>
      </c>
      <c r="D1167" s="80" t="s">
        <v>1501</v>
      </c>
      <c r="E1167" s="80" t="b">
        <v>0</v>
      </c>
      <c r="F1167" s="80" t="b">
        <v>0</v>
      </c>
      <c r="G1167" s="80" t="b">
        <v>0</v>
      </c>
    </row>
    <row r="1168" spans="1:7" ht="15">
      <c r="A1168" s="114" t="s">
        <v>1543</v>
      </c>
      <c r="B1168" s="80">
        <v>30</v>
      </c>
      <c r="C1168" s="118">
        <v>0.008204061125673059</v>
      </c>
      <c r="D1168" s="80" t="s">
        <v>1501</v>
      </c>
      <c r="E1168" s="80" t="b">
        <v>0</v>
      </c>
      <c r="F1168" s="80" t="b">
        <v>0</v>
      </c>
      <c r="G1168" s="80" t="b">
        <v>0</v>
      </c>
    </row>
    <row r="1169" spans="1:7" ht="15">
      <c r="A1169" s="114" t="s">
        <v>1537</v>
      </c>
      <c r="B1169" s="80">
        <v>29</v>
      </c>
      <c r="C1169" s="118">
        <v>0.007190989793183848</v>
      </c>
      <c r="D1169" s="80" t="s">
        <v>1501</v>
      </c>
      <c r="E1169" s="80" t="b">
        <v>0</v>
      </c>
      <c r="F1169" s="80" t="b">
        <v>0</v>
      </c>
      <c r="G1169" s="80" t="b">
        <v>0</v>
      </c>
    </row>
    <row r="1170" spans="1:7" ht="15">
      <c r="A1170" s="114" t="s">
        <v>1547</v>
      </c>
      <c r="B1170" s="80">
        <v>28</v>
      </c>
      <c r="C1170" s="118">
        <v>0.007406658694899943</v>
      </c>
      <c r="D1170" s="80" t="s">
        <v>1501</v>
      </c>
      <c r="E1170" s="80" t="b">
        <v>0</v>
      </c>
      <c r="F1170" s="80" t="b">
        <v>0</v>
      </c>
      <c r="G1170" s="80" t="b">
        <v>0</v>
      </c>
    </row>
    <row r="1171" spans="1:7" ht="15">
      <c r="A1171" s="114" t="s">
        <v>1539</v>
      </c>
      <c r="B1171" s="80">
        <v>26</v>
      </c>
      <c r="C1171" s="118">
        <v>0.008191236291793514</v>
      </c>
      <c r="D1171" s="80" t="s">
        <v>1501</v>
      </c>
      <c r="E1171" s="80" t="b">
        <v>1</v>
      </c>
      <c r="F1171" s="80" t="b">
        <v>0</v>
      </c>
      <c r="G1171" s="80" t="b">
        <v>0</v>
      </c>
    </row>
    <row r="1172" spans="1:7" ht="15">
      <c r="A1172" s="114" t="s">
        <v>1540</v>
      </c>
      <c r="B1172" s="80">
        <v>24</v>
      </c>
      <c r="C1172" s="118">
        <v>0.006348564595628523</v>
      </c>
      <c r="D1172" s="80" t="s">
        <v>1501</v>
      </c>
      <c r="E1172" s="80" t="b">
        <v>0</v>
      </c>
      <c r="F1172" s="80" t="b">
        <v>0</v>
      </c>
      <c r="G1172" s="80" t="b">
        <v>0</v>
      </c>
    </row>
    <row r="1173" spans="1:7" ht="15">
      <c r="A1173" s="114" t="s">
        <v>1548</v>
      </c>
      <c r="B1173" s="80">
        <v>22</v>
      </c>
      <c r="C1173" s="118">
        <v>0.006931046093056051</v>
      </c>
      <c r="D1173" s="80" t="s">
        <v>1501</v>
      </c>
      <c r="E1173" s="80" t="b">
        <v>0</v>
      </c>
      <c r="F1173" s="80" t="b">
        <v>1</v>
      </c>
      <c r="G1173" s="80" t="b">
        <v>0</v>
      </c>
    </row>
    <row r="1174" spans="1:7" ht="15">
      <c r="A1174" s="114" t="s">
        <v>1550</v>
      </c>
      <c r="B1174" s="80">
        <v>21</v>
      </c>
      <c r="C1174" s="118">
        <v>0.006615998543371685</v>
      </c>
      <c r="D1174" s="80" t="s">
        <v>1501</v>
      </c>
      <c r="E1174" s="80" t="b">
        <v>0</v>
      </c>
      <c r="F1174" s="80" t="b">
        <v>0</v>
      </c>
      <c r="G1174" s="80" t="b">
        <v>0</v>
      </c>
    </row>
    <row r="1175" spans="1:7" ht="15">
      <c r="A1175" s="114" t="s">
        <v>1551</v>
      </c>
      <c r="B1175" s="80">
        <v>21</v>
      </c>
      <c r="C1175" s="118">
        <v>0.005941431457771398</v>
      </c>
      <c r="D1175" s="80" t="s">
        <v>1501</v>
      </c>
      <c r="E1175" s="80" t="b">
        <v>0</v>
      </c>
      <c r="F1175" s="80" t="b">
        <v>0</v>
      </c>
      <c r="G1175" s="80" t="b">
        <v>0</v>
      </c>
    </row>
    <row r="1176" spans="1:7" ht="15">
      <c r="A1176" s="114" t="s">
        <v>1561</v>
      </c>
      <c r="B1176" s="80">
        <v>19</v>
      </c>
      <c r="C1176" s="118">
        <v>0.005985903444002952</v>
      </c>
      <c r="D1176" s="80" t="s">
        <v>1501</v>
      </c>
      <c r="E1176" s="80" t="b">
        <v>0</v>
      </c>
      <c r="F1176" s="80" t="b">
        <v>0</v>
      </c>
      <c r="G1176" s="80" t="b">
        <v>0</v>
      </c>
    </row>
    <row r="1177" spans="1:7" ht="15">
      <c r="A1177" s="114" t="s">
        <v>1542</v>
      </c>
      <c r="B1177" s="80">
        <v>19</v>
      </c>
      <c r="C1177" s="118">
        <v>0.007043592083197819</v>
      </c>
      <c r="D1177" s="80" t="s">
        <v>1501</v>
      </c>
      <c r="E1177" s="80" t="b">
        <v>0</v>
      </c>
      <c r="F1177" s="80" t="b">
        <v>0</v>
      </c>
      <c r="G1177" s="80" t="b">
        <v>0</v>
      </c>
    </row>
    <row r="1178" spans="1:7" ht="15">
      <c r="A1178" s="114" t="s">
        <v>1544</v>
      </c>
      <c r="B1178" s="80">
        <v>19</v>
      </c>
      <c r="C1178" s="118">
        <v>0.0062188592474530955</v>
      </c>
      <c r="D1178" s="80" t="s">
        <v>1501</v>
      </c>
      <c r="E1178" s="80" t="b">
        <v>0</v>
      </c>
      <c r="F1178" s="80" t="b">
        <v>0</v>
      </c>
      <c r="G1178" s="80" t="b">
        <v>0</v>
      </c>
    </row>
    <row r="1179" spans="1:7" ht="15">
      <c r="A1179" s="114" t="s">
        <v>1560</v>
      </c>
      <c r="B1179" s="80">
        <v>17</v>
      </c>
      <c r="C1179" s="118">
        <v>0.005355808344634221</v>
      </c>
      <c r="D1179" s="80" t="s">
        <v>1501</v>
      </c>
      <c r="E1179" s="80" t="b">
        <v>0</v>
      </c>
      <c r="F1179" s="80" t="b">
        <v>1</v>
      </c>
      <c r="G1179" s="80" t="b">
        <v>0</v>
      </c>
    </row>
    <row r="1180" spans="1:7" ht="15">
      <c r="A1180" s="114" t="s">
        <v>1556</v>
      </c>
      <c r="B1180" s="80">
        <v>16</v>
      </c>
      <c r="C1180" s="118">
        <v>0.005236934103118397</v>
      </c>
      <c r="D1180" s="80" t="s">
        <v>1501</v>
      </c>
      <c r="E1180" s="80" t="b">
        <v>0</v>
      </c>
      <c r="F1180" s="80" t="b">
        <v>0</v>
      </c>
      <c r="G1180" s="80" t="b">
        <v>0</v>
      </c>
    </row>
    <row r="1181" spans="1:7" ht="15">
      <c r="A1181" s="114" t="s">
        <v>1549</v>
      </c>
      <c r="B1181" s="80">
        <v>16</v>
      </c>
      <c r="C1181" s="118">
        <v>0.005448817417460259</v>
      </c>
      <c r="D1181" s="80" t="s">
        <v>1501</v>
      </c>
      <c r="E1181" s="80" t="b">
        <v>0</v>
      </c>
      <c r="F1181" s="80" t="b">
        <v>0</v>
      </c>
      <c r="G1181" s="80" t="b">
        <v>0</v>
      </c>
    </row>
    <row r="1182" spans="1:7" ht="15">
      <c r="A1182" s="114" t="s">
        <v>1566</v>
      </c>
      <c r="B1182" s="80">
        <v>16</v>
      </c>
      <c r="C1182" s="118">
        <v>0.006210348764406088</v>
      </c>
      <c r="D1182" s="80" t="s">
        <v>1501</v>
      </c>
      <c r="E1182" s="80" t="b">
        <v>0</v>
      </c>
      <c r="F1182" s="80" t="b">
        <v>0</v>
      </c>
      <c r="G1182" s="80" t="b">
        <v>0</v>
      </c>
    </row>
    <row r="1183" spans="1:7" ht="15">
      <c r="A1183" s="114" t="s">
        <v>1554</v>
      </c>
      <c r="B1183" s="80">
        <v>16</v>
      </c>
      <c r="C1183" s="118">
        <v>0.005931445964798164</v>
      </c>
      <c r="D1183" s="80" t="s">
        <v>1501</v>
      </c>
      <c r="E1183" s="80" t="b">
        <v>0</v>
      </c>
      <c r="F1183" s="80" t="b">
        <v>0</v>
      </c>
      <c r="G1183" s="80" t="b">
        <v>0</v>
      </c>
    </row>
    <row r="1184" spans="1:7" ht="15">
      <c r="A1184" s="114" t="s">
        <v>1578</v>
      </c>
      <c r="B1184" s="80">
        <v>16</v>
      </c>
      <c r="C1184" s="118">
        <v>0.005931445964798164</v>
      </c>
      <c r="D1184" s="80" t="s">
        <v>1501</v>
      </c>
      <c r="E1184" s="80" t="b">
        <v>0</v>
      </c>
      <c r="F1184" s="80" t="b">
        <v>0</v>
      </c>
      <c r="G1184" s="80" t="b">
        <v>0</v>
      </c>
    </row>
    <row r="1185" spans="1:7" ht="15">
      <c r="A1185" s="114" t="s">
        <v>1553</v>
      </c>
      <c r="B1185" s="80">
        <v>15</v>
      </c>
      <c r="C1185" s="118">
        <v>0.005108266328868993</v>
      </c>
      <c r="D1185" s="80" t="s">
        <v>1501</v>
      </c>
      <c r="E1185" s="80" t="b">
        <v>0</v>
      </c>
      <c r="F1185" s="80" t="b">
        <v>0</v>
      </c>
      <c r="G1185" s="80" t="b">
        <v>0</v>
      </c>
    </row>
    <row r="1186" spans="1:7" ht="15">
      <c r="A1186" s="114" t="s">
        <v>1581</v>
      </c>
      <c r="B1186" s="80">
        <v>15</v>
      </c>
      <c r="C1186" s="118">
        <v>0.006828437732663171</v>
      </c>
      <c r="D1186" s="80" t="s">
        <v>1501</v>
      </c>
      <c r="E1186" s="80" t="b">
        <v>0</v>
      </c>
      <c r="F1186" s="80" t="b">
        <v>0</v>
      </c>
      <c r="G1186" s="80" t="b">
        <v>0</v>
      </c>
    </row>
    <row r="1187" spans="1:7" ht="15">
      <c r="A1187" s="114" t="s">
        <v>1555</v>
      </c>
      <c r="B1187" s="80">
        <v>14</v>
      </c>
      <c r="C1187" s="118">
        <v>0.004582317340228597</v>
      </c>
      <c r="D1187" s="80" t="s">
        <v>1501</v>
      </c>
      <c r="E1187" s="80" t="b">
        <v>0</v>
      </c>
      <c r="F1187" s="80" t="b">
        <v>0</v>
      </c>
      <c r="G1187" s="80" t="b">
        <v>0</v>
      </c>
    </row>
    <row r="1188" spans="1:7" ht="15">
      <c r="A1188" s="114" t="s">
        <v>1583</v>
      </c>
      <c r="B1188" s="80">
        <v>14</v>
      </c>
      <c r="C1188" s="118">
        <v>0.004410665695581123</v>
      </c>
      <c r="D1188" s="80" t="s">
        <v>1501</v>
      </c>
      <c r="E1188" s="80" t="b">
        <v>0</v>
      </c>
      <c r="F1188" s="80" t="b">
        <v>0</v>
      </c>
      <c r="G1188" s="80" t="b">
        <v>0</v>
      </c>
    </row>
    <row r="1189" spans="1:7" ht="15">
      <c r="A1189" s="114" t="s">
        <v>1592</v>
      </c>
      <c r="B1189" s="80">
        <v>13</v>
      </c>
      <c r="C1189" s="118">
        <v>0.005917979368308081</v>
      </c>
      <c r="D1189" s="80" t="s">
        <v>1501</v>
      </c>
      <c r="E1189" s="80" t="b">
        <v>0</v>
      </c>
      <c r="F1189" s="80" t="b">
        <v>0</v>
      </c>
      <c r="G1189" s="80" t="b">
        <v>0</v>
      </c>
    </row>
    <row r="1190" spans="1:7" ht="15">
      <c r="A1190" s="114" t="s">
        <v>1574</v>
      </c>
      <c r="B1190" s="80">
        <v>13</v>
      </c>
      <c r="C1190" s="118">
        <v>0.005045908371079946</v>
      </c>
      <c r="D1190" s="80" t="s">
        <v>1501</v>
      </c>
      <c r="E1190" s="80" t="b">
        <v>0</v>
      </c>
      <c r="F1190" s="80" t="b">
        <v>1</v>
      </c>
      <c r="G1190" s="80" t="b">
        <v>0</v>
      </c>
    </row>
    <row r="1191" spans="1:7" ht="15">
      <c r="A1191" s="114" t="s">
        <v>1563</v>
      </c>
      <c r="B1191" s="80">
        <v>13</v>
      </c>
      <c r="C1191" s="118">
        <v>0.005045908371079946</v>
      </c>
      <c r="D1191" s="80" t="s">
        <v>1501</v>
      </c>
      <c r="E1191" s="80" t="b">
        <v>0</v>
      </c>
      <c r="F1191" s="80" t="b">
        <v>0</v>
      </c>
      <c r="G1191" s="80" t="b">
        <v>0</v>
      </c>
    </row>
    <row r="1192" spans="1:7" ht="15">
      <c r="A1192" s="114" t="s">
        <v>1593</v>
      </c>
      <c r="B1192" s="80">
        <v>13</v>
      </c>
      <c r="C1192" s="118">
        <v>0.004255008958783697</v>
      </c>
      <c r="D1192" s="80" t="s">
        <v>1501</v>
      </c>
      <c r="E1192" s="80" t="b">
        <v>0</v>
      </c>
      <c r="F1192" s="80" t="b">
        <v>0</v>
      </c>
      <c r="G1192" s="80" t="b">
        <v>0</v>
      </c>
    </row>
    <row r="1193" spans="1:7" ht="15">
      <c r="A1193" s="114" t="s">
        <v>1598</v>
      </c>
      <c r="B1193" s="80">
        <v>12</v>
      </c>
      <c r="C1193" s="118">
        <v>0.004086613063095195</v>
      </c>
      <c r="D1193" s="80" t="s">
        <v>1501</v>
      </c>
      <c r="E1193" s="80" t="b">
        <v>0</v>
      </c>
      <c r="F1193" s="80" t="b">
        <v>0</v>
      </c>
      <c r="G1193" s="80" t="b">
        <v>0</v>
      </c>
    </row>
    <row r="1194" spans="1:7" ht="15">
      <c r="A1194" s="114" t="s">
        <v>1599</v>
      </c>
      <c r="B1194" s="80">
        <v>12</v>
      </c>
      <c r="C1194" s="118">
        <v>0.004086613063095195</v>
      </c>
      <c r="D1194" s="80" t="s">
        <v>1501</v>
      </c>
      <c r="E1194" s="80" t="b">
        <v>0</v>
      </c>
      <c r="F1194" s="80" t="b">
        <v>0</v>
      </c>
      <c r="G1194" s="80" t="b">
        <v>0</v>
      </c>
    </row>
    <row r="1195" spans="1:7" ht="15">
      <c r="A1195" s="114" t="s">
        <v>1602</v>
      </c>
      <c r="B1195" s="80">
        <v>12</v>
      </c>
      <c r="C1195" s="118">
        <v>0.005462750186130537</v>
      </c>
      <c r="D1195" s="80" t="s">
        <v>1501</v>
      </c>
      <c r="E1195" s="80" t="b">
        <v>0</v>
      </c>
      <c r="F1195" s="80" t="b">
        <v>0</v>
      </c>
      <c r="G1195" s="80" t="b">
        <v>0</v>
      </c>
    </row>
    <row r="1196" spans="1:7" ht="15">
      <c r="A1196" s="114" t="s">
        <v>1565</v>
      </c>
      <c r="B1196" s="80">
        <v>12</v>
      </c>
      <c r="C1196" s="118">
        <v>0.004259360770018166</v>
      </c>
      <c r="D1196" s="80" t="s">
        <v>1501</v>
      </c>
      <c r="E1196" s="80" t="b">
        <v>0</v>
      </c>
      <c r="F1196" s="80" t="b">
        <v>0</v>
      </c>
      <c r="G1196" s="80" t="b">
        <v>0</v>
      </c>
    </row>
    <row r="1197" spans="1:7" ht="15">
      <c r="A1197" s="114" t="s">
        <v>1603</v>
      </c>
      <c r="B1197" s="80">
        <v>12</v>
      </c>
      <c r="C1197" s="118">
        <v>0.005156707719247734</v>
      </c>
      <c r="D1197" s="80" t="s">
        <v>1501</v>
      </c>
      <c r="E1197" s="80" t="b">
        <v>0</v>
      </c>
      <c r="F1197" s="80" t="b">
        <v>1</v>
      </c>
      <c r="G1197" s="80" t="b">
        <v>0</v>
      </c>
    </row>
    <row r="1198" spans="1:7" ht="15">
      <c r="A1198" s="114" t="s">
        <v>1600</v>
      </c>
      <c r="B1198" s="80">
        <v>12</v>
      </c>
      <c r="C1198" s="118">
        <v>0.004259360770018166</v>
      </c>
      <c r="D1198" s="80" t="s">
        <v>1501</v>
      </c>
      <c r="E1198" s="80" t="b">
        <v>0</v>
      </c>
      <c r="F1198" s="80" t="b">
        <v>0</v>
      </c>
      <c r="G1198" s="80" t="b">
        <v>0</v>
      </c>
    </row>
    <row r="1199" spans="1:7" ht="15">
      <c r="A1199" s="114" t="s">
        <v>1567</v>
      </c>
      <c r="B1199" s="80">
        <v>12</v>
      </c>
      <c r="C1199" s="118">
        <v>0.004657761573304566</v>
      </c>
      <c r="D1199" s="80" t="s">
        <v>1501</v>
      </c>
      <c r="E1199" s="80" t="b">
        <v>0</v>
      </c>
      <c r="F1199" s="80" t="b">
        <v>0</v>
      </c>
      <c r="G1199" s="80" t="b">
        <v>0</v>
      </c>
    </row>
    <row r="1200" spans="1:7" ht="15">
      <c r="A1200" s="114" t="s">
        <v>1601</v>
      </c>
      <c r="B1200" s="80">
        <v>12</v>
      </c>
      <c r="C1200" s="118">
        <v>0.004657761573304566</v>
      </c>
      <c r="D1200" s="80" t="s">
        <v>1501</v>
      </c>
      <c r="E1200" s="80" t="b">
        <v>0</v>
      </c>
      <c r="F1200" s="80" t="b">
        <v>0</v>
      </c>
      <c r="G1200" s="80" t="b">
        <v>0</v>
      </c>
    </row>
    <row r="1201" spans="1:7" ht="15">
      <c r="A1201" s="114" t="s">
        <v>1570</v>
      </c>
      <c r="B1201" s="80">
        <v>12</v>
      </c>
      <c r="C1201" s="118">
        <v>0.004657761573304566</v>
      </c>
      <c r="D1201" s="80" t="s">
        <v>1501</v>
      </c>
      <c r="E1201" s="80" t="b">
        <v>0</v>
      </c>
      <c r="F1201" s="80" t="b">
        <v>0</v>
      </c>
      <c r="G1201" s="80" t="b">
        <v>0</v>
      </c>
    </row>
    <row r="1202" spans="1:7" ht="15">
      <c r="A1202" s="114" t="s">
        <v>1572</v>
      </c>
      <c r="B1202" s="80">
        <v>11</v>
      </c>
      <c r="C1202" s="118">
        <v>0.004483968202927736</v>
      </c>
      <c r="D1202" s="80" t="s">
        <v>1501</v>
      </c>
      <c r="E1202" s="80" t="b">
        <v>0</v>
      </c>
      <c r="F1202" s="80" t="b">
        <v>0</v>
      </c>
      <c r="G1202" s="80" t="b">
        <v>0</v>
      </c>
    </row>
    <row r="1203" spans="1:7" ht="15">
      <c r="A1203" s="114" t="s">
        <v>1562</v>
      </c>
      <c r="B1203" s="80">
        <v>11</v>
      </c>
      <c r="C1203" s="118">
        <v>0.0047269820759770894</v>
      </c>
      <c r="D1203" s="80" t="s">
        <v>1501</v>
      </c>
      <c r="E1203" s="80" t="b">
        <v>0</v>
      </c>
      <c r="F1203" s="80" t="b">
        <v>0</v>
      </c>
      <c r="G1203" s="80" t="b">
        <v>0</v>
      </c>
    </row>
    <row r="1204" spans="1:7" ht="15">
      <c r="A1204" s="114" t="s">
        <v>1590</v>
      </c>
      <c r="B1204" s="80">
        <v>11</v>
      </c>
      <c r="C1204" s="118">
        <v>0.004483968202927736</v>
      </c>
      <c r="D1204" s="80" t="s">
        <v>1501</v>
      </c>
      <c r="E1204" s="80" t="b">
        <v>0</v>
      </c>
      <c r="F1204" s="80" t="b">
        <v>0</v>
      </c>
      <c r="G1204" s="80" t="b">
        <v>0</v>
      </c>
    </row>
    <row r="1205" spans="1:7" ht="15">
      <c r="A1205" s="114" t="s">
        <v>1557</v>
      </c>
      <c r="B1205" s="80">
        <v>11</v>
      </c>
      <c r="C1205" s="118">
        <v>0.004269614775529186</v>
      </c>
      <c r="D1205" s="80" t="s">
        <v>1501</v>
      </c>
      <c r="E1205" s="80" t="b">
        <v>0</v>
      </c>
      <c r="F1205" s="80" t="b">
        <v>0</v>
      </c>
      <c r="G1205" s="80" t="b">
        <v>0</v>
      </c>
    </row>
    <row r="1206" spans="1:7" ht="15">
      <c r="A1206" s="114" t="s">
        <v>1617</v>
      </c>
      <c r="B1206" s="80">
        <v>11</v>
      </c>
      <c r="C1206" s="118">
        <v>0.004483968202927736</v>
      </c>
      <c r="D1206" s="80" t="s">
        <v>1501</v>
      </c>
      <c r="E1206" s="80" t="b">
        <v>0</v>
      </c>
      <c r="F1206" s="80" t="b">
        <v>0</v>
      </c>
      <c r="G1206" s="80" t="b">
        <v>0</v>
      </c>
    </row>
    <row r="1207" spans="1:7" ht="15">
      <c r="A1207" s="114" t="s">
        <v>1597</v>
      </c>
      <c r="B1207" s="80">
        <v>10</v>
      </c>
      <c r="C1207" s="118">
        <v>0.003881467977753805</v>
      </c>
      <c r="D1207" s="80" t="s">
        <v>1501</v>
      </c>
      <c r="E1207" s="80" t="b">
        <v>0</v>
      </c>
      <c r="F1207" s="80" t="b">
        <v>0</v>
      </c>
      <c r="G1207" s="80" t="b">
        <v>0</v>
      </c>
    </row>
    <row r="1208" spans="1:7" ht="15">
      <c r="A1208" s="114" t="s">
        <v>1633</v>
      </c>
      <c r="B1208" s="80">
        <v>10</v>
      </c>
      <c r="C1208" s="118">
        <v>0.004076334729934305</v>
      </c>
      <c r="D1208" s="80" t="s">
        <v>1501</v>
      </c>
      <c r="E1208" s="80" t="b">
        <v>0</v>
      </c>
      <c r="F1208" s="80" t="b">
        <v>0</v>
      </c>
      <c r="G1208" s="80" t="b">
        <v>0</v>
      </c>
    </row>
    <row r="1209" spans="1:7" ht="15">
      <c r="A1209" s="114" t="s">
        <v>1576</v>
      </c>
      <c r="B1209" s="80">
        <v>9</v>
      </c>
      <c r="C1209" s="118">
        <v>0.0038675307894358003</v>
      </c>
      <c r="D1209" s="80" t="s">
        <v>1501</v>
      </c>
      <c r="E1209" s="80" t="b">
        <v>1</v>
      </c>
      <c r="F1209" s="80" t="b">
        <v>0</v>
      </c>
      <c r="G1209" s="80" t="b">
        <v>0</v>
      </c>
    </row>
    <row r="1210" spans="1:7" ht="15">
      <c r="A1210" s="114" t="s">
        <v>1616</v>
      </c>
      <c r="B1210" s="80">
        <v>9</v>
      </c>
      <c r="C1210" s="118">
        <v>0.0036687012569408743</v>
      </c>
      <c r="D1210" s="80" t="s">
        <v>1501</v>
      </c>
      <c r="E1210" s="80" t="b">
        <v>0</v>
      </c>
      <c r="F1210" s="80" t="b">
        <v>0</v>
      </c>
      <c r="G1210" s="80" t="b">
        <v>0</v>
      </c>
    </row>
    <row r="1211" spans="1:7" ht="15">
      <c r="A1211" s="114" t="s">
        <v>1650</v>
      </c>
      <c r="B1211" s="80">
        <v>9</v>
      </c>
      <c r="C1211" s="118">
        <v>0.0036687012569408743</v>
      </c>
      <c r="D1211" s="80" t="s">
        <v>1501</v>
      </c>
      <c r="E1211" s="80" t="b">
        <v>0</v>
      </c>
      <c r="F1211" s="80" t="b">
        <v>0</v>
      </c>
      <c r="G1211" s="80" t="b">
        <v>0</v>
      </c>
    </row>
    <row r="1212" spans="1:7" ht="15">
      <c r="A1212" s="114" t="s">
        <v>1651</v>
      </c>
      <c r="B1212" s="80">
        <v>9</v>
      </c>
      <c r="C1212" s="118">
        <v>0.0038675307894358003</v>
      </c>
      <c r="D1212" s="80" t="s">
        <v>1501</v>
      </c>
      <c r="E1212" s="80" t="b">
        <v>1</v>
      </c>
      <c r="F1212" s="80" t="b">
        <v>0</v>
      </c>
      <c r="G1212" s="80" t="b">
        <v>0</v>
      </c>
    </row>
    <row r="1213" spans="1:7" ht="15">
      <c r="A1213" s="114" t="s">
        <v>1654</v>
      </c>
      <c r="B1213" s="80">
        <v>9</v>
      </c>
      <c r="C1213" s="118">
        <v>0.0043685411974754736</v>
      </c>
      <c r="D1213" s="80" t="s">
        <v>1501</v>
      </c>
      <c r="E1213" s="80" t="b">
        <v>0</v>
      </c>
      <c r="F1213" s="80" t="b">
        <v>0</v>
      </c>
      <c r="G1213" s="80" t="b">
        <v>0</v>
      </c>
    </row>
    <row r="1214" spans="1:7" ht="15">
      <c r="A1214" s="114" t="s">
        <v>1653</v>
      </c>
      <c r="B1214" s="80">
        <v>9</v>
      </c>
      <c r="C1214" s="118">
        <v>0.0038675307894358003</v>
      </c>
      <c r="D1214" s="80" t="s">
        <v>1501</v>
      </c>
      <c r="E1214" s="80" t="b">
        <v>0</v>
      </c>
      <c r="F1214" s="80" t="b">
        <v>0</v>
      </c>
      <c r="G1214" s="80" t="b">
        <v>0</v>
      </c>
    </row>
    <row r="1215" spans="1:7" ht="15">
      <c r="A1215" s="114" t="s">
        <v>1652</v>
      </c>
      <c r="B1215" s="80">
        <v>9</v>
      </c>
      <c r="C1215" s="118">
        <v>0.004097062639597903</v>
      </c>
      <c r="D1215" s="80" t="s">
        <v>1501</v>
      </c>
      <c r="E1215" s="80" t="b">
        <v>0</v>
      </c>
      <c r="F1215" s="80" t="b">
        <v>0</v>
      </c>
      <c r="G1215" s="80" t="b">
        <v>0</v>
      </c>
    </row>
    <row r="1216" spans="1:7" ht="15">
      <c r="A1216" s="114" t="s">
        <v>1632</v>
      </c>
      <c r="B1216" s="80">
        <v>9</v>
      </c>
      <c r="C1216" s="118">
        <v>0.0036687012569408743</v>
      </c>
      <c r="D1216" s="80" t="s">
        <v>1501</v>
      </c>
      <c r="E1216" s="80" t="b">
        <v>0</v>
      </c>
      <c r="F1216" s="80" t="b">
        <v>0</v>
      </c>
      <c r="G1216" s="80" t="b">
        <v>0</v>
      </c>
    </row>
    <row r="1217" spans="1:7" ht="15">
      <c r="A1217" s="114" t="s">
        <v>1568</v>
      </c>
      <c r="B1217" s="80">
        <v>9</v>
      </c>
      <c r="C1217" s="118">
        <v>0.0034933211799784243</v>
      </c>
      <c r="D1217" s="80" t="s">
        <v>1501</v>
      </c>
      <c r="E1217" s="80" t="b">
        <v>0</v>
      </c>
      <c r="F1217" s="80" t="b">
        <v>0</v>
      </c>
      <c r="G1217" s="80" t="b">
        <v>0</v>
      </c>
    </row>
    <row r="1218" spans="1:7" ht="15">
      <c r="A1218" s="114" t="s">
        <v>1674</v>
      </c>
      <c r="B1218" s="80">
        <v>8</v>
      </c>
      <c r="C1218" s="118">
        <v>0.0034378051461651563</v>
      </c>
      <c r="D1218" s="80" t="s">
        <v>1501</v>
      </c>
      <c r="E1218" s="80" t="b">
        <v>0</v>
      </c>
      <c r="F1218" s="80" t="b">
        <v>0</v>
      </c>
      <c r="G1218" s="80" t="b">
        <v>0</v>
      </c>
    </row>
    <row r="1219" spans="1:7" ht="15">
      <c r="A1219" s="114" t="s">
        <v>1580</v>
      </c>
      <c r="B1219" s="80">
        <v>8</v>
      </c>
      <c r="C1219" s="118">
        <v>0.003261067783947444</v>
      </c>
      <c r="D1219" s="80" t="s">
        <v>1501</v>
      </c>
      <c r="E1219" s="80" t="b">
        <v>1</v>
      </c>
      <c r="F1219" s="80" t="b">
        <v>0</v>
      </c>
      <c r="G1219" s="80" t="b">
        <v>0</v>
      </c>
    </row>
    <row r="1220" spans="1:7" ht="15">
      <c r="A1220" s="114" t="s">
        <v>1678</v>
      </c>
      <c r="B1220" s="80">
        <v>8</v>
      </c>
      <c r="C1220" s="118">
        <v>0.003641833457420358</v>
      </c>
      <c r="D1220" s="80" t="s">
        <v>1501</v>
      </c>
      <c r="E1220" s="80" t="b">
        <v>0</v>
      </c>
      <c r="F1220" s="80" t="b">
        <v>0</v>
      </c>
      <c r="G1220" s="80" t="b">
        <v>0</v>
      </c>
    </row>
    <row r="1221" spans="1:7" ht="15">
      <c r="A1221" s="114" t="s">
        <v>1675</v>
      </c>
      <c r="B1221" s="80">
        <v>8</v>
      </c>
      <c r="C1221" s="118">
        <v>0.0034378051461651563</v>
      </c>
      <c r="D1221" s="80" t="s">
        <v>1501</v>
      </c>
      <c r="E1221" s="80" t="b">
        <v>0</v>
      </c>
      <c r="F1221" s="80" t="b">
        <v>0</v>
      </c>
      <c r="G1221" s="80" t="b">
        <v>0</v>
      </c>
    </row>
    <row r="1222" spans="1:7" ht="15">
      <c r="A1222" s="114" t="s">
        <v>1607</v>
      </c>
      <c r="B1222" s="80">
        <v>8</v>
      </c>
      <c r="C1222" s="118">
        <v>0.0034378051461651563</v>
      </c>
      <c r="D1222" s="80" t="s">
        <v>1501</v>
      </c>
      <c r="E1222" s="80" t="b">
        <v>0</v>
      </c>
      <c r="F1222" s="80" t="b">
        <v>0</v>
      </c>
      <c r="G1222" s="80" t="b">
        <v>0</v>
      </c>
    </row>
    <row r="1223" spans="1:7" ht="15">
      <c r="A1223" s="114" t="s">
        <v>1677</v>
      </c>
      <c r="B1223" s="80">
        <v>8</v>
      </c>
      <c r="C1223" s="118">
        <v>0.003641833457420358</v>
      </c>
      <c r="D1223" s="80" t="s">
        <v>1501</v>
      </c>
      <c r="E1223" s="80" t="b">
        <v>0</v>
      </c>
      <c r="F1223" s="80" t="b">
        <v>0</v>
      </c>
      <c r="G1223" s="80" t="b">
        <v>0</v>
      </c>
    </row>
    <row r="1224" spans="1:7" ht="15">
      <c r="A1224" s="114" t="s">
        <v>1649</v>
      </c>
      <c r="B1224" s="80">
        <v>8</v>
      </c>
      <c r="C1224" s="118">
        <v>0.00388314773108931</v>
      </c>
      <c r="D1224" s="80" t="s">
        <v>1501</v>
      </c>
      <c r="E1224" s="80" t="b">
        <v>0</v>
      </c>
      <c r="F1224" s="80" t="b">
        <v>0</v>
      </c>
      <c r="G1224" s="80" t="b">
        <v>0</v>
      </c>
    </row>
    <row r="1225" spans="1:7" ht="15">
      <c r="A1225" s="114" t="s">
        <v>1588</v>
      </c>
      <c r="B1225" s="80">
        <v>8</v>
      </c>
      <c r="C1225" s="118">
        <v>0.003261067783947444</v>
      </c>
      <c r="D1225" s="80" t="s">
        <v>1501</v>
      </c>
      <c r="E1225" s="80" t="b">
        <v>0</v>
      </c>
      <c r="F1225" s="80" t="b">
        <v>0</v>
      </c>
      <c r="G1225" s="80" t="b">
        <v>0</v>
      </c>
    </row>
    <row r="1226" spans="1:7" ht="15">
      <c r="A1226" s="114" t="s">
        <v>1676</v>
      </c>
      <c r="B1226" s="80">
        <v>8</v>
      </c>
      <c r="C1226" s="118">
        <v>0.0034378051461651563</v>
      </c>
      <c r="D1226" s="80" t="s">
        <v>1501</v>
      </c>
      <c r="E1226" s="80" t="b">
        <v>0</v>
      </c>
      <c r="F1226" s="80" t="b">
        <v>0</v>
      </c>
      <c r="G1226" s="80" t="b">
        <v>0</v>
      </c>
    </row>
    <row r="1227" spans="1:7" ht="15">
      <c r="A1227" s="114" t="s">
        <v>1575</v>
      </c>
      <c r="B1227" s="80">
        <v>8</v>
      </c>
      <c r="C1227" s="118">
        <v>0.003641833457420358</v>
      </c>
      <c r="D1227" s="80" t="s">
        <v>1501</v>
      </c>
      <c r="E1227" s="80" t="b">
        <v>0</v>
      </c>
      <c r="F1227" s="80" t="b">
        <v>0</v>
      </c>
      <c r="G1227" s="80" t="b">
        <v>0</v>
      </c>
    </row>
    <row r="1228" spans="1:7" ht="15">
      <c r="A1228" s="114" t="s">
        <v>1671</v>
      </c>
      <c r="B1228" s="80">
        <v>7</v>
      </c>
      <c r="C1228" s="118">
        <v>0.0030080795028945115</v>
      </c>
      <c r="D1228" s="80" t="s">
        <v>1501</v>
      </c>
      <c r="E1228" s="80" t="b">
        <v>0</v>
      </c>
      <c r="F1228" s="80" t="b">
        <v>0</v>
      </c>
      <c r="G1228" s="80" t="b">
        <v>0</v>
      </c>
    </row>
    <row r="1229" spans="1:7" ht="15">
      <c r="A1229" s="114" t="s">
        <v>1637</v>
      </c>
      <c r="B1229" s="80">
        <v>7</v>
      </c>
      <c r="C1229" s="118">
        <v>0.003186604275242813</v>
      </c>
      <c r="D1229" s="80" t="s">
        <v>1501</v>
      </c>
      <c r="E1229" s="80" t="b">
        <v>0</v>
      </c>
      <c r="F1229" s="80" t="b">
        <v>0</v>
      </c>
      <c r="G1229" s="80" t="b">
        <v>0</v>
      </c>
    </row>
    <row r="1230" spans="1:7" ht="15">
      <c r="A1230" s="114" t="s">
        <v>1615</v>
      </c>
      <c r="B1230" s="80">
        <v>7</v>
      </c>
      <c r="C1230" s="118">
        <v>0.003397754264703146</v>
      </c>
      <c r="D1230" s="80" t="s">
        <v>1501</v>
      </c>
      <c r="E1230" s="80" t="b">
        <v>0</v>
      </c>
      <c r="F1230" s="80" t="b">
        <v>0</v>
      </c>
      <c r="G1230" s="80" t="b">
        <v>0</v>
      </c>
    </row>
    <row r="1231" spans="1:7" ht="15">
      <c r="A1231" s="114" t="s">
        <v>1595</v>
      </c>
      <c r="B1231" s="80">
        <v>7</v>
      </c>
      <c r="C1231" s="118">
        <v>0.0030080795028945115</v>
      </c>
      <c r="D1231" s="80" t="s">
        <v>1501</v>
      </c>
      <c r="E1231" s="80" t="b">
        <v>0</v>
      </c>
      <c r="F1231" s="80" t="b">
        <v>0</v>
      </c>
      <c r="G1231" s="80" t="b">
        <v>0</v>
      </c>
    </row>
    <row r="1232" spans="1:7" ht="15">
      <c r="A1232" s="114" t="s">
        <v>1573</v>
      </c>
      <c r="B1232" s="80">
        <v>7</v>
      </c>
      <c r="C1232" s="118">
        <v>0.0030080795028945115</v>
      </c>
      <c r="D1232" s="80" t="s">
        <v>1501</v>
      </c>
      <c r="E1232" s="80" t="b">
        <v>1</v>
      </c>
      <c r="F1232" s="80" t="b">
        <v>0</v>
      </c>
      <c r="G1232" s="80" t="b">
        <v>0</v>
      </c>
    </row>
    <row r="1233" spans="1:7" ht="15">
      <c r="A1233" s="114" t="s">
        <v>1645</v>
      </c>
      <c r="B1233" s="80">
        <v>7</v>
      </c>
      <c r="C1233" s="118">
        <v>0.003186604275242813</v>
      </c>
      <c r="D1233" s="80" t="s">
        <v>1501</v>
      </c>
      <c r="E1233" s="80" t="b">
        <v>0</v>
      </c>
      <c r="F1233" s="80" t="b">
        <v>0</v>
      </c>
      <c r="G1233" s="80" t="b">
        <v>0</v>
      </c>
    </row>
    <row r="1234" spans="1:7" ht="15">
      <c r="A1234" s="114" t="s">
        <v>1622</v>
      </c>
      <c r="B1234" s="80">
        <v>7</v>
      </c>
      <c r="C1234" s="118">
        <v>0.0036561809660579634</v>
      </c>
      <c r="D1234" s="80" t="s">
        <v>1501</v>
      </c>
      <c r="E1234" s="80" t="b">
        <v>0</v>
      </c>
      <c r="F1234" s="80" t="b">
        <v>0</v>
      </c>
      <c r="G1234" s="80" t="b">
        <v>0</v>
      </c>
    </row>
    <row r="1235" spans="1:7" ht="15">
      <c r="A1235" s="114" t="s">
        <v>1629</v>
      </c>
      <c r="B1235" s="80">
        <v>7</v>
      </c>
      <c r="C1235" s="118">
        <v>0.003397754264703146</v>
      </c>
      <c r="D1235" s="80" t="s">
        <v>1501</v>
      </c>
      <c r="E1235" s="80" t="b">
        <v>0</v>
      </c>
      <c r="F1235" s="80" t="b">
        <v>1</v>
      </c>
      <c r="G1235" s="80" t="b">
        <v>0</v>
      </c>
    </row>
    <row r="1236" spans="1:7" ht="15">
      <c r="A1236" s="114" t="s">
        <v>1643</v>
      </c>
      <c r="B1236" s="80">
        <v>7</v>
      </c>
      <c r="C1236" s="118">
        <v>0.003397754264703146</v>
      </c>
      <c r="D1236" s="80" t="s">
        <v>1501</v>
      </c>
      <c r="E1236" s="80" t="b">
        <v>0</v>
      </c>
      <c r="F1236" s="80" t="b">
        <v>1</v>
      </c>
      <c r="G1236" s="80" t="b">
        <v>0</v>
      </c>
    </row>
    <row r="1237" spans="1:7" ht="15">
      <c r="A1237" s="114" t="s">
        <v>1698</v>
      </c>
      <c r="B1237" s="80">
        <v>7</v>
      </c>
      <c r="C1237" s="118">
        <v>0.003186604275242813</v>
      </c>
      <c r="D1237" s="80" t="s">
        <v>1501</v>
      </c>
      <c r="E1237" s="80" t="b">
        <v>0</v>
      </c>
      <c r="F1237" s="80" t="b">
        <v>0</v>
      </c>
      <c r="G1237" s="80" t="b">
        <v>0</v>
      </c>
    </row>
    <row r="1238" spans="1:7" ht="15">
      <c r="A1238" s="114" t="s">
        <v>1699</v>
      </c>
      <c r="B1238" s="80">
        <v>7</v>
      </c>
      <c r="C1238" s="118">
        <v>0.0036561809660579634</v>
      </c>
      <c r="D1238" s="80" t="s">
        <v>1501</v>
      </c>
      <c r="E1238" s="80" t="b">
        <v>0</v>
      </c>
      <c r="F1238" s="80" t="b">
        <v>0</v>
      </c>
      <c r="G1238" s="80" t="b">
        <v>0</v>
      </c>
    </row>
    <row r="1239" spans="1:7" ht="15">
      <c r="A1239" s="114" t="s">
        <v>1700</v>
      </c>
      <c r="B1239" s="80">
        <v>7</v>
      </c>
      <c r="C1239" s="118">
        <v>0.003397754264703146</v>
      </c>
      <c r="D1239" s="80" t="s">
        <v>1501</v>
      </c>
      <c r="E1239" s="80" t="b">
        <v>0</v>
      </c>
      <c r="F1239" s="80" t="b">
        <v>0</v>
      </c>
      <c r="G1239" s="80" t="b">
        <v>0</v>
      </c>
    </row>
    <row r="1240" spans="1:7" ht="15">
      <c r="A1240" s="114" t="s">
        <v>1701</v>
      </c>
      <c r="B1240" s="80">
        <v>7</v>
      </c>
      <c r="C1240" s="118">
        <v>0.003989350930346763</v>
      </c>
      <c r="D1240" s="80" t="s">
        <v>1501</v>
      </c>
      <c r="E1240" s="80" t="b">
        <v>0</v>
      </c>
      <c r="F1240" s="80" t="b">
        <v>0</v>
      </c>
      <c r="G1240" s="80" t="b">
        <v>0</v>
      </c>
    </row>
    <row r="1241" spans="1:7" ht="15">
      <c r="A1241" s="114" t="s">
        <v>1569</v>
      </c>
      <c r="B1241" s="80">
        <v>7</v>
      </c>
      <c r="C1241" s="118">
        <v>0.0030080795028945115</v>
      </c>
      <c r="D1241" s="80" t="s">
        <v>1501</v>
      </c>
      <c r="E1241" s="80" t="b">
        <v>0</v>
      </c>
      <c r="F1241" s="80" t="b">
        <v>0</v>
      </c>
      <c r="G1241" s="80" t="b">
        <v>0</v>
      </c>
    </row>
    <row r="1242" spans="1:7" ht="15">
      <c r="A1242" s="114" t="s">
        <v>1702</v>
      </c>
      <c r="B1242" s="80">
        <v>7</v>
      </c>
      <c r="C1242" s="118">
        <v>0.0030080795028945115</v>
      </c>
      <c r="D1242" s="80" t="s">
        <v>1501</v>
      </c>
      <c r="E1242" s="80" t="b">
        <v>0</v>
      </c>
      <c r="F1242" s="80" t="b">
        <v>0</v>
      </c>
      <c r="G1242" s="80" t="b">
        <v>0</v>
      </c>
    </row>
    <row r="1243" spans="1:7" ht="15">
      <c r="A1243" s="114" t="s">
        <v>1614</v>
      </c>
      <c r="B1243" s="80">
        <v>7</v>
      </c>
      <c r="C1243" s="118">
        <v>0.003397754264703146</v>
      </c>
      <c r="D1243" s="80" t="s">
        <v>1501</v>
      </c>
      <c r="E1243" s="80" t="b">
        <v>0</v>
      </c>
      <c r="F1243" s="80" t="b">
        <v>0</v>
      </c>
      <c r="G1243" s="80" t="b">
        <v>0</v>
      </c>
    </row>
    <row r="1244" spans="1:7" ht="15">
      <c r="A1244" s="114" t="s">
        <v>1589</v>
      </c>
      <c r="B1244" s="80">
        <v>7</v>
      </c>
      <c r="C1244" s="118">
        <v>0.0030080795028945115</v>
      </c>
      <c r="D1244" s="80" t="s">
        <v>1501</v>
      </c>
      <c r="E1244" s="80" t="b">
        <v>0</v>
      </c>
      <c r="F1244" s="80" t="b">
        <v>0</v>
      </c>
      <c r="G1244" s="80" t="b">
        <v>0</v>
      </c>
    </row>
    <row r="1245" spans="1:7" ht="15">
      <c r="A1245" s="114" t="s">
        <v>1610</v>
      </c>
      <c r="B1245" s="80">
        <v>7</v>
      </c>
      <c r="C1245" s="118">
        <v>0.0030080795028945115</v>
      </c>
      <c r="D1245" s="80" t="s">
        <v>1501</v>
      </c>
      <c r="E1245" s="80" t="b">
        <v>0</v>
      </c>
      <c r="F1245" s="80" t="b">
        <v>0</v>
      </c>
      <c r="G1245" s="80" t="b">
        <v>0</v>
      </c>
    </row>
    <row r="1246" spans="1:7" ht="15">
      <c r="A1246" s="114" t="s">
        <v>1703</v>
      </c>
      <c r="B1246" s="80">
        <v>7</v>
      </c>
      <c r="C1246" s="118">
        <v>0.003186604275242813</v>
      </c>
      <c r="D1246" s="80" t="s">
        <v>1501</v>
      </c>
      <c r="E1246" s="80" t="b">
        <v>0</v>
      </c>
      <c r="F1246" s="80" t="b">
        <v>0</v>
      </c>
      <c r="G1246" s="80" t="b">
        <v>0</v>
      </c>
    </row>
    <row r="1247" spans="1:7" ht="15">
      <c r="A1247" s="114" t="s">
        <v>1662</v>
      </c>
      <c r="B1247" s="80">
        <v>6</v>
      </c>
      <c r="C1247" s="118">
        <v>0.0027313750930652685</v>
      </c>
      <c r="D1247" s="80" t="s">
        <v>1501</v>
      </c>
      <c r="E1247" s="80" t="b">
        <v>0</v>
      </c>
      <c r="F1247" s="80" t="b">
        <v>0</v>
      </c>
      <c r="G1247" s="80" t="b">
        <v>0</v>
      </c>
    </row>
    <row r="1248" spans="1:7" ht="15">
      <c r="A1248" s="114" t="s">
        <v>1749</v>
      </c>
      <c r="B1248" s="80">
        <v>6</v>
      </c>
      <c r="C1248" s="118">
        <v>0.0029123607983169825</v>
      </c>
      <c r="D1248" s="80" t="s">
        <v>1501</v>
      </c>
      <c r="E1248" s="80" t="b">
        <v>0</v>
      </c>
      <c r="F1248" s="80" t="b">
        <v>0</v>
      </c>
      <c r="G1248" s="80" t="b">
        <v>0</v>
      </c>
    </row>
    <row r="1249" spans="1:7" ht="15">
      <c r="A1249" s="114" t="s">
        <v>1658</v>
      </c>
      <c r="B1249" s="80">
        <v>6</v>
      </c>
      <c r="C1249" s="118">
        <v>0.0029123607983169825</v>
      </c>
      <c r="D1249" s="80" t="s">
        <v>1501</v>
      </c>
      <c r="E1249" s="80" t="b">
        <v>0</v>
      </c>
      <c r="F1249" s="80" t="b">
        <v>0</v>
      </c>
      <c r="G1249" s="80" t="b">
        <v>0</v>
      </c>
    </row>
    <row r="1250" spans="1:7" ht="15">
      <c r="A1250" s="114" t="s">
        <v>1697</v>
      </c>
      <c r="B1250" s="80">
        <v>6</v>
      </c>
      <c r="C1250" s="118">
        <v>0.0029123607983169825</v>
      </c>
      <c r="D1250" s="80" t="s">
        <v>1501</v>
      </c>
      <c r="E1250" s="80" t="b">
        <v>0</v>
      </c>
      <c r="F1250" s="80" t="b">
        <v>0</v>
      </c>
      <c r="G1250" s="80" t="b">
        <v>0</v>
      </c>
    </row>
    <row r="1251" spans="1:7" ht="15">
      <c r="A1251" s="114" t="s">
        <v>1626</v>
      </c>
      <c r="B1251" s="80">
        <v>6</v>
      </c>
      <c r="C1251" s="118">
        <v>0.0027313750930652685</v>
      </c>
      <c r="D1251" s="80" t="s">
        <v>1501</v>
      </c>
      <c r="E1251" s="80" t="b">
        <v>0</v>
      </c>
      <c r="F1251" s="80" t="b">
        <v>0</v>
      </c>
      <c r="G1251" s="80" t="b">
        <v>0</v>
      </c>
    </row>
    <row r="1252" spans="1:7" ht="15">
      <c r="A1252" s="114" t="s">
        <v>1691</v>
      </c>
      <c r="B1252" s="80">
        <v>6</v>
      </c>
      <c r="C1252" s="118">
        <v>0.0029123607983169825</v>
      </c>
      <c r="D1252" s="80" t="s">
        <v>1501</v>
      </c>
      <c r="E1252" s="80" t="b">
        <v>0</v>
      </c>
      <c r="F1252" s="80" t="b">
        <v>0</v>
      </c>
      <c r="G1252" s="80" t="b">
        <v>0</v>
      </c>
    </row>
    <row r="1253" spans="1:7" ht="15">
      <c r="A1253" s="114" t="s">
        <v>1752</v>
      </c>
      <c r="B1253" s="80">
        <v>6</v>
      </c>
      <c r="C1253" s="118">
        <v>0.0031338693994782544</v>
      </c>
      <c r="D1253" s="80" t="s">
        <v>1501</v>
      </c>
      <c r="E1253" s="80" t="b">
        <v>0</v>
      </c>
      <c r="F1253" s="80" t="b">
        <v>0</v>
      </c>
      <c r="G1253" s="80" t="b">
        <v>0</v>
      </c>
    </row>
    <row r="1254" spans="1:7" ht="15">
      <c r="A1254" s="114" t="s">
        <v>1751</v>
      </c>
      <c r="B1254" s="80">
        <v>6</v>
      </c>
      <c r="C1254" s="118">
        <v>0.0031338693994782544</v>
      </c>
      <c r="D1254" s="80" t="s">
        <v>1501</v>
      </c>
      <c r="E1254" s="80" t="b">
        <v>0</v>
      </c>
      <c r="F1254" s="80" t="b">
        <v>1</v>
      </c>
      <c r="G1254" s="80" t="b">
        <v>0</v>
      </c>
    </row>
    <row r="1255" spans="1:7" ht="15">
      <c r="A1255" s="114" t="s">
        <v>1753</v>
      </c>
      <c r="B1255" s="80">
        <v>6</v>
      </c>
      <c r="C1255" s="118">
        <v>0.0029123607983169825</v>
      </c>
      <c r="D1255" s="80" t="s">
        <v>1501</v>
      </c>
      <c r="E1255" s="80" t="b">
        <v>0</v>
      </c>
      <c r="F1255" s="80" t="b">
        <v>1</v>
      </c>
      <c r="G1255" s="80" t="b">
        <v>0</v>
      </c>
    </row>
    <row r="1256" spans="1:7" ht="15">
      <c r="A1256" s="114" t="s">
        <v>1657</v>
      </c>
      <c r="B1256" s="80">
        <v>6</v>
      </c>
      <c r="C1256" s="118">
        <v>0.0031338693994782544</v>
      </c>
      <c r="D1256" s="80" t="s">
        <v>1501</v>
      </c>
      <c r="E1256" s="80" t="b">
        <v>0</v>
      </c>
      <c r="F1256" s="80" t="b">
        <v>0</v>
      </c>
      <c r="G1256" s="80" t="b">
        <v>0</v>
      </c>
    </row>
    <row r="1257" spans="1:7" ht="15">
      <c r="A1257" s="114" t="s">
        <v>1646</v>
      </c>
      <c r="B1257" s="80">
        <v>6</v>
      </c>
      <c r="C1257" s="118">
        <v>0.0034194436545829402</v>
      </c>
      <c r="D1257" s="80" t="s">
        <v>1501</v>
      </c>
      <c r="E1257" s="80" t="b">
        <v>0</v>
      </c>
      <c r="F1257" s="80" t="b">
        <v>1</v>
      </c>
      <c r="G1257" s="80" t="b">
        <v>0</v>
      </c>
    </row>
    <row r="1258" spans="1:7" ht="15">
      <c r="A1258" s="114" t="s">
        <v>1750</v>
      </c>
      <c r="B1258" s="80">
        <v>6</v>
      </c>
      <c r="C1258" s="118">
        <v>0.0031338693994782544</v>
      </c>
      <c r="D1258" s="80" t="s">
        <v>1501</v>
      </c>
      <c r="E1258" s="80" t="b">
        <v>0</v>
      </c>
      <c r="F1258" s="80" t="b">
        <v>0</v>
      </c>
      <c r="G1258" s="80" t="b">
        <v>0</v>
      </c>
    </row>
    <row r="1259" spans="1:7" ht="15">
      <c r="A1259" s="114" t="s">
        <v>1564</v>
      </c>
      <c r="B1259" s="80">
        <v>6</v>
      </c>
      <c r="C1259" s="118">
        <v>0.0027313750930652685</v>
      </c>
      <c r="D1259" s="80" t="s">
        <v>1501</v>
      </c>
      <c r="E1259" s="80" t="b">
        <v>0</v>
      </c>
      <c r="F1259" s="80" t="b">
        <v>0</v>
      </c>
      <c r="G1259" s="80" t="b">
        <v>0</v>
      </c>
    </row>
    <row r="1260" spans="1:7" ht="15">
      <c r="A1260" s="114" t="s">
        <v>1670</v>
      </c>
      <c r="B1260" s="80">
        <v>6</v>
      </c>
      <c r="C1260" s="118">
        <v>0.0029123607983169825</v>
      </c>
      <c r="D1260" s="80" t="s">
        <v>1501</v>
      </c>
      <c r="E1260" s="80" t="b">
        <v>0</v>
      </c>
      <c r="F1260" s="80" t="b">
        <v>0</v>
      </c>
      <c r="G1260" s="80" t="b">
        <v>0</v>
      </c>
    </row>
    <row r="1261" spans="1:7" ht="15">
      <c r="A1261" s="114" t="s">
        <v>1648</v>
      </c>
      <c r="B1261" s="80">
        <v>6</v>
      </c>
      <c r="C1261" s="118">
        <v>0.0031338693994782544</v>
      </c>
      <c r="D1261" s="80" t="s">
        <v>1501</v>
      </c>
      <c r="E1261" s="80" t="b">
        <v>0</v>
      </c>
      <c r="F1261" s="80" t="b">
        <v>0</v>
      </c>
      <c r="G1261" s="80" t="b">
        <v>0</v>
      </c>
    </row>
    <row r="1262" spans="1:7" ht="15">
      <c r="A1262" s="114" t="s">
        <v>1754</v>
      </c>
      <c r="B1262" s="80">
        <v>6</v>
      </c>
      <c r="C1262" s="118">
        <v>0.0034194436545829402</v>
      </c>
      <c r="D1262" s="80" t="s">
        <v>1501</v>
      </c>
      <c r="E1262" s="80" t="b">
        <v>0</v>
      </c>
      <c r="F1262" s="80" t="b">
        <v>1</v>
      </c>
      <c r="G1262" s="80" t="b">
        <v>0</v>
      </c>
    </row>
    <row r="1263" spans="1:7" ht="15">
      <c r="A1263" s="114" t="s">
        <v>1704</v>
      </c>
      <c r="B1263" s="80">
        <v>6</v>
      </c>
      <c r="C1263" s="118">
        <v>0.0034194436545829402</v>
      </c>
      <c r="D1263" s="80" t="s">
        <v>1501</v>
      </c>
      <c r="E1263" s="80" t="b">
        <v>0</v>
      </c>
      <c r="F1263" s="80" t="b">
        <v>0</v>
      </c>
      <c r="G1263" s="80" t="b">
        <v>0</v>
      </c>
    </row>
    <row r="1264" spans="1:7" ht="15">
      <c r="A1264" s="114" t="s">
        <v>1800</v>
      </c>
      <c r="B1264" s="80">
        <v>5</v>
      </c>
      <c r="C1264" s="118">
        <v>0.0026115578328985453</v>
      </c>
      <c r="D1264" s="80" t="s">
        <v>1501</v>
      </c>
      <c r="E1264" s="80" t="b">
        <v>0</v>
      </c>
      <c r="F1264" s="80" t="b">
        <v>0</v>
      </c>
      <c r="G1264" s="80" t="b">
        <v>0</v>
      </c>
    </row>
    <row r="1265" spans="1:7" ht="15">
      <c r="A1265" s="114" t="s">
        <v>1693</v>
      </c>
      <c r="B1265" s="80">
        <v>5</v>
      </c>
      <c r="C1265" s="118">
        <v>0.0026115578328985453</v>
      </c>
      <c r="D1265" s="80" t="s">
        <v>1501</v>
      </c>
      <c r="E1265" s="80" t="b">
        <v>0</v>
      </c>
      <c r="F1265" s="80" t="b">
        <v>0</v>
      </c>
      <c r="G1265" s="80" t="b">
        <v>0</v>
      </c>
    </row>
    <row r="1266" spans="1:7" ht="15">
      <c r="A1266" s="114" t="s">
        <v>1558</v>
      </c>
      <c r="B1266" s="80">
        <v>5</v>
      </c>
      <c r="C1266" s="118">
        <v>0.0024269673319308187</v>
      </c>
      <c r="D1266" s="80" t="s">
        <v>1501</v>
      </c>
      <c r="E1266" s="80" t="b">
        <v>0</v>
      </c>
      <c r="F1266" s="80" t="b">
        <v>0</v>
      </c>
      <c r="G1266" s="80" t="b">
        <v>0</v>
      </c>
    </row>
    <row r="1267" spans="1:7" ht="15">
      <c r="A1267" s="114" t="s">
        <v>1806</v>
      </c>
      <c r="B1267" s="80">
        <v>5</v>
      </c>
      <c r="C1267" s="118">
        <v>0.0024269673319308187</v>
      </c>
      <c r="D1267" s="80" t="s">
        <v>1501</v>
      </c>
      <c r="E1267" s="80" t="b">
        <v>0</v>
      </c>
      <c r="F1267" s="80" t="b">
        <v>0</v>
      </c>
      <c r="G1267" s="80" t="b">
        <v>0</v>
      </c>
    </row>
    <row r="1268" spans="1:7" ht="15">
      <c r="A1268" s="114" t="s">
        <v>1744</v>
      </c>
      <c r="B1268" s="80">
        <v>5</v>
      </c>
      <c r="C1268" s="118">
        <v>0.0024269673319308187</v>
      </c>
      <c r="D1268" s="80" t="s">
        <v>1501</v>
      </c>
      <c r="E1268" s="80" t="b">
        <v>0</v>
      </c>
      <c r="F1268" s="80" t="b">
        <v>0</v>
      </c>
      <c r="G1268" s="80" t="b">
        <v>0</v>
      </c>
    </row>
    <row r="1269" spans="1:7" ht="15">
      <c r="A1269" s="114" t="s">
        <v>1605</v>
      </c>
      <c r="B1269" s="80">
        <v>5</v>
      </c>
      <c r="C1269" s="118">
        <v>0.0026115578328985453</v>
      </c>
      <c r="D1269" s="80" t="s">
        <v>1501</v>
      </c>
      <c r="E1269" s="80" t="b">
        <v>0</v>
      </c>
      <c r="F1269" s="80" t="b">
        <v>0</v>
      </c>
      <c r="G1269" s="80" t="b">
        <v>0</v>
      </c>
    </row>
    <row r="1270" spans="1:7" ht="15">
      <c r="A1270" s="114" t="s">
        <v>1582</v>
      </c>
      <c r="B1270" s="80">
        <v>5</v>
      </c>
      <c r="C1270" s="118">
        <v>0.0026115578328985453</v>
      </c>
      <c r="D1270" s="80" t="s">
        <v>1501</v>
      </c>
      <c r="E1270" s="80" t="b">
        <v>0</v>
      </c>
      <c r="F1270" s="80" t="b">
        <v>0</v>
      </c>
      <c r="G1270" s="80" t="b">
        <v>0</v>
      </c>
    </row>
    <row r="1271" spans="1:7" ht="15">
      <c r="A1271" s="114" t="s">
        <v>1801</v>
      </c>
      <c r="B1271" s="80">
        <v>5</v>
      </c>
      <c r="C1271" s="118">
        <v>0.0026115578328985453</v>
      </c>
      <c r="D1271" s="80" t="s">
        <v>1501</v>
      </c>
      <c r="E1271" s="80" t="b">
        <v>0</v>
      </c>
      <c r="F1271" s="80" t="b">
        <v>0</v>
      </c>
      <c r="G1271" s="80" t="b">
        <v>0</v>
      </c>
    </row>
    <row r="1272" spans="1:7" ht="15">
      <c r="A1272" s="114" t="s">
        <v>1695</v>
      </c>
      <c r="B1272" s="80">
        <v>5</v>
      </c>
      <c r="C1272" s="118">
        <v>0.0024269673319308187</v>
      </c>
      <c r="D1272" s="80" t="s">
        <v>1501</v>
      </c>
      <c r="E1272" s="80" t="b">
        <v>0</v>
      </c>
      <c r="F1272" s="80" t="b">
        <v>0</v>
      </c>
      <c r="G1272" s="80" t="b">
        <v>0</v>
      </c>
    </row>
    <row r="1273" spans="1:7" ht="15">
      <c r="A1273" s="114" t="s">
        <v>1804</v>
      </c>
      <c r="B1273" s="80">
        <v>5</v>
      </c>
      <c r="C1273" s="118">
        <v>0.0024269673319308187</v>
      </c>
      <c r="D1273" s="80" t="s">
        <v>1501</v>
      </c>
      <c r="E1273" s="80" t="b">
        <v>0</v>
      </c>
      <c r="F1273" s="80" t="b">
        <v>0</v>
      </c>
      <c r="G1273" s="80" t="b">
        <v>0</v>
      </c>
    </row>
    <row r="1274" spans="1:7" ht="15">
      <c r="A1274" s="114" t="s">
        <v>1613</v>
      </c>
      <c r="B1274" s="80">
        <v>5</v>
      </c>
      <c r="C1274" s="118">
        <v>0.0024269673319308187</v>
      </c>
      <c r="D1274" s="80" t="s">
        <v>1501</v>
      </c>
      <c r="E1274" s="80" t="b">
        <v>0</v>
      </c>
      <c r="F1274" s="80" t="b">
        <v>0</v>
      </c>
      <c r="G1274" s="80" t="b">
        <v>0</v>
      </c>
    </row>
    <row r="1275" spans="1:7" ht="15">
      <c r="A1275" s="114" t="s">
        <v>1624</v>
      </c>
      <c r="B1275" s="80">
        <v>5</v>
      </c>
      <c r="C1275" s="118">
        <v>0.0026115578328985453</v>
      </c>
      <c r="D1275" s="80" t="s">
        <v>1501</v>
      </c>
      <c r="E1275" s="80" t="b">
        <v>0</v>
      </c>
      <c r="F1275" s="80" t="b">
        <v>0</v>
      </c>
      <c r="G1275" s="80" t="b">
        <v>0</v>
      </c>
    </row>
    <row r="1276" spans="1:7" ht="15">
      <c r="A1276" s="114" t="s">
        <v>1696</v>
      </c>
      <c r="B1276" s="80">
        <v>5</v>
      </c>
      <c r="C1276" s="118">
        <v>0.0024269673319308187</v>
      </c>
      <c r="D1276" s="80" t="s">
        <v>1501</v>
      </c>
      <c r="E1276" s="80" t="b">
        <v>0</v>
      </c>
      <c r="F1276" s="80" t="b">
        <v>0</v>
      </c>
      <c r="G1276" s="80" t="b">
        <v>0</v>
      </c>
    </row>
    <row r="1277" spans="1:7" ht="15">
      <c r="A1277" s="114" t="s">
        <v>1715</v>
      </c>
      <c r="B1277" s="80">
        <v>5</v>
      </c>
      <c r="C1277" s="118">
        <v>0.0024269673319308187</v>
      </c>
      <c r="D1277" s="80" t="s">
        <v>1501</v>
      </c>
      <c r="E1277" s="80" t="b">
        <v>0</v>
      </c>
      <c r="F1277" s="80" t="b">
        <v>0</v>
      </c>
      <c r="G1277" s="80" t="b">
        <v>0</v>
      </c>
    </row>
    <row r="1278" spans="1:7" ht="15">
      <c r="A1278" s="114" t="s">
        <v>1723</v>
      </c>
      <c r="B1278" s="80">
        <v>5</v>
      </c>
      <c r="C1278" s="118">
        <v>0.0026115578328985453</v>
      </c>
      <c r="D1278" s="80" t="s">
        <v>1501</v>
      </c>
      <c r="E1278" s="80" t="b">
        <v>0</v>
      </c>
      <c r="F1278" s="80" t="b">
        <v>0</v>
      </c>
      <c r="G1278" s="80" t="b">
        <v>0</v>
      </c>
    </row>
    <row r="1279" spans="1:7" ht="15">
      <c r="A1279" s="114" t="s">
        <v>1802</v>
      </c>
      <c r="B1279" s="80">
        <v>5</v>
      </c>
      <c r="C1279" s="118">
        <v>0.0024269673319308187</v>
      </c>
      <c r="D1279" s="80" t="s">
        <v>1501</v>
      </c>
      <c r="E1279" s="80" t="b">
        <v>0</v>
      </c>
      <c r="F1279" s="80" t="b">
        <v>0</v>
      </c>
      <c r="G1279" s="80" t="b">
        <v>0</v>
      </c>
    </row>
    <row r="1280" spans="1:7" ht="15">
      <c r="A1280" s="114" t="s">
        <v>1803</v>
      </c>
      <c r="B1280" s="80">
        <v>5</v>
      </c>
      <c r="C1280" s="118">
        <v>0.0028495363788191164</v>
      </c>
      <c r="D1280" s="80" t="s">
        <v>1501</v>
      </c>
      <c r="E1280" s="80" t="b">
        <v>0</v>
      </c>
      <c r="F1280" s="80" t="b">
        <v>0</v>
      </c>
      <c r="G1280" s="80" t="b">
        <v>0</v>
      </c>
    </row>
    <row r="1281" spans="1:7" ht="15">
      <c r="A1281" s="114" t="s">
        <v>1667</v>
      </c>
      <c r="B1281" s="80">
        <v>5</v>
      </c>
      <c r="C1281" s="118">
        <v>0.0028495363788191164</v>
      </c>
      <c r="D1281" s="80" t="s">
        <v>1501</v>
      </c>
      <c r="E1281" s="80" t="b">
        <v>0</v>
      </c>
      <c r="F1281" s="80" t="b">
        <v>0</v>
      </c>
      <c r="G1281" s="80" t="b">
        <v>0</v>
      </c>
    </row>
    <row r="1282" spans="1:7" ht="15">
      <c r="A1282" s="114" t="s">
        <v>1628</v>
      </c>
      <c r="B1282" s="80">
        <v>5</v>
      </c>
      <c r="C1282" s="118">
        <v>0.0028495363788191164</v>
      </c>
      <c r="D1282" s="80" t="s">
        <v>1501</v>
      </c>
      <c r="E1282" s="80" t="b">
        <v>0</v>
      </c>
      <c r="F1282" s="80" t="b">
        <v>0</v>
      </c>
      <c r="G1282" s="80" t="b">
        <v>0</v>
      </c>
    </row>
    <row r="1283" spans="1:7" ht="15">
      <c r="A1283" s="114" t="s">
        <v>1619</v>
      </c>
      <c r="B1283" s="80">
        <v>5</v>
      </c>
      <c r="C1283" s="118">
        <v>0.0024269673319308187</v>
      </c>
      <c r="D1283" s="80" t="s">
        <v>1501</v>
      </c>
      <c r="E1283" s="80" t="b">
        <v>1</v>
      </c>
      <c r="F1283" s="80" t="b">
        <v>0</v>
      </c>
      <c r="G1283" s="80" t="b">
        <v>0</v>
      </c>
    </row>
    <row r="1284" spans="1:7" ht="15">
      <c r="A1284" s="114" t="s">
        <v>1747</v>
      </c>
      <c r="B1284" s="80">
        <v>5</v>
      </c>
      <c r="C1284" s="118">
        <v>0.0026115578328985453</v>
      </c>
      <c r="D1284" s="80" t="s">
        <v>1501</v>
      </c>
      <c r="E1284" s="80" t="b">
        <v>0</v>
      </c>
      <c r="F1284" s="80" t="b">
        <v>0</v>
      </c>
      <c r="G1284" s="80" t="b">
        <v>0</v>
      </c>
    </row>
    <row r="1285" spans="1:7" ht="15">
      <c r="A1285" s="114" t="s">
        <v>1620</v>
      </c>
      <c r="B1285" s="80">
        <v>5</v>
      </c>
      <c r="C1285" s="118">
        <v>0.0024269673319308187</v>
      </c>
      <c r="D1285" s="80" t="s">
        <v>1501</v>
      </c>
      <c r="E1285" s="80" t="b">
        <v>0</v>
      </c>
      <c r="F1285" s="80" t="b">
        <v>0</v>
      </c>
      <c r="G1285" s="80" t="b">
        <v>0</v>
      </c>
    </row>
    <row r="1286" spans="1:7" ht="15">
      <c r="A1286" s="114" t="s">
        <v>1745</v>
      </c>
      <c r="B1286" s="80">
        <v>5</v>
      </c>
      <c r="C1286" s="118">
        <v>0.0024269673319308187</v>
      </c>
      <c r="D1286" s="80" t="s">
        <v>1501</v>
      </c>
      <c r="E1286" s="80" t="b">
        <v>0</v>
      </c>
      <c r="F1286" s="80" t="b">
        <v>0</v>
      </c>
      <c r="G1286" s="80" t="b">
        <v>0</v>
      </c>
    </row>
    <row r="1287" spans="1:7" ht="15">
      <c r="A1287" s="114" t="s">
        <v>1805</v>
      </c>
      <c r="B1287" s="80">
        <v>5</v>
      </c>
      <c r="C1287" s="118">
        <v>0.0026115578328985453</v>
      </c>
      <c r="D1287" s="80" t="s">
        <v>1501</v>
      </c>
      <c r="E1287" s="80" t="b">
        <v>0</v>
      </c>
      <c r="F1287" s="80" t="b">
        <v>0</v>
      </c>
      <c r="G1287" s="80" t="b">
        <v>0</v>
      </c>
    </row>
    <row r="1288" spans="1:7" ht="15">
      <c r="A1288" s="114" t="s">
        <v>1594</v>
      </c>
      <c r="B1288" s="80">
        <v>5</v>
      </c>
      <c r="C1288" s="118">
        <v>0.0028495363788191164</v>
      </c>
      <c r="D1288" s="80" t="s">
        <v>1501</v>
      </c>
      <c r="E1288" s="80" t="b">
        <v>0</v>
      </c>
      <c r="F1288" s="80" t="b">
        <v>0</v>
      </c>
      <c r="G1288" s="80" t="b">
        <v>0</v>
      </c>
    </row>
    <row r="1289" spans="1:7" ht="15">
      <c r="A1289" s="114" t="s">
        <v>1734</v>
      </c>
      <c r="B1289" s="80">
        <v>5</v>
      </c>
      <c r="C1289" s="118">
        <v>0.0026115578328985453</v>
      </c>
      <c r="D1289" s="80" t="s">
        <v>1501</v>
      </c>
      <c r="E1289" s="80" t="b">
        <v>0</v>
      </c>
      <c r="F1289" s="80" t="b">
        <v>1</v>
      </c>
      <c r="G1289" s="80" t="b">
        <v>0</v>
      </c>
    </row>
    <row r="1290" spans="1:7" ht="15">
      <c r="A1290" s="114" t="s">
        <v>1584</v>
      </c>
      <c r="B1290" s="80">
        <v>5</v>
      </c>
      <c r="C1290" s="118">
        <v>0.0026115578328985453</v>
      </c>
      <c r="D1290" s="80" t="s">
        <v>1501</v>
      </c>
      <c r="E1290" s="80" t="b">
        <v>0</v>
      </c>
      <c r="F1290" s="80" t="b">
        <v>0</v>
      </c>
      <c r="G1290" s="80" t="b">
        <v>0</v>
      </c>
    </row>
    <row r="1291" spans="1:7" ht="15">
      <c r="A1291" s="114" t="s">
        <v>1877</v>
      </c>
      <c r="B1291" s="80">
        <v>4</v>
      </c>
      <c r="C1291" s="118">
        <v>0.0030066710150090646</v>
      </c>
      <c r="D1291" s="80" t="s">
        <v>1501</v>
      </c>
      <c r="E1291" s="80" t="b">
        <v>0</v>
      </c>
      <c r="F1291" s="80" t="b">
        <v>0</v>
      </c>
      <c r="G1291" s="80" t="b">
        <v>0</v>
      </c>
    </row>
    <row r="1292" spans="1:7" ht="15">
      <c r="A1292" s="114" t="s">
        <v>1623</v>
      </c>
      <c r="B1292" s="80">
        <v>4</v>
      </c>
      <c r="C1292" s="118">
        <v>0.0022796291030552935</v>
      </c>
      <c r="D1292" s="80" t="s">
        <v>1501</v>
      </c>
      <c r="E1292" s="80" t="b">
        <v>0</v>
      </c>
      <c r="F1292" s="80" t="b">
        <v>0</v>
      </c>
      <c r="G1292" s="80" t="b">
        <v>0</v>
      </c>
    </row>
    <row r="1293" spans="1:7" ht="15">
      <c r="A1293" s="114" t="s">
        <v>1729</v>
      </c>
      <c r="B1293" s="80">
        <v>4</v>
      </c>
      <c r="C1293" s="118">
        <v>0.0020892462663188362</v>
      </c>
      <c r="D1293" s="80" t="s">
        <v>1501</v>
      </c>
      <c r="E1293" s="80" t="b">
        <v>0</v>
      </c>
      <c r="F1293" s="80" t="b">
        <v>0</v>
      </c>
      <c r="G1293" s="80" t="b">
        <v>0</v>
      </c>
    </row>
    <row r="1294" spans="1:7" ht="15">
      <c r="A1294" s="114" t="s">
        <v>1636</v>
      </c>
      <c r="B1294" s="80">
        <v>4</v>
      </c>
      <c r="C1294" s="118">
        <v>0.0022796291030552935</v>
      </c>
      <c r="D1294" s="80" t="s">
        <v>1501</v>
      </c>
      <c r="E1294" s="80" t="b">
        <v>0</v>
      </c>
      <c r="F1294" s="80" t="b">
        <v>0</v>
      </c>
      <c r="G1294" s="80" t="b">
        <v>0</v>
      </c>
    </row>
    <row r="1295" spans="1:7" ht="15">
      <c r="A1295" s="114" t="s">
        <v>1878</v>
      </c>
      <c r="B1295" s="80">
        <v>4</v>
      </c>
      <c r="C1295" s="118">
        <v>0.0020892462663188362</v>
      </c>
      <c r="D1295" s="80" t="s">
        <v>1501</v>
      </c>
      <c r="E1295" s="80" t="b">
        <v>0</v>
      </c>
      <c r="F1295" s="80" t="b">
        <v>0</v>
      </c>
      <c r="G1295" s="80" t="b">
        <v>0</v>
      </c>
    </row>
    <row r="1296" spans="1:7" ht="15">
      <c r="A1296" s="114" t="s">
        <v>1708</v>
      </c>
      <c r="B1296" s="80">
        <v>4</v>
      </c>
      <c r="C1296" s="118">
        <v>0.0020892462663188362</v>
      </c>
      <c r="D1296" s="80" t="s">
        <v>1501</v>
      </c>
      <c r="E1296" s="80" t="b">
        <v>0</v>
      </c>
      <c r="F1296" s="80" t="b">
        <v>0</v>
      </c>
      <c r="G1296" s="80" t="b">
        <v>0</v>
      </c>
    </row>
    <row r="1297" spans="1:7" ht="15">
      <c r="A1297" s="114" t="s">
        <v>1740</v>
      </c>
      <c r="B1297" s="80">
        <v>4</v>
      </c>
      <c r="C1297" s="118">
        <v>0.0020892462663188362</v>
      </c>
      <c r="D1297" s="80" t="s">
        <v>1501</v>
      </c>
      <c r="E1297" s="80" t="b">
        <v>0</v>
      </c>
      <c r="F1297" s="80" t="b">
        <v>0</v>
      </c>
      <c r="G1297" s="80" t="b">
        <v>0</v>
      </c>
    </row>
    <row r="1298" spans="1:7" ht="15">
      <c r="A1298" s="114" t="s">
        <v>1759</v>
      </c>
      <c r="B1298" s="80">
        <v>4</v>
      </c>
      <c r="C1298" s="118">
        <v>0.0020892462663188362</v>
      </c>
      <c r="D1298" s="80" t="s">
        <v>1501</v>
      </c>
      <c r="E1298" s="80" t="b">
        <v>1</v>
      </c>
      <c r="F1298" s="80" t="b">
        <v>0</v>
      </c>
      <c r="G1298" s="80" t="b">
        <v>0</v>
      </c>
    </row>
    <row r="1299" spans="1:7" ht="15">
      <c r="A1299" s="114" t="s">
        <v>1669</v>
      </c>
      <c r="B1299" s="80">
        <v>4</v>
      </c>
      <c r="C1299" s="118">
        <v>0.0020892462663188362</v>
      </c>
      <c r="D1299" s="80" t="s">
        <v>1501</v>
      </c>
      <c r="E1299" s="80" t="b">
        <v>0</v>
      </c>
      <c r="F1299" s="80" t="b">
        <v>0</v>
      </c>
      <c r="G1299" s="80" t="b">
        <v>0</v>
      </c>
    </row>
    <row r="1300" spans="1:7" ht="15">
      <c r="A1300" s="114" t="s">
        <v>1792</v>
      </c>
      <c r="B1300" s="80">
        <v>4</v>
      </c>
      <c r="C1300" s="118">
        <v>0.0020892462663188362</v>
      </c>
      <c r="D1300" s="80" t="s">
        <v>1501</v>
      </c>
      <c r="E1300" s="80" t="b">
        <v>0</v>
      </c>
      <c r="F1300" s="80" t="b">
        <v>1</v>
      </c>
      <c r="G1300" s="80" t="b">
        <v>0</v>
      </c>
    </row>
    <row r="1301" spans="1:7" ht="15">
      <c r="A1301" s="114" t="s">
        <v>1655</v>
      </c>
      <c r="B1301" s="80">
        <v>4</v>
      </c>
      <c r="C1301" s="118">
        <v>0.0020892462663188362</v>
      </c>
      <c r="D1301" s="80" t="s">
        <v>1501</v>
      </c>
      <c r="E1301" s="80" t="b">
        <v>0</v>
      </c>
      <c r="F1301" s="80" t="b">
        <v>0</v>
      </c>
      <c r="G1301" s="80" t="b">
        <v>0</v>
      </c>
    </row>
    <row r="1302" spans="1:7" ht="15">
      <c r="A1302" s="114" t="s">
        <v>1893</v>
      </c>
      <c r="B1302" s="80">
        <v>4</v>
      </c>
      <c r="C1302" s="118">
        <v>0.0020892462663188362</v>
      </c>
      <c r="D1302" s="80" t="s">
        <v>1501</v>
      </c>
      <c r="E1302" s="80" t="b">
        <v>0</v>
      </c>
      <c r="F1302" s="80" t="b">
        <v>0</v>
      </c>
      <c r="G1302" s="80" t="b">
        <v>0</v>
      </c>
    </row>
    <row r="1303" spans="1:7" ht="15">
      <c r="A1303" s="114" t="s">
        <v>1647</v>
      </c>
      <c r="B1303" s="80">
        <v>4</v>
      </c>
      <c r="C1303" s="118">
        <v>0.0020892462663188362</v>
      </c>
      <c r="D1303" s="80" t="s">
        <v>1501</v>
      </c>
      <c r="E1303" s="80" t="b">
        <v>0</v>
      </c>
      <c r="F1303" s="80" t="b">
        <v>0</v>
      </c>
      <c r="G1303" s="80" t="b">
        <v>0</v>
      </c>
    </row>
    <row r="1304" spans="1:7" ht="15">
      <c r="A1304" s="114" t="s">
        <v>1884</v>
      </c>
      <c r="B1304" s="80">
        <v>4</v>
      </c>
      <c r="C1304" s="118">
        <v>0.0022796291030552935</v>
      </c>
      <c r="D1304" s="80" t="s">
        <v>1501</v>
      </c>
      <c r="E1304" s="80" t="b">
        <v>0</v>
      </c>
      <c r="F1304" s="80" t="b">
        <v>0</v>
      </c>
      <c r="G1304" s="80" t="b">
        <v>0</v>
      </c>
    </row>
    <row r="1305" spans="1:7" ht="15">
      <c r="A1305" s="114" t="s">
        <v>1638</v>
      </c>
      <c r="B1305" s="80">
        <v>4</v>
      </c>
      <c r="C1305" s="118">
        <v>0.0020892462663188362</v>
      </c>
      <c r="D1305" s="80" t="s">
        <v>1501</v>
      </c>
      <c r="E1305" s="80" t="b">
        <v>0</v>
      </c>
      <c r="F1305" s="80" t="b">
        <v>0</v>
      </c>
      <c r="G1305" s="80" t="b">
        <v>0</v>
      </c>
    </row>
    <row r="1306" spans="1:7" ht="15">
      <c r="A1306" s="114" t="s">
        <v>1746</v>
      </c>
      <c r="B1306" s="80">
        <v>4</v>
      </c>
      <c r="C1306" s="118">
        <v>0.0020892462663188362</v>
      </c>
      <c r="D1306" s="80" t="s">
        <v>1501</v>
      </c>
      <c r="E1306" s="80" t="b">
        <v>0</v>
      </c>
      <c r="F1306" s="80" t="b">
        <v>0</v>
      </c>
      <c r="G1306" s="80" t="b">
        <v>0</v>
      </c>
    </row>
    <row r="1307" spans="1:7" ht="15">
      <c r="A1307" s="114" t="s">
        <v>1733</v>
      </c>
      <c r="B1307" s="80">
        <v>4</v>
      </c>
      <c r="C1307" s="118">
        <v>0.0020892462663188362</v>
      </c>
      <c r="D1307" s="80" t="s">
        <v>1501</v>
      </c>
      <c r="E1307" s="80" t="b">
        <v>0</v>
      </c>
      <c r="F1307" s="80" t="b">
        <v>1</v>
      </c>
      <c r="G1307" s="80" t="b">
        <v>0</v>
      </c>
    </row>
    <row r="1308" spans="1:7" ht="15">
      <c r="A1308" s="114" t="s">
        <v>1879</v>
      </c>
      <c r="B1308" s="80">
        <v>4</v>
      </c>
      <c r="C1308" s="118">
        <v>0.0020892462663188362</v>
      </c>
      <c r="D1308" s="80" t="s">
        <v>1501</v>
      </c>
      <c r="E1308" s="80" t="b">
        <v>0</v>
      </c>
      <c r="F1308" s="80" t="b">
        <v>0</v>
      </c>
      <c r="G1308" s="80" t="b">
        <v>0</v>
      </c>
    </row>
    <row r="1309" spans="1:7" ht="15">
      <c r="A1309" s="114" t="s">
        <v>1880</v>
      </c>
      <c r="B1309" s="80">
        <v>4</v>
      </c>
      <c r="C1309" s="118">
        <v>0.0022796291030552935</v>
      </c>
      <c r="D1309" s="80" t="s">
        <v>1501</v>
      </c>
      <c r="E1309" s="80" t="b">
        <v>0</v>
      </c>
      <c r="F1309" s="80" t="b">
        <v>0</v>
      </c>
      <c r="G1309" s="80" t="b">
        <v>0</v>
      </c>
    </row>
    <row r="1310" spans="1:7" ht="15">
      <c r="A1310" s="114" t="s">
        <v>1718</v>
      </c>
      <c r="B1310" s="80">
        <v>4</v>
      </c>
      <c r="C1310" s="118">
        <v>0.0020892462663188362</v>
      </c>
      <c r="D1310" s="80" t="s">
        <v>1501</v>
      </c>
      <c r="E1310" s="80" t="b">
        <v>0</v>
      </c>
      <c r="F1310" s="80" t="b">
        <v>0</v>
      </c>
      <c r="G1310" s="80" t="b">
        <v>0</v>
      </c>
    </row>
    <row r="1311" spans="1:7" ht="15">
      <c r="A1311" s="114" t="s">
        <v>1631</v>
      </c>
      <c r="B1311" s="80">
        <v>4</v>
      </c>
      <c r="C1311" s="118">
        <v>0.0020892462663188362</v>
      </c>
      <c r="D1311" s="80" t="s">
        <v>1501</v>
      </c>
      <c r="E1311" s="80" t="b">
        <v>0</v>
      </c>
      <c r="F1311" s="80" t="b">
        <v>0</v>
      </c>
      <c r="G1311" s="80" t="b">
        <v>0</v>
      </c>
    </row>
    <row r="1312" spans="1:7" ht="15">
      <c r="A1312" s="114" t="s">
        <v>1799</v>
      </c>
      <c r="B1312" s="80">
        <v>4</v>
      </c>
      <c r="C1312" s="118">
        <v>0.0022796291030552935</v>
      </c>
      <c r="D1312" s="80" t="s">
        <v>1501</v>
      </c>
      <c r="E1312" s="80" t="b">
        <v>0</v>
      </c>
      <c r="F1312" s="80" t="b">
        <v>0</v>
      </c>
      <c r="G1312" s="80" t="b">
        <v>0</v>
      </c>
    </row>
    <row r="1313" spans="1:7" ht="15">
      <c r="A1313" s="114" t="s">
        <v>1881</v>
      </c>
      <c r="B1313" s="80">
        <v>4</v>
      </c>
      <c r="C1313" s="118">
        <v>0.0022796291030552935</v>
      </c>
      <c r="D1313" s="80" t="s">
        <v>1501</v>
      </c>
      <c r="E1313" s="80" t="b">
        <v>0</v>
      </c>
      <c r="F1313" s="80" t="b">
        <v>1</v>
      </c>
      <c r="G1313" s="80" t="b">
        <v>0</v>
      </c>
    </row>
    <row r="1314" spans="1:7" ht="15">
      <c r="A1314" s="114" t="s">
        <v>1882</v>
      </c>
      <c r="B1314" s="80">
        <v>4</v>
      </c>
      <c r="C1314" s="118">
        <v>0.0022796291030552935</v>
      </c>
      <c r="D1314" s="80" t="s">
        <v>1501</v>
      </c>
      <c r="E1314" s="80" t="b">
        <v>0</v>
      </c>
      <c r="F1314" s="80" t="b">
        <v>0</v>
      </c>
      <c r="G1314" s="80" t="b">
        <v>0</v>
      </c>
    </row>
    <row r="1315" spans="1:7" ht="15">
      <c r="A1315" s="114" t="s">
        <v>1606</v>
      </c>
      <c r="B1315" s="80">
        <v>4</v>
      </c>
      <c r="C1315" s="118">
        <v>0.0020892462663188362</v>
      </c>
      <c r="D1315" s="80" t="s">
        <v>1501</v>
      </c>
      <c r="E1315" s="80" t="b">
        <v>0</v>
      </c>
      <c r="F1315" s="80" t="b">
        <v>0</v>
      </c>
      <c r="G1315" s="80" t="b">
        <v>0</v>
      </c>
    </row>
    <row r="1316" spans="1:7" ht="15">
      <c r="A1316" s="114" t="s">
        <v>1883</v>
      </c>
      <c r="B1316" s="80">
        <v>4</v>
      </c>
      <c r="C1316" s="118">
        <v>0.0020892462663188362</v>
      </c>
      <c r="D1316" s="80" t="s">
        <v>1501</v>
      </c>
      <c r="E1316" s="80" t="b">
        <v>0</v>
      </c>
      <c r="F1316" s="80" t="b">
        <v>0</v>
      </c>
      <c r="G1316" s="80" t="b">
        <v>0</v>
      </c>
    </row>
    <row r="1317" spans="1:7" ht="15">
      <c r="A1317" s="114" t="s">
        <v>1660</v>
      </c>
      <c r="B1317" s="80">
        <v>4</v>
      </c>
      <c r="C1317" s="118">
        <v>0.0020892462663188362</v>
      </c>
      <c r="D1317" s="80" t="s">
        <v>1501</v>
      </c>
      <c r="E1317" s="80" t="b">
        <v>0</v>
      </c>
      <c r="F1317" s="80" t="b">
        <v>1</v>
      </c>
      <c r="G1317" s="80" t="b">
        <v>0</v>
      </c>
    </row>
    <row r="1318" spans="1:7" ht="15">
      <c r="A1318" s="114" t="s">
        <v>1586</v>
      </c>
      <c r="B1318" s="80">
        <v>4</v>
      </c>
      <c r="C1318" s="118">
        <v>0.0025479586406639506</v>
      </c>
      <c r="D1318" s="80" t="s">
        <v>1501</v>
      </c>
      <c r="E1318" s="80" t="b">
        <v>0</v>
      </c>
      <c r="F1318" s="80" t="b">
        <v>0</v>
      </c>
      <c r="G1318" s="80" t="b">
        <v>0</v>
      </c>
    </row>
    <row r="1319" spans="1:7" ht="15">
      <c r="A1319" s="114" t="s">
        <v>1885</v>
      </c>
      <c r="B1319" s="80">
        <v>4</v>
      </c>
      <c r="C1319" s="118">
        <v>0.0020892462663188362</v>
      </c>
      <c r="D1319" s="80" t="s">
        <v>1501</v>
      </c>
      <c r="E1319" s="80" t="b">
        <v>0</v>
      </c>
      <c r="F1319" s="80" t="b">
        <v>0</v>
      </c>
      <c r="G1319" s="80" t="b">
        <v>0</v>
      </c>
    </row>
    <row r="1320" spans="1:7" ht="15">
      <c r="A1320" s="114" t="s">
        <v>1886</v>
      </c>
      <c r="B1320" s="80">
        <v>4</v>
      </c>
      <c r="C1320" s="118">
        <v>0.0022796291030552935</v>
      </c>
      <c r="D1320" s="80" t="s">
        <v>1501</v>
      </c>
      <c r="E1320" s="80" t="b">
        <v>0</v>
      </c>
      <c r="F1320" s="80" t="b">
        <v>0</v>
      </c>
      <c r="G1320" s="80" t="b">
        <v>0</v>
      </c>
    </row>
    <row r="1321" spans="1:7" ht="15">
      <c r="A1321" s="114" t="s">
        <v>1618</v>
      </c>
      <c r="B1321" s="80">
        <v>4</v>
      </c>
      <c r="C1321" s="118">
        <v>0.0020892462663188362</v>
      </c>
      <c r="D1321" s="80" t="s">
        <v>1501</v>
      </c>
      <c r="E1321" s="80" t="b">
        <v>0</v>
      </c>
      <c r="F1321" s="80" t="b">
        <v>0</v>
      </c>
      <c r="G1321" s="80" t="b">
        <v>0</v>
      </c>
    </row>
    <row r="1322" spans="1:7" ht="15">
      <c r="A1322" s="114" t="s">
        <v>1686</v>
      </c>
      <c r="B1322" s="80">
        <v>4</v>
      </c>
      <c r="C1322" s="118">
        <v>0.0020892462663188362</v>
      </c>
      <c r="D1322" s="80" t="s">
        <v>1501</v>
      </c>
      <c r="E1322" s="80" t="b">
        <v>0</v>
      </c>
      <c r="F1322" s="80" t="b">
        <v>0</v>
      </c>
      <c r="G1322" s="80" t="b">
        <v>0</v>
      </c>
    </row>
    <row r="1323" spans="1:7" ht="15">
      <c r="A1323" s="114" t="s">
        <v>1887</v>
      </c>
      <c r="B1323" s="80">
        <v>4</v>
      </c>
      <c r="C1323" s="118">
        <v>0.0022796291030552935</v>
      </c>
      <c r="D1323" s="80" t="s">
        <v>1501</v>
      </c>
      <c r="E1323" s="80" t="b">
        <v>0</v>
      </c>
      <c r="F1323" s="80" t="b">
        <v>0</v>
      </c>
      <c r="G1323" s="80" t="b">
        <v>0</v>
      </c>
    </row>
    <row r="1324" spans="1:7" ht="15">
      <c r="A1324" s="114" t="s">
        <v>1689</v>
      </c>
      <c r="B1324" s="80">
        <v>4</v>
      </c>
      <c r="C1324" s="118">
        <v>0.0020892462663188362</v>
      </c>
      <c r="D1324" s="80" t="s">
        <v>1501</v>
      </c>
      <c r="E1324" s="80" t="b">
        <v>0</v>
      </c>
      <c r="F1324" s="80" t="b">
        <v>0</v>
      </c>
      <c r="G1324" s="80" t="b">
        <v>0</v>
      </c>
    </row>
    <row r="1325" spans="1:7" ht="15">
      <c r="A1325" s="114" t="s">
        <v>1664</v>
      </c>
      <c r="B1325" s="80">
        <v>4</v>
      </c>
      <c r="C1325" s="118">
        <v>0.0020892462663188362</v>
      </c>
      <c r="D1325" s="80" t="s">
        <v>1501</v>
      </c>
      <c r="E1325" s="80" t="b">
        <v>0</v>
      </c>
      <c r="F1325" s="80" t="b">
        <v>0</v>
      </c>
      <c r="G1325" s="80" t="b">
        <v>0</v>
      </c>
    </row>
    <row r="1326" spans="1:7" ht="15">
      <c r="A1326" s="114" t="s">
        <v>1690</v>
      </c>
      <c r="B1326" s="80">
        <v>4</v>
      </c>
      <c r="C1326" s="118">
        <v>0.0020892462663188362</v>
      </c>
      <c r="D1326" s="80" t="s">
        <v>1501</v>
      </c>
      <c r="E1326" s="80" t="b">
        <v>0</v>
      </c>
      <c r="F1326" s="80" t="b">
        <v>0</v>
      </c>
      <c r="G1326" s="80" t="b">
        <v>0</v>
      </c>
    </row>
    <row r="1327" spans="1:7" ht="15">
      <c r="A1327" s="114" t="s">
        <v>1771</v>
      </c>
      <c r="B1327" s="80">
        <v>4</v>
      </c>
      <c r="C1327" s="118">
        <v>0.0022796291030552935</v>
      </c>
      <c r="D1327" s="80" t="s">
        <v>1501</v>
      </c>
      <c r="E1327" s="80" t="b">
        <v>1</v>
      </c>
      <c r="F1327" s="80" t="b">
        <v>0</v>
      </c>
      <c r="G1327" s="80" t="b">
        <v>0</v>
      </c>
    </row>
    <row r="1328" spans="1:7" ht="15">
      <c r="A1328" s="114" t="s">
        <v>1888</v>
      </c>
      <c r="B1328" s="80">
        <v>4</v>
      </c>
      <c r="C1328" s="118">
        <v>0.0022796291030552935</v>
      </c>
      <c r="D1328" s="80" t="s">
        <v>1501</v>
      </c>
      <c r="E1328" s="80" t="b">
        <v>0</v>
      </c>
      <c r="F1328" s="80" t="b">
        <v>0</v>
      </c>
      <c r="G1328" s="80" t="b">
        <v>0</v>
      </c>
    </row>
    <row r="1329" spans="1:7" ht="15">
      <c r="A1329" s="114" t="s">
        <v>1889</v>
      </c>
      <c r="B1329" s="80">
        <v>4</v>
      </c>
      <c r="C1329" s="118">
        <v>0.0025479586406639506</v>
      </c>
      <c r="D1329" s="80" t="s">
        <v>1501</v>
      </c>
      <c r="E1329" s="80" t="b">
        <v>0</v>
      </c>
      <c r="F1329" s="80" t="b">
        <v>0</v>
      </c>
      <c r="G1329" s="80" t="b">
        <v>0</v>
      </c>
    </row>
    <row r="1330" spans="1:7" ht="15">
      <c r="A1330" s="114" t="s">
        <v>1890</v>
      </c>
      <c r="B1330" s="80">
        <v>4</v>
      </c>
      <c r="C1330" s="118">
        <v>0.0020892462663188362</v>
      </c>
      <c r="D1330" s="80" t="s">
        <v>1501</v>
      </c>
      <c r="E1330" s="80" t="b">
        <v>0</v>
      </c>
      <c r="F1330" s="80" t="b">
        <v>0</v>
      </c>
      <c r="G1330" s="80" t="b">
        <v>0</v>
      </c>
    </row>
    <row r="1331" spans="1:7" ht="15">
      <c r="A1331" s="114" t="s">
        <v>1891</v>
      </c>
      <c r="B1331" s="80">
        <v>4</v>
      </c>
      <c r="C1331" s="118">
        <v>0.0020892462663188362</v>
      </c>
      <c r="D1331" s="80" t="s">
        <v>1501</v>
      </c>
      <c r="E1331" s="80" t="b">
        <v>0</v>
      </c>
      <c r="F1331" s="80" t="b">
        <v>0</v>
      </c>
      <c r="G1331" s="80" t="b">
        <v>0</v>
      </c>
    </row>
    <row r="1332" spans="1:7" ht="15">
      <c r="A1332" s="114" t="s">
        <v>1608</v>
      </c>
      <c r="B1332" s="80">
        <v>4</v>
      </c>
      <c r="C1332" s="118">
        <v>0.0020892462663188362</v>
      </c>
      <c r="D1332" s="80" t="s">
        <v>1501</v>
      </c>
      <c r="E1332" s="80" t="b">
        <v>0</v>
      </c>
      <c r="F1332" s="80" t="b">
        <v>0</v>
      </c>
      <c r="G1332" s="80" t="b">
        <v>0</v>
      </c>
    </row>
    <row r="1333" spans="1:7" ht="15">
      <c r="A1333" s="114" t="s">
        <v>1892</v>
      </c>
      <c r="B1333" s="80">
        <v>4</v>
      </c>
      <c r="C1333" s="118">
        <v>0.0025479586406639506</v>
      </c>
      <c r="D1333" s="80" t="s">
        <v>1501</v>
      </c>
      <c r="E1333" s="80" t="b">
        <v>0</v>
      </c>
      <c r="F1333" s="80" t="b">
        <v>1</v>
      </c>
      <c r="G1333" s="80" t="b">
        <v>0</v>
      </c>
    </row>
    <row r="1334" spans="1:7" ht="15">
      <c r="A1334" s="114" t="s">
        <v>1587</v>
      </c>
      <c r="B1334" s="80">
        <v>4</v>
      </c>
      <c r="C1334" s="118">
        <v>0.0020892462663188362</v>
      </c>
      <c r="D1334" s="80" t="s">
        <v>1501</v>
      </c>
      <c r="E1334" s="80" t="b">
        <v>0</v>
      </c>
      <c r="F1334" s="80" t="b">
        <v>0</v>
      </c>
      <c r="G1334" s="80" t="b">
        <v>0</v>
      </c>
    </row>
    <row r="1335" spans="1:7" ht="15">
      <c r="A1335" s="114" t="s">
        <v>1894</v>
      </c>
      <c r="B1335" s="80">
        <v>4</v>
      </c>
      <c r="C1335" s="118">
        <v>0.0025479586406639506</v>
      </c>
      <c r="D1335" s="80" t="s">
        <v>1501</v>
      </c>
      <c r="E1335" s="80" t="b">
        <v>0</v>
      </c>
      <c r="F1335" s="80" t="b">
        <v>0</v>
      </c>
      <c r="G1335" s="80" t="b">
        <v>0</v>
      </c>
    </row>
    <row r="1336" spans="1:7" ht="15">
      <c r="A1336" s="114" t="s">
        <v>2022</v>
      </c>
      <c r="B1336" s="80">
        <v>3</v>
      </c>
      <c r="C1336" s="118">
        <v>0.0017097218272914701</v>
      </c>
      <c r="D1336" s="80" t="s">
        <v>1501</v>
      </c>
      <c r="E1336" s="80" t="b">
        <v>0</v>
      </c>
      <c r="F1336" s="80" t="b">
        <v>0</v>
      </c>
      <c r="G1336" s="80" t="b">
        <v>0</v>
      </c>
    </row>
    <row r="1337" spans="1:7" ht="15">
      <c r="A1337" s="114" t="s">
        <v>1642</v>
      </c>
      <c r="B1337" s="80">
        <v>3</v>
      </c>
      <c r="C1337" s="118">
        <v>0.0017097218272914701</v>
      </c>
      <c r="D1337" s="80" t="s">
        <v>1501</v>
      </c>
      <c r="E1337" s="80" t="b">
        <v>0</v>
      </c>
      <c r="F1337" s="80" t="b">
        <v>0</v>
      </c>
      <c r="G1337" s="80" t="b">
        <v>0</v>
      </c>
    </row>
    <row r="1338" spans="1:7" ht="15">
      <c r="A1338" s="114" t="s">
        <v>2023</v>
      </c>
      <c r="B1338" s="80">
        <v>3</v>
      </c>
      <c r="C1338" s="118">
        <v>0.0017097218272914701</v>
      </c>
      <c r="D1338" s="80" t="s">
        <v>1501</v>
      </c>
      <c r="E1338" s="80" t="b">
        <v>0</v>
      </c>
      <c r="F1338" s="80" t="b">
        <v>0</v>
      </c>
      <c r="G1338" s="80" t="b">
        <v>0</v>
      </c>
    </row>
    <row r="1339" spans="1:7" ht="15">
      <c r="A1339" s="114" t="s">
        <v>2024</v>
      </c>
      <c r="B1339" s="80">
        <v>3</v>
      </c>
      <c r="C1339" s="118">
        <v>0.0017097218272914701</v>
      </c>
      <c r="D1339" s="80" t="s">
        <v>1501</v>
      </c>
      <c r="E1339" s="80" t="b">
        <v>0</v>
      </c>
      <c r="F1339" s="80" t="b">
        <v>0</v>
      </c>
      <c r="G1339" s="80" t="b">
        <v>0</v>
      </c>
    </row>
    <row r="1340" spans="1:7" ht="15">
      <c r="A1340" s="114" t="s">
        <v>1673</v>
      </c>
      <c r="B1340" s="80">
        <v>3</v>
      </c>
      <c r="C1340" s="118">
        <v>0.0017097218272914701</v>
      </c>
      <c r="D1340" s="80" t="s">
        <v>1501</v>
      </c>
      <c r="E1340" s="80" t="b">
        <v>0</v>
      </c>
      <c r="F1340" s="80" t="b">
        <v>0</v>
      </c>
      <c r="G1340" s="80" t="b">
        <v>0</v>
      </c>
    </row>
    <row r="1341" spans="1:7" ht="15">
      <c r="A1341" s="114" t="s">
        <v>2025</v>
      </c>
      <c r="B1341" s="80">
        <v>3</v>
      </c>
      <c r="C1341" s="118">
        <v>0.0017097218272914701</v>
      </c>
      <c r="D1341" s="80" t="s">
        <v>1501</v>
      </c>
      <c r="E1341" s="80" t="b">
        <v>0</v>
      </c>
      <c r="F1341" s="80" t="b">
        <v>1</v>
      </c>
      <c r="G1341" s="80" t="b">
        <v>0</v>
      </c>
    </row>
    <row r="1342" spans="1:7" ht="15">
      <c r="A1342" s="114" t="s">
        <v>2026</v>
      </c>
      <c r="B1342" s="80">
        <v>3</v>
      </c>
      <c r="C1342" s="118">
        <v>0.0017097218272914701</v>
      </c>
      <c r="D1342" s="80" t="s">
        <v>1501</v>
      </c>
      <c r="E1342" s="80" t="b">
        <v>0</v>
      </c>
      <c r="F1342" s="80" t="b">
        <v>0</v>
      </c>
      <c r="G1342" s="80" t="b">
        <v>0</v>
      </c>
    </row>
    <row r="1343" spans="1:7" ht="15">
      <c r="A1343" s="114" t="s">
        <v>1817</v>
      </c>
      <c r="B1343" s="80">
        <v>3</v>
      </c>
      <c r="C1343" s="118">
        <v>0.0017097218272914701</v>
      </c>
      <c r="D1343" s="80" t="s">
        <v>1501</v>
      </c>
      <c r="E1343" s="80" t="b">
        <v>0</v>
      </c>
      <c r="F1343" s="80" t="b">
        <v>0</v>
      </c>
      <c r="G1343" s="80" t="b">
        <v>0</v>
      </c>
    </row>
    <row r="1344" spans="1:7" ht="15">
      <c r="A1344" s="114" t="s">
        <v>1795</v>
      </c>
      <c r="B1344" s="80">
        <v>3</v>
      </c>
      <c r="C1344" s="118">
        <v>0.0017097218272914701</v>
      </c>
      <c r="D1344" s="80" t="s">
        <v>1501</v>
      </c>
      <c r="E1344" s="80" t="b">
        <v>0</v>
      </c>
      <c r="F1344" s="80" t="b">
        <v>0</v>
      </c>
      <c r="G1344" s="80" t="b">
        <v>0</v>
      </c>
    </row>
    <row r="1345" spans="1:7" ht="15">
      <c r="A1345" s="114" t="s">
        <v>1876</v>
      </c>
      <c r="B1345" s="80">
        <v>3</v>
      </c>
      <c r="C1345" s="118">
        <v>0.0017097218272914701</v>
      </c>
      <c r="D1345" s="80" t="s">
        <v>1501</v>
      </c>
      <c r="E1345" s="80" t="b">
        <v>0</v>
      </c>
      <c r="F1345" s="80" t="b">
        <v>0</v>
      </c>
      <c r="G1345" s="80" t="b">
        <v>0</v>
      </c>
    </row>
    <row r="1346" spans="1:7" ht="15">
      <c r="A1346" s="114" t="s">
        <v>1774</v>
      </c>
      <c r="B1346" s="80">
        <v>3</v>
      </c>
      <c r="C1346" s="118">
        <v>0.0017097218272914701</v>
      </c>
      <c r="D1346" s="80" t="s">
        <v>1501</v>
      </c>
      <c r="E1346" s="80" t="b">
        <v>0</v>
      </c>
      <c r="F1346" s="80" t="b">
        <v>0</v>
      </c>
      <c r="G1346" s="80" t="b">
        <v>0</v>
      </c>
    </row>
    <row r="1347" spans="1:7" ht="15">
      <c r="A1347" s="114" t="s">
        <v>1635</v>
      </c>
      <c r="B1347" s="80">
        <v>3</v>
      </c>
      <c r="C1347" s="118">
        <v>0.0017097218272914701</v>
      </c>
      <c r="D1347" s="80" t="s">
        <v>1501</v>
      </c>
      <c r="E1347" s="80" t="b">
        <v>0</v>
      </c>
      <c r="F1347" s="80" t="b">
        <v>0</v>
      </c>
      <c r="G1347" s="80" t="b">
        <v>0</v>
      </c>
    </row>
    <row r="1348" spans="1:7" ht="15">
      <c r="A1348" s="114" t="s">
        <v>2027</v>
      </c>
      <c r="B1348" s="80">
        <v>3</v>
      </c>
      <c r="C1348" s="118">
        <v>0.001910968980497963</v>
      </c>
      <c r="D1348" s="80" t="s">
        <v>1501</v>
      </c>
      <c r="E1348" s="80" t="b">
        <v>0</v>
      </c>
      <c r="F1348" s="80" t="b">
        <v>1</v>
      </c>
      <c r="G1348" s="80" t="b">
        <v>0</v>
      </c>
    </row>
    <row r="1349" spans="1:7" ht="15">
      <c r="A1349" s="114" t="s">
        <v>2028</v>
      </c>
      <c r="B1349" s="80">
        <v>3</v>
      </c>
      <c r="C1349" s="118">
        <v>0.0017097218272914701</v>
      </c>
      <c r="D1349" s="80" t="s">
        <v>1501</v>
      </c>
      <c r="E1349" s="80" t="b">
        <v>0</v>
      </c>
      <c r="F1349" s="80" t="b">
        <v>0</v>
      </c>
      <c r="G1349" s="80" t="b">
        <v>0</v>
      </c>
    </row>
    <row r="1350" spans="1:7" ht="15">
      <c r="A1350" s="114" t="s">
        <v>2029</v>
      </c>
      <c r="B1350" s="80">
        <v>3</v>
      </c>
      <c r="C1350" s="118">
        <v>0.0017097218272914701</v>
      </c>
      <c r="D1350" s="80" t="s">
        <v>1501</v>
      </c>
      <c r="E1350" s="80" t="b">
        <v>0</v>
      </c>
      <c r="F1350" s="80" t="b">
        <v>0</v>
      </c>
      <c r="G1350" s="80" t="b">
        <v>0</v>
      </c>
    </row>
    <row r="1351" spans="1:7" ht="15">
      <c r="A1351" s="114" t="s">
        <v>1868</v>
      </c>
      <c r="B1351" s="80">
        <v>3</v>
      </c>
      <c r="C1351" s="118">
        <v>0.0017097218272914701</v>
      </c>
      <c r="D1351" s="80" t="s">
        <v>1501</v>
      </c>
      <c r="E1351" s="80" t="b">
        <v>0</v>
      </c>
      <c r="F1351" s="80" t="b">
        <v>0</v>
      </c>
      <c r="G1351" s="80" t="b">
        <v>0</v>
      </c>
    </row>
    <row r="1352" spans="1:7" ht="15">
      <c r="A1352" s="114" t="s">
        <v>1871</v>
      </c>
      <c r="B1352" s="80">
        <v>3</v>
      </c>
      <c r="C1352" s="118">
        <v>0.0017097218272914701</v>
      </c>
      <c r="D1352" s="80" t="s">
        <v>1501</v>
      </c>
      <c r="E1352" s="80" t="b">
        <v>0</v>
      </c>
      <c r="F1352" s="80" t="b">
        <v>0</v>
      </c>
      <c r="G1352" s="80" t="b">
        <v>0</v>
      </c>
    </row>
    <row r="1353" spans="1:7" ht="15">
      <c r="A1353" s="114" t="s">
        <v>1692</v>
      </c>
      <c r="B1353" s="80">
        <v>3</v>
      </c>
      <c r="C1353" s="118">
        <v>0.0017097218272914701</v>
      </c>
      <c r="D1353" s="80" t="s">
        <v>1501</v>
      </c>
      <c r="E1353" s="80" t="b">
        <v>0</v>
      </c>
      <c r="F1353" s="80" t="b">
        <v>0</v>
      </c>
      <c r="G1353" s="80" t="b">
        <v>0</v>
      </c>
    </row>
    <row r="1354" spans="1:7" ht="15">
      <c r="A1354" s="114" t="s">
        <v>2030</v>
      </c>
      <c r="B1354" s="80">
        <v>3</v>
      </c>
      <c r="C1354" s="118">
        <v>0.0017097218272914701</v>
      </c>
      <c r="D1354" s="80" t="s">
        <v>1501</v>
      </c>
      <c r="E1354" s="80" t="b">
        <v>0</v>
      </c>
      <c r="F1354" s="80" t="b">
        <v>0</v>
      </c>
      <c r="G1354" s="80" t="b">
        <v>0</v>
      </c>
    </row>
    <row r="1355" spans="1:7" ht="15">
      <c r="A1355" s="114" t="s">
        <v>1764</v>
      </c>
      <c r="B1355" s="80">
        <v>3</v>
      </c>
      <c r="C1355" s="118">
        <v>0.001910968980497963</v>
      </c>
      <c r="D1355" s="80" t="s">
        <v>1501</v>
      </c>
      <c r="E1355" s="80" t="b">
        <v>0</v>
      </c>
      <c r="F1355" s="80" t="b">
        <v>0</v>
      </c>
      <c r="G1355" s="80" t="b">
        <v>0</v>
      </c>
    </row>
    <row r="1356" spans="1:7" ht="15">
      <c r="A1356" s="114" t="s">
        <v>2038</v>
      </c>
      <c r="B1356" s="80">
        <v>3</v>
      </c>
      <c r="C1356" s="118">
        <v>0.0017097218272914701</v>
      </c>
      <c r="D1356" s="80" t="s">
        <v>1501</v>
      </c>
      <c r="E1356" s="80" t="b">
        <v>0</v>
      </c>
      <c r="F1356" s="80" t="b">
        <v>0</v>
      </c>
      <c r="G1356" s="80" t="b">
        <v>0</v>
      </c>
    </row>
    <row r="1357" spans="1:7" ht="15">
      <c r="A1357" s="114" t="s">
        <v>1874</v>
      </c>
      <c r="B1357" s="80">
        <v>3</v>
      </c>
      <c r="C1357" s="118">
        <v>0.001910968980497963</v>
      </c>
      <c r="D1357" s="80" t="s">
        <v>1501</v>
      </c>
      <c r="E1357" s="80" t="b">
        <v>0</v>
      </c>
      <c r="F1357" s="80" t="b">
        <v>0</v>
      </c>
      <c r="G1357" s="80" t="b">
        <v>0</v>
      </c>
    </row>
    <row r="1358" spans="1:7" ht="15">
      <c r="A1358" s="114" t="s">
        <v>2063</v>
      </c>
      <c r="B1358" s="80">
        <v>3</v>
      </c>
      <c r="C1358" s="118">
        <v>0.0017097218272914701</v>
      </c>
      <c r="D1358" s="80" t="s">
        <v>1501</v>
      </c>
      <c r="E1358" s="80" t="b">
        <v>0</v>
      </c>
      <c r="F1358" s="80" t="b">
        <v>0</v>
      </c>
      <c r="G1358" s="80" t="b">
        <v>0</v>
      </c>
    </row>
    <row r="1359" spans="1:7" ht="15">
      <c r="A1359" s="114" t="s">
        <v>2061</v>
      </c>
      <c r="B1359" s="80">
        <v>3</v>
      </c>
      <c r="C1359" s="118">
        <v>0.0017097218272914701</v>
      </c>
      <c r="D1359" s="80" t="s">
        <v>1501</v>
      </c>
      <c r="E1359" s="80" t="b">
        <v>0</v>
      </c>
      <c r="F1359" s="80" t="b">
        <v>0</v>
      </c>
      <c r="G1359" s="80" t="b">
        <v>0</v>
      </c>
    </row>
    <row r="1360" spans="1:7" ht="15">
      <c r="A1360" s="114" t="s">
        <v>1857</v>
      </c>
      <c r="B1360" s="80">
        <v>3</v>
      </c>
      <c r="C1360" s="118">
        <v>0.0017097218272914701</v>
      </c>
      <c r="D1360" s="80" t="s">
        <v>1501</v>
      </c>
      <c r="E1360" s="80" t="b">
        <v>1</v>
      </c>
      <c r="F1360" s="80" t="b">
        <v>0</v>
      </c>
      <c r="G1360" s="80" t="b">
        <v>0</v>
      </c>
    </row>
    <row r="1361" spans="1:7" ht="15">
      <c r="A1361" s="114" t="s">
        <v>2039</v>
      </c>
      <c r="B1361" s="80">
        <v>3</v>
      </c>
      <c r="C1361" s="118">
        <v>0.0017097218272914701</v>
      </c>
      <c r="D1361" s="80" t="s">
        <v>1501</v>
      </c>
      <c r="E1361" s="80" t="b">
        <v>0</v>
      </c>
      <c r="F1361" s="80" t="b">
        <v>0</v>
      </c>
      <c r="G1361" s="80" t="b">
        <v>0</v>
      </c>
    </row>
    <row r="1362" spans="1:7" ht="15">
      <c r="A1362" s="114" t="s">
        <v>1731</v>
      </c>
      <c r="B1362" s="80">
        <v>3</v>
      </c>
      <c r="C1362" s="118">
        <v>0.0017097218272914701</v>
      </c>
      <c r="D1362" s="80" t="s">
        <v>1501</v>
      </c>
      <c r="E1362" s="80" t="b">
        <v>0</v>
      </c>
      <c r="F1362" s="80" t="b">
        <v>0</v>
      </c>
      <c r="G1362" s="80" t="b">
        <v>0</v>
      </c>
    </row>
    <row r="1363" spans="1:7" ht="15">
      <c r="A1363" s="114" t="s">
        <v>1860</v>
      </c>
      <c r="B1363" s="80">
        <v>3</v>
      </c>
      <c r="C1363" s="118">
        <v>0.0017097218272914701</v>
      </c>
      <c r="D1363" s="80" t="s">
        <v>1501</v>
      </c>
      <c r="E1363" s="80" t="b">
        <v>0</v>
      </c>
      <c r="F1363" s="80" t="b">
        <v>0</v>
      </c>
      <c r="G1363" s="80" t="b">
        <v>0</v>
      </c>
    </row>
    <row r="1364" spans="1:7" ht="15">
      <c r="A1364" s="114" t="s">
        <v>2031</v>
      </c>
      <c r="B1364" s="80">
        <v>3</v>
      </c>
      <c r="C1364" s="118">
        <v>0.0017097218272914701</v>
      </c>
      <c r="D1364" s="80" t="s">
        <v>1501</v>
      </c>
      <c r="E1364" s="80" t="b">
        <v>0</v>
      </c>
      <c r="F1364" s="80" t="b">
        <v>1</v>
      </c>
      <c r="G1364" s="80" t="b">
        <v>0</v>
      </c>
    </row>
    <row r="1365" spans="1:7" ht="15">
      <c r="A1365" s="114" t="s">
        <v>1875</v>
      </c>
      <c r="B1365" s="80">
        <v>3</v>
      </c>
      <c r="C1365" s="118">
        <v>0.0017097218272914701</v>
      </c>
      <c r="D1365" s="80" t="s">
        <v>1501</v>
      </c>
      <c r="E1365" s="80" t="b">
        <v>0</v>
      </c>
      <c r="F1365" s="80" t="b">
        <v>0</v>
      </c>
      <c r="G1365" s="80" t="b">
        <v>0</v>
      </c>
    </row>
    <row r="1366" spans="1:7" ht="15">
      <c r="A1366" s="114" t="s">
        <v>2032</v>
      </c>
      <c r="B1366" s="80">
        <v>3</v>
      </c>
      <c r="C1366" s="118">
        <v>0.0017097218272914701</v>
      </c>
      <c r="D1366" s="80" t="s">
        <v>1501</v>
      </c>
      <c r="E1366" s="80" t="b">
        <v>0</v>
      </c>
      <c r="F1366" s="80" t="b">
        <v>0</v>
      </c>
      <c r="G1366" s="80" t="b">
        <v>0</v>
      </c>
    </row>
    <row r="1367" spans="1:7" ht="15">
      <c r="A1367" s="114" t="s">
        <v>2033</v>
      </c>
      <c r="B1367" s="80">
        <v>3</v>
      </c>
      <c r="C1367" s="118">
        <v>0.0017097218272914701</v>
      </c>
      <c r="D1367" s="80" t="s">
        <v>1501</v>
      </c>
      <c r="E1367" s="80" t="b">
        <v>0</v>
      </c>
      <c r="F1367" s="80" t="b">
        <v>0</v>
      </c>
      <c r="G1367" s="80" t="b">
        <v>0</v>
      </c>
    </row>
    <row r="1368" spans="1:7" ht="15">
      <c r="A1368" s="114" t="s">
        <v>1789</v>
      </c>
      <c r="B1368" s="80">
        <v>3</v>
      </c>
      <c r="C1368" s="118">
        <v>0.0017097218272914701</v>
      </c>
      <c r="D1368" s="80" t="s">
        <v>1501</v>
      </c>
      <c r="E1368" s="80" t="b">
        <v>0</v>
      </c>
      <c r="F1368" s="80" t="b">
        <v>0</v>
      </c>
      <c r="G1368" s="80" t="b">
        <v>0</v>
      </c>
    </row>
    <row r="1369" spans="1:7" ht="15">
      <c r="A1369" s="114" t="s">
        <v>2034</v>
      </c>
      <c r="B1369" s="80">
        <v>3</v>
      </c>
      <c r="C1369" s="118">
        <v>0.0017097218272914701</v>
      </c>
      <c r="D1369" s="80" t="s">
        <v>1501</v>
      </c>
      <c r="E1369" s="80" t="b">
        <v>0</v>
      </c>
      <c r="F1369" s="80" t="b">
        <v>0</v>
      </c>
      <c r="G1369" s="80" t="b">
        <v>0</v>
      </c>
    </row>
    <row r="1370" spans="1:7" ht="15">
      <c r="A1370" s="114" t="s">
        <v>2035</v>
      </c>
      <c r="B1370" s="80">
        <v>3</v>
      </c>
      <c r="C1370" s="118">
        <v>0.0017097218272914701</v>
      </c>
      <c r="D1370" s="80" t="s">
        <v>1501</v>
      </c>
      <c r="E1370" s="80" t="b">
        <v>1</v>
      </c>
      <c r="F1370" s="80" t="b">
        <v>0</v>
      </c>
      <c r="G1370" s="80" t="b">
        <v>0</v>
      </c>
    </row>
    <row r="1371" spans="1:7" ht="15">
      <c r="A1371" s="114" t="s">
        <v>1791</v>
      </c>
      <c r="B1371" s="80">
        <v>3</v>
      </c>
      <c r="C1371" s="118">
        <v>0.0017097218272914701</v>
      </c>
      <c r="D1371" s="80" t="s">
        <v>1501</v>
      </c>
      <c r="E1371" s="80" t="b">
        <v>0</v>
      </c>
      <c r="F1371" s="80" t="b">
        <v>0</v>
      </c>
      <c r="G1371" s="80" t="b">
        <v>0</v>
      </c>
    </row>
    <row r="1372" spans="1:7" ht="15">
      <c r="A1372" s="114" t="s">
        <v>1766</v>
      </c>
      <c r="B1372" s="80">
        <v>3</v>
      </c>
      <c r="C1372" s="118">
        <v>0.0017097218272914701</v>
      </c>
      <c r="D1372" s="80" t="s">
        <v>1501</v>
      </c>
      <c r="E1372" s="80" t="b">
        <v>0</v>
      </c>
      <c r="F1372" s="80" t="b">
        <v>1</v>
      </c>
      <c r="G1372" s="80" t="b">
        <v>0</v>
      </c>
    </row>
    <row r="1373" spans="1:7" ht="15">
      <c r="A1373" s="114" t="s">
        <v>2036</v>
      </c>
      <c r="B1373" s="80">
        <v>3</v>
      </c>
      <c r="C1373" s="118">
        <v>0.001910968980497963</v>
      </c>
      <c r="D1373" s="80" t="s">
        <v>1501</v>
      </c>
      <c r="E1373" s="80" t="b">
        <v>0</v>
      </c>
      <c r="F1373" s="80" t="b">
        <v>0</v>
      </c>
      <c r="G1373" s="80" t="b">
        <v>0</v>
      </c>
    </row>
    <row r="1374" spans="1:7" ht="15">
      <c r="A1374" s="114" t="s">
        <v>1843</v>
      </c>
      <c r="B1374" s="80">
        <v>3</v>
      </c>
      <c r="C1374" s="118">
        <v>0.001910968980497963</v>
      </c>
      <c r="D1374" s="80" t="s">
        <v>1501</v>
      </c>
      <c r="E1374" s="80" t="b">
        <v>0</v>
      </c>
      <c r="F1374" s="80" t="b">
        <v>0</v>
      </c>
      <c r="G1374" s="80" t="b">
        <v>0</v>
      </c>
    </row>
    <row r="1375" spans="1:7" ht="15">
      <c r="A1375" s="114" t="s">
        <v>1813</v>
      </c>
      <c r="B1375" s="80">
        <v>3</v>
      </c>
      <c r="C1375" s="118">
        <v>0.0017097218272914701</v>
      </c>
      <c r="D1375" s="80" t="s">
        <v>1501</v>
      </c>
      <c r="E1375" s="80" t="b">
        <v>0</v>
      </c>
      <c r="F1375" s="80" t="b">
        <v>0</v>
      </c>
      <c r="G1375" s="80" t="b">
        <v>0</v>
      </c>
    </row>
    <row r="1376" spans="1:7" ht="15">
      <c r="A1376" s="114" t="s">
        <v>1738</v>
      </c>
      <c r="B1376" s="80">
        <v>3</v>
      </c>
      <c r="C1376" s="118">
        <v>0.0017097218272914701</v>
      </c>
      <c r="D1376" s="80" t="s">
        <v>1501</v>
      </c>
      <c r="E1376" s="80" t="b">
        <v>0</v>
      </c>
      <c r="F1376" s="80" t="b">
        <v>0</v>
      </c>
      <c r="G1376" s="80" t="b">
        <v>0</v>
      </c>
    </row>
    <row r="1377" spans="1:7" ht="15">
      <c r="A1377" s="114" t="s">
        <v>1727</v>
      </c>
      <c r="B1377" s="80">
        <v>3</v>
      </c>
      <c r="C1377" s="118">
        <v>0.0017097218272914701</v>
      </c>
      <c r="D1377" s="80" t="s">
        <v>1501</v>
      </c>
      <c r="E1377" s="80" t="b">
        <v>0</v>
      </c>
      <c r="F1377" s="80" t="b">
        <v>0</v>
      </c>
      <c r="G1377" s="80" t="b">
        <v>0</v>
      </c>
    </row>
    <row r="1378" spans="1:7" ht="15">
      <c r="A1378" s="114" t="s">
        <v>1559</v>
      </c>
      <c r="B1378" s="80">
        <v>3</v>
      </c>
      <c r="C1378" s="118">
        <v>0.0017097218272914701</v>
      </c>
      <c r="D1378" s="80" t="s">
        <v>1501</v>
      </c>
      <c r="E1378" s="80" t="b">
        <v>0</v>
      </c>
      <c r="F1378" s="80" t="b">
        <v>0</v>
      </c>
      <c r="G1378" s="80" t="b">
        <v>0</v>
      </c>
    </row>
    <row r="1379" spans="1:7" ht="15">
      <c r="A1379" s="114" t="s">
        <v>2037</v>
      </c>
      <c r="B1379" s="80">
        <v>3</v>
      </c>
      <c r="C1379" s="118">
        <v>0.0017097218272914701</v>
      </c>
      <c r="D1379" s="80" t="s">
        <v>1501</v>
      </c>
      <c r="E1379" s="80" t="b">
        <v>0</v>
      </c>
      <c r="F1379" s="80" t="b">
        <v>0</v>
      </c>
      <c r="G1379" s="80" t="b">
        <v>0</v>
      </c>
    </row>
    <row r="1380" spans="1:7" ht="15">
      <c r="A1380" s="114" t="s">
        <v>1684</v>
      </c>
      <c r="B1380" s="80">
        <v>3</v>
      </c>
      <c r="C1380" s="118">
        <v>0.0017097218272914701</v>
      </c>
      <c r="D1380" s="80" t="s">
        <v>1501</v>
      </c>
      <c r="E1380" s="80" t="b">
        <v>0</v>
      </c>
      <c r="F1380" s="80" t="b">
        <v>0</v>
      </c>
      <c r="G1380" s="80" t="b">
        <v>0</v>
      </c>
    </row>
    <row r="1381" spans="1:7" ht="15">
      <c r="A1381" s="114" t="s">
        <v>1848</v>
      </c>
      <c r="B1381" s="80">
        <v>3</v>
      </c>
      <c r="C1381" s="118">
        <v>0.0017097218272914701</v>
      </c>
      <c r="D1381" s="80" t="s">
        <v>1501</v>
      </c>
      <c r="E1381" s="80" t="b">
        <v>0</v>
      </c>
      <c r="F1381" s="80" t="b">
        <v>0</v>
      </c>
      <c r="G1381" s="80" t="b">
        <v>0</v>
      </c>
    </row>
    <row r="1382" spans="1:7" ht="15">
      <c r="A1382" s="114" t="s">
        <v>1604</v>
      </c>
      <c r="B1382" s="80">
        <v>3</v>
      </c>
      <c r="C1382" s="118">
        <v>0.0017097218272914701</v>
      </c>
      <c r="D1382" s="80" t="s">
        <v>1501</v>
      </c>
      <c r="E1382" s="80" t="b">
        <v>0</v>
      </c>
      <c r="F1382" s="80" t="b">
        <v>0</v>
      </c>
      <c r="G1382" s="80" t="b">
        <v>0</v>
      </c>
    </row>
    <row r="1383" spans="1:7" ht="15">
      <c r="A1383" s="114" t="s">
        <v>2040</v>
      </c>
      <c r="B1383" s="80">
        <v>3</v>
      </c>
      <c r="C1383" s="118">
        <v>0.0017097218272914701</v>
      </c>
      <c r="D1383" s="80" t="s">
        <v>1501</v>
      </c>
      <c r="E1383" s="80" t="b">
        <v>0</v>
      </c>
      <c r="F1383" s="80" t="b">
        <v>0</v>
      </c>
      <c r="G1383" s="80" t="b">
        <v>0</v>
      </c>
    </row>
    <row r="1384" spans="1:7" ht="15">
      <c r="A1384" s="114" t="s">
        <v>1709</v>
      </c>
      <c r="B1384" s="80">
        <v>3</v>
      </c>
      <c r="C1384" s="118">
        <v>0.0017097218272914701</v>
      </c>
      <c r="D1384" s="80" t="s">
        <v>1501</v>
      </c>
      <c r="E1384" s="80" t="b">
        <v>1</v>
      </c>
      <c r="F1384" s="80" t="b">
        <v>0</v>
      </c>
      <c r="G1384" s="80" t="b">
        <v>0</v>
      </c>
    </row>
    <row r="1385" spans="1:7" ht="15">
      <c r="A1385" s="114" t="s">
        <v>2041</v>
      </c>
      <c r="B1385" s="80">
        <v>3</v>
      </c>
      <c r="C1385" s="118">
        <v>0.0017097218272914701</v>
      </c>
      <c r="D1385" s="80" t="s">
        <v>1501</v>
      </c>
      <c r="E1385" s="80" t="b">
        <v>0</v>
      </c>
      <c r="F1385" s="80" t="b">
        <v>0</v>
      </c>
      <c r="G1385" s="80" t="b">
        <v>0</v>
      </c>
    </row>
    <row r="1386" spans="1:7" ht="15">
      <c r="A1386" s="114" t="s">
        <v>1793</v>
      </c>
      <c r="B1386" s="80">
        <v>3</v>
      </c>
      <c r="C1386" s="118">
        <v>0.001910968980497963</v>
      </c>
      <c r="D1386" s="80" t="s">
        <v>1501</v>
      </c>
      <c r="E1386" s="80" t="b">
        <v>0</v>
      </c>
      <c r="F1386" s="80" t="b">
        <v>0</v>
      </c>
      <c r="G1386" s="80" t="b">
        <v>0</v>
      </c>
    </row>
    <row r="1387" spans="1:7" ht="15">
      <c r="A1387" s="114" t="s">
        <v>2042</v>
      </c>
      <c r="B1387" s="80">
        <v>3</v>
      </c>
      <c r="C1387" s="118">
        <v>0.0017097218272914701</v>
      </c>
      <c r="D1387" s="80" t="s">
        <v>1501</v>
      </c>
      <c r="E1387" s="80" t="b">
        <v>0</v>
      </c>
      <c r="F1387" s="80" t="b">
        <v>0</v>
      </c>
      <c r="G1387" s="80" t="b">
        <v>0</v>
      </c>
    </row>
    <row r="1388" spans="1:7" ht="15">
      <c r="A1388" s="114" t="s">
        <v>1585</v>
      </c>
      <c r="B1388" s="80">
        <v>3</v>
      </c>
      <c r="C1388" s="118">
        <v>0.0017097218272914701</v>
      </c>
      <c r="D1388" s="80" t="s">
        <v>1501</v>
      </c>
      <c r="E1388" s="80" t="b">
        <v>0</v>
      </c>
      <c r="F1388" s="80" t="b">
        <v>0</v>
      </c>
      <c r="G1388" s="80" t="b">
        <v>0</v>
      </c>
    </row>
    <row r="1389" spans="1:7" ht="15">
      <c r="A1389" s="114" t="s">
        <v>2043</v>
      </c>
      <c r="B1389" s="80">
        <v>3</v>
      </c>
      <c r="C1389" s="118">
        <v>0.0017097218272914701</v>
      </c>
      <c r="D1389" s="80" t="s">
        <v>1501</v>
      </c>
      <c r="E1389" s="80" t="b">
        <v>0</v>
      </c>
      <c r="F1389" s="80" t="b">
        <v>0</v>
      </c>
      <c r="G1389" s="80" t="b">
        <v>0</v>
      </c>
    </row>
    <row r="1390" spans="1:7" ht="15">
      <c r="A1390" s="114" t="s">
        <v>1865</v>
      </c>
      <c r="B1390" s="80">
        <v>3</v>
      </c>
      <c r="C1390" s="118">
        <v>0.0017097218272914701</v>
      </c>
      <c r="D1390" s="80" t="s">
        <v>1501</v>
      </c>
      <c r="E1390" s="80" t="b">
        <v>0</v>
      </c>
      <c r="F1390" s="80" t="b">
        <v>0</v>
      </c>
      <c r="G1390" s="80" t="b">
        <v>0</v>
      </c>
    </row>
    <row r="1391" spans="1:7" ht="15">
      <c r="A1391" s="114" t="s">
        <v>1852</v>
      </c>
      <c r="B1391" s="80">
        <v>3</v>
      </c>
      <c r="C1391" s="118">
        <v>0.001910968980497963</v>
      </c>
      <c r="D1391" s="80" t="s">
        <v>1501</v>
      </c>
      <c r="E1391" s="80" t="b">
        <v>0</v>
      </c>
      <c r="F1391" s="80" t="b">
        <v>0</v>
      </c>
      <c r="G1391" s="80" t="b">
        <v>0</v>
      </c>
    </row>
    <row r="1392" spans="1:7" ht="15">
      <c r="A1392" s="114" t="s">
        <v>2044</v>
      </c>
      <c r="B1392" s="80">
        <v>3</v>
      </c>
      <c r="C1392" s="118">
        <v>0.0017097218272914701</v>
      </c>
      <c r="D1392" s="80" t="s">
        <v>1501</v>
      </c>
      <c r="E1392" s="80" t="b">
        <v>0</v>
      </c>
      <c r="F1392" s="80" t="b">
        <v>1</v>
      </c>
      <c r="G1392" s="80" t="b">
        <v>0</v>
      </c>
    </row>
    <row r="1393" spans="1:7" ht="15">
      <c r="A1393" s="114" t="s">
        <v>1786</v>
      </c>
      <c r="B1393" s="80">
        <v>3</v>
      </c>
      <c r="C1393" s="118">
        <v>0.0017097218272914701</v>
      </c>
      <c r="D1393" s="80" t="s">
        <v>1501</v>
      </c>
      <c r="E1393" s="80" t="b">
        <v>1</v>
      </c>
      <c r="F1393" s="80" t="b">
        <v>0</v>
      </c>
      <c r="G1393" s="80" t="b">
        <v>0</v>
      </c>
    </row>
    <row r="1394" spans="1:7" ht="15">
      <c r="A1394" s="114" t="s">
        <v>2045</v>
      </c>
      <c r="B1394" s="80">
        <v>3</v>
      </c>
      <c r="C1394" s="118">
        <v>0.0017097218272914701</v>
      </c>
      <c r="D1394" s="80" t="s">
        <v>1501</v>
      </c>
      <c r="E1394" s="80" t="b">
        <v>0</v>
      </c>
      <c r="F1394" s="80" t="b">
        <v>0</v>
      </c>
      <c r="G1394" s="80" t="b">
        <v>0</v>
      </c>
    </row>
    <row r="1395" spans="1:7" ht="15">
      <c r="A1395" s="114" t="s">
        <v>2046</v>
      </c>
      <c r="B1395" s="80">
        <v>3</v>
      </c>
      <c r="C1395" s="118">
        <v>0.0017097218272914701</v>
      </c>
      <c r="D1395" s="80" t="s">
        <v>1501</v>
      </c>
      <c r="E1395" s="80" t="b">
        <v>0</v>
      </c>
      <c r="F1395" s="80" t="b">
        <v>0</v>
      </c>
      <c r="G1395" s="80" t="b">
        <v>0</v>
      </c>
    </row>
    <row r="1396" spans="1:7" ht="15">
      <c r="A1396" s="114" t="s">
        <v>2047</v>
      </c>
      <c r="B1396" s="80">
        <v>3</v>
      </c>
      <c r="C1396" s="118">
        <v>0.0017097218272914701</v>
      </c>
      <c r="D1396" s="80" t="s">
        <v>1501</v>
      </c>
      <c r="E1396" s="80" t="b">
        <v>0</v>
      </c>
      <c r="F1396" s="80" t="b">
        <v>0</v>
      </c>
      <c r="G1396" s="80" t="b">
        <v>0</v>
      </c>
    </row>
    <row r="1397" spans="1:7" ht="15">
      <c r="A1397" s="114" t="s">
        <v>2048</v>
      </c>
      <c r="B1397" s="80">
        <v>3</v>
      </c>
      <c r="C1397" s="118">
        <v>0.0017097218272914701</v>
      </c>
      <c r="D1397" s="80" t="s">
        <v>1501</v>
      </c>
      <c r="E1397" s="80" t="b">
        <v>0</v>
      </c>
      <c r="F1397" s="80" t="b">
        <v>0</v>
      </c>
      <c r="G1397" s="80" t="b">
        <v>0</v>
      </c>
    </row>
    <row r="1398" spans="1:7" ht="15">
      <c r="A1398" s="114" t="s">
        <v>1596</v>
      </c>
      <c r="B1398" s="80">
        <v>3</v>
      </c>
      <c r="C1398" s="118">
        <v>0.0017097218272914701</v>
      </c>
      <c r="D1398" s="80" t="s">
        <v>1501</v>
      </c>
      <c r="E1398" s="80" t="b">
        <v>0</v>
      </c>
      <c r="F1398" s="80" t="b">
        <v>0</v>
      </c>
      <c r="G1398" s="80" t="b">
        <v>0</v>
      </c>
    </row>
    <row r="1399" spans="1:7" ht="15">
      <c r="A1399" s="114" t="s">
        <v>2049</v>
      </c>
      <c r="B1399" s="80">
        <v>3</v>
      </c>
      <c r="C1399" s="118">
        <v>0.0017097218272914701</v>
      </c>
      <c r="D1399" s="80" t="s">
        <v>1501</v>
      </c>
      <c r="E1399" s="80" t="b">
        <v>0</v>
      </c>
      <c r="F1399" s="80" t="b">
        <v>0</v>
      </c>
      <c r="G1399" s="80" t="b">
        <v>0</v>
      </c>
    </row>
    <row r="1400" spans="1:7" ht="15">
      <c r="A1400" s="114" t="s">
        <v>1739</v>
      </c>
      <c r="B1400" s="80">
        <v>3</v>
      </c>
      <c r="C1400" s="118">
        <v>0.0017097218272914701</v>
      </c>
      <c r="D1400" s="80" t="s">
        <v>1501</v>
      </c>
      <c r="E1400" s="80" t="b">
        <v>0</v>
      </c>
      <c r="F1400" s="80" t="b">
        <v>0</v>
      </c>
      <c r="G1400" s="80" t="b">
        <v>0</v>
      </c>
    </row>
    <row r="1401" spans="1:7" ht="15">
      <c r="A1401" s="114" t="s">
        <v>2050</v>
      </c>
      <c r="B1401" s="80">
        <v>3</v>
      </c>
      <c r="C1401" s="118">
        <v>0.001910968980497963</v>
      </c>
      <c r="D1401" s="80" t="s">
        <v>1501</v>
      </c>
      <c r="E1401" s="80" t="b">
        <v>0</v>
      </c>
      <c r="F1401" s="80" t="b">
        <v>0</v>
      </c>
      <c r="G1401" s="80" t="b">
        <v>0</v>
      </c>
    </row>
    <row r="1402" spans="1:7" ht="15">
      <c r="A1402" s="114" t="s">
        <v>2051</v>
      </c>
      <c r="B1402" s="80">
        <v>3</v>
      </c>
      <c r="C1402" s="118">
        <v>0.001910968980497963</v>
      </c>
      <c r="D1402" s="80" t="s">
        <v>1501</v>
      </c>
      <c r="E1402" s="80" t="b">
        <v>0</v>
      </c>
      <c r="F1402" s="80" t="b">
        <v>1</v>
      </c>
      <c r="G1402" s="80" t="b">
        <v>0</v>
      </c>
    </row>
    <row r="1403" spans="1:7" ht="15">
      <c r="A1403" s="114" t="s">
        <v>2052</v>
      </c>
      <c r="B1403" s="80">
        <v>3</v>
      </c>
      <c r="C1403" s="118">
        <v>0.0017097218272914701</v>
      </c>
      <c r="D1403" s="80" t="s">
        <v>1501</v>
      </c>
      <c r="E1403" s="80" t="b">
        <v>0</v>
      </c>
      <c r="F1403" s="80" t="b">
        <v>0</v>
      </c>
      <c r="G1403" s="80" t="b">
        <v>0</v>
      </c>
    </row>
    <row r="1404" spans="1:7" ht="15">
      <c r="A1404" s="114" t="s">
        <v>1591</v>
      </c>
      <c r="B1404" s="80">
        <v>3</v>
      </c>
      <c r="C1404" s="118">
        <v>0.0017097218272914701</v>
      </c>
      <c r="D1404" s="80" t="s">
        <v>1501</v>
      </c>
      <c r="E1404" s="80" t="b">
        <v>0</v>
      </c>
      <c r="F1404" s="80" t="b">
        <v>0</v>
      </c>
      <c r="G1404" s="80" t="b">
        <v>0</v>
      </c>
    </row>
    <row r="1405" spans="1:7" ht="15">
      <c r="A1405" s="114" t="s">
        <v>1866</v>
      </c>
      <c r="B1405" s="80">
        <v>3</v>
      </c>
      <c r="C1405" s="118">
        <v>0.0017097218272914701</v>
      </c>
      <c r="D1405" s="80" t="s">
        <v>1501</v>
      </c>
      <c r="E1405" s="80" t="b">
        <v>1</v>
      </c>
      <c r="F1405" s="80" t="b">
        <v>0</v>
      </c>
      <c r="G1405" s="80" t="b">
        <v>0</v>
      </c>
    </row>
    <row r="1406" spans="1:7" ht="15">
      <c r="A1406" s="114" t="s">
        <v>2053</v>
      </c>
      <c r="B1406" s="80">
        <v>3</v>
      </c>
      <c r="C1406" s="118">
        <v>0.001910968980497963</v>
      </c>
      <c r="D1406" s="80" t="s">
        <v>1501</v>
      </c>
      <c r="E1406" s="80" t="b">
        <v>0</v>
      </c>
      <c r="F1406" s="80" t="b">
        <v>0</v>
      </c>
      <c r="G1406" s="80" t="b">
        <v>0</v>
      </c>
    </row>
    <row r="1407" spans="1:7" ht="15">
      <c r="A1407" s="114" t="s">
        <v>1850</v>
      </c>
      <c r="B1407" s="80">
        <v>3</v>
      </c>
      <c r="C1407" s="118">
        <v>0.0017097218272914701</v>
      </c>
      <c r="D1407" s="80" t="s">
        <v>1501</v>
      </c>
      <c r="E1407" s="80" t="b">
        <v>0</v>
      </c>
      <c r="F1407" s="80" t="b">
        <v>0</v>
      </c>
      <c r="G1407" s="80" t="b">
        <v>0</v>
      </c>
    </row>
    <row r="1408" spans="1:7" ht="15">
      <c r="A1408" s="114" t="s">
        <v>1777</v>
      </c>
      <c r="B1408" s="80">
        <v>3</v>
      </c>
      <c r="C1408" s="118">
        <v>0.0017097218272914701</v>
      </c>
      <c r="D1408" s="80" t="s">
        <v>1501</v>
      </c>
      <c r="E1408" s="80" t="b">
        <v>0</v>
      </c>
      <c r="F1408" s="80" t="b">
        <v>0</v>
      </c>
      <c r="G1408" s="80" t="b">
        <v>0</v>
      </c>
    </row>
    <row r="1409" spans="1:7" ht="15">
      <c r="A1409" s="114" t="s">
        <v>1713</v>
      </c>
      <c r="B1409" s="80">
        <v>3</v>
      </c>
      <c r="C1409" s="118">
        <v>0.0017097218272914701</v>
      </c>
      <c r="D1409" s="80" t="s">
        <v>1501</v>
      </c>
      <c r="E1409" s="80" t="b">
        <v>0</v>
      </c>
      <c r="F1409" s="80" t="b">
        <v>0</v>
      </c>
      <c r="G1409" s="80" t="b">
        <v>0</v>
      </c>
    </row>
    <row r="1410" spans="1:7" ht="15">
      <c r="A1410" s="114" t="s">
        <v>1748</v>
      </c>
      <c r="B1410" s="80">
        <v>3</v>
      </c>
      <c r="C1410" s="118">
        <v>0.0017097218272914701</v>
      </c>
      <c r="D1410" s="80" t="s">
        <v>1501</v>
      </c>
      <c r="E1410" s="80" t="b">
        <v>0</v>
      </c>
      <c r="F1410" s="80" t="b">
        <v>1</v>
      </c>
      <c r="G1410" s="80" t="b">
        <v>0</v>
      </c>
    </row>
    <row r="1411" spans="1:7" ht="15">
      <c r="A1411" s="114" t="s">
        <v>2055</v>
      </c>
      <c r="B1411" s="80">
        <v>3</v>
      </c>
      <c r="C1411" s="118">
        <v>0.001910968980497963</v>
      </c>
      <c r="D1411" s="80" t="s">
        <v>1501</v>
      </c>
      <c r="E1411" s="80" t="b">
        <v>0</v>
      </c>
      <c r="F1411" s="80" t="b">
        <v>0</v>
      </c>
      <c r="G1411" s="80" t="b">
        <v>0</v>
      </c>
    </row>
    <row r="1412" spans="1:7" ht="15">
      <c r="A1412" s="114" t="s">
        <v>2056</v>
      </c>
      <c r="B1412" s="80">
        <v>3</v>
      </c>
      <c r="C1412" s="118">
        <v>0.0017097218272914701</v>
      </c>
      <c r="D1412" s="80" t="s">
        <v>1501</v>
      </c>
      <c r="E1412" s="80" t="b">
        <v>0</v>
      </c>
      <c r="F1412" s="80" t="b">
        <v>1</v>
      </c>
      <c r="G1412" s="80" t="b">
        <v>0</v>
      </c>
    </row>
    <row r="1413" spans="1:7" ht="15">
      <c r="A1413" s="114" t="s">
        <v>2057</v>
      </c>
      <c r="B1413" s="80">
        <v>3</v>
      </c>
      <c r="C1413" s="118">
        <v>0.0017097218272914701</v>
      </c>
      <c r="D1413" s="80" t="s">
        <v>1501</v>
      </c>
      <c r="E1413" s="80" t="b">
        <v>0</v>
      </c>
      <c r="F1413" s="80" t="b">
        <v>0</v>
      </c>
      <c r="G1413" s="80" t="b">
        <v>0</v>
      </c>
    </row>
    <row r="1414" spans="1:7" ht="15">
      <c r="A1414" s="114" t="s">
        <v>2058</v>
      </c>
      <c r="B1414" s="80">
        <v>3</v>
      </c>
      <c r="C1414" s="118">
        <v>0.0017097218272914701</v>
      </c>
      <c r="D1414" s="80" t="s">
        <v>1501</v>
      </c>
      <c r="E1414" s="80" t="b">
        <v>0</v>
      </c>
      <c r="F1414" s="80" t="b">
        <v>0</v>
      </c>
      <c r="G1414" s="80" t="b">
        <v>0</v>
      </c>
    </row>
    <row r="1415" spans="1:7" ht="15">
      <c r="A1415" s="114" t="s">
        <v>2059</v>
      </c>
      <c r="B1415" s="80">
        <v>3</v>
      </c>
      <c r="C1415" s="118">
        <v>0.0017097218272914701</v>
      </c>
      <c r="D1415" s="80" t="s">
        <v>1501</v>
      </c>
      <c r="E1415" s="80" t="b">
        <v>0</v>
      </c>
      <c r="F1415" s="80" t="b">
        <v>0</v>
      </c>
      <c r="G1415" s="80" t="b">
        <v>0</v>
      </c>
    </row>
    <row r="1416" spans="1:7" ht="15">
      <c r="A1416" s="114" t="s">
        <v>1837</v>
      </c>
      <c r="B1416" s="80">
        <v>3</v>
      </c>
      <c r="C1416" s="118">
        <v>0.0017097218272914701</v>
      </c>
      <c r="D1416" s="80" t="s">
        <v>1501</v>
      </c>
      <c r="E1416" s="80" t="b">
        <v>0</v>
      </c>
      <c r="F1416" s="80" t="b">
        <v>0</v>
      </c>
      <c r="G1416" s="80" t="b">
        <v>0</v>
      </c>
    </row>
    <row r="1417" spans="1:7" ht="15">
      <c r="A1417" s="114" t="s">
        <v>1810</v>
      </c>
      <c r="B1417" s="80">
        <v>3</v>
      </c>
      <c r="C1417" s="118">
        <v>0.001910968980497963</v>
      </c>
      <c r="D1417" s="80" t="s">
        <v>1501</v>
      </c>
      <c r="E1417" s="80" t="b">
        <v>0</v>
      </c>
      <c r="F1417" s="80" t="b">
        <v>0</v>
      </c>
      <c r="G1417" s="80" t="b">
        <v>0</v>
      </c>
    </row>
    <row r="1418" spans="1:7" ht="15">
      <c r="A1418" s="114" t="s">
        <v>2060</v>
      </c>
      <c r="B1418" s="80">
        <v>3</v>
      </c>
      <c r="C1418" s="118">
        <v>0.001910968980497963</v>
      </c>
      <c r="D1418" s="80" t="s">
        <v>1501</v>
      </c>
      <c r="E1418" s="80" t="b">
        <v>0</v>
      </c>
      <c r="F1418" s="80" t="b">
        <v>0</v>
      </c>
      <c r="G1418" s="80" t="b">
        <v>0</v>
      </c>
    </row>
    <row r="1419" spans="1:7" ht="15">
      <c r="A1419" s="114" t="s">
        <v>1862</v>
      </c>
      <c r="B1419" s="80">
        <v>3</v>
      </c>
      <c r="C1419" s="118">
        <v>0.0022550032612567985</v>
      </c>
      <c r="D1419" s="80" t="s">
        <v>1501</v>
      </c>
      <c r="E1419" s="80" t="b">
        <v>0</v>
      </c>
      <c r="F1419" s="80" t="b">
        <v>1</v>
      </c>
      <c r="G1419" s="80" t="b">
        <v>0</v>
      </c>
    </row>
    <row r="1420" spans="1:7" ht="15">
      <c r="A1420" s="114" t="s">
        <v>2062</v>
      </c>
      <c r="B1420" s="80">
        <v>3</v>
      </c>
      <c r="C1420" s="118">
        <v>0.001910968980497963</v>
      </c>
      <c r="D1420" s="80" t="s">
        <v>1501</v>
      </c>
      <c r="E1420" s="80" t="b">
        <v>0</v>
      </c>
      <c r="F1420" s="80" t="b">
        <v>0</v>
      </c>
      <c r="G1420" s="80" t="b">
        <v>0</v>
      </c>
    </row>
    <row r="1421" spans="1:7" ht="15">
      <c r="A1421" s="114" t="s">
        <v>2067</v>
      </c>
      <c r="B1421" s="80">
        <v>3</v>
      </c>
      <c r="C1421" s="118">
        <v>0.0022550032612567985</v>
      </c>
      <c r="D1421" s="80" t="s">
        <v>1501</v>
      </c>
      <c r="E1421" s="80" t="b">
        <v>0</v>
      </c>
      <c r="F1421" s="80" t="b">
        <v>1</v>
      </c>
      <c r="G1421" s="80" t="b">
        <v>0</v>
      </c>
    </row>
    <row r="1422" spans="1:7" ht="15">
      <c r="A1422" s="114" t="s">
        <v>2369</v>
      </c>
      <c r="B1422" s="80">
        <v>2</v>
      </c>
      <c r="C1422" s="118">
        <v>0.0015033355075045323</v>
      </c>
      <c r="D1422" s="80" t="s">
        <v>1501</v>
      </c>
      <c r="E1422" s="80" t="b">
        <v>0</v>
      </c>
      <c r="F1422" s="80" t="b">
        <v>0</v>
      </c>
      <c r="G1422" s="80" t="b">
        <v>0</v>
      </c>
    </row>
    <row r="1423" spans="1:7" ht="15">
      <c r="A1423" s="114" t="s">
        <v>2370</v>
      </c>
      <c r="B1423" s="80">
        <v>2</v>
      </c>
      <c r="C1423" s="118">
        <v>0.0015033355075045323</v>
      </c>
      <c r="D1423" s="80" t="s">
        <v>1501</v>
      </c>
      <c r="E1423" s="80" t="b">
        <v>0</v>
      </c>
      <c r="F1423" s="80" t="b">
        <v>0</v>
      </c>
      <c r="G1423" s="80" t="b">
        <v>0</v>
      </c>
    </row>
    <row r="1424" spans="1:7" ht="15">
      <c r="A1424" s="114" t="s">
        <v>2371</v>
      </c>
      <c r="B1424" s="80">
        <v>2</v>
      </c>
      <c r="C1424" s="118">
        <v>0.0012739793203319753</v>
      </c>
      <c r="D1424" s="80" t="s">
        <v>1501</v>
      </c>
      <c r="E1424" s="80" t="b">
        <v>0</v>
      </c>
      <c r="F1424" s="80" t="b">
        <v>0</v>
      </c>
      <c r="G1424" s="80" t="b">
        <v>0</v>
      </c>
    </row>
    <row r="1425" spans="1:7" ht="15">
      <c r="A1425" s="114" t="s">
        <v>2372</v>
      </c>
      <c r="B1425" s="80">
        <v>2</v>
      </c>
      <c r="C1425" s="118">
        <v>0.0012739793203319753</v>
      </c>
      <c r="D1425" s="80" t="s">
        <v>1501</v>
      </c>
      <c r="E1425" s="80" t="b">
        <v>0</v>
      </c>
      <c r="F1425" s="80" t="b">
        <v>0</v>
      </c>
      <c r="G1425" s="80" t="b">
        <v>0</v>
      </c>
    </row>
    <row r="1426" spans="1:7" ht="15">
      <c r="A1426" s="114" t="s">
        <v>2015</v>
      </c>
      <c r="B1426" s="80">
        <v>2</v>
      </c>
      <c r="C1426" s="118">
        <v>0.0012739793203319753</v>
      </c>
      <c r="D1426" s="80" t="s">
        <v>1501</v>
      </c>
      <c r="E1426" s="80" t="b">
        <v>0</v>
      </c>
      <c r="F1426" s="80" t="b">
        <v>0</v>
      </c>
      <c r="G1426" s="80" t="b">
        <v>0</v>
      </c>
    </row>
    <row r="1427" spans="1:7" ht="15">
      <c r="A1427" s="114" t="s">
        <v>1788</v>
      </c>
      <c r="B1427" s="80">
        <v>2</v>
      </c>
      <c r="C1427" s="118">
        <v>0.0012739793203319753</v>
      </c>
      <c r="D1427" s="80" t="s">
        <v>1501</v>
      </c>
      <c r="E1427" s="80" t="b">
        <v>0</v>
      </c>
      <c r="F1427" s="80" t="b">
        <v>0</v>
      </c>
      <c r="G1427" s="80" t="b">
        <v>0</v>
      </c>
    </row>
    <row r="1428" spans="1:7" ht="15">
      <c r="A1428" s="114" t="s">
        <v>2373</v>
      </c>
      <c r="B1428" s="80">
        <v>2</v>
      </c>
      <c r="C1428" s="118">
        <v>0.0012739793203319753</v>
      </c>
      <c r="D1428" s="80" t="s">
        <v>1501</v>
      </c>
      <c r="E1428" s="80" t="b">
        <v>0</v>
      </c>
      <c r="F1428" s="80" t="b">
        <v>0</v>
      </c>
      <c r="G1428" s="80" t="b">
        <v>0</v>
      </c>
    </row>
    <row r="1429" spans="1:7" ht="15">
      <c r="A1429" s="114" t="s">
        <v>2374</v>
      </c>
      <c r="B1429" s="80">
        <v>2</v>
      </c>
      <c r="C1429" s="118">
        <v>0.0012739793203319753</v>
      </c>
      <c r="D1429" s="80" t="s">
        <v>1501</v>
      </c>
      <c r="E1429" s="80" t="b">
        <v>0</v>
      </c>
      <c r="F1429" s="80" t="b">
        <v>0</v>
      </c>
      <c r="G1429" s="80" t="b">
        <v>0</v>
      </c>
    </row>
    <row r="1430" spans="1:7" ht="15">
      <c r="A1430" s="114" t="s">
        <v>2066</v>
      </c>
      <c r="B1430" s="80">
        <v>2</v>
      </c>
      <c r="C1430" s="118">
        <v>0.0012739793203319753</v>
      </c>
      <c r="D1430" s="80" t="s">
        <v>1501</v>
      </c>
      <c r="E1430" s="80" t="b">
        <v>0</v>
      </c>
      <c r="F1430" s="80" t="b">
        <v>0</v>
      </c>
      <c r="G1430" s="80" t="b">
        <v>0</v>
      </c>
    </row>
    <row r="1431" spans="1:7" ht="15">
      <c r="A1431" s="114" t="s">
        <v>1661</v>
      </c>
      <c r="B1431" s="80">
        <v>2</v>
      </c>
      <c r="C1431" s="118">
        <v>0.0012739793203319753</v>
      </c>
      <c r="D1431" s="80" t="s">
        <v>1501</v>
      </c>
      <c r="E1431" s="80" t="b">
        <v>0</v>
      </c>
      <c r="F1431" s="80" t="b">
        <v>0</v>
      </c>
      <c r="G1431" s="80" t="b">
        <v>0</v>
      </c>
    </row>
    <row r="1432" spans="1:7" ht="15">
      <c r="A1432" s="114" t="s">
        <v>2375</v>
      </c>
      <c r="B1432" s="80">
        <v>2</v>
      </c>
      <c r="C1432" s="118">
        <v>0.0012739793203319753</v>
      </c>
      <c r="D1432" s="80" t="s">
        <v>1501</v>
      </c>
      <c r="E1432" s="80" t="b">
        <v>0</v>
      </c>
      <c r="F1432" s="80" t="b">
        <v>0</v>
      </c>
      <c r="G1432" s="80" t="b">
        <v>0</v>
      </c>
    </row>
    <row r="1433" spans="1:7" ht="15">
      <c r="A1433" s="114" t="s">
        <v>2376</v>
      </c>
      <c r="B1433" s="80">
        <v>2</v>
      </c>
      <c r="C1433" s="118">
        <v>0.0012739793203319753</v>
      </c>
      <c r="D1433" s="80" t="s">
        <v>1501</v>
      </c>
      <c r="E1433" s="80" t="b">
        <v>0</v>
      </c>
      <c r="F1433" s="80" t="b">
        <v>0</v>
      </c>
      <c r="G1433" s="80" t="b">
        <v>0</v>
      </c>
    </row>
    <row r="1434" spans="1:7" ht="15">
      <c r="A1434" s="114" t="s">
        <v>2377</v>
      </c>
      <c r="B1434" s="80">
        <v>2</v>
      </c>
      <c r="C1434" s="118">
        <v>0.0012739793203319753</v>
      </c>
      <c r="D1434" s="80" t="s">
        <v>1501</v>
      </c>
      <c r="E1434" s="80" t="b">
        <v>0</v>
      </c>
      <c r="F1434" s="80" t="b">
        <v>0</v>
      </c>
      <c r="G1434" s="80" t="b">
        <v>0</v>
      </c>
    </row>
    <row r="1435" spans="1:7" ht="15">
      <c r="A1435" s="114" t="s">
        <v>2014</v>
      </c>
      <c r="B1435" s="80">
        <v>2</v>
      </c>
      <c r="C1435" s="118">
        <v>0.0012739793203319753</v>
      </c>
      <c r="D1435" s="80" t="s">
        <v>1501</v>
      </c>
      <c r="E1435" s="80" t="b">
        <v>0</v>
      </c>
      <c r="F1435" s="80" t="b">
        <v>0</v>
      </c>
      <c r="G1435" s="80" t="b">
        <v>0</v>
      </c>
    </row>
    <row r="1436" spans="1:7" ht="15">
      <c r="A1436" s="114" t="s">
        <v>1711</v>
      </c>
      <c r="B1436" s="80">
        <v>2</v>
      </c>
      <c r="C1436" s="118">
        <v>0.0012739793203319753</v>
      </c>
      <c r="D1436" s="80" t="s">
        <v>1501</v>
      </c>
      <c r="E1436" s="80" t="b">
        <v>0</v>
      </c>
      <c r="F1436" s="80" t="b">
        <v>0</v>
      </c>
      <c r="G1436" s="80" t="b">
        <v>0</v>
      </c>
    </row>
    <row r="1437" spans="1:7" ht="15">
      <c r="A1437" s="114" t="s">
        <v>1858</v>
      </c>
      <c r="B1437" s="80">
        <v>2</v>
      </c>
      <c r="C1437" s="118">
        <v>0.0012739793203319753</v>
      </c>
      <c r="D1437" s="80" t="s">
        <v>1501</v>
      </c>
      <c r="E1437" s="80" t="b">
        <v>0</v>
      </c>
      <c r="F1437" s="80" t="b">
        <v>0</v>
      </c>
      <c r="G1437" s="80" t="b">
        <v>0</v>
      </c>
    </row>
    <row r="1438" spans="1:7" ht="15">
      <c r="A1438" s="114" t="s">
        <v>2378</v>
      </c>
      <c r="B1438" s="80">
        <v>2</v>
      </c>
      <c r="C1438" s="118">
        <v>0.0015033355075045323</v>
      </c>
      <c r="D1438" s="80" t="s">
        <v>1501</v>
      </c>
      <c r="E1438" s="80" t="b">
        <v>0</v>
      </c>
      <c r="F1438" s="80" t="b">
        <v>0</v>
      </c>
      <c r="G1438" s="80" t="b">
        <v>0</v>
      </c>
    </row>
    <row r="1439" spans="1:7" ht="15">
      <c r="A1439" s="114" t="s">
        <v>1688</v>
      </c>
      <c r="B1439" s="80">
        <v>2</v>
      </c>
      <c r="C1439" s="118">
        <v>0.0012739793203319753</v>
      </c>
      <c r="D1439" s="80" t="s">
        <v>1501</v>
      </c>
      <c r="E1439" s="80" t="b">
        <v>1</v>
      </c>
      <c r="F1439" s="80" t="b">
        <v>0</v>
      </c>
      <c r="G1439" s="80" t="b">
        <v>0</v>
      </c>
    </row>
    <row r="1440" spans="1:7" ht="15">
      <c r="A1440" s="114" t="s">
        <v>2021</v>
      </c>
      <c r="B1440" s="80">
        <v>2</v>
      </c>
      <c r="C1440" s="118">
        <v>0.0012739793203319753</v>
      </c>
      <c r="D1440" s="80" t="s">
        <v>1501</v>
      </c>
      <c r="E1440" s="80" t="b">
        <v>0</v>
      </c>
      <c r="F1440" s="80" t="b">
        <v>1</v>
      </c>
      <c r="G1440" s="80" t="b">
        <v>0</v>
      </c>
    </row>
    <row r="1441" spans="1:7" ht="15">
      <c r="A1441" s="114" t="s">
        <v>2435</v>
      </c>
      <c r="B1441" s="80">
        <v>2</v>
      </c>
      <c r="C1441" s="118">
        <v>0.0012739793203319753</v>
      </c>
      <c r="D1441" s="80" t="s">
        <v>1501</v>
      </c>
      <c r="E1441" s="80" t="b">
        <v>0</v>
      </c>
      <c r="F1441" s="80" t="b">
        <v>0</v>
      </c>
      <c r="G1441" s="80" t="b">
        <v>0</v>
      </c>
    </row>
    <row r="1442" spans="1:7" ht="15">
      <c r="A1442" s="114" t="s">
        <v>1639</v>
      </c>
      <c r="B1442" s="80">
        <v>2</v>
      </c>
      <c r="C1442" s="118">
        <v>0.0012739793203319753</v>
      </c>
      <c r="D1442" s="80" t="s">
        <v>1501</v>
      </c>
      <c r="E1442" s="80" t="b">
        <v>0</v>
      </c>
      <c r="F1442" s="80" t="b">
        <v>0</v>
      </c>
      <c r="G1442" s="80" t="b">
        <v>0</v>
      </c>
    </row>
    <row r="1443" spans="1:7" ht="15">
      <c r="A1443" s="114" t="s">
        <v>1775</v>
      </c>
      <c r="B1443" s="80">
        <v>2</v>
      </c>
      <c r="C1443" s="118">
        <v>0.0012739793203319753</v>
      </c>
      <c r="D1443" s="80" t="s">
        <v>1501</v>
      </c>
      <c r="E1443" s="80" t="b">
        <v>0</v>
      </c>
      <c r="F1443" s="80" t="b">
        <v>0</v>
      </c>
      <c r="G1443" s="80" t="b">
        <v>0</v>
      </c>
    </row>
    <row r="1444" spans="1:7" ht="15">
      <c r="A1444" s="114" t="s">
        <v>1943</v>
      </c>
      <c r="B1444" s="80">
        <v>2</v>
      </c>
      <c r="C1444" s="118">
        <v>0.0012739793203319753</v>
      </c>
      <c r="D1444" s="80" t="s">
        <v>1501</v>
      </c>
      <c r="E1444" s="80" t="b">
        <v>0</v>
      </c>
      <c r="F1444" s="80" t="b">
        <v>0</v>
      </c>
      <c r="G1444" s="80" t="b">
        <v>0</v>
      </c>
    </row>
    <row r="1445" spans="1:7" ht="15">
      <c r="A1445" s="114" t="s">
        <v>1541</v>
      </c>
      <c r="B1445" s="80">
        <v>2</v>
      </c>
      <c r="C1445" s="118">
        <v>0.0012739793203319753</v>
      </c>
      <c r="D1445" s="80" t="s">
        <v>1501</v>
      </c>
      <c r="E1445" s="80" t="b">
        <v>0</v>
      </c>
      <c r="F1445" s="80" t="b">
        <v>0</v>
      </c>
      <c r="G1445" s="80" t="b">
        <v>0</v>
      </c>
    </row>
    <row r="1446" spans="1:7" ht="15">
      <c r="A1446" s="114" t="s">
        <v>1712</v>
      </c>
      <c r="B1446" s="80">
        <v>2</v>
      </c>
      <c r="C1446" s="118">
        <v>0.0012739793203319753</v>
      </c>
      <c r="D1446" s="80" t="s">
        <v>1501</v>
      </c>
      <c r="E1446" s="80" t="b">
        <v>0</v>
      </c>
      <c r="F1446" s="80" t="b">
        <v>0</v>
      </c>
      <c r="G1446" s="80" t="b">
        <v>0</v>
      </c>
    </row>
    <row r="1447" spans="1:7" ht="15">
      <c r="A1447" s="114" t="s">
        <v>2408</v>
      </c>
      <c r="B1447" s="80">
        <v>2</v>
      </c>
      <c r="C1447" s="118">
        <v>0.0012739793203319753</v>
      </c>
      <c r="D1447" s="80" t="s">
        <v>1501</v>
      </c>
      <c r="E1447" s="80" t="b">
        <v>0</v>
      </c>
      <c r="F1447" s="80" t="b">
        <v>0</v>
      </c>
      <c r="G1447" s="80" t="b">
        <v>0</v>
      </c>
    </row>
    <row r="1448" spans="1:7" ht="15">
      <c r="A1448" s="114" t="s">
        <v>2379</v>
      </c>
      <c r="B1448" s="80">
        <v>2</v>
      </c>
      <c r="C1448" s="118">
        <v>0.0012739793203319753</v>
      </c>
      <c r="D1448" s="80" t="s">
        <v>1501</v>
      </c>
      <c r="E1448" s="80" t="b">
        <v>0</v>
      </c>
      <c r="F1448" s="80" t="b">
        <v>1</v>
      </c>
      <c r="G1448" s="80" t="b">
        <v>0</v>
      </c>
    </row>
    <row r="1449" spans="1:7" ht="15">
      <c r="A1449" s="114" t="s">
        <v>2380</v>
      </c>
      <c r="B1449" s="80">
        <v>2</v>
      </c>
      <c r="C1449" s="118">
        <v>0.0015033355075045323</v>
      </c>
      <c r="D1449" s="80" t="s">
        <v>1501</v>
      </c>
      <c r="E1449" s="80" t="b">
        <v>0</v>
      </c>
      <c r="F1449" s="80" t="b">
        <v>0</v>
      </c>
      <c r="G1449" s="80" t="b">
        <v>0</v>
      </c>
    </row>
    <row r="1450" spans="1:7" ht="15">
      <c r="A1450" s="114" t="s">
        <v>1785</v>
      </c>
      <c r="B1450" s="80">
        <v>2</v>
      </c>
      <c r="C1450" s="118">
        <v>0.0012739793203319753</v>
      </c>
      <c r="D1450" s="80" t="s">
        <v>1501</v>
      </c>
      <c r="E1450" s="80" t="b">
        <v>0</v>
      </c>
      <c r="F1450" s="80" t="b">
        <v>0</v>
      </c>
      <c r="G1450" s="80" t="b">
        <v>0</v>
      </c>
    </row>
    <row r="1451" spans="1:7" ht="15">
      <c r="A1451" s="114" t="s">
        <v>2381</v>
      </c>
      <c r="B1451" s="80">
        <v>2</v>
      </c>
      <c r="C1451" s="118">
        <v>0.0012739793203319753</v>
      </c>
      <c r="D1451" s="80" t="s">
        <v>1501</v>
      </c>
      <c r="E1451" s="80" t="b">
        <v>0</v>
      </c>
      <c r="F1451" s="80" t="b">
        <v>0</v>
      </c>
      <c r="G1451" s="80" t="b">
        <v>0</v>
      </c>
    </row>
    <row r="1452" spans="1:7" ht="15">
      <c r="A1452" s="114" t="s">
        <v>2382</v>
      </c>
      <c r="B1452" s="80">
        <v>2</v>
      </c>
      <c r="C1452" s="118">
        <v>0.0012739793203319753</v>
      </c>
      <c r="D1452" s="80" t="s">
        <v>1501</v>
      </c>
      <c r="E1452" s="80" t="b">
        <v>0</v>
      </c>
      <c r="F1452" s="80" t="b">
        <v>1</v>
      </c>
      <c r="G1452" s="80" t="b">
        <v>0</v>
      </c>
    </row>
    <row r="1453" spans="1:7" ht="15">
      <c r="A1453" s="114" t="s">
        <v>2383</v>
      </c>
      <c r="B1453" s="80">
        <v>2</v>
      </c>
      <c r="C1453" s="118">
        <v>0.0012739793203319753</v>
      </c>
      <c r="D1453" s="80" t="s">
        <v>1501</v>
      </c>
      <c r="E1453" s="80" t="b">
        <v>0</v>
      </c>
      <c r="F1453" s="80" t="b">
        <v>0</v>
      </c>
      <c r="G1453" s="80" t="b">
        <v>0</v>
      </c>
    </row>
    <row r="1454" spans="1:7" ht="15">
      <c r="A1454" s="114" t="s">
        <v>1927</v>
      </c>
      <c r="B1454" s="80">
        <v>2</v>
      </c>
      <c r="C1454" s="118">
        <v>0.0012739793203319753</v>
      </c>
      <c r="D1454" s="80" t="s">
        <v>1501</v>
      </c>
      <c r="E1454" s="80" t="b">
        <v>0</v>
      </c>
      <c r="F1454" s="80" t="b">
        <v>0</v>
      </c>
      <c r="G1454" s="80" t="b">
        <v>0</v>
      </c>
    </row>
    <row r="1455" spans="1:7" ht="15">
      <c r="A1455" s="114" t="s">
        <v>2384</v>
      </c>
      <c r="B1455" s="80">
        <v>2</v>
      </c>
      <c r="C1455" s="118">
        <v>0.0012739793203319753</v>
      </c>
      <c r="D1455" s="80" t="s">
        <v>1501</v>
      </c>
      <c r="E1455" s="80" t="b">
        <v>0</v>
      </c>
      <c r="F1455" s="80" t="b">
        <v>0</v>
      </c>
      <c r="G1455" s="80" t="b">
        <v>0</v>
      </c>
    </row>
    <row r="1456" spans="1:7" ht="15">
      <c r="A1456" s="114" t="s">
        <v>2385</v>
      </c>
      <c r="B1456" s="80">
        <v>2</v>
      </c>
      <c r="C1456" s="118">
        <v>0.0012739793203319753</v>
      </c>
      <c r="D1456" s="80" t="s">
        <v>1501</v>
      </c>
      <c r="E1456" s="80" t="b">
        <v>0</v>
      </c>
      <c r="F1456" s="80" t="b">
        <v>1</v>
      </c>
      <c r="G1456" s="80" t="b">
        <v>0</v>
      </c>
    </row>
    <row r="1457" spans="1:7" ht="15">
      <c r="A1457" s="114" t="s">
        <v>2386</v>
      </c>
      <c r="B1457" s="80">
        <v>2</v>
      </c>
      <c r="C1457" s="118">
        <v>0.0012739793203319753</v>
      </c>
      <c r="D1457" s="80" t="s">
        <v>1501</v>
      </c>
      <c r="E1457" s="80" t="b">
        <v>0</v>
      </c>
      <c r="F1457" s="80" t="b">
        <v>0</v>
      </c>
      <c r="G1457" s="80" t="b">
        <v>0</v>
      </c>
    </row>
    <row r="1458" spans="1:7" ht="15">
      <c r="A1458" s="114" t="s">
        <v>1796</v>
      </c>
      <c r="B1458" s="80">
        <v>2</v>
      </c>
      <c r="C1458" s="118">
        <v>0.0012739793203319753</v>
      </c>
      <c r="D1458" s="80" t="s">
        <v>1501</v>
      </c>
      <c r="E1458" s="80" t="b">
        <v>0</v>
      </c>
      <c r="F1458" s="80" t="b">
        <v>0</v>
      </c>
      <c r="G1458" s="80" t="b">
        <v>0</v>
      </c>
    </row>
    <row r="1459" spans="1:7" ht="15">
      <c r="A1459" s="114" t="s">
        <v>1758</v>
      </c>
      <c r="B1459" s="80">
        <v>2</v>
      </c>
      <c r="C1459" s="118">
        <v>0.0012739793203319753</v>
      </c>
      <c r="D1459" s="80" t="s">
        <v>1501</v>
      </c>
      <c r="E1459" s="80" t="b">
        <v>0</v>
      </c>
      <c r="F1459" s="80" t="b">
        <v>0</v>
      </c>
      <c r="G1459" s="80" t="b">
        <v>0</v>
      </c>
    </row>
    <row r="1460" spans="1:7" ht="15">
      <c r="A1460" s="114" t="s">
        <v>2387</v>
      </c>
      <c r="B1460" s="80">
        <v>2</v>
      </c>
      <c r="C1460" s="118">
        <v>0.0012739793203319753</v>
      </c>
      <c r="D1460" s="80" t="s">
        <v>1501</v>
      </c>
      <c r="E1460" s="80" t="b">
        <v>0</v>
      </c>
      <c r="F1460" s="80" t="b">
        <v>0</v>
      </c>
      <c r="G1460" s="80" t="b">
        <v>0</v>
      </c>
    </row>
    <row r="1461" spans="1:7" ht="15">
      <c r="A1461" s="114" t="s">
        <v>2009</v>
      </c>
      <c r="B1461" s="80">
        <v>2</v>
      </c>
      <c r="C1461" s="118">
        <v>0.0012739793203319753</v>
      </c>
      <c r="D1461" s="80" t="s">
        <v>1501</v>
      </c>
      <c r="E1461" s="80" t="b">
        <v>0</v>
      </c>
      <c r="F1461" s="80" t="b">
        <v>0</v>
      </c>
      <c r="G1461" s="80" t="b">
        <v>0</v>
      </c>
    </row>
    <row r="1462" spans="1:7" ht="15">
      <c r="A1462" s="114" t="s">
        <v>2388</v>
      </c>
      <c r="B1462" s="80">
        <v>2</v>
      </c>
      <c r="C1462" s="118">
        <v>0.0012739793203319753</v>
      </c>
      <c r="D1462" s="80" t="s">
        <v>1501</v>
      </c>
      <c r="E1462" s="80" t="b">
        <v>0</v>
      </c>
      <c r="F1462" s="80" t="b">
        <v>0</v>
      </c>
      <c r="G1462" s="80" t="b">
        <v>0</v>
      </c>
    </row>
    <row r="1463" spans="1:7" ht="15">
      <c r="A1463" s="114" t="s">
        <v>2389</v>
      </c>
      <c r="B1463" s="80">
        <v>2</v>
      </c>
      <c r="C1463" s="118">
        <v>0.0012739793203319753</v>
      </c>
      <c r="D1463" s="80" t="s">
        <v>1501</v>
      </c>
      <c r="E1463" s="80" t="b">
        <v>0</v>
      </c>
      <c r="F1463" s="80" t="b">
        <v>0</v>
      </c>
      <c r="G1463" s="80" t="b">
        <v>0</v>
      </c>
    </row>
    <row r="1464" spans="1:7" ht="15">
      <c r="A1464" s="114" t="s">
        <v>2390</v>
      </c>
      <c r="B1464" s="80">
        <v>2</v>
      </c>
      <c r="C1464" s="118">
        <v>0.0012739793203319753</v>
      </c>
      <c r="D1464" s="80" t="s">
        <v>1501</v>
      </c>
      <c r="E1464" s="80" t="b">
        <v>0</v>
      </c>
      <c r="F1464" s="80" t="b">
        <v>0</v>
      </c>
      <c r="G1464" s="80" t="b">
        <v>0</v>
      </c>
    </row>
    <row r="1465" spans="1:7" ht="15">
      <c r="A1465" s="114" t="s">
        <v>1784</v>
      </c>
      <c r="B1465" s="80">
        <v>2</v>
      </c>
      <c r="C1465" s="118">
        <v>0.0012739793203319753</v>
      </c>
      <c r="D1465" s="80" t="s">
        <v>1501</v>
      </c>
      <c r="E1465" s="80" t="b">
        <v>0</v>
      </c>
      <c r="F1465" s="80" t="b">
        <v>0</v>
      </c>
      <c r="G1465" s="80" t="b">
        <v>0</v>
      </c>
    </row>
    <row r="1466" spans="1:7" ht="15">
      <c r="A1466" s="114" t="s">
        <v>1965</v>
      </c>
      <c r="B1466" s="80">
        <v>2</v>
      </c>
      <c r="C1466" s="118">
        <v>0.0012739793203319753</v>
      </c>
      <c r="D1466" s="80" t="s">
        <v>1501</v>
      </c>
      <c r="E1466" s="80" t="b">
        <v>0</v>
      </c>
      <c r="F1466" s="80" t="b">
        <v>0</v>
      </c>
      <c r="G1466" s="80" t="b">
        <v>0</v>
      </c>
    </row>
    <row r="1467" spans="1:7" ht="15">
      <c r="A1467" s="114" t="s">
        <v>1873</v>
      </c>
      <c r="B1467" s="80">
        <v>2</v>
      </c>
      <c r="C1467" s="118">
        <v>0.0012739793203319753</v>
      </c>
      <c r="D1467" s="80" t="s">
        <v>1501</v>
      </c>
      <c r="E1467" s="80" t="b">
        <v>0</v>
      </c>
      <c r="F1467" s="80" t="b">
        <v>0</v>
      </c>
      <c r="G1467" s="80" t="b">
        <v>0</v>
      </c>
    </row>
    <row r="1468" spans="1:7" ht="15">
      <c r="A1468" s="114" t="s">
        <v>2391</v>
      </c>
      <c r="B1468" s="80">
        <v>2</v>
      </c>
      <c r="C1468" s="118">
        <v>0.0012739793203319753</v>
      </c>
      <c r="D1468" s="80" t="s">
        <v>1501</v>
      </c>
      <c r="E1468" s="80" t="b">
        <v>0</v>
      </c>
      <c r="F1468" s="80" t="b">
        <v>1</v>
      </c>
      <c r="G1468" s="80" t="b">
        <v>0</v>
      </c>
    </row>
    <row r="1469" spans="1:7" ht="15">
      <c r="A1469" s="114" t="s">
        <v>1864</v>
      </c>
      <c r="B1469" s="80">
        <v>2</v>
      </c>
      <c r="C1469" s="118">
        <v>0.0012739793203319753</v>
      </c>
      <c r="D1469" s="80" t="s">
        <v>1501</v>
      </c>
      <c r="E1469" s="80" t="b">
        <v>1</v>
      </c>
      <c r="F1469" s="80" t="b">
        <v>0</v>
      </c>
      <c r="G1469" s="80" t="b">
        <v>0</v>
      </c>
    </row>
    <row r="1470" spans="1:7" ht="15">
      <c r="A1470" s="114" t="s">
        <v>2392</v>
      </c>
      <c r="B1470" s="80">
        <v>2</v>
      </c>
      <c r="C1470" s="118">
        <v>0.0012739793203319753</v>
      </c>
      <c r="D1470" s="80" t="s">
        <v>1501</v>
      </c>
      <c r="E1470" s="80" t="b">
        <v>0</v>
      </c>
      <c r="F1470" s="80" t="b">
        <v>0</v>
      </c>
      <c r="G1470" s="80" t="b">
        <v>0</v>
      </c>
    </row>
    <row r="1471" spans="1:7" ht="15">
      <c r="A1471" s="114" t="s">
        <v>1906</v>
      </c>
      <c r="B1471" s="80">
        <v>2</v>
      </c>
      <c r="C1471" s="118">
        <v>0.0012739793203319753</v>
      </c>
      <c r="D1471" s="80" t="s">
        <v>1501</v>
      </c>
      <c r="E1471" s="80" t="b">
        <v>0</v>
      </c>
      <c r="F1471" s="80" t="b">
        <v>0</v>
      </c>
      <c r="G1471" s="80" t="b">
        <v>0</v>
      </c>
    </row>
    <row r="1472" spans="1:7" ht="15">
      <c r="A1472" s="114" t="s">
        <v>2393</v>
      </c>
      <c r="B1472" s="80">
        <v>2</v>
      </c>
      <c r="C1472" s="118">
        <v>0.0012739793203319753</v>
      </c>
      <c r="D1472" s="80" t="s">
        <v>1501</v>
      </c>
      <c r="E1472" s="80" t="b">
        <v>0</v>
      </c>
      <c r="F1472" s="80" t="b">
        <v>0</v>
      </c>
      <c r="G1472" s="80" t="b">
        <v>0</v>
      </c>
    </row>
    <row r="1473" spans="1:7" ht="15">
      <c r="A1473" s="114" t="s">
        <v>2394</v>
      </c>
      <c r="B1473" s="80">
        <v>2</v>
      </c>
      <c r="C1473" s="118">
        <v>0.0012739793203319753</v>
      </c>
      <c r="D1473" s="80" t="s">
        <v>1501</v>
      </c>
      <c r="E1473" s="80" t="b">
        <v>0</v>
      </c>
      <c r="F1473" s="80" t="b">
        <v>0</v>
      </c>
      <c r="G1473" s="80" t="b">
        <v>0</v>
      </c>
    </row>
    <row r="1474" spans="1:7" ht="15">
      <c r="A1474" s="114" t="s">
        <v>2395</v>
      </c>
      <c r="B1474" s="80">
        <v>2</v>
      </c>
      <c r="C1474" s="118">
        <v>0.0012739793203319753</v>
      </c>
      <c r="D1474" s="80" t="s">
        <v>1501</v>
      </c>
      <c r="E1474" s="80" t="b">
        <v>0</v>
      </c>
      <c r="F1474" s="80" t="b">
        <v>0</v>
      </c>
      <c r="G1474" s="80" t="b">
        <v>0</v>
      </c>
    </row>
    <row r="1475" spans="1:7" ht="15">
      <c r="A1475" s="114" t="s">
        <v>1978</v>
      </c>
      <c r="B1475" s="80">
        <v>2</v>
      </c>
      <c r="C1475" s="118">
        <v>0.0012739793203319753</v>
      </c>
      <c r="D1475" s="80" t="s">
        <v>1501</v>
      </c>
      <c r="E1475" s="80" t="b">
        <v>0</v>
      </c>
      <c r="F1475" s="80" t="b">
        <v>0</v>
      </c>
      <c r="G1475" s="80" t="b">
        <v>0</v>
      </c>
    </row>
    <row r="1476" spans="1:7" ht="15">
      <c r="A1476" s="114" t="s">
        <v>2396</v>
      </c>
      <c r="B1476" s="80">
        <v>2</v>
      </c>
      <c r="C1476" s="118">
        <v>0.0012739793203319753</v>
      </c>
      <c r="D1476" s="80" t="s">
        <v>1501</v>
      </c>
      <c r="E1476" s="80" t="b">
        <v>0</v>
      </c>
      <c r="F1476" s="80" t="b">
        <v>0</v>
      </c>
      <c r="G1476" s="80" t="b">
        <v>0</v>
      </c>
    </row>
    <row r="1477" spans="1:7" ht="15">
      <c r="A1477" s="114" t="s">
        <v>1924</v>
      </c>
      <c r="B1477" s="80">
        <v>2</v>
      </c>
      <c r="C1477" s="118">
        <v>0.0012739793203319753</v>
      </c>
      <c r="D1477" s="80" t="s">
        <v>1501</v>
      </c>
      <c r="E1477" s="80" t="b">
        <v>0</v>
      </c>
      <c r="F1477" s="80" t="b">
        <v>0</v>
      </c>
      <c r="G1477" s="80" t="b">
        <v>0</v>
      </c>
    </row>
    <row r="1478" spans="1:7" ht="15">
      <c r="A1478" s="114" t="s">
        <v>2397</v>
      </c>
      <c r="B1478" s="80">
        <v>2</v>
      </c>
      <c r="C1478" s="118">
        <v>0.0012739793203319753</v>
      </c>
      <c r="D1478" s="80" t="s">
        <v>1501</v>
      </c>
      <c r="E1478" s="80" t="b">
        <v>0</v>
      </c>
      <c r="F1478" s="80" t="b">
        <v>0</v>
      </c>
      <c r="G1478" s="80" t="b">
        <v>0</v>
      </c>
    </row>
    <row r="1479" spans="1:7" ht="15">
      <c r="A1479" s="114" t="s">
        <v>2398</v>
      </c>
      <c r="B1479" s="80">
        <v>2</v>
      </c>
      <c r="C1479" s="118">
        <v>0.0012739793203319753</v>
      </c>
      <c r="D1479" s="80" t="s">
        <v>1501</v>
      </c>
      <c r="E1479" s="80" t="b">
        <v>1</v>
      </c>
      <c r="F1479" s="80" t="b">
        <v>0</v>
      </c>
      <c r="G1479" s="80" t="b">
        <v>0</v>
      </c>
    </row>
    <row r="1480" spans="1:7" ht="15">
      <c r="A1480" s="114" t="s">
        <v>2019</v>
      </c>
      <c r="B1480" s="80">
        <v>2</v>
      </c>
      <c r="C1480" s="118">
        <v>0.0012739793203319753</v>
      </c>
      <c r="D1480" s="80" t="s">
        <v>1501</v>
      </c>
      <c r="E1480" s="80" t="b">
        <v>0</v>
      </c>
      <c r="F1480" s="80" t="b">
        <v>1</v>
      </c>
      <c r="G1480" s="80" t="b">
        <v>0</v>
      </c>
    </row>
    <row r="1481" spans="1:7" ht="15">
      <c r="A1481" s="114" t="s">
        <v>2399</v>
      </c>
      <c r="B1481" s="80">
        <v>2</v>
      </c>
      <c r="C1481" s="118">
        <v>0.0015033355075045323</v>
      </c>
      <c r="D1481" s="80" t="s">
        <v>1501</v>
      </c>
      <c r="E1481" s="80" t="b">
        <v>0</v>
      </c>
      <c r="F1481" s="80" t="b">
        <v>0</v>
      </c>
      <c r="G1481" s="80" t="b">
        <v>0</v>
      </c>
    </row>
    <row r="1482" spans="1:7" ht="15">
      <c r="A1482" s="114" t="s">
        <v>2400</v>
      </c>
      <c r="B1482" s="80">
        <v>2</v>
      </c>
      <c r="C1482" s="118">
        <v>0.0012739793203319753</v>
      </c>
      <c r="D1482" s="80" t="s">
        <v>1501</v>
      </c>
      <c r="E1482" s="80" t="b">
        <v>0</v>
      </c>
      <c r="F1482" s="80" t="b">
        <v>0</v>
      </c>
      <c r="G1482" s="80" t="b">
        <v>0</v>
      </c>
    </row>
    <row r="1483" spans="1:7" ht="15">
      <c r="A1483" s="114" t="s">
        <v>2401</v>
      </c>
      <c r="B1483" s="80">
        <v>2</v>
      </c>
      <c r="C1483" s="118">
        <v>0.0012739793203319753</v>
      </c>
      <c r="D1483" s="80" t="s">
        <v>1501</v>
      </c>
      <c r="E1483" s="80" t="b">
        <v>0</v>
      </c>
      <c r="F1483" s="80" t="b">
        <v>0</v>
      </c>
      <c r="G1483" s="80" t="b">
        <v>0</v>
      </c>
    </row>
    <row r="1484" spans="1:7" ht="15">
      <c r="A1484" s="114" t="s">
        <v>2402</v>
      </c>
      <c r="B1484" s="80">
        <v>2</v>
      </c>
      <c r="C1484" s="118">
        <v>0.0015033355075045323</v>
      </c>
      <c r="D1484" s="80" t="s">
        <v>1501</v>
      </c>
      <c r="E1484" s="80" t="b">
        <v>0</v>
      </c>
      <c r="F1484" s="80" t="b">
        <v>0</v>
      </c>
      <c r="G1484" s="80" t="b">
        <v>0</v>
      </c>
    </row>
    <row r="1485" spans="1:7" ht="15">
      <c r="A1485" s="114" t="s">
        <v>1659</v>
      </c>
      <c r="B1485" s="80">
        <v>2</v>
      </c>
      <c r="C1485" s="118">
        <v>0.0012739793203319753</v>
      </c>
      <c r="D1485" s="80" t="s">
        <v>1501</v>
      </c>
      <c r="E1485" s="80" t="b">
        <v>0</v>
      </c>
      <c r="F1485" s="80" t="b">
        <v>0</v>
      </c>
      <c r="G1485" s="80" t="b">
        <v>0</v>
      </c>
    </row>
    <row r="1486" spans="1:7" ht="15">
      <c r="A1486" s="114" t="s">
        <v>1579</v>
      </c>
      <c r="B1486" s="80">
        <v>2</v>
      </c>
      <c r="C1486" s="118">
        <v>0.0012739793203319753</v>
      </c>
      <c r="D1486" s="80" t="s">
        <v>1501</v>
      </c>
      <c r="E1486" s="80" t="b">
        <v>0</v>
      </c>
      <c r="F1486" s="80" t="b">
        <v>0</v>
      </c>
      <c r="G1486" s="80" t="b">
        <v>0</v>
      </c>
    </row>
    <row r="1487" spans="1:7" ht="15">
      <c r="A1487" s="114" t="s">
        <v>1839</v>
      </c>
      <c r="B1487" s="80">
        <v>2</v>
      </c>
      <c r="C1487" s="118">
        <v>0.0012739793203319753</v>
      </c>
      <c r="D1487" s="80" t="s">
        <v>1501</v>
      </c>
      <c r="E1487" s="80" t="b">
        <v>0</v>
      </c>
      <c r="F1487" s="80" t="b">
        <v>1</v>
      </c>
      <c r="G1487" s="80" t="b">
        <v>0</v>
      </c>
    </row>
    <row r="1488" spans="1:7" ht="15">
      <c r="A1488" s="114" t="s">
        <v>1722</v>
      </c>
      <c r="B1488" s="80">
        <v>2</v>
      </c>
      <c r="C1488" s="118">
        <v>0.0015033355075045323</v>
      </c>
      <c r="D1488" s="80" t="s">
        <v>1501</v>
      </c>
      <c r="E1488" s="80" t="b">
        <v>0</v>
      </c>
      <c r="F1488" s="80" t="b">
        <v>0</v>
      </c>
      <c r="G1488" s="80" t="b">
        <v>0</v>
      </c>
    </row>
    <row r="1489" spans="1:7" ht="15">
      <c r="A1489" s="114" t="s">
        <v>1979</v>
      </c>
      <c r="B1489" s="80">
        <v>2</v>
      </c>
      <c r="C1489" s="118">
        <v>0.0012739793203319753</v>
      </c>
      <c r="D1489" s="80" t="s">
        <v>1501</v>
      </c>
      <c r="E1489" s="80" t="b">
        <v>0</v>
      </c>
      <c r="F1489" s="80" t="b">
        <v>0</v>
      </c>
      <c r="G1489" s="80" t="b">
        <v>0</v>
      </c>
    </row>
    <row r="1490" spans="1:7" ht="15">
      <c r="A1490" s="114" t="s">
        <v>1851</v>
      </c>
      <c r="B1490" s="80">
        <v>2</v>
      </c>
      <c r="C1490" s="118">
        <v>0.0012739793203319753</v>
      </c>
      <c r="D1490" s="80" t="s">
        <v>1501</v>
      </c>
      <c r="E1490" s="80" t="b">
        <v>0</v>
      </c>
      <c r="F1490" s="80" t="b">
        <v>0</v>
      </c>
      <c r="G1490" s="80" t="b">
        <v>0</v>
      </c>
    </row>
    <row r="1491" spans="1:7" ht="15">
      <c r="A1491" s="114" t="s">
        <v>2403</v>
      </c>
      <c r="B1491" s="80">
        <v>2</v>
      </c>
      <c r="C1491" s="118">
        <v>0.0012739793203319753</v>
      </c>
      <c r="D1491" s="80" t="s">
        <v>1501</v>
      </c>
      <c r="E1491" s="80" t="b">
        <v>0</v>
      </c>
      <c r="F1491" s="80" t="b">
        <v>0</v>
      </c>
      <c r="G1491" s="80" t="b">
        <v>0</v>
      </c>
    </row>
    <row r="1492" spans="1:7" ht="15">
      <c r="A1492" s="114" t="s">
        <v>2006</v>
      </c>
      <c r="B1492" s="80">
        <v>2</v>
      </c>
      <c r="C1492" s="118">
        <v>0.0012739793203319753</v>
      </c>
      <c r="D1492" s="80" t="s">
        <v>1501</v>
      </c>
      <c r="E1492" s="80" t="b">
        <v>0</v>
      </c>
      <c r="F1492" s="80" t="b">
        <v>0</v>
      </c>
      <c r="G1492" s="80" t="b">
        <v>0</v>
      </c>
    </row>
    <row r="1493" spans="1:7" ht="15">
      <c r="A1493" s="114" t="s">
        <v>2404</v>
      </c>
      <c r="B1493" s="80">
        <v>2</v>
      </c>
      <c r="C1493" s="118">
        <v>0.0012739793203319753</v>
      </c>
      <c r="D1493" s="80" t="s">
        <v>1501</v>
      </c>
      <c r="E1493" s="80" t="b">
        <v>0</v>
      </c>
      <c r="F1493" s="80" t="b">
        <v>0</v>
      </c>
      <c r="G1493" s="80" t="b">
        <v>0</v>
      </c>
    </row>
    <row r="1494" spans="1:7" ht="15">
      <c r="A1494" s="114" t="s">
        <v>2405</v>
      </c>
      <c r="B1494" s="80">
        <v>2</v>
      </c>
      <c r="C1494" s="118">
        <v>0.0012739793203319753</v>
      </c>
      <c r="D1494" s="80" t="s">
        <v>1501</v>
      </c>
      <c r="E1494" s="80" t="b">
        <v>0</v>
      </c>
      <c r="F1494" s="80" t="b">
        <v>0</v>
      </c>
      <c r="G1494" s="80" t="b">
        <v>0</v>
      </c>
    </row>
    <row r="1495" spans="1:7" ht="15">
      <c r="A1495" s="114" t="s">
        <v>1996</v>
      </c>
      <c r="B1495" s="80">
        <v>2</v>
      </c>
      <c r="C1495" s="118">
        <v>0.0012739793203319753</v>
      </c>
      <c r="D1495" s="80" t="s">
        <v>1501</v>
      </c>
      <c r="E1495" s="80" t="b">
        <v>0</v>
      </c>
      <c r="F1495" s="80" t="b">
        <v>0</v>
      </c>
      <c r="G1495" s="80" t="b">
        <v>0</v>
      </c>
    </row>
    <row r="1496" spans="1:7" ht="15">
      <c r="A1496" s="114" t="s">
        <v>1844</v>
      </c>
      <c r="B1496" s="80">
        <v>2</v>
      </c>
      <c r="C1496" s="118">
        <v>0.0012739793203319753</v>
      </c>
      <c r="D1496" s="80" t="s">
        <v>1501</v>
      </c>
      <c r="E1496" s="80" t="b">
        <v>0</v>
      </c>
      <c r="F1496" s="80" t="b">
        <v>0</v>
      </c>
      <c r="G1496" s="80" t="b">
        <v>0</v>
      </c>
    </row>
    <row r="1497" spans="1:7" ht="15">
      <c r="A1497" s="114" t="s">
        <v>1908</v>
      </c>
      <c r="B1497" s="80">
        <v>2</v>
      </c>
      <c r="C1497" s="118">
        <v>0.0012739793203319753</v>
      </c>
      <c r="D1497" s="80" t="s">
        <v>1501</v>
      </c>
      <c r="E1497" s="80" t="b">
        <v>0</v>
      </c>
      <c r="F1497" s="80" t="b">
        <v>0</v>
      </c>
      <c r="G1497" s="80" t="b">
        <v>0</v>
      </c>
    </row>
    <row r="1498" spans="1:7" ht="15">
      <c r="A1498" s="114" t="s">
        <v>1984</v>
      </c>
      <c r="B1498" s="80">
        <v>2</v>
      </c>
      <c r="C1498" s="118">
        <v>0.0012739793203319753</v>
      </c>
      <c r="D1498" s="80" t="s">
        <v>1501</v>
      </c>
      <c r="E1498" s="80" t="b">
        <v>0</v>
      </c>
      <c r="F1498" s="80" t="b">
        <v>0</v>
      </c>
      <c r="G1498" s="80" t="b">
        <v>0</v>
      </c>
    </row>
    <row r="1499" spans="1:7" ht="15">
      <c r="A1499" s="114" t="s">
        <v>2406</v>
      </c>
      <c r="B1499" s="80">
        <v>2</v>
      </c>
      <c r="C1499" s="118">
        <v>0.0012739793203319753</v>
      </c>
      <c r="D1499" s="80" t="s">
        <v>1501</v>
      </c>
      <c r="E1499" s="80" t="b">
        <v>0</v>
      </c>
      <c r="F1499" s="80" t="b">
        <v>0</v>
      </c>
      <c r="G1499" s="80" t="b">
        <v>0</v>
      </c>
    </row>
    <row r="1500" spans="1:7" ht="15">
      <c r="A1500" s="114" t="s">
        <v>1975</v>
      </c>
      <c r="B1500" s="80">
        <v>2</v>
      </c>
      <c r="C1500" s="118">
        <v>0.0012739793203319753</v>
      </c>
      <c r="D1500" s="80" t="s">
        <v>1501</v>
      </c>
      <c r="E1500" s="80" t="b">
        <v>0</v>
      </c>
      <c r="F1500" s="80" t="b">
        <v>1</v>
      </c>
      <c r="G1500" s="80" t="b">
        <v>0</v>
      </c>
    </row>
    <row r="1501" spans="1:7" ht="15">
      <c r="A1501" s="114" t="s">
        <v>2407</v>
      </c>
      <c r="B1501" s="80">
        <v>2</v>
      </c>
      <c r="C1501" s="118">
        <v>0.0012739793203319753</v>
      </c>
      <c r="D1501" s="80" t="s">
        <v>1501</v>
      </c>
      <c r="E1501" s="80" t="b">
        <v>0</v>
      </c>
      <c r="F1501" s="80" t="b">
        <v>0</v>
      </c>
      <c r="G1501" s="80" t="b">
        <v>0</v>
      </c>
    </row>
    <row r="1502" spans="1:7" ht="15">
      <c r="A1502" s="114" t="s">
        <v>1830</v>
      </c>
      <c r="B1502" s="80">
        <v>2</v>
      </c>
      <c r="C1502" s="118">
        <v>0.0012739793203319753</v>
      </c>
      <c r="D1502" s="80" t="s">
        <v>1501</v>
      </c>
      <c r="E1502" s="80" t="b">
        <v>1</v>
      </c>
      <c r="F1502" s="80" t="b">
        <v>0</v>
      </c>
      <c r="G1502" s="80" t="b">
        <v>0</v>
      </c>
    </row>
    <row r="1503" spans="1:7" ht="15">
      <c r="A1503" s="114" t="s">
        <v>2016</v>
      </c>
      <c r="B1503" s="80">
        <v>2</v>
      </c>
      <c r="C1503" s="118">
        <v>0.0012739793203319753</v>
      </c>
      <c r="D1503" s="80" t="s">
        <v>1501</v>
      </c>
      <c r="E1503" s="80" t="b">
        <v>0</v>
      </c>
      <c r="F1503" s="80" t="b">
        <v>0</v>
      </c>
      <c r="G1503" s="80" t="b">
        <v>0</v>
      </c>
    </row>
    <row r="1504" spans="1:7" ht="15">
      <c r="A1504" s="114" t="s">
        <v>2409</v>
      </c>
      <c r="B1504" s="80">
        <v>2</v>
      </c>
      <c r="C1504" s="118">
        <v>0.0012739793203319753</v>
      </c>
      <c r="D1504" s="80" t="s">
        <v>1501</v>
      </c>
      <c r="E1504" s="80" t="b">
        <v>0</v>
      </c>
      <c r="F1504" s="80" t="b">
        <v>1</v>
      </c>
      <c r="G1504" s="80" t="b">
        <v>0</v>
      </c>
    </row>
    <row r="1505" spans="1:7" ht="15">
      <c r="A1505" s="114" t="s">
        <v>2410</v>
      </c>
      <c r="B1505" s="80">
        <v>2</v>
      </c>
      <c r="C1505" s="118">
        <v>0.0012739793203319753</v>
      </c>
      <c r="D1505" s="80" t="s">
        <v>1501</v>
      </c>
      <c r="E1505" s="80" t="b">
        <v>0</v>
      </c>
      <c r="F1505" s="80" t="b">
        <v>0</v>
      </c>
      <c r="G1505" s="80" t="b">
        <v>0</v>
      </c>
    </row>
    <row r="1506" spans="1:7" ht="15">
      <c r="A1506" s="114" t="s">
        <v>1863</v>
      </c>
      <c r="B1506" s="80">
        <v>2</v>
      </c>
      <c r="C1506" s="118">
        <v>0.0012739793203319753</v>
      </c>
      <c r="D1506" s="80" t="s">
        <v>1501</v>
      </c>
      <c r="E1506" s="80" t="b">
        <v>0</v>
      </c>
      <c r="F1506" s="80" t="b">
        <v>0</v>
      </c>
      <c r="G1506" s="80" t="b">
        <v>0</v>
      </c>
    </row>
    <row r="1507" spans="1:7" ht="15">
      <c r="A1507" s="114" t="s">
        <v>1999</v>
      </c>
      <c r="B1507" s="80">
        <v>2</v>
      </c>
      <c r="C1507" s="118">
        <v>0.0012739793203319753</v>
      </c>
      <c r="D1507" s="80" t="s">
        <v>1501</v>
      </c>
      <c r="E1507" s="80" t="b">
        <v>0</v>
      </c>
      <c r="F1507" s="80" t="b">
        <v>0</v>
      </c>
      <c r="G1507" s="80" t="b">
        <v>0</v>
      </c>
    </row>
    <row r="1508" spans="1:7" ht="15">
      <c r="A1508" s="114" t="s">
        <v>1985</v>
      </c>
      <c r="B1508" s="80">
        <v>2</v>
      </c>
      <c r="C1508" s="118">
        <v>0.0012739793203319753</v>
      </c>
      <c r="D1508" s="80" t="s">
        <v>1501</v>
      </c>
      <c r="E1508" s="80" t="b">
        <v>0</v>
      </c>
      <c r="F1508" s="80" t="b">
        <v>0</v>
      </c>
      <c r="G1508" s="80" t="b">
        <v>0</v>
      </c>
    </row>
    <row r="1509" spans="1:7" ht="15">
      <c r="A1509" s="114" t="s">
        <v>2411</v>
      </c>
      <c r="B1509" s="80">
        <v>2</v>
      </c>
      <c r="C1509" s="118">
        <v>0.0012739793203319753</v>
      </c>
      <c r="D1509" s="80" t="s">
        <v>1501</v>
      </c>
      <c r="E1509" s="80" t="b">
        <v>0</v>
      </c>
      <c r="F1509" s="80" t="b">
        <v>0</v>
      </c>
      <c r="G1509" s="80" t="b">
        <v>0</v>
      </c>
    </row>
    <row r="1510" spans="1:7" ht="15">
      <c r="A1510" s="114" t="s">
        <v>2412</v>
      </c>
      <c r="B1510" s="80">
        <v>2</v>
      </c>
      <c r="C1510" s="118">
        <v>0.0012739793203319753</v>
      </c>
      <c r="D1510" s="80" t="s">
        <v>1501</v>
      </c>
      <c r="E1510" s="80" t="b">
        <v>0</v>
      </c>
      <c r="F1510" s="80" t="b">
        <v>0</v>
      </c>
      <c r="G1510" s="80" t="b">
        <v>0</v>
      </c>
    </row>
    <row r="1511" spans="1:7" ht="15">
      <c r="A1511" s="114" t="s">
        <v>1783</v>
      </c>
      <c r="B1511" s="80">
        <v>2</v>
      </c>
      <c r="C1511" s="118">
        <v>0.0012739793203319753</v>
      </c>
      <c r="D1511" s="80" t="s">
        <v>1501</v>
      </c>
      <c r="E1511" s="80" t="b">
        <v>1</v>
      </c>
      <c r="F1511" s="80" t="b">
        <v>0</v>
      </c>
      <c r="G1511" s="80" t="b">
        <v>0</v>
      </c>
    </row>
    <row r="1512" spans="1:7" ht="15">
      <c r="A1512" s="114" t="s">
        <v>2054</v>
      </c>
      <c r="B1512" s="80">
        <v>2</v>
      </c>
      <c r="C1512" s="118">
        <v>0.0012739793203319753</v>
      </c>
      <c r="D1512" s="80" t="s">
        <v>1501</v>
      </c>
      <c r="E1512" s="80" t="b">
        <v>0</v>
      </c>
      <c r="F1512" s="80" t="b">
        <v>0</v>
      </c>
      <c r="G1512" s="80" t="b">
        <v>0</v>
      </c>
    </row>
    <row r="1513" spans="1:7" ht="15">
      <c r="A1513" s="114" t="s">
        <v>2413</v>
      </c>
      <c r="B1513" s="80">
        <v>2</v>
      </c>
      <c r="C1513" s="118">
        <v>0.0012739793203319753</v>
      </c>
      <c r="D1513" s="80" t="s">
        <v>1501</v>
      </c>
      <c r="E1513" s="80" t="b">
        <v>0</v>
      </c>
      <c r="F1513" s="80" t="b">
        <v>0</v>
      </c>
      <c r="G1513" s="80" t="b">
        <v>0</v>
      </c>
    </row>
    <row r="1514" spans="1:7" ht="15">
      <c r="A1514" s="114" t="s">
        <v>2414</v>
      </c>
      <c r="B1514" s="80">
        <v>2</v>
      </c>
      <c r="C1514" s="118">
        <v>0.0012739793203319753</v>
      </c>
      <c r="D1514" s="80" t="s">
        <v>1501</v>
      </c>
      <c r="E1514" s="80" t="b">
        <v>0</v>
      </c>
      <c r="F1514" s="80" t="b">
        <v>0</v>
      </c>
      <c r="G1514" s="80" t="b">
        <v>0</v>
      </c>
    </row>
    <row r="1515" spans="1:7" ht="15">
      <c r="A1515" s="114" t="s">
        <v>2020</v>
      </c>
      <c r="B1515" s="80">
        <v>2</v>
      </c>
      <c r="C1515" s="118">
        <v>0.0012739793203319753</v>
      </c>
      <c r="D1515" s="80" t="s">
        <v>1501</v>
      </c>
      <c r="E1515" s="80" t="b">
        <v>0</v>
      </c>
      <c r="F1515" s="80" t="b">
        <v>0</v>
      </c>
      <c r="G1515" s="80" t="b">
        <v>0</v>
      </c>
    </row>
    <row r="1516" spans="1:7" ht="15">
      <c r="A1516" s="114" t="s">
        <v>2415</v>
      </c>
      <c r="B1516" s="80">
        <v>2</v>
      </c>
      <c r="C1516" s="118">
        <v>0.0012739793203319753</v>
      </c>
      <c r="D1516" s="80" t="s">
        <v>1501</v>
      </c>
      <c r="E1516" s="80" t="b">
        <v>0</v>
      </c>
      <c r="F1516" s="80" t="b">
        <v>0</v>
      </c>
      <c r="G1516" s="80" t="b">
        <v>0</v>
      </c>
    </row>
    <row r="1517" spans="1:7" ht="15">
      <c r="A1517" s="114" t="s">
        <v>2416</v>
      </c>
      <c r="B1517" s="80">
        <v>2</v>
      </c>
      <c r="C1517" s="118">
        <v>0.0012739793203319753</v>
      </c>
      <c r="D1517" s="80" t="s">
        <v>1501</v>
      </c>
      <c r="E1517" s="80" t="b">
        <v>0</v>
      </c>
      <c r="F1517" s="80" t="b">
        <v>0</v>
      </c>
      <c r="G1517" s="80" t="b">
        <v>0</v>
      </c>
    </row>
    <row r="1518" spans="1:7" ht="15">
      <c r="A1518" s="114" t="s">
        <v>2417</v>
      </c>
      <c r="B1518" s="80">
        <v>2</v>
      </c>
      <c r="C1518" s="118">
        <v>0.0015033355075045323</v>
      </c>
      <c r="D1518" s="80" t="s">
        <v>1501</v>
      </c>
      <c r="E1518" s="80" t="b">
        <v>0</v>
      </c>
      <c r="F1518" s="80" t="b">
        <v>0</v>
      </c>
      <c r="G1518" s="80" t="b">
        <v>0</v>
      </c>
    </row>
    <row r="1519" spans="1:7" ht="15">
      <c r="A1519" s="114" t="s">
        <v>2418</v>
      </c>
      <c r="B1519" s="80">
        <v>2</v>
      </c>
      <c r="C1519" s="118">
        <v>0.0012739793203319753</v>
      </c>
      <c r="D1519" s="80" t="s">
        <v>1501</v>
      </c>
      <c r="E1519" s="80" t="b">
        <v>0</v>
      </c>
      <c r="F1519" s="80" t="b">
        <v>0</v>
      </c>
      <c r="G1519" s="80" t="b">
        <v>0</v>
      </c>
    </row>
    <row r="1520" spans="1:7" ht="15">
      <c r="A1520" s="114" t="s">
        <v>2419</v>
      </c>
      <c r="B1520" s="80">
        <v>2</v>
      </c>
      <c r="C1520" s="118">
        <v>0.0012739793203319753</v>
      </c>
      <c r="D1520" s="80" t="s">
        <v>1501</v>
      </c>
      <c r="E1520" s="80" t="b">
        <v>0</v>
      </c>
      <c r="F1520" s="80" t="b">
        <v>0</v>
      </c>
      <c r="G1520" s="80" t="b">
        <v>0</v>
      </c>
    </row>
    <row r="1521" spans="1:7" ht="15">
      <c r="A1521" s="114" t="s">
        <v>1946</v>
      </c>
      <c r="B1521" s="80">
        <v>2</v>
      </c>
      <c r="C1521" s="118">
        <v>0.0015033355075045323</v>
      </c>
      <c r="D1521" s="80" t="s">
        <v>1501</v>
      </c>
      <c r="E1521" s="80" t="b">
        <v>1</v>
      </c>
      <c r="F1521" s="80" t="b">
        <v>0</v>
      </c>
      <c r="G1521" s="80" t="b">
        <v>0</v>
      </c>
    </row>
    <row r="1522" spans="1:7" ht="15">
      <c r="A1522" s="114" t="s">
        <v>2420</v>
      </c>
      <c r="B1522" s="80">
        <v>2</v>
      </c>
      <c r="C1522" s="118">
        <v>0.0012739793203319753</v>
      </c>
      <c r="D1522" s="80" t="s">
        <v>1501</v>
      </c>
      <c r="E1522" s="80" t="b">
        <v>0</v>
      </c>
      <c r="F1522" s="80" t="b">
        <v>0</v>
      </c>
      <c r="G1522" s="80" t="b">
        <v>0</v>
      </c>
    </row>
    <row r="1523" spans="1:7" ht="15">
      <c r="A1523" s="114" t="s">
        <v>2421</v>
      </c>
      <c r="B1523" s="80">
        <v>2</v>
      </c>
      <c r="C1523" s="118">
        <v>0.0012739793203319753</v>
      </c>
      <c r="D1523" s="80" t="s">
        <v>1501</v>
      </c>
      <c r="E1523" s="80" t="b">
        <v>1</v>
      </c>
      <c r="F1523" s="80" t="b">
        <v>0</v>
      </c>
      <c r="G1523" s="80" t="b">
        <v>0</v>
      </c>
    </row>
    <row r="1524" spans="1:7" ht="15">
      <c r="A1524" s="114" t="s">
        <v>1668</v>
      </c>
      <c r="B1524" s="80">
        <v>2</v>
      </c>
      <c r="C1524" s="118">
        <v>0.0012739793203319753</v>
      </c>
      <c r="D1524" s="80" t="s">
        <v>1501</v>
      </c>
      <c r="E1524" s="80" t="b">
        <v>0</v>
      </c>
      <c r="F1524" s="80" t="b">
        <v>0</v>
      </c>
      <c r="G1524" s="80" t="b">
        <v>0</v>
      </c>
    </row>
    <row r="1525" spans="1:7" ht="15">
      <c r="A1525" s="114" t="s">
        <v>2422</v>
      </c>
      <c r="B1525" s="80">
        <v>2</v>
      </c>
      <c r="C1525" s="118">
        <v>0.0012739793203319753</v>
      </c>
      <c r="D1525" s="80" t="s">
        <v>1501</v>
      </c>
      <c r="E1525" s="80" t="b">
        <v>0</v>
      </c>
      <c r="F1525" s="80" t="b">
        <v>0</v>
      </c>
      <c r="G1525" s="80" t="b">
        <v>0</v>
      </c>
    </row>
    <row r="1526" spans="1:7" ht="15">
      <c r="A1526" s="114" t="s">
        <v>2423</v>
      </c>
      <c r="B1526" s="80">
        <v>2</v>
      </c>
      <c r="C1526" s="118">
        <v>0.0012739793203319753</v>
      </c>
      <c r="D1526" s="80" t="s">
        <v>1501</v>
      </c>
      <c r="E1526" s="80" t="b">
        <v>0</v>
      </c>
      <c r="F1526" s="80" t="b">
        <v>0</v>
      </c>
      <c r="G1526" s="80" t="b">
        <v>0</v>
      </c>
    </row>
    <row r="1527" spans="1:7" ht="15">
      <c r="A1527" s="114" t="s">
        <v>1765</v>
      </c>
      <c r="B1527" s="80">
        <v>2</v>
      </c>
      <c r="C1527" s="118">
        <v>0.0012739793203319753</v>
      </c>
      <c r="D1527" s="80" t="s">
        <v>1501</v>
      </c>
      <c r="E1527" s="80" t="b">
        <v>0</v>
      </c>
      <c r="F1527" s="80" t="b">
        <v>0</v>
      </c>
      <c r="G1527" s="80" t="b">
        <v>0</v>
      </c>
    </row>
    <row r="1528" spans="1:7" ht="15">
      <c r="A1528" s="114" t="s">
        <v>2424</v>
      </c>
      <c r="B1528" s="80">
        <v>2</v>
      </c>
      <c r="C1528" s="118">
        <v>0.0012739793203319753</v>
      </c>
      <c r="D1528" s="80" t="s">
        <v>1501</v>
      </c>
      <c r="E1528" s="80" t="b">
        <v>0</v>
      </c>
      <c r="F1528" s="80" t="b">
        <v>1</v>
      </c>
      <c r="G1528" s="80" t="b">
        <v>0</v>
      </c>
    </row>
    <row r="1529" spans="1:7" ht="15">
      <c r="A1529" s="114" t="s">
        <v>2005</v>
      </c>
      <c r="B1529" s="80">
        <v>2</v>
      </c>
      <c r="C1529" s="118">
        <v>0.0012739793203319753</v>
      </c>
      <c r="D1529" s="80" t="s">
        <v>1501</v>
      </c>
      <c r="E1529" s="80" t="b">
        <v>0</v>
      </c>
      <c r="F1529" s="80" t="b">
        <v>1</v>
      </c>
      <c r="G1529" s="80" t="b">
        <v>0</v>
      </c>
    </row>
    <row r="1530" spans="1:7" ht="15">
      <c r="A1530" s="114" t="s">
        <v>2425</v>
      </c>
      <c r="B1530" s="80">
        <v>2</v>
      </c>
      <c r="C1530" s="118">
        <v>0.0012739793203319753</v>
      </c>
      <c r="D1530" s="80" t="s">
        <v>1501</v>
      </c>
      <c r="E1530" s="80" t="b">
        <v>0</v>
      </c>
      <c r="F1530" s="80" t="b">
        <v>0</v>
      </c>
      <c r="G1530" s="80" t="b">
        <v>0</v>
      </c>
    </row>
    <row r="1531" spans="1:7" ht="15">
      <c r="A1531" s="114" t="s">
        <v>1854</v>
      </c>
      <c r="B1531" s="80">
        <v>2</v>
      </c>
      <c r="C1531" s="118">
        <v>0.0012739793203319753</v>
      </c>
      <c r="D1531" s="80" t="s">
        <v>1501</v>
      </c>
      <c r="E1531" s="80" t="b">
        <v>0</v>
      </c>
      <c r="F1531" s="80" t="b">
        <v>0</v>
      </c>
      <c r="G1531" s="80" t="b">
        <v>0</v>
      </c>
    </row>
    <row r="1532" spans="1:7" ht="15">
      <c r="A1532" s="114" t="s">
        <v>2426</v>
      </c>
      <c r="B1532" s="80">
        <v>2</v>
      </c>
      <c r="C1532" s="118">
        <v>0.0012739793203319753</v>
      </c>
      <c r="D1532" s="80" t="s">
        <v>1501</v>
      </c>
      <c r="E1532" s="80" t="b">
        <v>0</v>
      </c>
      <c r="F1532" s="80" t="b">
        <v>0</v>
      </c>
      <c r="G1532" s="80" t="b">
        <v>0</v>
      </c>
    </row>
    <row r="1533" spans="1:7" ht="15">
      <c r="A1533" s="114" t="s">
        <v>1710</v>
      </c>
      <c r="B1533" s="80">
        <v>2</v>
      </c>
      <c r="C1533" s="118">
        <v>0.0015033355075045323</v>
      </c>
      <c r="D1533" s="80" t="s">
        <v>1501</v>
      </c>
      <c r="E1533" s="80" t="b">
        <v>0</v>
      </c>
      <c r="F1533" s="80" t="b">
        <v>0</v>
      </c>
      <c r="G1533" s="80" t="b">
        <v>0</v>
      </c>
    </row>
    <row r="1534" spans="1:7" ht="15">
      <c r="A1534" s="114" t="s">
        <v>1680</v>
      </c>
      <c r="B1534" s="80">
        <v>2</v>
      </c>
      <c r="C1534" s="118">
        <v>0.0012739793203319753</v>
      </c>
      <c r="D1534" s="80" t="s">
        <v>1501</v>
      </c>
      <c r="E1534" s="80" t="b">
        <v>0</v>
      </c>
      <c r="F1534" s="80" t="b">
        <v>0</v>
      </c>
      <c r="G1534" s="80" t="b">
        <v>0</v>
      </c>
    </row>
    <row r="1535" spans="1:7" ht="15">
      <c r="A1535" s="114" t="s">
        <v>2000</v>
      </c>
      <c r="B1535" s="80">
        <v>2</v>
      </c>
      <c r="C1535" s="118">
        <v>0.0012739793203319753</v>
      </c>
      <c r="D1535" s="80" t="s">
        <v>1501</v>
      </c>
      <c r="E1535" s="80" t="b">
        <v>0</v>
      </c>
      <c r="F1535" s="80" t="b">
        <v>0</v>
      </c>
      <c r="G1535" s="80" t="b">
        <v>0</v>
      </c>
    </row>
    <row r="1536" spans="1:7" ht="15">
      <c r="A1536" s="114" t="s">
        <v>1981</v>
      </c>
      <c r="B1536" s="80">
        <v>2</v>
      </c>
      <c r="C1536" s="118">
        <v>0.0012739793203319753</v>
      </c>
      <c r="D1536" s="80" t="s">
        <v>1501</v>
      </c>
      <c r="E1536" s="80" t="b">
        <v>1</v>
      </c>
      <c r="F1536" s="80" t="b">
        <v>0</v>
      </c>
      <c r="G1536" s="80" t="b">
        <v>0</v>
      </c>
    </row>
    <row r="1537" spans="1:7" ht="15">
      <c r="A1537" s="114" t="s">
        <v>2427</v>
      </c>
      <c r="B1537" s="80">
        <v>2</v>
      </c>
      <c r="C1537" s="118">
        <v>0.0015033355075045323</v>
      </c>
      <c r="D1537" s="80" t="s">
        <v>1501</v>
      </c>
      <c r="E1537" s="80" t="b">
        <v>0</v>
      </c>
      <c r="F1537" s="80" t="b">
        <v>0</v>
      </c>
      <c r="G1537" s="80" t="b">
        <v>0</v>
      </c>
    </row>
    <row r="1538" spans="1:7" ht="15">
      <c r="A1538" s="114" t="s">
        <v>2428</v>
      </c>
      <c r="B1538" s="80">
        <v>2</v>
      </c>
      <c r="C1538" s="118">
        <v>0.0015033355075045323</v>
      </c>
      <c r="D1538" s="80" t="s">
        <v>1501</v>
      </c>
      <c r="E1538" s="80" t="b">
        <v>0</v>
      </c>
      <c r="F1538" s="80" t="b">
        <v>0</v>
      </c>
      <c r="G1538" s="80" t="b">
        <v>0</v>
      </c>
    </row>
    <row r="1539" spans="1:7" ht="15">
      <c r="A1539" s="114" t="s">
        <v>1849</v>
      </c>
      <c r="B1539" s="80">
        <v>2</v>
      </c>
      <c r="C1539" s="118">
        <v>0.0015033355075045323</v>
      </c>
      <c r="D1539" s="80" t="s">
        <v>1501</v>
      </c>
      <c r="E1539" s="80" t="b">
        <v>0</v>
      </c>
      <c r="F1539" s="80" t="b">
        <v>0</v>
      </c>
      <c r="G1539" s="80" t="b">
        <v>0</v>
      </c>
    </row>
    <row r="1540" spans="1:7" ht="15">
      <c r="A1540" s="114" t="s">
        <v>1859</v>
      </c>
      <c r="B1540" s="80">
        <v>2</v>
      </c>
      <c r="C1540" s="118">
        <v>0.0012739793203319753</v>
      </c>
      <c r="D1540" s="80" t="s">
        <v>1501</v>
      </c>
      <c r="E1540" s="80" t="b">
        <v>0</v>
      </c>
      <c r="F1540" s="80" t="b">
        <v>0</v>
      </c>
      <c r="G1540" s="80" t="b">
        <v>0</v>
      </c>
    </row>
    <row r="1541" spans="1:7" ht="15">
      <c r="A1541" s="114" t="s">
        <v>2429</v>
      </c>
      <c r="B1541" s="80">
        <v>2</v>
      </c>
      <c r="C1541" s="118">
        <v>0.0012739793203319753</v>
      </c>
      <c r="D1541" s="80" t="s">
        <v>1501</v>
      </c>
      <c r="E1541" s="80" t="b">
        <v>0</v>
      </c>
      <c r="F1541" s="80" t="b">
        <v>0</v>
      </c>
      <c r="G1541" s="80" t="b">
        <v>0</v>
      </c>
    </row>
    <row r="1542" spans="1:7" ht="15">
      <c r="A1542" s="114" t="s">
        <v>2430</v>
      </c>
      <c r="B1542" s="80">
        <v>2</v>
      </c>
      <c r="C1542" s="118">
        <v>0.0012739793203319753</v>
      </c>
      <c r="D1542" s="80" t="s">
        <v>1501</v>
      </c>
      <c r="E1542" s="80" t="b">
        <v>0</v>
      </c>
      <c r="F1542" s="80" t="b">
        <v>0</v>
      </c>
      <c r="G1542" s="80" t="b">
        <v>0</v>
      </c>
    </row>
    <row r="1543" spans="1:7" ht="15">
      <c r="A1543" s="114" t="s">
        <v>1822</v>
      </c>
      <c r="B1543" s="80">
        <v>2</v>
      </c>
      <c r="C1543" s="118">
        <v>0.0015033355075045323</v>
      </c>
      <c r="D1543" s="80" t="s">
        <v>1501</v>
      </c>
      <c r="E1543" s="80" t="b">
        <v>0</v>
      </c>
      <c r="F1543" s="80" t="b">
        <v>0</v>
      </c>
      <c r="G1543" s="80" t="b">
        <v>0</v>
      </c>
    </row>
    <row r="1544" spans="1:7" ht="15">
      <c r="A1544" s="114" t="s">
        <v>2431</v>
      </c>
      <c r="B1544" s="80">
        <v>2</v>
      </c>
      <c r="C1544" s="118">
        <v>0.0015033355075045323</v>
      </c>
      <c r="D1544" s="80" t="s">
        <v>1501</v>
      </c>
      <c r="E1544" s="80" t="b">
        <v>0</v>
      </c>
      <c r="F1544" s="80" t="b">
        <v>0</v>
      </c>
      <c r="G1544" s="80" t="b">
        <v>0</v>
      </c>
    </row>
    <row r="1545" spans="1:7" ht="15">
      <c r="A1545" s="114" t="s">
        <v>2432</v>
      </c>
      <c r="B1545" s="80">
        <v>2</v>
      </c>
      <c r="C1545" s="118">
        <v>0.0015033355075045323</v>
      </c>
      <c r="D1545" s="80" t="s">
        <v>1501</v>
      </c>
      <c r="E1545" s="80" t="b">
        <v>0</v>
      </c>
      <c r="F1545" s="80" t="b">
        <v>1</v>
      </c>
      <c r="G1545" s="80" t="b">
        <v>0</v>
      </c>
    </row>
    <row r="1546" spans="1:7" ht="15">
      <c r="A1546" s="114" t="s">
        <v>2433</v>
      </c>
      <c r="B1546" s="80">
        <v>2</v>
      </c>
      <c r="C1546" s="118">
        <v>0.0012739793203319753</v>
      </c>
      <c r="D1546" s="80" t="s">
        <v>1501</v>
      </c>
      <c r="E1546" s="80" t="b">
        <v>0</v>
      </c>
      <c r="F1546" s="80" t="b">
        <v>0</v>
      </c>
      <c r="G1546" s="80" t="b">
        <v>0</v>
      </c>
    </row>
    <row r="1547" spans="1:7" ht="15">
      <c r="A1547" s="114" t="s">
        <v>1625</v>
      </c>
      <c r="B1547" s="80">
        <v>2</v>
      </c>
      <c r="C1547" s="118">
        <v>0.0012739793203319753</v>
      </c>
      <c r="D1547" s="80" t="s">
        <v>1501</v>
      </c>
      <c r="E1547" s="80" t="b">
        <v>0</v>
      </c>
      <c r="F1547" s="80" t="b">
        <v>0</v>
      </c>
      <c r="G1547" s="80" t="b">
        <v>0</v>
      </c>
    </row>
    <row r="1548" spans="1:7" ht="15">
      <c r="A1548" s="114" t="s">
        <v>1812</v>
      </c>
      <c r="B1548" s="80">
        <v>2</v>
      </c>
      <c r="C1548" s="118">
        <v>0.0012739793203319753</v>
      </c>
      <c r="D1548" s="80" t="s">
        <v>1501</v>
      </c>
      <c r="E1548" s="80" t="b">
        <v>0</v>
      </c>
      <c r="F1548" s="80" t="b">
        <v>0</v>
      </c>
      <c r="G1548" s="80" t="b">
        <v>0</v>
      </c>
    </row>
    <row r="1549" spans="1:7" ht="15">
      <c r="A1549" s="114" t="s">
        <v>2436</v>
      </c>
      <c r="B1549" s="80">
        <v>2</v>
      </c>
      <c r="C1549" s="118">
        <v>0.0015033355075045323</v>
      </c>
      <c r="D1549" s="80" t="s">
        <v>1501</v>
      </c>
      <c r="E1549" s="80" t="b">
        <v>0</v>
      </c>
      <c r="F1549" s="80" t="b">
        <v>0</v>
      </c>
      <c r="G1549" s="80" t="b">
        <v>0</v>
      </c>
    </row>
    <row r="1550" spans="1:7" ht="15">
      <c r="A1550" s="114" t="s">
        <v>2437</v>
      </c>
      <c r="B1550" s="80">
        <v>2</v>
      </c>
      <c r="C1550" s="118">
        <v>0.0012739793203319753</v>
      </c>
      <c r="D1550" s="80" t="s">
        <v>1501</v>
      </c>
      <c r="E1550" s="80" t="b">
        <v>0</v>
      </c>
      <c r="F1550" s="80" t="b">
        <v>0</v>
      </c>
      <c r="G1550" s="80" t="b">
        <v>0</v>
      </c>
    </row>
    <row r="1551" spans="1:7" ht="15">
      <c r="A1551" s="114" t="s">
        <v>2438</v>
      </c>
      <c r="B1551" s="80">
        <v>2</v>
      </c>
      <c r="C1551" s="118">
        <v>0.0012739793203319753</v>
      </c>
      <c r="D1551" s="80" t="s">
        <v>1501</v>
      </c>
      <c r="E1551" s="80" t="b">
        <v>0</v>
      </c>
      <c r="F1551" s="80" t="b">
        <v>0</v>
      </c>
      <c r="G1551" s="80" t="b">
        <v>0</v>
      </c>
    </row>
    <row r="1552" spans="1:7" ht="15">
      <c r="A1552" s="114" t="s">
        <v>2439</v>
      </c>
      <c r="B1552" s="80">
        <v>2</v>
      </c>
      <c r="C1552" s="118">
        <v>0.0012739793203319753</v>
      </c>
      <c r="D1552" s="80" t="s">
        <v>1501</v>
      </c>
      <c r="E1552" s="80" t="b">
        <v>0</v>
      </c>
      <c r="F1552" s="80" t="b">
        <v>0</v>
      </c>
      <c r="G1552" s="80" t="b">
        <v>0</v>
      </c>
    </row>
    <row r="1553" spans="1:7" ht="15">
      <c r="A1553" s="114" t="s">
        <v>1955</v>
      </c>
      <c r="B1553" s="80">
        <v>2</v>
      </c>
      <c r="C1553" s="118">
        <v>0.0012739793203319753</v>
      </c>
      <c r="D1553" s="80" t="s">
        <v>1501</v>
      </c>
      <c r="E1553" s="80" t="b">
        <v>0</v>
      </c>
      <c r="F1553" s="80" t="b">
        <v>0</v>
      </c>
      <c r="G1553" s="80" t="b">
        <v>0</v>
      </c>
    </row>
    <row r="1554" spans="1:7" ht="15">
      <c r="A1554" s="114" t="s">
        <v>2440</v>
      </c>
      <c r="B1554" s="80">
        <v>2</v>
      </c>
      <c r="C1554" s="118">
        <v>0.0015033355075045323</v>
      </c>
      <c r="D1554" s="80" t="s">
        <v>1501</v>
      </c>
      <c r="E1554" s="80" t="b">
        <v>1</v>
      </c>
      <c r="F1554" s="80" t="b">
        <v>0</v>
      </c>
      <c r="G1554" s="80" t="b">
        <v>0</v>
      </c>
    </row>
    <row r="1555" spans="1:7" ht="15">
      <c r="A1555" s="114" t="s">
        <v>2441</v>
      </c>
      <c r="B1555" s="80">
        <v>2</v>
      </c>
      <c r="C1555" s="118">
        <v>0.0015033355075045323</v>
      </c>
      <c r="D1555" s="80" t="s">
        <v>1501</v>
      </c>
      <c r="E1555" s="80" t="b">
        <v>0</v>
      </c>
      <c r="F1555" s="80" t="b">
        <v>0</v>
      </c>
      <c r="G1555" s="80" t="b">
        <v>0</v>
      </c>
    </row>
    <row r="1556" spans="1:7" ht="15">
      <c r="A1556" s="114" t="s">
        <v>2442</v>
      </c>
      <c r="B1556" s="80">
        <v>2</v>
      </c>
      <c r="C1556" s="118">
        <v>0.0015033355075045323</v>
      </c>
      <c r="D1556" s="80" t="s">
        <v>1501</v>
      </c>
      <c r="E1556" s="80" t="b">
        <v>0</v>
      </c>
      <c r="F1556" s="80" t="b">
        <v>0</v>
      </c>
      <c r="G1556" s="80" t="b">
        <v>0</v>
      </c>
    </row>
    <row r="1557" spans="1:7" ht="15">
      <c r="A1557" s="114" t="s">
        <v>2443</v>
      </c>
      <c r="B1557" s="80">
        <v>2</v>
      </c>
      <c r="C1557" s="118">
        <v>0.0015033355075045323</v>
      </c>
      <c r="D1557" s="80" t="s">
        <v>1501</v>
      </c>
      <c r="E1557" s="80" t="b">
        <v>0</v>
      </c>
      <c r="F1557" s="80" t="b">
        <v>0</v>
      </c>
      <c r="G1557" s="80" t="b">
        <v>0</v>
      </c>
    </row>
    <row r="1558" spans="1:7" ht="15">
      <c r="A1558" s="114" t="s">
        <v>2444</v>
      </c>
      <c r="B1558" s="80">
        <v>2</v>
      </c>
      <c r="C1558" s="118">
        <v>0.0012739793203319753</v>
      </c>
      <c r="D1558" s="80" t="s">
        <v>1501</v>
      </c>
      <c r="E1558" s="80" t="b">
        <v>0</v>
      </c>
      <c r="F1558" s="80" t="b">
        <v>0</v>
      </c>
      <c r="G1558" s="80" t="b">
        <v>0</v>
      </c>
    </row>
    <row r="1559" spans="1:7" ht="15">
      <c r="A1559" s="114" t="s">
        <v>1867</v>
      </c>
      <c r="B1559" s="80">
        <v>2</v>
      </c>
      <c r="C1559" s="118">
        <v>0.0012739793203319753</v>
      </c>
      <c r="D1559" s="80" t="s">
        <v>1501</v>
      </c>
      <c r="E1559" s="80" t="b">
        <v>0</v>
      </c>
      <c r="F1559" s="80" t="b">
        <v>0</v>
      </c>
      <c r="G1559" s="80" t="b">
        <v>0</v>
      </c>
    </row>
    <row r="1560" spans="1:7" ht="15">
      <c r="A1560" s="114" t="s">
        <v>2445</v>
      </c>
      <c r="B1560" s="80">
        <v>2</v>
      </c>
      <c r="C1560" s="118">
        <v>0.0012739793203319753</v>
      </c>
      <c r="D1560" s="80" t="s">
        <v>1501</v>
      </c>
      <c r="E1560" s="80" t="b">
        <v>0</v>
      </c>
      <c r="F1560" s="80" t="b">
        <v>0</v>
      </c>
      <c r="G1560" s="80" t="b">
        <v>0</v>
      </c>
    </row>
    <row r="1561" spans="1:7" ht="15">
      <c r="A1561" s="114" t="s">
        <v>2446</v>
      </c>
      <c r="B1561" s="80">
        <v>2</v>
      </c>
      <c r="C1561" s="118">
        <v>0.0012739793203319753</v>
      </c>
      <c r="D1561" s="80" t="s">
        <v>1501</v>
      </c>
      <c r="E1561" s="80" t="b">
        <v>1</v>
      </c>
      <c r="F1561" s="80" t="b">
        <v>0</v>
      </c>
      <c r="G1561" s="80" t="b">
        <v>0</v>
      </c>
    </row>
    <row r="1562" spans="1:7" ht="15">
      <c r="A1562" s="114" t="s">
        <v>1537</v>
      </c>
      <c r="B1562" s="80">
        <v>13</v>
      </c>
      <c r="C1562" s="118">
        <v>0.015073089456514244</v>
      </c>
      <c r="D1562" s="80" t="s">
        <v>1502</v>
      </c>
      <c r="E1562" s="80" t="b">
        <v>0</v>
      </c>
      <c r="F1562" s="80" t="b">
        <v>0</v>
      </c>
      <c r="G1562" s="80" t="b">
        <v>0</v>
      </c>
    </row>
    <row r="1563" spans="1:7" ht="15">
      <c r="A1563" s="114" t="s">
        <v>1545</v>
      </c>
      <c r="B1563" s="80">
        <v>11</v>
      </c>
      <c r="C1563" s="118">
        <v>0.015719324240112388</v>
      </c>
      <c r="D1563" s="80" t="s">
        <v>1502</v>
      </c>
      <c r="E1563" s="80" t="b">
        <v>0</v>
      </c>
      <c r="F1563" s="80" t="b">
        <v>0</v>
      </c>
      <c r="G1563" s="80" t="b">
        <v>0</v>
      </c>
    </row>
    <row r="1564" spans="1:7" ht="15">
      <c r="A1564" s="114" t="s">
        <v>1542</v>
      </c>
      <c r="B1564" s="80">
        <v>9</v>
      </c>
      <c r="C1564" s="118">
        <v>0.011494985057140257</v>
      </c>
      <c r="D1564" s="80" t="s">
        <v>1502</v>
      </c>
      <c r="E1564" s="80" t="b">
        <v>0</v>
      </c>
      <c r="F1564" s="80" t="b">
        <v>0</v>
      </c>
      <c r="G1564" s="80" t="b">
        <v>0</v>
      </c>
    </row>
    <row r="1565" spans="1:7" ht="15">
      <c r="A1565" s="114" t="s">
        <v>1630</v>
      </c>
      <c r="B1565" s="80">
        <v>8</v>
      </c>
      <c r="C1565" s="118">
        <v>0.011432235810990826</v>
      </c>
      <c r="D1565" s="80" t="s">
        <v>1502</v>
      </c>
      <c r="E1565" s="80" t="b">
        <v>0</v>
      </c>
      <c r="F1565" s="80" t="b">
        <v>0</v>
      </c>
      <c r="G1565" s="80" t="b">
        <v>0</v>
      </c>
    </row>
    <row r="1566" spans="1:7" ht="15">
      <c r="A1566" s="114" t="s">
        <v>1672</v>
      </c>
      <c r="B1566" s="80">
        <v>8</v>
      </c>
      <c r="C1566" s="118">
        <v>0.009275747357854918</v>
      </c>
      <c r="D1566" s="80" t="s">
        <v>1502</v>
      </c>
      <c r="E1566" s="80" t="b">
        <v>0</v>
      </c>
      <c r="F1566" s="80" t="b">
        <v>0</v>
      </c>
      <c r="G1566" s="80" t="b">
        <v>0</v>
      </c>
    </row>
    <row r="1567" spans="1:7" ht="15">
      <c r="A1567" s="114" t="s">
        <v>1579</v>
      </c>
      <c r="B1567" s="80">
        <v>7</v>
      </c>
      <c r="C1567" s="118">
        <v>0.008116278938123054</v>
      </c>
      <c r="D1567" s="80" t="s">
        <v>1502</v>
      </c>
      <c r="E1567" s="80" t="b">
        <v>0</v>
      </c>
      <c r="F1567" s="80" t="b">
        <v>0</v>
      </c>
      <c r="G1567" s="80" t="b">
        <v>0</v>
      </c>
    </row>
    <row r="1568" spans="1:7" ht="15">
      <c r="A1568" s="114" t="s">
        <v>1552</v>
      </c>
      <c r="B1568" s="80">
        <v>7</v>
      </c>
      <c r="C1568" s="118">
        <v>0.008116278938123054</v>
      </c>
      <c r="D1568" s="80" t="s">
        <v>1502</v>
      </c>
      <c r="E1568" s="80" t="b">
        <v>0</v>
      </c>
      <c r="F1568" s="80" t="b">
        <v>0</v>
      </c>
      <c r="G1568" s="80" t="b">
        <v>0</v>
      </c>
    </row>
    <row r="1569" spans="1:7" ht="15">
      <c r="A1569" s="114" t="s">
        <v>1559</v>
      </c>
      <c r="B1569" s="80">
        <v>7</v>
      </c>
      <c r="C1569" s="118">
        <v>0.006873391635878017</v>
      </c>
      <c r="D1569" s="80" t="s">
        <v>1502</v>
      </c>
      <c r="E1569" s="80" t="b">
        <v>0</v>
      </c>
      <c r="F1569" s="80" t="b">
        <v>0</v>
      </c>
      <c r="G1569" s="80" t="b">
        <v>0</v>
      </c>
    </row>
    <row r="1570" spans="1:7" ht="15">
      <c r="A1570" s="114" t="s">
        <v>1562</v>
      </c>
      <c r="B1570" s="80">
        <v>7</v>
      </c>
      <c r="C1570" s="118">
        <v>0.00894054393333131</v>
      </c>
      <c r="D1570" s="80" t="s">
        <v>1502</v>
      </c>
      <c r="E1570" s="80" t="b">
        <v>0</v>
      </c>
      <c r="F1570" s="80" t="b">
        <v>0</v>
      </c>
      <c r="G1570" s="80" t="b">
        <v>0</v>
      </c>
    </row>
    <row r="1571" spans="1:7" ht="15">
      <c r="A1571" s="114" t="s">
        <v>1539</v>
      </c>
      <c r="B1571" s="80">
        <v>6</v>
      </c>
      <c r="C1571" s="118">
        <v>0.007663323371426838</v>
      </c>
      <c r="D1571" s="80" t="s">
        <v>1502</v>
      </c>
      <c r="E1571" s="80" t="b">
        <v>1</v>
      </c>
      <c r="F1571" s="80" t="b">
        <v>0</v>
      </c>
      <c r="G1571" s="80" t="b">
        <v>0</v>
      </c>
    </row>
    <row r="1572" spans="1:7" ht="15">
      <c r="A1572" s="114" t="s">
        <v>1743</v>
      </c>
      <c r="B1572" s="80">
        <v>6</v>
      </c>
      <c r="C1572" s="118">
        <v>0.007663323371426838</v>
      </c>
      <c r="D1572" s="80" t="s">
        <v>1502</v>
      </c>
      <c r="E1572" s="80" t="b">
        <v>0</v>
      </c>
      <c r="F1572" s="80" t="b">
        <v>0</v>
      </c>
      <c r="G1572" s="80" t="b">
        <v>0</v>
      </c>
    </row>
    <row r="1573" spans="1:7" ht="15">
      <c r="A1573" s="114" t="s">
        <v>1694</v>
      </c>
      <c r="B1573" s="80">
        <v>6</v>
      </c>
      <c r="C1573" s="118">
        <v>0.00857417685824312</v>
      </c>
      <c r="D1573" s="80" t="s">
        <v>1502</v>
      </c>
      <c r="E1573" s="80" t="b">
        <v>0</v>
      </c>
      <c r="F1573" s="80" t="b">
        <v>0</v>
      </c>
      <c r="G1573" s="80" t="b">
        <v>0</v>
      </c>
    </row>
    <row r="1574" spans="1:7" ht="15">
      <c r="A1574" s="114" t="s">
        <v>1558</v>
      </c>
      <c r="B1574" s="80">
        <v>6</v>
      </c>
      <c r="C1574" s="118">
        <v>0.009857952744432776</v>
      </c>
      <c r="D1574" s="80" t="s">
        <v>1502</v>
      </c>
      <c r="E1574" s="80" t="b">
        <v>0</v>
      </c>
      <c r="F1574" s="80" t="b">
        <v>0</v>
      </c>
      <c r="G1574" s="80" t="b">
        <v>0</v>
      </c>
    </row>
    <row r="1575" spans="1:7" ht="15">
      <c r="A1575" s="114" t="s">
        <v>1681</v>
      </c>
      <c r="B1575" s="80">
        <v>5</v>
      </c>
      <c r="C1575" s="118">
        <v>0.007145147381869267</v>
      </c>
      <c r="D1575" s="80" t="s">
        <v>1502</v>
      </c>
      <c r="E1575" s="80" t="b">
        <v>0</v>
      </c>
      <c r="F1575" s="80" t="b">
        <v>0</v>
      </c>
      <c r="G1575" s="80" t="b">
        <v>0</v>
      </c>
    </row>
    <row r="1576" spans="1:7" ht="15">
      <c r="A1576" s="114" t="s">
        <v>1596</v>
      </c>
      <c r="B1576" s="80">
        <v>5</v>
      </c>
      <c r="C1576" s="118">
        <v>0.005797342098659325</v>
      </c>
      <c r="D1576" s="80" t="s">
        <v>1502</v>
      </c>
      <c r="E1576" s="80" t="b">
        <v>0</v>
      </c>
      <c r="F1576" s="80" t="b">
        <v>0</v>
      </c>
      <c r="G1576" s="80" t="b">
        <v>0</v>
      </c>
    </row>
    <row r="1577" spans="1:7" ht="15">
      <c r="A1577" s="114" t="s">
        <v>1591</v>
      </c>
      <c r="B1577" s="80">
        <v>5</v>
      </c>
      <c r="C1577" s="118">
        <v>0.007145147381869267</v>
      </c>
      <c r="D1577" s="80" t="s">
        <v>1502</v>
      </c>
      <c r="E1577" s="80" t="b">
        <v>0</v>
      </c>
      <c r="F1577" s="80" t="b">
        <v>0</v>
      </c>
      <c r="G1577" s="80" t="b">
        <v>0</v>
      </c>
    </row>
    <row r="1578" spans="1:7" ht="15">
      <c r="A1578" s="114" t="s">
        <v>1644</v>
      </c>
      <c r="B1578" s="80">
        <v>5</v>
      </c>
      <c r="C1578" s="118">
        <v>0.007145147381869267</v>
      </c>
      <c r="D1578" s="80" t="s">
        <v>1502</v>
      </c>
      <c r="E1578" s="80" t="b">
        <v>0</v>
      </c>
      <c r="F1578" s="80" t="b">
        <v>0</v>
      </c>
      <c r="G1578" s="80" t="b">
        <v>0</v>
      </c>
    </row>
    <row r="1579" spans="1:7" ht="15">
      <c r="A1579" s="114" t="s">
        <v>1668</v>
      </c>
      <c r="B1579" s="80">
        <v>5</v>
      </c>
      <c r="C1579" s="118">
        <v>0.007145147381869267</v>
      </c>
      <c r="D1579" s="80" t="s">
        <v>1502</v>
      </c>
      <c r="E1579" s="80" t="b">
        <v>0</v>
      </c>
      <c r="F1579" s="80" t="b">
        <v>0</v>
      </c>
      <c r="G1579" s="80" t="b">
        <v>0</v>
      </c>
    </row>
    <row r="1580" spans="1:7" ht="15">
      <c r="A1580" s="114" t="s">
        <v>1797</v>
      </c>
      <c r="B1580" s="80">
        <v>5</v>
      </c>
      <c r="C1580" s="118">
        <v>0.008214960620360647</v>
      </c>
      <c r="D1580" s="80" t="s">
        <v>1502</v>
      </c>
      <c r="E1580" s="80" t="b">
        <v>0</v>
      </c>
      <c r="F1580" s="80" t="b">
        <v>0</v>
      </c>
      <c r="G1580" s="80" t="b">
        <v>0</v>
      </c>
    </row>
    <row r="1581" spans="1:7" ht="15">
      <c r="A1581" s="114" t="s">
        <v>1798</v>
      </c>
      <c r="B1581" s="80">
        <v>5</v>
      </c>
      <c r="C1581" s="118">
        <v>0.010043818431198928</v>
      </c>
      <c r="D1581" s="80" t="s">
        <v>1502</v>
      </c>
      <c r="E1581" s="80" t="b">
        <v>0</v>
      </c>
      <c r="F1581" s="80" t="b">
        <v>0</v>
      </c>
      <c r="G1581" s="80" t="b">
        <v>0</v>
      </c>
    </row>
    <row r="1582" spans="1:7" ht="15">
      <c r="A1582" s="114" t="s">
        <v>1594</v>
      </c>
      <c r="B1582" s="80">
        <v>4</v>
      </c>
      <c r="C1582" s="118">
        <v>0.005108882247617891</v>
      </c>
      <c r="D1582" s="80" t="s">
        <v>1502</v>
      </c>
      <c r="E1582" s="80" t="b">
        <v>0</v>
      </c>
      <c r="F1582" s="80" t="b">
        <v>0</v>
      </c>
      <c r="G1582" s="80" t="b">
        <v>0</v>
      </c>
    </row>
    <row r="1583" spans="1:7" ht="15">
      <c r="A1583" s="114" t="s">
        <v>1540</v>
      </c>
      <c r="B1583" s="80">
        <v>4</v>
      </c>
      <c r="C1583" s="118">
        <v>0.005716117905495413</v>
      </c>
      <c r="D1583" s="80" t="s">
        <v>1502</v>
      </c>
      <c r="E1583" s="80" t="b">
        <v>0</v>
      </c>
      <c r="F1583" s="80" t="b">
        <v>0</v>
      </c>
      <c r="G1583" s="80" t="b">
        <v>0</v>
      </c>
    </row>
    <row r="1584" spans="1:7" ht="15">
      <c r="A1584" s="114" t="s">
        <v>1730</v>
      </c>
      <c r="B1584" s="80">
        <v>4</v>
      </c>
      <c r="C1584" s="118">
        <v>0.005716117905495413</v>
      </c>
      <c r="D1584" s="80" t="s">
        <v>1502</v>
      </c>
      <c r="E1584" s="80" t="b">
        <v>0</v>
      </c>
      <c r="F1584" s="80" t="b">
        <v>0</v>
      </c>
      <c r="G1584" s="80" t="b">
        <v>0</v>
      </c>
    </row>
    <row r="1585" spans="1:7" ht="15">
      <c r="A1585" s="114" t="s">
        <v>1869</v>
      </c>
      <c r="B1585" s="80">
        <v>4</v>
      </c>
      <c r="C1585" s="118">
        <v>0.005108882247617891</v>
      </c>
      <c r="D1585" s="80" t="s">
        <v>1502</v>
      </c>
      <c r="E1585" s="80" t="b">
        <v>0</v>
      </c>
      <c r="F1585" s="80" t="b">
        <v>0</v>
      </c>
      <c r="G1585" s="80" t="b">
        <v>0</v>
      </c>
    </row>
    <row r="1586" spans="1:7" ht="15">
      <c r="A1586" s="114" t="s">
        <v>1870</v>
      </c>
      <c r="B1586" s="80">
        <v>4</v>
      </c>
      <c r="C1586" s="118">
        <v>0.005716117905495413</v>
      </c>
      <c r="D1586" s="80" t="s">
        <v>1502</v>
      </c>
      <c r="E1586" s="80" t="b">
        <v>0</v>
      </c>
      <c r="F1586" s="80" t="b">
        <v>1</v>
      </c>
      <c r="G1586" s="80" t="b">
        <v>0</v>
      </c>
    </row>
    <row r="1587" spans="1:7" ht="15">
      <c r="A1587" s="114" t="s">
        <v>1588</v>
      </c>
      <c r="B1587" s="80">
        <v>4</v>
      </c>
      <c r="C1587" s="118">
        <v>0.005716117905495413</v>
      </c>
      <c r="D1587" s="80" t="s">
        <v>1502</v>
      </c>
      <c r="E1587" s="80" t="b">
        <v>0</v>
      </c>
      <c r="F1587" s="80" t="b">
        <v>0</v>
      </c>
      <c r="G1587" s="80" t="b">
        <v>0</v>
      </c>
    </row>
    <row r="1588" spans="1:7" ht="15">
      <c r="A1588" s="114" t="s">
        <v>1794</v>
      </c>
      <c r="B1588" s="80">
        <v>4</v>
      </c>
      <c r="C1588" s="118">
        <v>0.006571968496288517</v>
      </c>
      <c r="D1588" s="80" t="s">
        <v>1502</v>
      </c>
      <c r="E1588" s="80" t="b">
        <v>0</v>
      </c>
      <c r="F1588" s="80" t="b">
        <v>0</v>
      </c>
      <c r="G1588" s="80" t="b">
        <v>0</v>
      </c>
    </row>
    <row r="1589" spans="1:7" ht="15">
      <c r="A1589" s="114" t="s">
        <v>1673</v>
      </c>
      <c r="B1589" s="80">
        <v>4</v>
      </c>
      <c r="C1589" s="118">
        <v>0.006571968496288517</v>
      </c>
      <c r="D1589" s="80" t="s">
        <v>1502</v>
      </c>
      <c r="E1589" s="80" t="b">
        <v>0</v>
      </c>
      <c r="F1589" s="80" t="b">
        <v>0</v>
      </c>
      <c r="G1589" s="80" t="b">
        <v>0</v>
      </c>
    </row>
    <row r="1590" spans="1:7" ht="15">
      <c r="A1590" s="114" t="s">
        <v>1549</v>
      </c>
      <c r="B1590" s="80">
        <v>4</v>
      </c>
      <c r="C1590" s="118">
        <v>0.006571968496288517</v>
      </c>
      <c r="D1590" s="80" t="s">
        <v>1502</v>
      </c>
      <c r="E1590" s="80" t="b">
        <v>0</v>
      </c>
      <c r="F1590" s="80" t="b">
        <v>0</v>
      </c>
      <c r="G1590" s="80" t="b">
        <v>0</v>
      </c>
    </row>
    <row r="1591" spans="1:7" ht="15">
      <c r="A1591" s="114" t="s">
        <v>1661</v>
      </c>
      <c r="B1591" s="80">
        <v>3</v>
      </c>
      <c r="C1591" s="118">
        <v>0.00428708842912156</v>
      </c>
      <c r="D1591" s="80" t="s">
        <v>1502</v>
      </c>
      <c r="E1591" s="80" t="b">
        <v>0</v>
      </c>
      <c r="F1591" s="80" t="b">
        <v>0</v>
      </c>
      <c r="G1591" s="80" t="b">
        <v>0</v>
      </c>
    </row>
    <row r="1592" spans="1:7" ht="15">
      <c r="A1592" s="114" t="s">
        <v>1624</v>
      </c>
      <c r="B1592" s="80">
        <v>3</v>
      </c>
      <c r="C1592" s="118">
        <v>0.00428708842912156</v>
      </c>
      <c r="D1592" s="80" t="s">
        <v>1502</v>
      </c>
      <c r="E1592" s="80" t="b">
        <v>0</v>
      </c>
      <c r="F1592" s="80" t="b">
        <v>0</v>
      </c>
      <c r="G1592" s="80" t="b">
        <v>0</v>
      </c>
    </row>
    <row r="1593" spans="1:7" ht="15">
      <c r="A1593" s="114" t="s">
        <v>1609</v>
      </c>
      <c r="B1593" s="80">
        <v>3</v>
      </c>
      <c r="C1593" s="118">
        <v>0.00428708842912156</v>
      </c>
      <c r="D1593" s="80" t="s">
        <v>1502</v>
      </c>
      <c r="E1593" s="80" t="b">
        <v>0</v>
      </c>
      <c r="F1593" s="80" t="b">
        <v>0</v>
      </c>
      <c r="G1593" s="80" t="b">
        <v>0</v>
      </c>
    </row>
    <row r="1594" spans="1:7" ht="15">
      <c r="A1594" s="114" t="s">
        <v>2001</v>
      </c>
      <c r="B1594" s="80">
        <v>3</v>
      </c>
      <c r="C1594" s="118">
        <v>0.00428708842912156</v>
      </c>
      <c r="D1594" s="80" t="s">
        <v>1502</v>
      </c>
      <c r="E1594" s="80" t="b">
        <v>0</v>
      </c>
      <c r="F1594" s="80" t="b">
        <v>0</v>
      </c>
      <c r="G1594" s="80" t="b">
        <v>0</v>
      </c>
    </row>
    <row r="1595" spans="1:7" ht="15">
      <c r="A1595" s="114" t="s">
        <v>2013</v>
      </c>
      <c r="B1595" s="80">
        <v>3</v>
      </c>
      <c r="C1595" s="118">
        <v>0.004928976372216388</v>
      </c>
      <c r="D1595" s="80" t="s">
        <v>1502</v>
      </c>
      <c r="E1595" s="80" t="b">
        <v>0</v>
      </c>
      <c r="F1595" s="80" t="b">
        <v>0</v>
      </c>
      <c r="G1595" s="80" t="b">
        <v>0</v>
      </c>
    </row>
    <row r="1596" spans="1:7" ht="15">
      <c r="A1596" s="114" t="s">
        <v>3200</v>
      </c>
      <c r="B1596" s="80">
        <v>3</v>
      </c>
      <c r="C1596" s="118">
        <v>0.00428708842912156</v>
      </c>
      <c r="D1596" s="80" t="s">
        <v>1502</v>
      </c>
      <c r="E1596" s="80" t="b">
        <v>0</v>
      </c>
      <c r="F1596" s="80" t="b">
        <v>0</v>
      </c>
      <c r="G1596" s="80" t="b">
        <v>0</v>
      </c>
    </row>
    <row r="1597" spans="1:7" ht="15">
      <c r="A1597" s="114" t="s">
        <v>1647</v>
      </c>
      <c r="B1597" s="80">
        <v>3</v>
      </c>
      <c r="C1597" s="118">
        <v>0.004928976372216388</v>
      </c>
      <c r="D1597" s="80" t="s">
        <v>1502</v>
      </c>
      <c r="E1597" s="80" t="b">
        <v>0</v>
      </c>
      <c r="F1597" s="80" t="b">
        <v>0</v>
      </c>
      <c r="G1597" s="80" t="b">
        <v>0</v>
      </c>
    </row>
    <row r="1598" spans="1:7" ht="15">
      <c r="A1598" s="114" t="s">
        <v>2002</v>
      </c>
      <c r="B1598" s="80">
        <v>3</v>
      </c>
      <c r="C1598" s="118">
        <v>0.00428708842912156</v>
      </c>
      <c r="D1598" s="80" t="s">
        <v>1502</v>
      </c>
      <c r="E1598" s="80" t="b">
        <v>0</v>
      </c>
      <c r="F1598" s="80" t="b">
        <v>0</v>
      </c>
      <c r="G1598" s="80" t="b">
        <v>0</v>
      </c>
    </row>
    <row r="1599" spans="1:7" ht="15">
      <c r="A1599" s="114" t="s">
        <v>2003</v>
      </c>
      <c r="B1599" s="80">
        <v>3</v>
      </c>
      <c r="C1599" s="118">
        <v>0.00428708842912156</v>
      </c>
      <c r="D1599" s="80" t="s">
        <v>1502</v>
      </c>
      <c r="E1599" s="80" t="b">
        <v>0</v>
      </c>
      <c r="F1599" s="80" t="b">
        <v>0</v>
      </c>
      <c r="G1599" s="80" t="b">
        <v>0</v>
      </c>
    </row>
    <row r="1600" spans="1:7" ht="15">
      <c r="A1600" s="114" t="s">
        <v>2004</v>
      </c>
      <c r="B1600" s="80">
        <v>3</v>
      </c>
      <c r="C1600" s="118">
        <v>0.00428708842912156</v>
      </c>
      <c r="D1600" s="80" t="s">
        <v>1502</v>
      </c>
      <c r="E1600" s="80" t="b">
        <v>0</v>
      </c>
      <c r="F1600" s="80" t="b">
        <v>1</v>
      </c>
      <c r="G1600" s="80" t="b">
        <v>0</v>
      </c>
    </row>
    <row r="1601" spans="1:7" ht="15">
      <c r="A1601" s="114" t="s">
        <v>2007</v>
      </c>
      <c r="B1601" s="80">
        <v>3</v>
      </c>
      <c r="C1601" s="118">
        <v>0.004928976372216388</v>
      </c>
      <c r="D1601" s="80" t="s">
        <v>1502</v>
      </c>
      <c r="E1601" s="80" t="b">
        <v>0</v>
      </c>
      <c r="F1601" s="80" t="b">
        <v>1</v>
      </c>
      <c r="G1601" s="80" t="b">
        <v>0</v>
      </c>
    </row>
    <row r="1602" spans="1:7" ht="15">
      <c r="A1602" s="114" t="s">
        <v>1544</v>
      </c>
      <c r="B1602" s="80">
        <v>3</v>
      </c>
      <c r="C1602" s="118">
        <v>0.00428708842912156</v>
      </c>
      <c r="D1602" s="80" t="s">
        <v>1502</v>
      </c>
      <c r="E1602" s="80" t="b">
        <v>0</v>
      </c>
      <c r="F1602" s="80" t="b">
        <v>0</v>
      </c>
      <c r="G1602" s="80" t="b">
        <v>0</v>
      </c>
    </row>
    <row r="1603" spans="1:7" ht="15">
      <c r="A1603" s="114" t="s">
        <v>1615</v>
      </c>
      <c r="B1603" s="80">
        <v>3</v>
      </c>
      <c r="C1603" s="118">
        <v>0.00428708842912156</v>
      </c>
      <c r="D1603" s="80" t="s">
        <v>1502</v>
      </c>
      <c r="E1603" s="80" t="b">
        <v>0</v>
      </c>
      <c r="F1603" s="80" t="b">
        <v>0</v>
      </c>
      <c r="G1603" s="80" t="b">
        <v>0</v>
      </c>
    </row>
    <row r="1604" spans="1:7" ht="15">
      <c r="A1604" s="114" t="s">
        <v>1555</v>
      </c>
      <c r="B1604" s="80">
        <v>3</v>
      </c>
      <c r="C1604" s="118">
        <v>0.00428708842912156</v>
      </c>
      <c r="D1604" s="80" t="s">
        <v>1502</v>
      </c>
      <c r="E1604" s="80" t="b">
        <v>0</v>
      </c>
      <c r="F1604" s="80" t="b">
        <v>0</v>
      </c>
      <c r="G1604" s="80" t="b">
        <v>0</v>
      </c>
    </row>
    <row r="1605" spans="1:7" ht="15">
      <c r="A1605" s="114" t="s">
        <v>1845</v>
      </c>
      <c r="B1605" s="80">
        <v>3</v>
      </c>
      <c r="C1605" s="118">
        <v>0.004928976372216388</v>
      </c>
      <c r="D1605" s="80" t="s">
        <v>1502</v>
      </c>
      <c r="E1605" s="80" t="b">
        <v>0</v>
      </c>
      <c r="F1605" s="80" t="b">
        <v>1</v>
      </c>
      <c r="G1605" s="80" t="b">
        <v>0</v>
      </c>
    </row>
    <row r="1606" spans="1:7" ht="15">
      <c r="A1606" s="114" t="s">
        <v>1663</v>
      </c>
      <c r="B1606" s="80">
        <v>3</v>
      </c>
      <c r="C1606" s="118">
        <v>0.004928976372216388</v>
      </c>
      <c r="D1606" s="80" t="s">
        <v>1502</v>
      </c>
      <c r="E1606" s="80" t="b">
        <v>0</v>
      </c>
      <c r="F1606" s="80" t="b">
        <v>0</v>
      </c>
      <c r="G1606" s="80" t="b">
        <v>0</v>
      </c>
    </row>
    <row r="1607" spans="1:7" ht="15">
      <c r="A1607" s="114" t="s">
        <v>1716</v>
      </c>
      <c r="B1607" s="80">
        <v>3</v>
      </c>
      <c r="C1607" s="118">
        <v>0.004928976372216388</v>
      </c>
      <c r="D1607" s="80" t="s">
        <v>1502</v>
      </c>
      <c r="E1607" s="80" t="b">
        <v>0</v>
      </c>
      <c r="F1607" s="80" t="b">
        <v>0</v>
      </c>
      <c r="G1607" s="80" t="b">
        <v>0</v>
      </c>
    </row>
    <row r="1608" spans="1:7" ht="15">
      <c r="A1608" s="114" t="s">
        <v>1683</v>
      </c>
      <c r="B1608" s="80">
        <v>3</v>
      </c>
      <c r="C1608" s="118">
        <v>0.004928976372216388</v>
      </c>
      <c r="D1608" s="80" t="s">
        <v>1502</v>
      </c>
      <c r="E1608" s="80" t="b">
        <v>0</v>
      </c>
      <c r="F1608" s="80" t="b">
        <v>1</v>
      </c>
      <c r="G1608" s="80" t="b">
        <v>0</v>
      </c>
    </row>
    <row r="1609" spans="1:7" ht="15">
      <c r="A1609" s="114" t="s">
        <v>2011</v>
      </c>
      <c r="B1609" s="80">
        <v>3</v>
      </c>
      <c r="C1609" s="118">
        <v>0.004928976372216388</v>
      </c>
      <c r="D1609" s="80" t="s">
        <v>1502</v>
      </c>
      <c r="E1609" s="80" t="b">
        <v>0</v>
      </c>
      <c r="F1609" s="80" t="b">
        <v>0</v>
      </c>
      <c r="G1609" s="80" t="b">
        <v>0</v>
      </c>
    </row>
    <row r="1610" spans="1:7" ht="15">
      <c r="A1610" s="114" t="s">
        <v>1541</v>
      </c>
      <c r="B1610" s="80">
        <v>3</v>
      </c>
      <c r="C1610" s="118">
        <v>0.004928976372216388</v>
      </c>
      <c r="D1610" s="80" t="s">
        <v>1502</v>
      </c>
      <c r="E1610" s="80" t="b">
        <v>0</v>
      </c>
      <c r="F1610" s="80" t="b">
        <v>0</v>
      </c>
      <c r="G1610" s="80" t="b">
        <v>0</v>
      </c>
    </row>
    <row r="1611" spans="1:7" ht="15">
      <c r="A1611" s="114" t="s">
        <v>1717</v>
      </c>
      <c r="B1611" s="80">
        <v>3</v>
      </c>
      <c r="C1611" s="118">
        <v>0.004928976372216388</v>
      </c>
      <c r="D1611" s="80" t="s">
        <v>1502</v>
      </c>
      <c r="E1611" s="80" t="b">
        <v>0</v>
      </c>
      <c r="F1611" s="80" t="b">
        <v>0</v>
      </c>
      <c r="G1611" s="80" t="b">
        <v>0</v>
      </c>
    </row>
    <row r="1612" spans="1:7" ht="15">
      <c r="A1612" s="114" t="s">
        <v>1872</v>
      </c>
      <c r="B1612" s="80">
        <v>3</v>
      </c>
      <c r="C1612" s="118">
        <v>0.00428708842912156</v>
      </c>
      <c r="D1612" s="80" t="s">
        <v>1502</v>
      </c>
      <c r="E1612" s="80" t="b">
        <v>1</v>
      </c>
      <c r="F1612" s="80" t="b">
        <v>0</v>
      </c>
      <c r="G1612" s="80" t="b">
        <v>0</v>
      </c>
    </row>
    <row r="1613" spans="1:7" ht="15">
      <c r="A1613" s="114" t="s">
        <v>1557</v>
      </c>
      <c r="B1613" s="80">
        <v>3</v>
      </c>
      <c r="C1613" s="118">
        <v>0.00428708842912156</v>
      </c>
      <c r="D1613" s="80" t="s">
        <v>1502</v>
      </c>
      <c r="E1613" s="80" t="b">
        <v>0</v>
      </c>
      <c r="F1613" s="80" t="b">
        <v>0</v>
      </c>
      <c r="G1613" s="80" t="b">
        <v>0</v>
      </c>
    </row>
    <row r="1614" spans="1:7" ht="15">
      <c r="A1614" s="114" t="s">
        <v>1796</v>
      </c>
      <c r="B1614" s="80">
        <v>3</v>
      </c>
      <c r="C1614" s="118">
        <v>0.004928976372216388</v>
      </c>
      <c r="D1614" s="80" t="s">
        <v>1502</v>
      </c>
      <c r="E1614" s="80" t="b">
        <v>0</v>
      </c>
      <c r="F1614" s="80" t="b">
        <v>0</v>
      </c>
      <c r="G1614" s="80" t="b">
        <v>0</v>
      </c>
    </row>
    <row r="1615" spans="1:7" ht="15">
      <c r="A1615" s="114" t="s">
        <v>1582</v>
      </c>
      <c r="B1615" s="80">
        <v>3</v>
      </c>
      <c r="C1615" s="118">
        <v>0.004928976372216388</v>
      </c>
      <c r="D1615" s="80" t="s">
        <v>1502</v>
      </c>
      <c r="E1615" s="80" t="b">
        <v>0</v>
      </c>
      <c r="F1615" s="80" t="b">
        <v>0</v>
      </c>
      <c r="G1615" s="80" t="b">
        <v>0</v>
      </c>
    </row>
    <row r="1616" spans="1:7" ht="15">
      <c r="A1616" s="114" t="s">
        <v>1692</v>
      </c>
      <c r="B1616" s="80">
        <v>3</v>
      </c>
      <c r="C1616" s="118">
        <v>0.004928976372216388</v>
      </c>
      <c r="D1616" s="80" t="s">
        <v>1502</v>
      </c>
      <c r="E1616" s="80" t="b">
        <v>0</v>
      </c>
      <c r="F1616" s="80" t="b">
        <v>0</v>
      </c>
      <c r="G1616" s="80" t="b">
        <v>0</v>
      </c>
    </row>
    <row r="1617" spans="1:7" ht="15">
      <c r="A1617" s="114" t="s">
        <v>1566</v>
      </c>
      <c r="B1617" s="80">
        <v>3</v>
      </c>
      <c r="C1617" s="118">
        <v>0.006026291058719357</v>
      </c>
      <c r="D1617" s="80" t="s">
        <v>1502</v>
      </c>
      <c r="E1617" s="80" t="b">
        <v>0</v>
      </c>
      <c r="F1617" s="80" t="b">
        <v>0</v>
      </c>
      <c r="G1617" s="80" t="b">
        <v>0</v>
      </c>
    </row>
    <row r="1618" spans="1:7" ht="15">
      <c r="A1618" s="114" t="s">
        <v>2012</v>
      </c>
      <c r="B1618" s="80">
        <v>3</v>
      </c>
      <c r="C1618" s="118">
        <v>0.006026291058719357</v>
      </c>
      <c r="D1618" s="80" t="s">
        <v>1502</v>
      </c>
      <c r="E1618" s="80" t="b">
        <v>0</v>
      </c>
      <c r="F1618" s="80" t="b">
        <v>1</v>
      </c>
      <c r="G1618" s="80" t="b">
        <v>0</v>
      </c>
    </row>
    <row r="1619" spans="1:7" ht="15">
      <c r="A1619" s="114" t="s">
        <v>1635</v>
      </c>
      <c r="B1619" s="80">
        <v>3</v>
      </c>
      <c r="C1619" s="118">
        <v>0.004928976372216388</v>
      </c>
      <c r="D1619" s="80" t="s">
        <v>1502</v>
      </c>
      <c r="E1619" s="80" t="b">
        <v>0</v>
      </c>
      <c r="F1619" s="80" t="b">
        <v>0</v>
      </c>
      <c r="G1619" s="80" t="b">
        <v>0</v>
      </c>
    </row>
    <row r="1620" spans="1:7" ht="15">
      <c r="A1620" s="114" t="s">
        <v>1748</v>
      </c>
      <c r="B1620" s="80">
        <v>3</v>
      </c>
      <c r="C1620" s="118">
        <v>0.006026291058719357</v>
      </c>
      <c r="D1620" s="80" t="s">
        <v>1502</v>
      </c>
      <c r="E1620" s="80" t="b">
        <v>0</v>
      </c>
      <c r="F1620" s="80" t="b">
        <v>1</v>
      </c>
      <c r="G1620" s="80" t="b">
        <v>0</v>
      </c>
    </row>
    <row r="1621" spans="1:7" ht="15">
      <c r="A1621" s="114" t="s">
        <v>1836</v>
      </c>
      <c r="B1621" s="80">
        <v>3</v>
      </c>
      <c r="C1621" s="118">
        <v>0.00428708842912156</v>
      </c>
      <c r="D1621" s="80" t="s">
        <v>1502</v>
      </c>
      <c r="E1621" s="80" t="b">
        <v>0</v>
      </c>
      <c r="F1621" s="80" t="b">
        <v>0</v>
      </c>
      <c r="G1621" s="80" t="b">
        <v>0</v>
      </c>
    </row>
    <row r="1622" spans="1:7" ht="15">
      <c r="A1622" s="114" t="s">
        <v>1693</v>
      </c>
      <c r="B1622" s="80">
        <v>2</v>
      </c>
      <c r="C1622" s="118">
        <v>0.0032859842481442587</v>
      </c>
      <c r="D1622" s="80" t="s">
        <v>1502</v>
      </c>
      <c r="E1622" s="80" t="b">
        <v>0</v>
      </c>
      <c r="F1622" s="80" t="b">
        <v>0</v>
      </c>
      <c r="G1622" s="80" t="b">
        <v>0</v>
      </c>
    </row>
    <row r="1623" spans="1:7" ht="15">
      <c r="A1623" s="114" t="s">
        <v>1787</v>
      </c>
      <c r="B1623" s="80">
        <v>2</v>
      </c>
      <c r="C1623" s="118">
        <v>0.0032859842481442587</v>
      </c>
      <c r="D1623" s="80" t="s">
        <v>1502</v>
      </c>
      <c r="E1623" s="80" t="b">
        <v>0</v>
      </c>
      <c r="F1623" s="80" t="b">
        <v>1</v>
      </c>
      <c r="G1623" s="80" t="b">
        <v>0</v>
      </c>
    </row>
    <row r="1624" spans="1:7" ht="15">
      <c r="A1624" s="114" t="s">
        <v>1604</v>
      </c>
      <c r="B1624" s="80">
        <v>2</v>
      </c>
      <c r="C1624" s="118">
        <v>0.0032859842481442587</v>
      </c>
      <c r="D1624" s="80" t="s">
        <v>1502</v>
      </c>
      <c r="E1624" s="80" t="b">
        <v>0</v>
      </c>
      <c r="F1624" s="80" t="b">
        <v>0</v>
      </c>
      <c r="G1624" s="80" t="b">
        <v>0</v>
      </c>
    </row>
    <row r="1625" spans="1:7" ht="15">
      <c r="A1625" s="114" t="s">
        <v>1976</v>
      </c>
      <c r="B1625" s="80">
        <v>2</v>
      </c>
      <c r="C1625" s="118">
        <v>0.0032859842481442587</v>
      </c>
      <c r="D1625" s="80" t="s">
        <v>1502</v>
      </c>
      <c r="E1625" s="80" t="b">
        <v>0</v>
      </c>
      <c r="F1625" s="80" t="b">
        <v>0</v>
      </c>
      <c r="G1625" s="80" t="b">
        <v>0</v>
      </c>
    </row>
    <row r="1626" spans="1:7" ht="15">
      <c r="A1626" s="114" t="s">
        <v>1568</v>
      </c>
      <c r="B1626" s="80">
        <v>2</v>
      </c>
      <c r="C1626" s="118">
        <v>0.0032859842481442587</v>
      </c>
      <c r="D1626" s="80" t="s">
        <v>1502</v>
      </c>
      <c r="E1626" s="80" t="b">
        <v>0</v>
      </c>
      <c r="F1626" s="80" t="b">
        <v>0</v>
      </c>
      <c r="G1626" s="80" t="b">
        <v>0</v>
      </c>
    </row>
    <row r="1627" spans="1:7" ht="15">
      <c r="A1627" s="114" t="s">
        <v>1619</v>
      </c>
      <c r="B1627" s="80">
        <v>2</v>
      </c>
      <c r="C1627" s="118">
        <v>0.0032859842481442587</v>
      </c>
      <c r="D1627" s="80" t="s">
        <v>1502</v>
      </c>
      <c r="E1627" s="80" t="b">
        <v>1</v>
      </c>
      <c r="F1627" s="80" t="b">
        <v>0</v>
      </c>
      <c r="G1627" s="80" t="b">
        <v>0</v>
      </c>
    </row>
    <row r="1628" spans="1:7" ht="15">
      <c r="A1628" s="114" t="s">
        <v>2313</v>
      </c>
      <c r="B1628" s="80">
        <v>2</v>
      </c>
      <c r="C1628" s="118">
        <v>0.0032859842481442587</v>
      </c>
      <c r="D1628" s="80" t="s">
        <v>1502</v>
      </c>
      <c r="E1628" s="80" t="b">
        <v>0</v>
      </c>
      <c r="F1628" s="80" t="b">
        <v>0</v>
      </c>
      <c r="G1628" s="80" t="b">
        <v>0</v>
      </c>
    </row>
    <row r="1629" spans="1:7" ht="15">
      <c r="A1629" s="114" t="s">
        <v>1606</v>
      </c>
      <c r="B1629" s="80">
        <v>2</v>
      </c>
      <c r="C1629" s="118">
        <v>0.0032859842481442587</v>
      </c>
      <c r="D1629" s="80" t="s">
        <v>1502</v>
      </c>
      <c r="E1629" s="80" t="b">
        <v>0</v>
      </c>
      <c r="F1629" s="80" t="b">
        <v>0</v>
      </c>
      <c r="G1629" s="80" t="b">
        <v>0</v>
      </c>
    </row>
    <row r="1630" spans="1:7" ht="15">
      <c r="A1630" s="114" t="s">
        <v>1685</v>
      </c>
      <c r="B1630" s="80">
        <v>2</v>
      </c>
      <c r="C1630" s="118">
        <v>0.0032859842481442587</v>
      </c>
      <c r="D1630" s="80" t="s">
        <v>1502</v>
      </c>
      <c r="E1630" s="80" t="b">
        <v>0</v>
      </c>
      <c r="F1630" s="80" t="b">
        <v>0</v>
      </c>
      <c r="G1630" s="80" t="b">
        <v>0</v>
      </c>
    </row>
    <row r="1631" spans="1:7" ht="15">
      <c r="A1631" s="114" t="s">
        <v>1666</v>
      </c>
      <c r="B1631" s="80">
        <v>2</v>
      </c>
      <c r="C1631" s="118">
        <v>0.0032859842481442587</v>
      </c>
      <c r="D1631" s="80" t="s">
        <v>1502</v>
      </c>
      <c r="E1631" s="80" t="b">
        <v>0</v>
      </c>
      <c r="F1631" s="80" t="b">
        <v>0</v>
      </c>
      <c r="G1631" s="80" t="b">
        <v>0</v>
      </c>
    </row>
    <row r="1632" spans="1:7" ht="15">
      <c r="A1632" s="114" t="s">
        <v>1636</v>
      </c>
      <c r="B1632" s="80">
        <v>2</v>
      </c>
      <c r="C1632" s="118">
        <v>0.0032859842481442587</v>
      </c>
      <c r="D1632" s="80" t="s">
        <v>1502</v>
      </c>
      <c r="E1632" s="80" t="b">
        <v>0</v>
      </c>
      <c r="F1632" s="80" t="b">
        <v>0</v>
      </c>
      <c r="G1632" s="80" t="b">
        <v>0</v>
      </c>
    </row>
    <row r="1633" spans="1:7" ht="15">
      <c r="A1633" s="114" t="s">
        <v>1595</v>
      </c>
      <c r="B1633" s="80">
        <v>2</v>
      </c>
      <c r="C1633" s="118">
        <v>0.0032859842481442587</v>
      </c>
      <c r="D1633" s="80" t="s">
        <v>1502</v>
      </c>
      <c r="E1633" s="80" t="b">
        <v>0</v>
      </c>
      <c r="F1633" s="80" t="b">
        <v>0</v>
      </c>
      <c r="G1633" s="80" t="b">
        <v>0</v>
      </c>
    </row>
    <row r="1634" spans="1:7" ht="15">
      <c r="A1634" s="114" t="s">
        <v>1576</v>
      </c>
      <c r="B1634" s="80">
        <v>2</v>
      </c>
      <c r="C1634" s="118">
        <v>0.0032859842481442587</v>
      </c>
      <c r="D1634" s="80" t="s">
        <v>1502</v>
      </c>
      <c r="E1634" s="80" t="b">
        <v>1</v>
      </c>
      <c r="F1634" s="80" t="b">
        <v>0</v>
      </c>
      <c r="G1634" s="80" t="b">
        <v>0</v>
      </c>
    </row>
    <row r="1635" spans="1:7" ht="15">
      <c r="A1635" s="114" t="s">
        <v>1543</v>
      </c>
      <c r="B1635" s="80">
        <v>2</v>
      </c>
      <c r="C1635" s="118">
        <v>0.0032859842481442587</v>
      </c>
      <c r="D1635" s="80" t="s">
        <v>1502</v>
      </c>
      <c r="E1635" s="80" t="b">
        <v>0</v>
      </c>
      <c r="F1635" s="80" t="b">
        <v>0</v>
      </c>
      <c r="G1635" s="80" t="b">
        <v>0</v>
      </c>
    </row>
    <row r="1636" spans="1:7" ht="15">
      <c r="A1636" s="114" t="s">
        <v>2314</v>
      </c>
      <c r="B1636" s="80">
        <v>2</v>
      </c>
      <c r="C1636" s="118">
        <v>0.0032859842481442587</v>
      </c>
      <c r="D1636" s="80" t="s">
        <v>1502</v>
      </c>
      <c r="E1636" s="80" t="b">
        <v>0</v>
      </c>
      <c r="F1636" s="80" t="b">
        <v>0</v>
      </c>
      <c r="G1636" s="80" t="b">
        <v>0</v>
      </c>
    </row>
    <row r="1637" spans="1:7" ht="15">
      <c r="A1637" s="114" t="s">
        <v>1664</v>
      </c>
      <c r="B1637" s="80">
        <v>2</v>
      </c>
      <c r="C1637" s="118">
        <v>0.0032859842481442587</v>
      </c>
      <c r="D1637" s="80" t="s">
        <v>1502</v>
      </c>
      <c r="E1637" s="80" t="b">
        <v>0</v>
      </c>
      <c r="F1637" s="80" t="b">
        <v>0</v>
      </c>
      <c r="G1637" s="80" t="b">
        <v>0</v>
      </c>
    </row>
    <row r="1638" spans="1:7" ht="15">
      <c r="A1638" s="114" t="s">
        <v>1553</v>
      </c>
      <c r="B1638" s="80">
        <v>2</v>
      </c>
      <c r="C1638" s="118">
        <v>0.0032859842481442587</v>
      </c>
      <c r="D1638" s="80" t="s">
        <v>1502</v>
      </c>
      <c r="E1638" s="80" t="b">
        <v>0</v>
      </c>
      <c r="F1638" s="80" t="b">
        <v>0</v>
      </c>
      <c r="G1638" s="80" t="b">
        <v>0</v>
      </c>
    </row>
    <row r="1639" spans="1:7" ht="15">
      <c r="A1639" s="114" t="s">
        <v>2316</v>
      </c>
      <c r="B1639" s="80">
        <v>2</v>
      </c>
      <c r="C1639" s="118">
        <v>0.0032859842481442587</v>
      </c>
      <c r="D1639" s="80" t="s">
        <v>1502</v>
      </c>
      <c r="E1639" s="80" t="b">
        <v>0</v>
      </c>
      <c r="F1639" s="80" t="b">
        <v>0</v>
      </c>
      <c r="G1639" s="80" t="b">
        <v>0</v>
      </c>
    </row>
    <row r="1640" spans="1:7" ht="15">
      <c r="A1640" s="114" t="s">
        <v>2317</v>
      </c>
      <c r="B1640" s="80">
        <v>2</v>
      </c>
      <c r="C1640" s="118">
        <v>0.0032859842481442587</v>
      </c>
      <c r="D1640" s="80" t="s">
        <v>1502</v>
      </c>
      <c r="E1640" s="80" t="b">
        <v>0</v>
      </c>
      <c r="F1640" s="80" t="b">
        <v>0</v>
      </c>
      <c r="G1640" s="80" t="b">
        <v>0</v>
      </c>
    </row>
    <row r="1641" spans="1:7" ht="15">
      <c r="A1641" s="114" t="s">
        <v>2318</v>
      </c>
      <c r="B1641" s="80">
        <v>2</v>
      </c>
      <c r="C1641" s="118">
        <v>0.0032859842481442587</v>
      </c>
      <c r="D1641" s="80" t="s">
        <v>1502</v>
      </c>
      <c r="E1641" s="80" t="b">
        <v>0</v>
      </c>
      <c r="F1641" s="80" t="b">
        <v>0</v>
      </c>
      <c r="G1641" s="80" t="b">
        <v>0</v>
      </c>
    </row>
    <row r="1642" spans="1:7" ht="15">
      <c r="A1642" s="114" t="s">
        <v>1640</v>
      </c>
      <c r="B1642" s="80">
        <v>2</v>
      </c>
      <c r="C1642" s="118">
        <v>0.0032859842481442587</v>
      </c>
      <c r="D1642" s="80" t="s">
        <v>1502</v>
      </c>
      <c r="E1642" s="80" t="b">
        <v>0</v>
      </c>
      <c r="F1642" s="80" t="b">
        <v>0</v>
      </c>
      <c r="G1642" s="80" t="b">
        <v>0</v>
      </c>
    </row>
    <row r="1643" spans="1:7" ht="15">
      <c r="A1643" s="114" t="s">
        <v>2319</v>
      </c>
      <c r="B1643" s="80">
        <v>2</v>
      </c>
      <c r="C1643" s="118">
        <v>0.0032859842481442587</v>
      </c>
      <c r="D1643" s="80" t="s">
        <v>1502</v>
      </c>
      <c r="E1643" s="80" t="b">
        <v>0</v>
      </c>
      <c r="F1643" s="80" t="b">
        <v>0</v>
      </c>
      <c r="G1643" s="80" t="b">
        <v>0</v>
      </c>
    </row>
    <row r="1644" spans="1:7" ht="15">
      <c r="A1644" s="114" t="s">
        <v>2320</v>
      </c>
      <c r="B1644" s="80">
        <v>2</v>
      </c>
      <c r="C1644" s="118">
        <v>0.0032859842481442587</v>
      </c>
      <c r="D1644" s="80" t="s">
        <v>1502</v>
      </c>
      <c r="E1644" s="80" t="b">
        <v>0</v>
      </c>
      <c r="F1644" s="80" t="b">
        <v>0</v>
      </c>
      <c r="G1644" s="80" t="b">
        <v>0</v>
      </c>
    </row>
    <row r="1645" spans="1:7" ht="15">
      <c r="A1645" s="114" t="s">
        <v>1722</v>
      </c>
      <c r="B1645" s="80">
        <v>2</v>
      </c>
      <c r="C1645" s="118">
        <v>0.0032859842481442587</v>
      </c>
      <c r="D1645" s="80" t="s">
        <v>1502</v>
      </c>
      <c r="E1645" s="80" t="b">
        <v>0</v>
      </c>
      <c r="F1645" s="80" t="b">
        <v>0</v>
      </c>
      <c r="G1645" s="80" t="b">
        <v>0</v>
      </c>
    </row>
    <row r="1646" spans="1:7" ht="15">
      <c r="A1646" s="114" t="s">
        <v>1575</v>
      </c>
      <c r="B1646" s="80">
        <v>2</v>
      </c>
      <c r="C1646" s="118">
        <v>0.0032859842481442587</v>
      </c>
      <c r="D1646" s="80" t="s">
        <v>1502</v>
      </c>
      <c r="E1646" s="80" t="b">
        <v>0</v>
      </c>
      <c r="F1646" s="80" t="b">
        <v>0</v>
      </c>
      <c r="G1646" s="80" t="b">
        <v>0</v>
      </c>
    </row>
    <row r="1647" spans="1:7" ht="15">
      <c r="A1647" s="114" t="s">
        <v>1776</v>
      </c>
      <c r="B1647" s="80">
        <v>2</v>
      </c>
      <c r="C1647" s="118">
        <v>0.0032859842481442587</v>
      </c>
      <c r="D1647" s="80" t="s">
        <v>1502</v>
      </c>
      <c r="E1647" s="80" t="b">
        <v>0</v>
      </c>
      <c r="F1647" s="80" t="b">
        <v>0</v>
      </c>
      <c r="G1647" s="80" t="b">
        <v>0</v>
      </c>
    </row>
    <row r="1648" spans="1:7" ht="15">
      <c r="A1648" s="114" t="s">
        <v>1784</v>
      </c>
      <c r="B1648" s="80">
        <v>2</v>
      </c>
      <c r="C1648" s="118">
        <v>0.0032859842481442587</v>
      </c>
      <c r="D1648" s="80" t="s">
        <v>1502</v>
      </c>
      <c r="E1648" s="80" t="b">
        <v>0</v>
      </c>
      <c r="F1648" s="80" t="b">
        <v>0</v>
      </c>
      <c r="G1648" s="80" t="b">
        <v>0</v>
      </c>
    </row>
    <row r="1649" spans="1:7" ht="15">
      <c r="A1649" s="114" t="s">
        <v>1937</v>
      </c>
      <c r="B1649" s="80">
        <v>2</v>
      </c>
      <c r="C1649" s="118">
        <v>0.0032859842481442587</v>
      </c>
      <c r="D1649" s="80" t="s">
        <v>1502</v>
      </c>
      <c r="E1649" s="80" t="b">
        <v>0</v>
      </c>
      <c r="F1649" s="80" t="b">
        <v>0</v>
      </c>
      <c r="G1649" s="80" t="b">
        <v>0</v>
      </c>
    </row>
    <row r="1650" spans="1:7" ht="15">
      <c r="A1650" s="114" t="s">
        <v>2326</v>
      </c>
      <c r="B1650" s="80">
        <v>2</v>
      </c>
      <c r="C1650" s="118">
        <v>0.0032859842481442587</v>
      </c>
      <c r="D1650" s="80" t="s">
        <v>1502</v>
      </c>
      <c r="E1650" s="80" t="b">
        <v>0</v>
      </c>
      <c r="F1650" s="80" t="b">
        <v>0</v>
      </c>
      <c r="G1650" s="80" t="b">
        <v>0</v>
      </c>
    </row>
    <row r="1651" spans="1:7" ht="15">
      <c r="A1651" s="114" t="s">
        <v>2328</v>
      </c>
      <c r="B1651" s="80">
        <v>2</v>
      </c>
      <c r="C1651" s="118">
        <v>0.0032859842481442587</v>
      </c>
      <c r="D1651" s="80" t="s">
        <v>1502</v>
      </c>
      <c r="E1651" s="80" t="b">
        <v>0</v>
      </c>
      <c r="F1651" s="80" t="b">
        <v>0</v>
      </c>
      <c r="G1651" s="80" t="b">
        <v>0</v>
      </c>
    </row>
    <row r="1652" spans="1:7" ht="15">
      <c r="A1652" s="114" t="s">
        <v>1736</v>
      </c>
      <c r="B1652" s="80">
        <v>2</v>
      </c>
      <c r="C1652" s="118">
        <v>0.0032859842481442587</v>
      </c>
      <c r="D1652" s="80" t="s">
        <v>1502</v>
      </c>
      <c r="E1652" s="80" t="b">
        <v>0</v>
      </c>
      <c r="F1652" s="80" t="b">
        <v>0</v>
      </c>
      <c r="G1652" s="80" t="b">
        <v>0</v>
      </c>
    </row>
    <row r="1653" spans="1:7" ht="15">
      <c r="A1653" s="114" t="s">
        <v>2323</v>
      </c>
      <c r="B1653" s="80">
        <v>2</v>
      </c>
      <c r="C1653" s="118">
        <v>0.0032859842481442587</v>
      </c>
      <c r="D1653" s="80" t="s">
        <v>1502</v>
      </c>
      <c r="E1653" s="80" t="b">
        <v>0</v>
      </c>
      <c r="F1653" s="80" t="b">
        <v>0</v>
      </c>
      <c r="G1653" s="80" t="b">
        <v>0</v>
      </c>
    </row>
    <row r="1654" spans="1:7" ht="15">
      <c r="A1654" s="114" t="s">
        <v>1768</v>
      </c>
      <c r="B1654" s="80">
        <v>2</v>
      </c>
      <c r="C1654" s="118">
        <v>0.0032859842481442587</v>
      </c>
      <c r="D1654" s="80" t="s">
        <v>1502</v>
      </c>
      <c r="E1654" s="80" t="b">
        <v>0</v>
      </c>
      <c r="F1654" s="80" t="b">
        <v>0</v>
      </c>
      <c r="G1654" s="80" t="b">
        <v>0</v>
      </c>
    </row>
    <row r="1655" spans="1:7" ht="15">
      <c r="A1655" s="114" t="s">
        <v>2324</v>
      </c>
      <c r="B1655" s="80">
        <v>2</v>
      </c>
      <c r="C1655" s="118">
        <v>0.0032859842481442587</v>
      </c>
      <c r="D1655" s="80" t="s">
        <v>1502</v>
      </c>
      <c r="E1655" s="80" t="b">
        <v>0</v>
      </c>
      <c r="F1655" s="80" t="b">
        <v>1</v>
      </c>
      <c r="G1655" s="80" t="b">
        <v>0</v>
      </c>
    </row>
    <row r="1656" spans="1:7" ht="15">
      <c r="A1656" s="114" t="s">
        <v>2330</v>
      </c>
      <c r="B1656" s="80">
        <v>2</v>
      </c>
      <c r="C1656" s="118">
        <v>0.0032859842481442587</v>
      </c>
      <c r="D1656" s="80" t="s">
        <v>1502</v>
      </c>
      <c r="E1656" s="80" t="b">
        <v>0</v>
      </c>
      <c r="F1656" s="80" t="b">
        <v>0</v>
      </c>
      <c r="G1656" s="80" t="b">
        <v>0</v>
      </c>
    </row>
    <row r="1657" spans="1:7" ht="15">
      <c r="A1657" s="114" t="s">
        <v>1570</v>
      </c>
      <c r="B1657" s="80">
        <v>2</v>
      </c>
      <c r="C1657" s="118">
        <v>0.004017527372479571</v>
      </c>
      <c r="D1657" s="80" t="s">
        <v>1502</v>
      </c>
      <c r="E1657" s="80" t="b">
        <v>0</v>
      </c>
      <c r="F1657" s="80" t="b">
        <v>0</v>
      </c>
      <c r="G1657" s="80" t="b">
        <v>0</v>
      </c>
    </row>
    <row r="1658" spans="1:7" ht="15">
      <c r="A1658" s="114" t="s">
        <v>2331</v>
      </c>
      <c r="B1658" s="80">
        <v>2</v>
      </c>
      <c r="C1658" s="118">
        <v>0.004017527372479571</v>
      </c>
      <c r="D1658" s="80" t="s">
        <v>1502</v>
      </c>
      <c r="E1658" s="80" t="b">
        <v>0</v>
      </c>
      <c r="F1658" s="80" t="b">
        <v>1</v>
      </c>
      <c r="G1658" s="80" t="b">
        <v>0</v>
      </c>
    </row>
    <row r="1659" spans="1:7" ht="15">
      <c r="A1659" s="114" t="s">
        <v>2008</v>
      </c>
      <c r="B1659" s="80">
        <v>2</v>
      </c>
      <c r="C1659" s="118">
        <v>0.0032859842481442587</v>
      </c>
      <c r="D1659" s="80" t="s">
        <v>1502</v>
      </c>
      <c r="E1659" s="80" t="b">
        <v>0</v>
      </c>
      <c r="F1659" s="80" t="b">
        <v>0</v>
      </c>
      <c r="G1659" s="80" t="b">
        <v>0</v>
      </c>
    </row>
    <row r="1660" spans="1:7" ht="15">
      <c r="A1660" s="114" t="s">
        <v>1840</v>
      </c>
      <c r="B1660" s="80">
        <v>2</v>
      </c>
      <c r="C1660" s="118">
        <v>0.0032859842481442587</v>
      </c>
      <c r="D1660" s="80" t="s">
        <v>1502</v>
      </c>
      <c r="E1660" s="80" t="b">
        <v>0</v>
      </c>
      <c r="F1660" s="80" t="b">
        <v>0</v>
      </c>
      <c r="G1660" s="80" t="b">
        <v>0</v>
      </c>
    </row>
    <row r="1661" spans="1:7" ht="15">
      <c r="A1661" s="114" t="s">
        <v>1659</v>
      </c>
      <c r="B1661" s="80">
        <v>2</v>
      </c>
      <c r="C1661" s="118">
        <v>0.0032859842481442587</v>
      </c>
      <c r="D1661" s="80" t="s">
        <v>1502</v>
      </c>
      <c r="E1661" s="80" t="b">
        <v>0</v>
      </c>
      <c r="F1661" s="80" t="b">
        <v>0</v>
      </c>
      <c r="G1661" s="80" t="b">
        <v>0</v>
      </c>
    </row>
    <row r="1662" spans="1:7" ht="15">
      <c r="A1662" s="114" t="s">
        <v>2010</v>
      </c>
      <c r="B1662" s="80">
        <v>2</v>
      </c>
      <c r="C1662" s="118">
        <v>0.004017527372479571</v>
      </c>
      <c r="D1662" s="80" t="s">
        <v>1502</v>
      </c>
      <c r="E1662" s="80" t="b">
        <v>0</v>
      </c>
      <c r="F1662" s="80" t="b">
        <v>0</v>
      </c>
      <c r="G1662" s="80" t="b">
        <v>0</v>
      </c>
    </row>
    <row r="1663" spans="1:7" ht="15">
      <c r="A1663" s="114" t="s">
        <v>2333</v>
      </c>
      <c r="B1663" s="80">
        <v>2</v>
      </c>
      <c r="C1663" s="118">
        <v>0.0032859842481442587</v>
      </c>
      <c r="D1663" s="80" t="s">
        <v>1502</v>
      </c>
      <c r="E1663" s="80" t="b">
        <v>1</v>
      </c>
      <c r="F1663" s="80" t="b">
        <v>0</v>
      </c>
      <c r="G1663" s="80" t="b">
        <v>0</v>
      </c>
    </row>
    <row r="1664" spans="1:7" ht="15">
      <c r="A1664" s="114" t="s">
        <v>1550</v>
      </c>
      <c r="B1664" s="80">
        <v>2</v>
      </c>
      <c r="C1664" s="118">
        <v>0.004017527372479571</v>
      </c>
      <c r="D1664" s="80" t="s">
        <v>1502</v>
      </c>
      <c r="E1664" s="80" t="b">
        <v>0</v>
      </c>
      <c r="F1664" s="80" t="b">
        <v>0</v>
      </c>
      <c r="G1664" s="80" t="b">
        <v>0</v>
      </c>
    </row>
    <row r="1665" spans="1:7" ht="15">
      <c r="A1665" s="114" t="s">
        <v>1988</v>
      </c>
      <c r="B1665" s="80">
        <v>2</v>
      </c>
      <c r="C1665" s="118">
        <v>0.0032859842481442587</v>
      </c>
      <c r="D1665" s="80" t="s">
        <v>1502</v>
      </c>
      <c r="E1665" s="80" t="b">
        <v>0</v>
      </c>
      <c r="F1665" s="80" t="b">
        <v>0</v>
      </c>
      <c r="G1665" s="80" t="b">
        <v>0</v>
      </c>
    </row>
    <row r="1666" spans="1:7" ht="15">
      <c r="A1666" s="114" t="s">
        <v>1790</v>
      </c>
      <c r="B1666" s="80">
        <v>2</v>
      </c>
      <c r="C1666" s="118">
        <v>0.0032859842481442587</v>
      </c>
      <c r="D1666" s="80" t="s">
        <v>1502</v>
      </c>
      <c r="E1666" s="80" t="b">
        <v>0</v>
      </c>
      <c r="F1666" s="80" t="b">
        <v>0</v>
      </c>
      <c r="G1666" s="80" t="b">
        <v>0</v>
      </c>
    </row>
    <row r="1667" spans="1:7" ht="15">
      <c r="A1667" s="114" t="s">
        <v>2334</v>
      </c>
      <c r="B1667" s="80">
        <v>2</v>
      </c>
      <c r="C1667" s="118">
        <v>0.0032859842481442587</v>
      </c>
      <c r="D1667" s="80" t="s">
        <v>1502</v>
      </c>
      <c r="E1667" s="80" t="b">
        <v>0</v>
      </c>
      <c r="F1667" s="80" t="b">
        <v>0</v>
      </c>
      <c r="G1667" s="80" t="b">
        <v>0</v>
      </c>
    </row>
    <row r="1668" spans="1:7" ht="15">
      <c r="A1668" s="114" t="s">
        <v>1960</v>
      </c>
      <c r="B1668" s="80">
        <v>2</v>
      </c>
      <c r="C1668" s="118">
        <v>0.0032859842481442587</v>
      </c>
      <c r="D1668" s="80" t="s">
        <v>1502</v>
      </c>
      <c r="E1668" s="80" t="b">
        <v>0</v>
      </c>
      <c r="F1668" s="80" t="b">
        <v>0</v>
      </c>
      <c r="G1668" s="80" t="b">
        <v>0</v>
      </c>
    </row>
    <row r="1669" spans="1:7" ht="15">
      <c r="A1669" s="114" t="s">
        <v>1689</v>
      </c>
      <c r="B1669" s="80">
        <v>2</v>
      </c>
      <c r="C1669" s="118">
        <v>0.0032859842481442587</v>
      </c>
      <c r="D1669" s="80" t="s">
        <v>1502</v>
      </c>
      <c r="E1669" s="80" t="b">
        <v>0</v>
      </c>
      <c r="F1669" s="80" t="b">
        <v>0</v>
      </c>
      <c r="G1669" s="80" t="b">
        <v>0</v>
      </c>
    </row>
    <row r="1670" spans="1:7" ht="15">
      <c r="A1670" s="114" t="s">
        <v>2335</v>
      </c>
      <c r="B1670" s="80">
        <v>2</v>
      </c>
      <c r="C1670" s="118">
        <v>0.004017527372479571</v>
      </c>
      <c r="D1670" s="80" t="s">
        <v>1502</v>
      </c>
      <c r="E1670" s="80" t="b">
        <v>0</v>
      </c>
      <c r="F1670" s="80" t="b">
        <v>0</v>
      </c>
      <c r="G1670" s="80" t="b">
        <v>0</v>
      </c>
    </row>
    <row r="1671" spans="1:7" ht="15">
      <c r="A1671" s="114" t="s">
        <v>1569</v>
      </c>
      <c r="B1671" s="80">
        <v>2</v>
      </c>
      <c r="C1671" s="118">
        <v>0.0032859842481442587</v>
      </c>
      <c r="D1671" s="80" t="s">
        <v>1502</v>
      </c>
      <c r="E1671" s="80" t="b">
        <v>0</v>
      </c>
      <c r="F1671" s="80" t="b">
        <v>0</v>
      </c>
      <c r="G1671" s="80" t="b">
        <v>0</v>
      </c>
    </row>
    <row r="1672" spans="1:7" ht="15">
      <c r="A1672" s="114" t="s">
        <v>1746</v>
      </c>
      <c r="B1672" s="80">
        <v>2</v>
      </c>
      <c r="C1672" s="118">
        <v>0.0032859842481442587</v>
      </c>
      <c r="D1672" s="80" t="s">
        <v>1502</v>
      </c>
      <c r="E1672" s="80" t="b">
        <v>0</v>
      </c>
      <c r="F1672" s="80" t="b">
        <v>0</v>
      </c>
      <c r="G1672" s="80" t="b">
        <v>0</v>
      </c>
    </row>
    <row r="1673" spans="1:7" ht="15">
      <c r="A1673" s="114" t="s">
        <v>1608</v>
      </c>
      <c r="B1673" s="80">
        <v>2</v>
      </c>
      <c r="C1673" s="118">
        <v>0.0032859842481442587</v>
      </c>
      <c r="D1673" s="80" t="s">
        <v>1502</v>
      </c>
      <c r="E1673" s="80" t="b">
        <v>0</v>
      </c>
      <c r="F1673" s="80" t="b">
        <v>0</v>
      </c>
      <c r="G1673" s="80" t="b">
        <v>0</v>
      </c>
    </row>
    <row r="1674" spans="1:7" ht="15">
      <c r="A1674" s="114" t="s">
        <v>1739</v>
      </c>
      <c r="B1674" s="80">
        <v>2</v>
      </c>
      <c r="C1674" s="118">
        <v>0.0032859842481442587</v>
      </c>
      <c r="D1674" s="80" t="s">
        <v>1502</v>
      </c>
      <c r="E1674" s="80" t="b">
        <v>0</v>
      </c>
      <c r="F1674" s="80" t="b">
        <v>0</v>
      </c>
      <c r="G1674" s="80" t="b">
        <v>0</v>
      </c>
    </row>
    <row r="1675" spans="1:7" ht="15">
      <c r="A1675" s="114" t="s">
        <v>1873</v>
      </c>
      <c r="B1675" s="80">
        <v>2</v>
      </c>
      <c r="C1675" s="118">
        <v>0.0032859842481442587</v>
      </c>
      <c r="D1675" s="80" t="s">
        <v>1502</v>
      </c>
      <c r="E1675" s="80" t="b">
        <v>0</v>
      </c>
      <c r="F1675" s="80" t="b">
        <v>0</v>
      </c>
      <c r="G1675" s="80" t="b">
        <v>0</v>
      </c>
    </row>
    <row r="1676" spans="1:7" ht="15">
      <c r="A1676" s="114" t="s">
        <v>1952</v>
      </c>
      <c r="B1676" s="80">
        <v>2</v>
      </c>
      <c r="C1676" s="118">
        <v>0.0032859842481442587</v>
      </c>
      <c r="D1676" s="80" t="s">
        <v>1502</v>
      </c>
      <c r="E1676" s="80" t="b">
        <v>1</v>
      </c>
      <c r="F1676" s="80" t="b">
        <v>0</v>
      </c>
      <c r="G1676" s="80" t="b">
        <v>0</v>
      </c>
    </row>
    <row r="1677" spans="1:7" ht="15">
      <c r="A1677" s="114" t="s">
        <v>1724</v>
      </c>
      <c r="B1677" s="80">
        <v>2</v>
      </c>
      <c r="C1677" s="118">
        <v>0.0032859842481442587</v>
      </c>
      <c r="D1677" s="80" t="s">
        <v>1502</v>
      </c>
      <c r="E1677" s="80" t="b">
        <v>0</v>
      </c>
      <c r="F1677" s="80" t="b">
        <v>0</v>
      </c>
      <c r="G1677" s="80" t="b">
        <v>0</v>
      </c>
    </row>
    <row r="1678" spans="1:7" ht="15">
      <c r="A1678" s="114" t="s">
        <v>2339</v>
      </c>
      <c r="B1678" s="80">
        <v>2</v>
      </c>
      <c r="C1678" s="118">
        <v>0.0032859842481442587</v>
      </c>
      <c r="D1678" s="80" t="s">
        <v>1502</v>
      </c>
      <c r="E1678" s="80" t="b">
        <v>0</v>
      </c>
      <c r="F1678" s="80" t="b">
        <v>0</v>
      </c>
      <c r="G1678" s="80" t="b">
        <v>0</v>
      </c>
    </row>
    <row r="1679" spans="1:7" ht="15">
      <c r="A1679" s="114" t="s">
        <v>2340</v>
      </c>
      <c r="B1679" s="80">
        <v>2</v>
      </c>
      <c r="C1679" s="118">
        <v>0.0032859842481442587</v>
      </c>
      <c r="D1679" s="80" t="s">
        <v>1502</v>
      </c>
      <c r="E1679" s="80" t="b">
        <v>0</v>
      </c>
      <c r="F1679" s="80" t="b">
        <v>0</v>
      </c>
      <c r="G1679" s="80" t="b">
        <v>0</v>
      </c>
    </row>
    <row r="1680" spans="1:7" ht="15">
      <c r="A1680" s="114" t="s">
        <v>2341</v>
      </c>
      <c r="B1680" s="80">
        <v>2</v>
      </c>
      <c r="C1680" s="118">
        <v>0.0032859842481442587</v>
      </c>
      <c r="D1680" s="80" t="s">
        <v>1502</v>
      </c>
      <c r="E1680" s="80" t="b">
        <v>0</v>
      </c>
      <c r="F1680" s="80" t="b">
        <v>0</v>
      </c>
      <c r="G1680" s="80" t="b">
        <v>0</v>
      </c>
    </row>
    <row r="1681" spans="1:7" ht="15">
      <c r="A1681" s="114" t="s">
        <v>1580</v>
      </c>
      <c r="B1681" s="80">
        <v>2</v>
      </c>
      <c r="C1681" s="118">
        <v>0.0032859842481442587</v>
      </c>
      <c r="D1681" s="80" t="s">
        <v>1502</v>
      </c>
      <c r="E1681" s="80" t="b">
        <v>1</v>
      </c>
      <c r="F1681" s="80" t="b">
        <v>0</v>
      </c>
      <c r="G1681" s="80" t="b">
        <v>0</v>
      </c>
    </row>
    <row r="1682" spans="1:7" ht="15">
      <c r="A1682" s="114" t="s">
        <v>1631</v>
      </c>
      <c r="B1682" s="80">
        <v>2</v>
      </c>
      <c r="C1682" s="118">
        <v>0.0032859842481442587</v>
      </c>
      <c r="D1682" s="80" t="s">
        <v>1502</v>
      </c>
      <c r="E1682" s="80" t="b">
        <v>0</v>
      </c>
      <c r="F1682" s="80" t="b">
        <v>0</v>
      </c>
      <c r="G1682" s="80" t="b">
        <v>0</v>
      </c>
    </row>
    <row r="1683" spans="1:7" ht="15">
      <c r="A1683" s="114" t="s">
        <v>1933</v>
      </c>
      <c r="B1683" s="80">
        <v>2</v>
      </c>
      <c r="C1683" s="118">
        <v>0.0032859842481442587</v>
      </c>
      <c r="D1683" s="80" t="s">
        <v>1502</v>
      </c>
      <c r="E1683" s="80" t="b">
        <v>0</v>
      </c>
      <c r="F1683" s="80" t="b">
        <v>0</v>
      </c>
      <c r="G1683" s="80" t="b">
        <v>0</v>
      </c>
    </row>
    <row r="1684" spans="1:7" ht="15">
      <c r="A1684" s="114" t="s">
        <v>1589</v>
      </c>
      <c r="B1684" s="80">
        <v>2</v>
      </c>
      <c r="C1684" s="118">
        <v>0.004017527372479571</v>
      </c>
      <c r="D1684" s="80" t="s">
        <v>1502</v>
      </c>
      <c r="E1684" s="80" t="b">
        <v>0</v>
      </c>
      <c r="F1684" s="80" t="b">
        <v>0</v>
      </c>
      <c r="G1684" s="80" t="b">
        <v>0</v>
      </c>
    </row>
    <row r="1685" spans="1:7" ht="15">
      <c r="A1685" s="114" t="s">
        <v>2343</v>
      </c>
      <c r="B1685" s="80">
        <v>2</v>
      </c>
      <c r="C1685" s="118">
        <v>0.0032859842481442587</v>
      </c>
      <c r="D1685" s="80" t="s">
        <v>1502</v>
      </c>
      <c r="E1685" s="80" t="b">
        <v>0</v>
      </c>
      <c r="F1685" s="80" t="b">
        <v>0</v>
      </c>
      <c r="G1685" s="80" t="b">
        <v>0</v>
      </c>
    </row>
    <row r="1686" spans="1:7" ht="15">
      <c r="A1686" s="114" t="s">
        <v>1811</v>
      </c>
      <c r="B1686" s="80">
        <v>2</v>
      </c>
      <c r="C1686" s="118">
        <v>0.0032859842481442587</v>
      </c>
      <c r="D1686" s="80" t="s">
        <v>1502</v>
      </c>
      <c r="E1686" s="80" t="b">
        <v>0</v>
      </c>
      <c r="F1686" s="80" t="b">
        <v>0</v>
      </c>
      <c r="G1686" s="80" t="b">
        <v>0</v>
      </c>
    </row>
    <row r="1687" spans="1:7" ht="15">
      <c r="A1687" s="114" t="s">
        <v>2344</v>
      </c>
      <c r="B1687" s="80">
        <v>2</v>
      </c>
      <c r="C1687" s="118">
        <v>0.0032859842481442587</v>
      </c>
      <c r="D1687" s="80" t="s">
        <v>1502</v>
      </c>
      <c r="E1687" s="80" t="b">
        <v>0</v>
      </c>
      <c r="F1687" s="80" t="b">
        <v>0</v>
      </c>
      <c r="G1687" s="80" t="b">
        <v>0</v>
      </c>
    </row>
    <row r="1688" spans="1:7" ht="15">
      <c r="A1688" s="114" t="s">
        <v>1585</v>
      </c>
      <c r="B1688" s="80">
        <v>2</v>
      </c>
      <c r="C1688" s="118">
        <v>0.0032859842481442587</v>
      </c>
      <c r="D1688" s="80" t="s">
        <v>1502</v>
      </c>
      <c r="E1688" s="80" t="b">
        <v>0</v>
      </c>
      <c r="F1688" s="80" t="b">
        <v>0</v>
      </c>
      <c r="G1688" s="80" t="b">
        <v>0</v>
      </c>
    </row>
    <row r="1689" spans="1:7" ht="15">
      <c r="A1689" s="114" t="s">
        <v>1655</v>
      </c>
      <c r="B1689" s="80">
        <v>2</v>
      </c>
      <c r="C1689" s="118">
        <v>0.0032859842481442587</v>
      </c>
      <c r="D1689" s="80" t="s">
        <v>1502</v>
      </c>
      <c r="E1689" s="80" t="b">
        <v>0</v>
      </c>
      <c r="F1689" s="80" t="b">
        <v>0</v>
      </c>
      <c r="G1689" s="80" t="b">
        <v>0</v>
      </c>
    </row>
    <row r="1690" spans="1:7" ht="15">
      <c r="A1690" s="114" t="s">
        <v>1561</v>
      </c>
      <c r="B1690" s="80">
        <v>2</v>
      </c>
      <c r="C1690" s="118">
        <v>0.0032859842481442587</v>
      </c>
      <c r="D1690" s="80" t="s">
        <v>1502</v>
      </c>
      <c r="E1690" s="80" t="b">
        <v>0</v>
      </c>
      <c r="F1690" s="80" t="b">
        <v>0</v>
      </c>
      <c r="G1690" s="80" t="b">
        <v>0</v>
      </c>
    </row>
    <row r="1691" spans="1:7" ht="15">
      <c r="A1691" s="114" t="s">
        <v>1695</v>
      </c>
      <c r="B1691" s="80">
        <v>2</v>
      </c>
      <c r="C1691" s="118">
        <v>0.0032859842481442587</v>
      </c>
      <c r="D1691" s="80" t="s">
        <v>1502</v>
      </c>
      <c r="E1691" s="80" t="b">
        <v>0</v>
      </c>
      <c r="F1691" s="80" t="b">
        <v>0</v>
      </c>
      <c r="G1691" s="80" t="b">
        <v>0</v>
      </c>
    </row>
    <row r="1692" spans="1:7" ht="15">
      <c r="A1692" s="114" t="s">
        <v>1551</v>
      </c>
      <c r="B1692" s="80">
        <v>2</v>
      </c>
      <c r="C1692" s="118">
        <v>0.0032859842481442587</v>
      </c>
      <c r="D1692" s="80" t="s">
        <v>1502</v>
      </c>
      <c r="E1692" s="80" t="b">
        <v>0</v>
      </c>
      <c r="F1692" s="80" t="b">
        <v>0</v>
      </c>
      <c r="G1692" s="80" t="b">
        <v>0</v>
      </c>
    </row>
    <row r="1693" spans="1:7" ht="15">
      <c r="A1693" s="114" t="s">
        <v>2346</v>
      </c>
      <c r="B1693" s="80">
        <v>2</v>
      </c>
      <c r="C1693" s="118">
        <v>0.004017527372479571</v>
      </c>
      <c r="D1693" s="80" t="s">
        <v>1502</v>
      </c>
      <c r="E1693" s="80" t="b">
        <v>0</v>
      </c>
      <c r="F1693" s="80" t="b">
        <v>0</v>
      </c>
      <c r="G1693" s="80" t="b">
        <v>0</v>
      </c>
    </row>
    <row r="1694" spans="1:7" ht="15">
      <c r="A1694" s="114" t="s">
        <v>1994</v>
      </c>
      <c r="B1694" s="80">
        <v>2</v>
      </c>
      <c r="C1694" s="118">
        <v>0.004017527372479571</v>
      </c>
      <c r="D1694" s="80" t="s">
        <v>1502</v>
      </c>
      <c r="E1694" s="80" t="b">
        <v>0</v>
      </c>
      <c r="F1694" s="80" t="b">
        <v>0</v>
      </c>
      <c r="G1694" s="80" t="b">
        <v>0</v>
      </c>
    </row>
    <row r="1695" spans="1:7" ht="15">
      <c r="A1695" s="114" t="s">
        <v>1990</v>
      </c>
      <c r="B1695" s="80">
        <v>2</v>
      </c>
      <c r="C1695" s="118">
        <v>0.004017527372479571</v>
      </c>
      <c r="D1695" s="80" t="s">
        <v>1502</v>
      </c>
      <c r="E1695" s="80" t="b">
        <v>0</v>
      </c>
      <c r="F1695" s="80" t="b">
        <v>0</v>
      </c>
      <c r="G1695" s="80" t="b">
        <v>0</v>
      </c>
    </row>
    <row r="1696" spans="1:7" ht="15">
      <c r="A1696" s="114" t="s">
        <v>1721</v>
      </c>
      <c r="B1696" s="80">
        <v>2</v>
      </c>
      <c r="C1696" s="118">
        <v>0.004017527372479571</v>
      </c>
      <c r="D1696" s="80" t="s">
        <v>1502</v>
      </c>
      <c r="E1696" s="80" t="b">
        <v>0</v>
      </c>
      <c r="F1696" s="80" t="b">
        <v>0</v>
      </c>
      <c r="G1696" s="80" t="b">
        <v>0</v>
      </c>
    </row>
    <row r="1697" spans="1:7" ht="15">
      <c r="A1697" s="114" t="s">
        <v>1788</v>
      </c>
      <c r="B1697" s="80">
        <v>2</v>
      </c>
      <c r="C1697" s="118">
        <v>0.004017527372479571</v>
      </c>
      <c r="D1697" s="80" t="s">
        <v>1502</v>
      </c>
      <c r="E1697" s="80" t="b">
        <v>0</v>
      </c>
      <c r="F1697" s="80" t="b">
        <v>0</v>
      </c>
      <c r="G1697" s="80" t="b">
        <v>0</v>
      </c>
    </row>
    <row r="1698" spans="1:7" ht="15">
      <c r="A1698" s="114" t="s">
        <v>1564</v>
      </c>
      <c r="B1698" s="80">
        <v>2</v>
      </c>
      <c r="C1698" s="118">
        <v>0.004017527372479571</v>
      </c>
      <c r="D1698" s="80" t="s">
        <v>1502</v>
      </c>
      <c r="E1698" s="80" t="b">
        <v>0</v>
      </c>
      <c r="F1698" s="80" t="b">
        <v>0</v>
      </c>
      <c r="G1698" s="80" t="b">
        <v>0</v>
      </c>
    </row>
    <row r="1699" spans="1:7" ht="15">
      <c r="A1699" s="114" t="s">
        <v>1842</v>
      </c>
      <c r="B1699" s="80">
        <v>2</v>
      </c>
      <c r="C1699" s="118">
        <v>0.0032859842481442587</v>
      </c>
      <c r="D1699" s="80" t="s">
        <v>1502</v>
      </c>
      <c r="E1699" s="80" t="b">
        <v>0</v>
      </c>
      <c r="F1699" s="80" t="b">
        <v>0</v>
      </c>
      <c r="G1699" s="80" t="b">
        <v>0</v>
      </c>
    </row>
    <row r="1700" spans="1:7" ht="15">
      <c r="A1700" s="114" t="s">
        <v>1997</v>
      </c>
      <c r="B1700" s="80">
        <v>2</v>
      </c>
      <c r="C1700" s="118">
        <v>0.0032859842481442587</v>
      </c>
      <c r="D1700" s="80" t="s">
        <v>1502</v>
      </c>
      <c r="E1700" s="80" t="b">
        <v>0</v>
      </c>
      <c r="F1700" s="80" t="b">
        <v>0</v>
      </c>
      <c r="G1700" s="80" t="b">
        <v>0</v>
      </c>
    </row>
    <row r="1701" spans="1:7" ht="15">
      <c r="A1701" s="114" t="s">
        <v>2351</v>
      </c>
      <c r="B1701" s="80">
        <v>2</v>
      </c>
      <c r="C1701" s="118">
        <v>0.004017527372479571</v>
      </c>
      <c r="D1701" s="80" t="s">
        <v>1502</v>
      </c>
      <c r="E1701" s="80" t="b">
        <v>0</v>
      </c>
      <c r="F1701" s="80" t="b">
        <v>0</v>
      </c>
      <c r="G1701" s="80" t="b">
        <v>0</v>
      </c>
    </row>
    <row r="1702" spans="1:7" ht="15">
      <c r="A1702" s="114" t="s">
        <v>2353</v>
      </c>
      <c r="B1702" s="80">
        <v>2</v>
      </c>
      <c r="C1702" s="118">
        <v>0.004017527372479571</v>
      </c>
      <c r="D1702" s="80" t="s">
        <v>1502</v>
      </c>
      <c r="E1702" s="80" t="b">
        <v>0</v>
      </c>
      <c r="F1702" s="80" t="b">
        <v>0</v>
      </c>
      <c r="G1702" s="80" t="b">
        <v>0</v>
      </c>
    </row>
    <row r="1703" spans="1:7" ht="15">
      <c r="A1703" s="114" t="s">
        <v>2354</v>
      </c>
      <c r="B1703" s="80">
        <v>2</v>
      </c>
      <c r="C1703" s="118">
        <v>0.004017527372479571</v>
      </c>
      <c r="D1703" s="80" t="s">
        <v>1502</v>
      </c>
      <c r="E1703" s="80" t="b">
        <v>0</v>
      </c>
      <c r="F1703" s="80" t="b">
        <v>1</v>
      </c>
      <c r="G1703" s="80" t="b">
        <v>0</v>
      </c>
    </row>
    <row r="1704" spans="1:7" ht="15">
      <c r="A1704" s="114" t="s">
        <v>2360</v>
      </c>
      <c r="B1704" s="80">
        <v>2</v>
      </c>
      <c r="C1704" s="118">
        <v>0.004017527372479571</v>
      </c>
      <c r="D1704" s="80" t="s">
        <v>1502</v>
      </c>
      <c r="E1704" s="80" t="b">
        <v>0</v>
      </c>
      <c r="F1704" s="80" t="b">
        <v>0</v>
      </c>
      <c r="G1704" s="80" t="b">
        <v>0</v>
      </c>
    </row>
    <row r="1705" spans="1:7" ht="15">
      <c r="A1705" s="114" t="s">
        <v>2361</v>
      </c>
      <c r="B1705" s="80">
        <v>2</v>
      </c>
      <c r="C1705" s="118">
        <v>0.004017527372479571</v>
      </c>
      <c r="D1705" s="80" t="s">
        <v>1502</v>
      </c>
      <c r="E1705" s="80" t="b">
        <v>0</v>
      </c>
      <c r="F1705" s="80" t="b">
        <v>0</v>
      </c>
      <c r="G1705" s="80" t="b">
        <v>0</v>
      </c>
    </row>
    <row r="1706" spans="1:7" ht="15">
      <c r="A1706" s="114" t="s">
        <v>1696</v>
      </c>
      <c r="B1706" s="80">
        <v>2</v>
      </c>
      <c r="C1706" s="118">
        <v>0.0032859842481442587</v>
      </c>
      <c r="D1706" s="80" t="s">
        <v>1502</v>
      </c>
      <c r="E1706" s="80" t="b">
        <v>0</v>
      </c>
      <c r="F1706" s="80" t="b">
        <v>0</v>
      </c>
      <c r="G1706" s="80" t="b">
        <v>0</v>
      </c>
    </row>
    <row r="1707" spans="1:7" ht="15">
      <c r="A1707" s="114" t="s">
        <v>1573</v>
      </c>
      <c r="B1707" s="80">
        <v>2</v>
      </c>
      <c r="C1707" s="118">
        <v>0.004017527372479571</v>
      </c>
      <c r="D1707" s="80" t="s">
        <v>1502</v>
      </c>
      <c r="E1707" s="80" t="b">
        <v>1</v>
      </c>
      <c r="F1707" s="80" t="b">
        <v>0</v>
      </c>
      <c r="G1707" s="80" t="b">
        <v>0</v>
      </c>
    </row>
    <row r="1708" spans="1:7" ht="15">
      <c r="A1708" s="114" t="s">
        <v>2017</v>
      </c>
      <c r="B1708" s="80">
        <v>2</v>
      </c>
      <c r="C1708" s="118">
        <v>0.004017527372479571</v>
      </c>
      <c r="D1708" s="80" t="s">
        <v>1502</v>
      </c>
      <c r="E1708" s="80" t="b">
        <v>0</v>
      </c>
      <c r="F1708" s="80" t="b">
        <v>0</v>
      </c>
      <c r="G1708" s="80" t="b">
        <v>0</v>
      </c>
    </row>
    <row r="1709" spans="1:7" ht="15">
      <c r="A1709" s="114" t="s">
        <v>2018</v>
      </c>
      <c r="B1709" s="80">
        <v>2</v>
      </c>
      <c r="C1709" s="118">
        <v>0.0032859842481442587</v>
      </c>
      <c r="D1709" s="80" t="s">
        <v>1502</v>
      </c>
      <c r="E1709" s="80" t="b">
        <v>0</v>
      </c>
      <c r="F1709" s="80" t="b">
        <v>0</v>
      </c>
      <c r="G1709" s="80" t="b">
        <v>0</v>
      </c>
    </row>
    <row r="1710" spans="1:7" ht="15">
      <c r="A1710" s="114" t="s">
        <v>2362</v>
      </c>
      <c r="B1710" s="80">
        <v>2</v>
      </c>
      <c r="C1710" s="118">
        <v>0.0032859842481442587</v>
      </c>
      <c r="D1710" s="80" t="s">
        <v>1502</v>
      </c>
      <c r="E1710" s="80" t="b">
        <v>0</v>
      </c>
      <c r="F1710" s="80" t="b">
        <v>0</v>
      </c>
      <c r="G1710" s="80" t="b">
        <v>0</v>
      </c>
    </row>
    <row r="1711" spans="1:7" ht="15">
      <c r="A1711" s="114" t="s">
        <v>1625</v>
      </c>
      <c r="B1711" s="80">
        <v>2</v>
      </c>
      <c r="C1711" s="118">
        <v>0.0032859842481442587</v>
      </c>
      <c r="D1711" s="80" t="s">
        <v>1502</v>
      </c>
      <c r="E1711" s="80" t="b">
        <v>0</v>
      </c>
      <c r="F1711" s="80" t="b">
        <v>0</v>
      </c>
      <c r="G1711" s="80" t="b">
        <v>0</v>
      </c>
    </row>
    <row r="1712" spans="1:7" ht="15">
      <c r="A1712" s="114" t="s">
        <v>2363</v>
      </c>
      <c r="B1712" s="80">
        <v>2</v>
      </c>
      <c r="C1712" s="118">
        <v>0.0032859842481442587</v>
      </c>
      <c r="D1712" s="80" t="s">
        <v>1502</v>
      </c>
      <c r="E1712" s="80" t="b">
        <v>0</v>
      </c>
      <c r="F1712" s="80" t="b">
        <v>0</v>
      </c>
      <c r="G1712" s="80" t="b">
        <v>0</v>
      </c>
    </row>
    <row r="1713" spans="1:7" ht="15">
      <c r="A1713" s="114" t="s">
        <v>1556</v>
      </c>
      <c r="B1713" s="80">
        <v>2</v>
      </c>
      <c r="C1713" s="118">
        <v>0.0032859842481442587</v>
      </c>
      <c r="D1713" s="80" t="s">
        <v>1502</v>
      </c>
      <c r="E1713" s="80" t="b">
        <v>0</v>
      </c>
      <c r="F1713" s="80" t="b">
        <v>0</v>
      </c>
      <c r="G1713" s="80" t="b">
        <v>0</v>
      </c>
    </row>
    <row r="1714" spans="1:7" ht="15">
      <c r="A1714" s="114" t="s">
        <v>2365</v>
      </c>
      <c r="B1714" s="80">
        <v>2</v>
      </c>
      <c r="C1714" s="118">
        <v>0.004017527372479571</v>
      </c>
      <c r="D1714" s="80" t="s">
        <v>1502</v>
      </c>
      <c r="E1714" s="80" t="b">
        <v>0</v>
      </c>
      <c r="F1714" s="80" t="b">
        <v>0</v>
      </c>
      <c r="G1714" s="80" t="b">
        <v>0</v>
      </c>
    </row>
    <row r="1715" spans="1:7" ht="15">
      <c r="A1715" s="114" t="s">
        <v>1537</v>
      </c>
      <c r="B1715" s="80">
        <v>11</v>
      </c>
      <c r="C1715" s="118">
        <v>0.023727357259353397</v>
      </c>
      <c r="D1715" s="80" t="s">
        <v>1503</v>
      </c>
      <c r="E1715" s="80" t="b">
        <v>0</v>
      </c>
      <c r="F1715" s="80" t="b">
        <v>0</v>
      </c>
      <c r="G1715" s="80" t="b">
        <v>0</v>
      </c>
    </row>
    <row r="1716" spans="1:7" ht="15">
      <c r="A1716" s="114" t="s">
        <v>1741</v>
      </c>
      <c r="B1716" s="80">
        <v>6</v>
      </c>
      <c r="C1716" s="118">
        <v>0.017707646803763598</v>
      </c>
      <c r="D1716" s="80" t="s">
        <v>1503</v>
      </c>
      <c r="E1716" s="80" t="b">
        <v>0</v>
      </c>
      <c r="F1716" s="80" t="b">
        <v>0</v>
      </c>
      <c r="G1716" s="80" t="b">
        <v>0</v>
      </c>
    </row>
    <row r="1717" spans="1:7" ht="15">
      <c r="A1717" s="114" t="s">
        <v>1855</v>
      </c>
      <c r="B1717" s="80">
        <v>4</v>
      </c>
      <c r="C1717" s="118">
        <v>0.011805097869175734</v>
      </c>
      <c r="D1717" s="80" t="s">
        <v>1503</v>
      </c>
      <c r="E1717" s="80" t="b">
        <v>0</v>
      </c>
      <c r="F1717" s="80" t="b">
        <v>0</v>
      </c>
      <c r="G1717" s="80" t="b">
        <v>0</v>
      </c>
    </row>
    <row r="1718" spans="1:7" ht="15">
      <c r="A1718" s="114" t="s">
        <v>1542</v>
      </c>
      <c r="B1718" s="80">
        <v>4</v>
      </c>
      <c r="C1718" s="118">
        <v>0.013438283968630633</v>
      </c>
      <c r="D1718" s="80" t="s">
        <v>1503</v>
      </c>
      <c r="E1718" s="80" t="b">
        <v>0</v>
      </c>
      <c r="F1718" s="80" t="b">
        <v>0</v>
      </c>
      <c r="G1718" s="80" t="b">
        <v>0</v>
      </c>
    </row>
    <row r="1719" spans="1:7" ht="15">
      <c r="A1719" s="114" t="s">
        <v>1552</v>
      </c>
      <c r="B1719" s="80">
        <v>4</v>
      </c>
      <c r="C1719" s="118">
        <v>0.011805097869175734</v>
      </c>
      <c r="D1719" s="80" t="s">
        <v>1503</v>
      </c>
      <c r="E1719" s="80" t="b">
        <v>0</v>
      </c>
      <c r="F1719" s="80" t="b">
        <v>0</v>
      </c>
      <c r="G1719" s="80" t="b">
        <v>0</v>
      </c>
    </row>
    <row r="1720" spans="1:7" ht="15">
      <c r="A1720" s="114" t="s">
        <v>1856</v>
      </c>
      <c r="B1720" s="80">
        <v>4</v>
      </c>
      <c r="C1720" s="118">
        <v>0.013438283968630633</v>
      </c>
      <c r="D1720" s="80" t="s">
        <v>1503</v>
      </c>
      <c r="E1720" s="80" t="b">
        <v>0</v>
      </c>
      <c r="F1720" s="80" t="b">
        <v>0</v>
      </c>
      <c r="G1720" s="80" t="b">
        <v>0</v>
      </c>
    </row>
    <row r="1721" spans="1:7" ht="15">
      <c r="A1721" s="114" t="s">
        <v>1572</v>
      </c>
      <c r="B1721" s="80">
        <v>4</v>
      </c>
      <c r="C1721" s="118">
        <v>0.013438283968630633</v>
      </c>
      <c r="D1721" s="80" t="s">
        <v>1503</v>
      </c>
      <c r="E1721" s="80" t="b">
        <v>0</v>
      </c>
      <c r="F1721" s="80" t="b">
        <v>0</v>
      </c>
      <c r="G1721" s="80" t="b">
        <v>0</v>
      </c>
    </row>
    <row r="1722" spans="1:7" ht="15">
      <c r="A1722" s="114" t="s">
        <v>1541</v>
      </c>
      <c r="B1722" s="80">
        <v>4</v>
      </c>
      <c r="C1722" s="118">
        <v>0.01574013049223431</v>
      </c>
      <c r="D1722" s="80" t="s">
        <v>1503</v>
      </c>
      <c r="E1722" s="80" t="b">
        <v>0</v>
      </c>
      <c r="F1722" s="80" t="b">
        <v>0</v>
      </c>
      <c r="G1722" s="80" t="b">
        <v>0</v>
      </c>
    </row>
    <row r="1723" spans="1:7" ht="15">
      <c r="A1723" s="114" t="s">
        <v>1628</v>
      </c>
      <c r="B1723" s="80">
        <v>3</v>
      </c>
      <c r="C1723" s="118">
        <v>0.010078712976472975</v>
      </c>
      <c r="D1723" s="80" t="s">
        <v>1503</v>
      </c>
      <c r="E1723" s="80" t="b">
        <v>0</v>
      </c>
      <c r="F1723" s="80" t="b">
        <v>0</v>
      </c>
      <c r="G1723" s="80" t="b">
        <v>0</v>
      </c>
    </row>
    <row r="1724" spans="1:7" ht="15">
      <c r="A1724" s="114" t="s">
        <v>1706</v>
      </c>
      <c r="B1724" s="80">
        <v>3</v>
      </c>
      <c r="C1724" s="118">
        <v>0.010078712976472975</v>
      </c>
      <c r="D1724" s="80" t="s">
        <v>1503</v>
      </c>
      <c r="E1724" s="80" t="b">
        <v>0</v>
      </c>
      <c r="F1724" s="80" t="b">
        <v>0</v>
      </c>
      <c r="G1724" s="80" t="b">
        <v>0</v>
      </c>
    </row>
    <row r="1725" spans="1:7" ht="15">
      <c r="A1725" s="114" t="s">
        <v>1707</v>
      </c>
      <c r="B1725" s="80">
        <v>3</v>
      </c>
      <c r="C1725" s="118">
        <v>0.010078712976472975</v>
      </c>
      <c r="D1725" s="80" t="s">
        <v>1503</v>
      </c>
      <c r="E1725" s="80" t="b">
        <v>0</v>
      </c>
      <c r="F1725" s="80" t="b">
        <v>0</v>
      </c>
      <c r="G1725" s="80" t="b">
        <v>0</v>
      </c>
    </row>
    <row r="1726" spans="1:7" ht="15">
      <c r="A1726" s="114" t="s">
        <v>1987</v>
      </c>
      <c r="B1726" s="80">
        <v>3</v>
      </c>
      <c r="C1726" s="118">
        <v>0.010078712976472975</v>
      </c>
      <c r="D1726" s="80" t="s">
        <v>1503</v>
      </c>
      <c r="E1726" s="80" t="b">
        <v>0</v>
      </c>
      <c r="F1726" s="80" t="b">
        <v>0</v>
      </c>
      <c r="G1726" s="80" t="b">
        <v>0</v>
      </c>
    </row>
    <row r="1727" spans="1:7" ht="15">
      <c r="A1727" s="114" t="s">
        <v>1737</v>
      </c>
      <c r="B1727" s="80">
        <v>3</v>
      </c>
      <c r="C1727" s="118">
        <v>0.010078712976472975</v>
      </c>
      <c r="D1727" s="80" t="s">
        <v>1503</v>
      </c>
      <c r="E1727" s="80" t="b">
        <v>0</v>
      </c>
      <c r="F1727" s="80" t="b">
        <v>0</v>
      </c>
      <c r="G1727" s="80" t="b">
        <v>0</v>
      </c>
    </row>
    <row r="1728" spans="1:7" ht="15">
      <c r="A1728" s="114" t="s">
        <v>1631</v>
      </c>
      <c r="B1728" s="80">
        <v>3</v>
      </c>
      <c r="C1728" s="118">
        <v>0.010078712976472975</v>
      </c>
      <c r="D1728" s="80" t="s">
        <v>1503</v>
      </c>
      <c r="E1728" s="80" t="b">
        <v>0</v>
      </c>
      <c r="F1728" s="80" t="b">
        <v>0</v>
      </c>
      <c r="G1728" s="80" t="b">
        <v>0</v>
      </c>
    </row>
    <row r="1729" spans="1:7" ht="15">
      <c r="A1729" s="114" t="s">
        <v>1763</v>
      </c>
      <c r="B1729" s="80">
        <v>3</v>
      </c>
      <c r="C1729" s="118">
        <v>0.011805097869175734</v>
      </c>
      <c r="D1729" s="80" t="s">
        <v>1503</v>
      </c>
      <c r="E1729" s="80" t="b">
        <v>1</v>
      </c>
      <c r="F1729" s="80" t="b">
        <v>0</v>
      </c>
      <c r="G1729" s="80" t="b">
        <v>0</v>
      </c>
    </row>
    <row r="1730" spans="1:7" ht="15">
      <c r="A1730" s="114" t="s">
        <v>1568</v>
      </c>
      <c r="B1730" s="80">
        <v>3</v>
      </c>
      <c r="C1730" s="118">
        <v>0.011805097869175734</v>
      </c>
      <c r="D1730" s="80" t="s">
        <v>1503</v>
      </c>
      <c r="E1730" s="80" t="b">
        <v>0</v>
      </c>
      <c r="F1730" s="80" t="b">
        <v>0</v>
      </c>
      <c r="G1730" s="80" t="b">
        <v>0</v>
      </c>
    </row>
    <row r="1731" spans="1:7" ht="15">
      <c r="A1731" s="114" t="s">
        <v>1543</v>
      </c>
      <c r="B1731" s="80">
        <v>3</v>
      </c>
      <c r="C1731" s="118">
        <v>0.011805097869175734</v>
      </c>
      <c r="D1731" s="80" t="s">
        <v>1503</v>
      </c>
      <c r="E1731" s="80" t="b">
        <v>0</v>
      </c>
      <c r="F1731" s="80" t="b">
        <v>0</v>
      </c>
      <c r="G1731" s="80" t="b">
        <v>0</v>
      </c>
    </row>
    <row r="1732" spans="1:7" ht="15">
      <c r="A1732" s="114" t="s">
        <v>1539</v>
      </c>
      <c r="B1732" s="80">
        <v>3</v>
      </c>
      <c r="C1732" s="118">
        <v>0.011805097869175734</v>
      </c>
      <c r="D1732" s="80" t="s">
        <v>1503</v>
      </c>
      <c r="E1732" s="80" t="b">
        <v>1</v>
      </c>
      <c r="F1732" s="80" t="b">
        <v>0</v>
      </c>
      <c r="G1732" s="80" t="b">
        <v>0</v>
      </c>
    </row>
    <row r="1733" spans="1:7" ht="15">
      <c r="A1733" s="114" t="s">
        <v>1992</v>
      </c>
      <c r="B1733" s="80">
        <v>3</v>
      </c>
      <c r="C1733" s="118">
        <v>0.011805097869175734</v>
      </c>
      <c r="D1733" s="80" t="s">
        <v>1503</v>
      </c>
      <c r="E1733" s="80" t="b">
        <v>0</v>
      </c>
      <c r="F1733" s="80" t="b">
        <v>0</v>
      </c>
      <c r="G1733" s="80" t="b">
        <v>0</v>
      </c>
    </row>
    <row r="1734" spans="1:7" ht="15">
      <c r="A1734" s="114" t="s">
        <v>1545</v>
      </c>
      <c r="B1734" s="80">
        <v>3</v>
      </c>
      <c r="C1734" s="118">
        <v>0.014756372336469667</v>
      </c>
      <c r="D1734" s="80" t="s">
        <v>1503</v>
      </c>
      <c r="E1734" s="80" t="b">
        <v>0</v>
      </c>
      <c r="F1734" s="80" t="b">
        <v>0</v>
      </c>
      <c r="G1734" s="80" t="b">
        <v>0</v>
      </c>
    </row>
    <row r="1735" spans="1:7" ht="15">
      <c r="A1735" s="114" t="s">
        <v>1620</v>
      </c>
      <c r="B1735" s="80">
        <v>2</v>
      </c>
      <c r="C1735" s="118">
        <v>0.007870065246117155</v>
      </c>
      <c r="D1735" s="80" t="s">
        <v>1503</v>
      </c>
      <c r="E1735" s="80" t="b">
        <v>0</v>
      </c>
      <c r="F1735" s="80" t="b">
        <v>0</v>
      </c>
      <c r="G1735" s="80" t="b">
        <v>0</v>
      </c>
    </row>
    <row r="1736" spans="1:7" ht="15">
      <c r="A1736" s="114" t="s">
        <v>2284</v>
      </c>
      <c r="B1736" s="80">
        <v>2</v>
      </c>
      <c r="C1736" s="118">
        <v>0.007870065246117155</v>
      </c>
      <c r="D1736" s="80" t="s">
        <v>1503</v>
      </c>
      <c r="E1736" s="80" t="b">
        <v>0</v>
      </c>
      <c r="F1736" s="80" t="b">
        <v>0</v>
      </c>
      <c r="G1736" s="80" t="b">
        <v>0</v>
      </c>
    </row>
    <row r="1737" spans="1:7" ht="15">
      <c r="A1737" s="114" t="s">
        <v>1560</v>
      </c>
      <c r="B1737" s="80">
        <v>2</v>
      </c>
      <c r="C1737" s="118">
        <v>0.007870065246117155</v>
      </c>
      <c r="D1737" s="80" t="s">
        <v>1503</v>
      </c>
      <c r="E1737" s="80" t="b">
        <v>0</v>
      </c>
      <c r="F1737" s="80" t="b">
        <v>1</v>
      </c>
      <c r="G1737" s="80" t="b">
        <v>0</v>
      </c>
    </row>
    <row r="1738" spans="1:7" ht="15">
      <c r="A1738" s="114" t="s">
        <v>1613</v>
      </c>
      <c r="B1738" s="80">
        <v>2</v>
      </c>
      <c r="C1738" s="118">
        <v>0.007870065246117155</v>
      </c>
      <c r="D1738" s="80" t="s">
        <v>1503</v>
      </c>
      <c r="E1738" s="80" t="b">
        <v>0</v>
      </c>
      <c r="F1738" s="80" t="b">
        <v>0</v>
      </c>
      <c r="G1738" s="80" t="b">
        <v>0</v>
      </c>
    </row>
    <row r="1739" spans="1:7" ht="15">
      <c r="A1739" s="114" t="s">
        <v>1732</v>
      </c>
      <c r="B1739" s="80">
        <v>2</v>
      </c>
      <c r="C1739" s="118">
        <v>0.007870065246117155</v>
      </c>
      <c r="D1739" s="80" t="s">
        <v>1503</v>
      </c>
      <c r="E1739" s="80" t="b">
        <v>0</v>
      </c>
      <c r="F1739" s="80" t="b">
        <v>0</v>
      </c>
      <c r="G1739" s="80" t="b">
        <v>0</v>
      </c>
    </row>
    <row r="1740" spans="1:7" ht="15">
      <c r="A1740" s="114" t="s">
        <v>1829</v>
      </c>
      <c r="B1740" s="80">
        <v>2</v>
      </c>
      <c r="C1740" s="118">
        <v>0.009837581557646444</v>
      </c>
      <c r="D1740" s="80" t="s">
        <v>1503</v>
      </c>
      <c r="E1740" s="80" t="b">
        <v>0</v>
      </c>
      <c r="F1740" s="80" t="b">
        <v>0</v>
      </c>
      <c r="G1740" s="80" t="b">
        <v>0</v>
      </c>
    </row>
    <row r="1741" spans="1:7" ht="15">
      <c r="A1741" s="114" t="s">
        <v>1639</v>
      </c>
      <c r="B1741" s="80">
        <v>2</v>
      </c>
      <c r="C1741" s="118">
        <v>0.007870065246117155</v>
      </c>
      <c r="D1741" s="80" t="s">
        <v>1503</v>
      </c>
      <c r="E1741" s="80" t="b">
        <v>0</v>
      </c>
      <c r="F1741" s="80" t="b">
        <v>0</v>
      </c>
      <c r="G1741" s="80" t="b">
        <v>0</v>
      </c>
    </row>
    <row r="1742" spans="1:7" ht="15">
      <c r="A1742" s="114" t="s">
        <v>1551</v>
      </c>
      <c r="B1742" s="80">
        <v>2</v>
      </c>
      <c r="C1742" s="118">
        <v>0.007870065246117155</v>
      </c>
      <c r="D1742" s="80" t="s">
        <v>1503</v>
      </c>
      <c r="E1742" s="80" t="b">
        <v>0</v>
      </c>
      <c r="F1742" s="80" t="b">
        <v>0</v>
      </c>
      <c r="G1742" s="80" t="b">
        <v>0</v>
      </c>
    </row>
    <row r="1743" spans="1:7" ht="15">
      <c r="A1743" s="114" t="s">
        <v>1660</v>
      </c>
      <c r="B1743" s="80">
        <v>2</v>
      </c>
      <c r="C1743" s="118">
        <v>0.007870065246117155</v>
      </c>
      <c r="D1743" s="80" t="s">
        <v>1503</v>
      </c>
      <c r="E1743" s="80" t="b">
        <v>0</v>
      </c>
      <c r="F1743" s="80" t="b">
        <v>1</v>
      </c>
      <c r="G1743" s="80" t="b">
        <v>0</v>
      </c>
    </row>
    <row r="1744" spans="1:7" ht="15">
      <c r="A1744" s="114" t="s">
        <v>1991</v>
      </c>
      <c r="B1744" s="80">
        <v>2</v>
      </c>
      <c r="C1744" s="118">
        <v>0.007870065246117155</v>
      </c>
      <c r="D1744" s="80" t="s">
        <v>1503</v>
      </c>
      <c r="E1744" s="80" t="b">
        <v>0</v>
      </c>
      <c r="F1744" s="80" t="b">
        <v>1</v>
      </c>
      <c r="G1744" s="80" t="b">
        <v>0</v>
      </c>
    </row>
    <row r="1745" spans="1:7" ht="15">
      <c r="A1745" s="114" t="s">
        <v>2290</v>
      </c>
      <c r="B1745" s="80">
        <v>2</v>
      </c>
      <c r="C1745" s="118">
        <v>0.009837581557646444</v>
      </c>
      <c r="D1745" s="80" t="s">
        <v>1503</v>
      </c>
      <c r="E1745" s="80" t="b">
        <v>0</v>
      </c>
      <c r="F1745" s="80" t="b">
        <v>0</v>
      </c>
      <c r="G1745" s="80" t="b">
        <v>0</v>
      </c>
    </row>
    <row r="1746" spans="1:7" ht="15">
      <c r="A1746" s="114" t="s">
        <v>1790</v>
      </c>
      <c r="B1746" s="80">
        <v>2</v>
      </c>
      <c r="C1746" s="118">
        <v>0.007870065246117155</v>
      </c>
      <c r="D1746" s="80" t="s">
        <v>1503</v>
      </c>
      <c r="E1746" s="80" t="b">
        <v>0</v>
      </c>
      <c r="F1746" s="80" t="b">
        <v>0</v>
      </c>
      <c r="G1746" s="80" t="b">
        <v>0</v>
      </c>
    </row>
    <row r="1747" spans="1:7" ht="15">
      <c r="A1747" s="114" t="s">
        <v>1680</v>
      </c>
      <c r="B1747" s="80">
        <v>2</v>
      </c>
      <c r="C1747" s="118">
        <v>0.007870065246117155</v>
      </c>
      <c r="D1747" s="80" t="s">
        <v>1503</v>
      </c>
      <c r="E1747" s="80" t="b">
        <v>0</v>
      </c>
      <c r="F1747" s="80" t="b">
        <v>0</v>
      </c>
      <c r="G1747" s="80" t="b">
        <v>0</v>
      </c>
    </row>
    <row r="1748" spans="1:7" ht="15">
      <c r="A1748" s="114" t="s">
        <v>1705</v>
      </c>
      <c r="B1748" s="80">
        <v>2</v>
      </c>
      <c r="C1748" s="118">
        <v>0.007870065246117155</v>
      </c>
      <c r="D1748" s="80" t="s">
        <v>1503</v>
      </c>
      <c r="E1748" s="80" t="b">
        <v>0</v>
      </c>
      <c r="F1748" s="80" t="b">
        <v>0</v>
      </c>
      <c r="G1748" s="80" t="b">
        <v>0</v>
      </c>
    </row>
    <row r="1749" spans="1:7" ht="15">
      <c r="A1749" s="114" t="s">
        <v>1558</v>
      </c>
      <c r="B1749" s="80">
        <v>2</v>
      </c>
      <c r="C1749" s="118">
        <v>0.007870065246117155</v>
      </c>
      <c r="D1749" s="80" t="s">
        <v>1503</v>
      </c>
      <c r="E1749" s="80" t="b">
        <v>0</v>
      </c>
      <c r="F1749" s="80" t="b">
        <v>0</v>
      </c>
      <c r="G1749" s="80" t="b">
        <v>0</v>
      </c>
    </row>
    <row r="1750" spans="1:7" ht="15">
      <c r="A1750" s="114" t="s">
        <v>1993</v>
      </c>
      <c r="B1750" s="80">
        <v>2</v>
      </c>
      <c r="C1750" s="118">
        <v>0.009837581557646444</v>
      </c>
      <c r="D1750" s="80" t="s">
        <v>1503</v>
      </c>
      <c r="E1750" s="80" t="b">
        <v>0</v>
      </c>
      <c r="F1750" s="80" t="b">
        <v>0</v>
      </c>
      <c r="G1750" s="80" t="b">
        <v>0</v>
      </c>
    </row>
    <row r="1751" spans="1:7" ht="15">
      <c r="A1751" s="114" t="s">
        <v>1540</v>
      </c>
      <c r="B1751" s="80">
        <v>2</v>
      </c>
      <c r="C1751" s="118">
        <v>0.007870065246117155</v>
      </c>
      <c r="D1751" s="80" t="s">
        <v>1503</v>
      </c>
      <c r="E1751" s="80" t="b">
        <v>0</v>
      </c>
      <c r="F1751" s="80" t="b">
        <v>0</v>
      </c>
      <c r="G1751" s="80" t="b">
        <v>0</v>
      </c>
    </row>
    <row r="1752" spans="1:7" ht="15">
      <c r="A1752" s="114" t="s">
        <v>1791</v>
      </c>
      <c r="B1752" s="80">
        <v>2</v>
      </c>
      <c r="C1752" s="118">
        <v>0.009837581557646444</v>
      </c>
      <c r="D1752" s="80" t="s">
        <v>1503</v>
      </c>
      <c r="E1752" s="80" t="b">
        <v>0</v>
      </c>
      <c r="F1752" s="80" t="b">
        <v>0</v>
      </c>
      <c r="G1752" s="80" t="b">
        <v>0</v>
      </c>
    </row>
    <row r="1753" spans="1:7" ht="15">
      <c r="A1753" s="114" t="s">
        <v>1762</v>
      </c>
      <c r="B1753" s="80">
        <v>2</v>
      </c>
      <c r="C1753" s="118">
        <v>0.009837581557646444</v>
      </c>
      <c r="D1753" s="80" t="s">
        <v>1503</v>
      </c>
      <c r="E1753" s="80" t="b">
        <v>1</v>
      </c>
      <c r="F1753" s="80" t="b">
        <v>0</v>
      </c>
      <c r="G1753" s="80" t="b">
        <v>0</v>
      </c>
    </row>
    <row r="1754" spans="1:7" ht="15">
      <c r="A1754" s="114" t="s">
        <v>1541</v>
      </c>
      <c r="B1754" s="80">
        <v>6</v>
      </c>
      <c r="C1754" s="118">
        <v>0.01519335689379261</v>
      </c>
      <c r="D1754" s="80" t="s">
        <v>1504</v>
      </c>
      <c r="E1754" s="80" t="b">
        <v>0</v>
      </c>
      <c r="F1754" s="80" t="b">
        <v>0</v>
      </c>
      <c r="G1754" s="80" t="b">
        <v>0</v>
      </c>
    </row>
    <row r="1755" spans="1:7" ht="15">
      <c r="A1755" s="114" t="s">
        <v>1545</v>
      </c>
      <c r="B1755" s="80">
        <v>6</v>
      </c>
      <c r="C1755" s="118">
        <v>0.01519335689379261</v>
      </c>
      <c r="D1755" s="80" t="s">
        <v>1504</v>
      </c>
      <c r="E1755" s="80" t="b">
        <v>0</v>
      </c>
      <c r="F1755" s="80" t="b">
        <v>0</v>
      </c>
      <c r="G1755" s="80" t="b">
        <v>0</v>
      </c>
    </row>
    <row r="1756" spans="1:7" ht="15">
      <c r="A1756" s="114" t="s">
        <v>1537</v>
      </c>
      <c r="B1756" s="80">
        <v>6</v>
      </c>
      <c r="C1756" s="118">
        <v>0.01519335689379261</v>
      </c>
      <c r="D1756" s="80" t="s">
        <v>1504</v>
      </c>
      <c r="E1756" s="80" t="b">
        <v>0</v>
      </c>
      <c r="F1756" s="80" t="b">
        <v>0</v>
      </c>
      <c r="G1756" s="80" t="b">
        <v>0</v>
      </c>
    </row>
    <row r="1757" spans="1:7" ht="15">
      <c r="A1757" s="114" t="s">
        <v>1542</v>
      </c>
      <c r="B1757" s="80">
        <v>5</v>
      </c>
      <c r="C1757" s="118">
        <v>0.014743443021632174</v>
      </c>
      <c r="D1757" s="80" t="s">
        <v>1504</v>
      </c>
      <c r="E1757" s="80" t="b">
        <v>0</v>
      </c>
      <c r="F1757" s="80" t="b">
        <v>0</v>
      </c>
      <c r="G1757" s="80" t="b">
        <v>0</v>
      </c>
    </row>
    <row r="1758" spans="1:7" ht="15">
      <c r="A1758" s="114" t="s">
        <v>1552</v>
      </c>
      <c r="B1758" s="80">
        <v>5</v>
      </c>
      <c r="C1758" s="118">
        <v>0.011045963861359568</v>
      </c>
      <c r="D1758" s="80" t="s">
        <v>1504</v>
      </c>
      <c r="E1758" s="80" t="b">
        <v>0</v>
      </c>
      <c r="F1758" s="80" t="b">
        <v>0</v>
      </c>
      <c r="G1758" s="80" t="b">
        <v>0</v>
      </c>
    </row>
    <row r="1759" spans="1:7" ht="15">
      <c r="A1759" s="114" t="s">
        <v>1679</v>
      </c>
      <c r="B1759" s="80">
        <v>5</v>
      </c>
      <c r="C1759" s="118">
        <v>0.011045963861359568</v>
      </c>
      <c r="D1759" s="80" t="s">
        <v>1504</v>
      </c>
      <c r="E1759" s="80" t="b">
        <v>0</v>
      </c>
      <c r="F1759" s="80" t="b">
        <v>0</v>
      </c>
      <c r="G1759" s="80" t="b">
        <v>0</v>
      </c>
    </row>
    <row r="1760" spans="1:7" ht="15">
      <c r="A1760" s="114" t="s">
        <v>1756</v>
      </c>
      <c r="B1760" s="80">
        <v>4</v>
      </c>
      <c r="C1760" s="118">
        <v>0.01012890459586174</v>
      </c>
      <c r="D1760" s="80" t="s">
        <v>1504</v>
      </c>
      <c r="E1760" s="80" t="b">
        <v>0</v>
      </c>
      <c r="F1760" s="80" t="b">
        <v>0</v>
      </c>
      <c r="G1760" s="80" t="b">
        <v>0</v>
      </c>
    </row>
    <row r="1761" spans="1:7" ht="15">
      <c r="A1761" s="114" t="s">
        <v>1656</v>
      </c>
      <c r="B1761" s="80">
        <v>4</v>
      </c>
      <c r="C1761" s="118">
        <v>0.01179475441730574</v>
      </c>
      <c r="D1761" s="80" t="s">
        <v>1504</v>
      </c>
      <c r="E1761" s="80" t="b">
        <v>0</v>
      </c>
      <c r="F1761" s="80" t="b">
        <v>0</v>
      </c>
      <c r="G1761" s="80" t="b">
        <v>0</v>
      </c>
    </row>
    <row r="1762" spans="1:7" ht="15">
      <c r="A1762" s="114" t="s">
        <v>1558</v>
      </c>
      <c r="B1762" s="80">
        <v>4</v>
      </c>
      <c r="C1762" s="118">
        <v>0.01179475441730574</v>
      </c>
      <c r="D1762" s="80" t="s">
        <v>1504</v>
      </c>
      <c r="E1762" s="80" t="b">
        <v>0</v>
      </c>
      <c r="F1762" s="80" t="b">
        <v>0</v>
      </c>
      <c r="G1762" s="80" t="b">
        <v>0</v>
      </c>
    </row>
    <row r="1763" spans="1:7" ht="15">
      <c r="A1763" s="114" t="s">
        <v>1896</v>
      </c>
      <c r="B1763" s="80">
        <v>3</v>
      </c>
      <c r="C1763" s="118">
        <v>0.010606978403536116</v>
      </c>
      <c r="D1763" s="80" t="s">
        <v>1504</v>
      </c>
      <c r="E1763" s="80" t="b">
        <v>0</v>
      </c>
      <c r="F1763" s="80" t="b">
        <v>0</v>
      </c>
      <c r="G1763" s="80" t="b">
        <v>0</v>
      </c>
    </row>
    <row r="1764" spans="1:7" ht="15">
      <c r="A1764" s="114" t="s">
        <v>1898</v>
      </c>
      <c r="B1764" s="80">
        <v>3</v>
      </c>
      <c r="C1764" s="118">
        <v>0.010606978403536116</v>
      </c>
      <c r="D1764" s="80" t="s">
        <v>1504</v>
      </c>
      <c r="E1764" s="80" t="b">
        <v>0</v>
      </c>
      <c r="F1764" s="80" t="b">
        <v>0</v>
      </c>
      <c r="G1764" s="80" t="b">
        <v>0</v>
      </c>
    </row>
    <row r="1765" spans="1:7" ht="15">
      <c r="A1765" s="114" t="s">
        <v>1757</v>
      </c>
      <c r="B1765" s="80">
        <v>3</v>
      </c>
      <c r="C1765" s="118">
        <v>0.010606978403536116</v>
      </c>
      <c r="D1765" s="80" t="s">
        <v>1504</v>
      </c>
      <c r="E1765" s="80" t="b">
        <v>0</v>
      </c>
      <c r="F1765" s="80" t="b">
        <v>0</v>
      </c>
      <c r="G1765" s="80" t="b">
        <v>0</v>
      </c>
    </row>
    <row r="1766" spans="1:7" ht="15">
      <c r="A1766" s="114" t="s">
        <v>1621</v>
      </c>
      <c r="B1766" s="80">
        <v>3</v>
      </c>
      <c r="C1766" s="118">
        <v>0.010606978403536116</v>
      </c>
      <c r="D1766" s="80" t="s">
        <v>1504</v>
      </c>
      <c r="E1766" s="80" t="b">
        <v>0</v>
      </c>
      <c r="F1766" s="80" t="b">
        <v>0</v>
      </c>
      <c r="G1766" s="80" t="b">
        <v>0</v>
      </c>
    </row>
    <row r="1767" spans="1:7" ht="15">
      <c r="A1767" s="114" t="s">
        <v>1707</v>
      </c>
      <c r="B1767" s="80">
        <v>3</v>
      </c>
      <c r="C1767" s="118">
        <v>0.008846065812979306</v>
      </c>
      <c r="D1767" s="80" t="s">
        <v>1504</v>
      </c>
      <c r="E1767" s="80" t="b">
        <v>0</v>
      </c>
      <c r="F1767" s="80" t="b">
        <v>0</v>
      </c>
      <c r="G1767" s="80" t="b">
        <v>0</v>
      </c>
    </row>
    <row r="1768" spans="1:7" ht="15">
      <c r="A1768" s="114" t="s">
        <v>2072</v>
      </c>
      <c r="B1768" s="80">
        <v>2</v>
      </c>
      <c r="C1768" s="118">
        <v>0.0070713189356907446</v>
      </c>
      <c r="D1768" s="80" t="s">
        <v>1504</v>
      </c>
      <c r="E1768" s="80" t="b">
        <v>0</v>
      </c>
      <c r="F1768" s="80" t="b">
        <v>0</v>
      </c>
      <c r="G1768" s="80" t="b">
        <v>0</v>
      </c>
    </row>
    <row r="1769" spans="1:7" ht="15">
      <c r="A1769" s="114" t="s">
        <v>2073</v>
      </c>
      <c r="B1769" s="80">
        <v>2</v>
      </c>
      <c r="C1769" s="118">
        <v>0.0070713189356907446</v>
      </c>
      <c r="D1769" s="80" t="s">
        <v>1504</v>
      </c>
      <c r="E1769" s="80" t="b">
        <v>0</v>
      </c>
      <c r="F1769" s="80" t="b">
        <v>0</v>
      </c>
      <c r="G1769" s="80" t="b">
        <v>0</v>
      </c>
    </row>
    <row r="1770" spans="1:7" ht="15">
      <c r="A1770" s="114" t="s">
        <v>1569</v>
      </c>
      <c r="B1770" s="80">
        <v>2</v>
      </c>
      <c r="C1770" s="118">
        <v>0.0070713189356907446</v>
      </c>
      <c r="D1770" s="80" t="s">
        <v>1504</v>
      </c>
      <c r="E1770" s="80" t="b">
        <v>0</v>
      </c>
      <c r="F1770" s="80" t="b">
        <v>0</v>
      </c>
      <c r="G1770" s="80" t="b">
        <v>0</v>
      </c>
    </row>
    <row r="1771" spans="1:7" ht="15">
      <c r="A1771" s="114" t="s">
        <v>1895</v>
      </c>
      <c r="B1771" s="80">
        <v>2</v>
      </c>
      <c r="C1771" s="118">
        <v>0.0070713189356907446</v>
      </c>
      <c r="D1771" s="80" t="s">
        <v>1504</v>
      </c>
      <c r="E1771" s="80" t="b">
        <v>0</v>
      </c>
      <c r="F1771" s="80" t="b">
        <v>1</v>
      </c>
      <c r="G1771" s="80" t="b">
        <v>0</v>
      </c>
    </row>
    <row r="1772" spans="1:7" ht="15">
      <c r="A1772" s="114" t="s">
        <v>2116</v>
      </c>
      <c r="B1772" s="80">
        <v>2</v>
      </c>
      <c r="C1772" s="118">
        <v>0.00907818557345062</v>
      </c>
      <c r="D1772" s="80" t="s">
        <v>1504</v>
      </c>
      <c r="E1772" s="80" t="b">
        <v>0</v>
      </c>
      <c r="F1772" s="80" t="b">
        <v>0</v>
      </c>
      <c r="G1772" s="80" t="b">
        <v>0</v>
      </c>
    </row>
    <row r="1773" spans="1:7" ht="15">
      <c r="A1773" s="114" t="s">
        <v>1922</v>
      </c>
      <c r="B1773" s="80">
        <v>2</v>
      </c>
      <c r="C1773" s="118">
        <v>0.00907818557345062</v>
      </c>
      <c r="D1773" s="80" t="s">
        <v>1504</v>
      </c>
      <c r="E1773" s="80" t="b">
        <v>0</v>
      </c>
      <c r="F1773" s="80" t="b">
        <v>0</v>
      </c>
      <c r="G1773" s="80" t="b">
        <v>0</v>
      </c>
    </row>
    <row r="1774" spans="1:7" ht="15">
      <c r="A1774" s="114" t="s">
        <v>2078</v>
      </c>
      <c r="B1774" s="80">
        <v>2</v>
      </c>
      <c r="C1774" s="118">
        <v>0.0070713189356907446</v>
      </c>
      <c r="D1774" s="80" t="s">
        <v>1504</v>
      </c>
      <c r="E1774" s="80" t="b">
        <v>0</v>
      </c>
      <c r="F1774" s="80" t="b">
        <v>1</v>
      </c>
      <c r="G1774" s="80" t="b">
        <v>0</v>
      </c>
    </row>
    <row r="1775" spans="1:7" ht="15">
      <c r="A1775" s="114" t="s">
        <v>1903</v>
      </c>
      <c r="B1775" s="80">
        <v>2</v>
      </c>
      <c r="C1775" s="118">
        <v>0.0070713189356907446</v>
      </c>
      <c r="D1775" s="80" t="s">
        <v>1504</v>
      </c>
      <c r="E1775" s="80" t="b">
        <v>0</v>
      </c>
      <c r="F1775" s="80" t="b">
        <v>0</v>
      </c>
      <c r="G1775" s="80" t="b">
        <v>0</v>
      </c>
    </row>
    <row r="1776" spans="1:7" ht="15">
      <c r="A1776" s="114" t="s">
        <v>2076</v>
      </c>
      <c r="B1776" s="80">
        <v>2</v>
      </c>
      <c r="C1776" s="118">
        <v>0.0070713189356907446</v>
      </c>
      <c r="D1776" s="80" t="s">
        <v>1504</v>
      </c>
      <c r="E1776" s="80" t="b">
        <v>0</v>
      </c>
      <c r="F1776" s="80" t="b">
        <v>0</v>
      </c>
      <c r="G1776" s="80" t="b">
        <v>0</v>
      </c>
    </row>
    <row r="1777" spans="1:7" ht="15">
      <c r="A1777" s="114" t="s">
        <v>2077</v>
      </c>
      <c r="B1777" s="80">
        <v>2</v>
      </c>
      <c r="C1777" s="118">
        <v>0.0070713189356907446</v>
      </c>
      <c r="D1777" s="80" t="s">
        <v>1504</v>
      </c>
      <c r="E1777" s="80" t="b">
        <v>0</v>
      </c>
      <c r="F1777" s="80" t="b">
        <v>0</v>
      </c>
      <c r="G1777" s="80" t="b">
        <v>0</v>
      </c>
    </row>
    <row r="1778" spans="1:7" ht="15">
      <c r="A1778" s="114" t="s">
        <v>2079</v>
      </c>
      <c r="B1778" s="80">
        <v>2</v>
      </c>
      <c r="C1778" s="118">
        <v>0.0070713189356907446</v>
      </c>
      <c r="D1778" s="80" t="s">
        <v>1504</v>
      </c>
      <c r="E1778" s="80" t="b">
        <v>0</v>
      </c>
      <c r="F1778" s="80" t="b">
        <v>0</v>
      </c>
      <c r="G1778" s="80" t="b">
        <v>0</v>
      </c>
    </row>
    <row r="1779" spans="1:7" ht="15">
      <c r="A1779" s="114" t="s">
        <v>2080</v>
      </c>
      <c r="B1779" s="80">
        <v>2</v>
      </c>
      <c r="C1779" s="118">
        <v>0.0070713189356907446</v>
      </c>
      <c r="D1779" s="80" t="s">
        <v>1504</v>
      </c>
      <c r="E1779" s="80" t="b">
        <v>0</v>
      </c>
      <c r="F1779" s="80" t="b">
        <v>0</v>
      </c>
      <c r="G1779" s="80" t="b">
        <v>0</v>
      </c>
    </row>
    <row r="1780" spans="1:7" ht="15">
      <c r="A1780" s="114" t="s">
        <v>2082</v>
      </c>
      <c r="B1780" s="80">
        <v>2</v>
      </c>
      <c r="C1780" s="118">
        <v>0.0070713189356907446</v>
      </c>
      <c r="D1780" s="80" t="s">
        <v>1504</v>
      </c>
      <c r="E1780" s="80" t="b">
        <v>0</v>
      </c>
      <c r="F1780" s="80" t="b">
        <v>1</v>
      </c>
      <c r="G1780" s="80" t="b">
        <v>0</v>
      </c>
    </row>
    <row r="1781" spans="1:7" ht="15">
      <c r="A1781" s="114" t="s">
        <v>1544</v>
      </c>
      <c r="B1781" s="80">
        <v>2</v>
      </c>
      <c r="C1781" s="118">
        <v>0.0070713189356907446</v>
      </c>
      <c r="D1781" s="80" t="s">
        <v>1504</v>
      </c>
      <c r="E1781" s="80" t="b">
        <v>0</v>
      </c>
      <c r="F1781" s="80" t="b">
        <v>0</v>
      </c>
      <c r="G1781" s="80" t="b">
        <v>0</v>
      </c>
    </row>
    <row r="1782" spans="1:7" ht="15">
      <c r="A1782" s="114" t="s">
        <v>1705</v>
      </c>
      <c r="B1782" s="80">
        <v>2</v>
      </c>
      <c r="C1782" s="118">
        <v>0.0070713189356907446</v>
      </c>
      <c r="D1782" s="80" t="s">
        <v>1504</v>
      </c>
      <c r="E1782" s="80" t="b">
        <v>0</v>
      </c>
      <c r="F1782" s="80" t="b">
        <v>0</v>
      </c>
      <c r="G1782" s="80" t="b">
        <v>0</v>
      </c>
    </row>
    <row r="1783" spans="1:7" ht="15">
      <c r="A1783" s="114" t="s">
        <v>2085</v>
      </c>
      <c r="B1783" s="80">
        <v>2</v>
      </c>
      <c r="C1783" s="118">
        <v>0.00907818557345062</v>
      </c>
      <c r="D1783" s="80" t="s">
        <v>1504</v>
      </c>
      <c r="E1783" s="80" t="b">
        <v>0</v>
      </c>
      <c r="F1783" s="80" t="b">
        <v>1</v>
      </c>
      <c r="G1783" s="80" t="b">
        <v>0</v>
      </c>
    </row>
    <row r="1784" spans="1:7" ht="15">
      <c r="A1784" s="114" t="s">
        <v>1758</v>
      </c>
      <c r="B1784" s="80">
        <v>2</v>
      </c>
      <c r="C1784" s="118">
        <v>0.0070713189356907446</v>
      </c>
      <c r="D1784" s="80" t="s">
        <v>1504</v>
      </c>
      <c r="E1784" s="80" t="b">
        <v>0</v>
      </c>
      <c r="F1784" s="80" t="b">
        <v>0</v>
      </c>
      <c r="G1784" s="80" t="b">
        <v>0</v>
      </c>
    </row>
    <row r="1785" spans="1:7" ht="15">
      <c r="A1785" s="114" t="s">
        <v>1904</v>
      </c>
      <c r="B1785" s="80">
        <v>2</v>
      </c>
      <c r="C1785" s="118">
        <v>0.00907818557345062</v>
      </c>
      <c r="D1785" s="80" t="s">
        <v>1504</v>
      </c>
      <c r="E1785" s="80" t="b">
        <v>0</v>
      </c>
      <c r="F1785" s="80" t="b">
        <v>0</v>
      </c>
      <c r="G1785" s="80" t="b">
        <v>0</v>
      </c>
    </row>
    <row r="1786" spans="1:7" ht="15">
      <c r="A1786" s="114" t="s">
        <v>2087</v>
      </c>
      <c r="B1786" s="80">
        <v>2</v>
      </c>
      <c r="C1786" s="118">
        <v>0.0070713189356907446</v>
      </c>
      <c r="D1786" s="80" t="s">
        <v>1504</v>
      </c>
      <c r="E1786" s="80" t="b">
        <v>0</v>
      </c>
      <c r="F1786" s="80" t="b">
        <v>0</v>
      </c>
      <c r="G1786" s="80" t="b">
        <v>0</v>
      </c>
    </row>
    <row r="1787" spans="1:7" ht="15">
      <c r="A1787" s="114" t="s">
        <v>1595</v>
      </c>
      <c r="B1787" s="80">
        <v>2</v>
      </c>
      <c r="C1787" s="118">
        <v>0.0070713189356907446</v>
      </c>
      <c r="D1787" s="80" t="s">
        <v>1504</v>
      </c>
      <c r="E1787" s="80" t="b">
        <v>0</v>
      </c>
      <c r="F1787" s="80" t="b">
        <v>0</v>
      </c>
      <c r="G1787" s="80" t="b">
        <v>0</v>
      </c>
    </row>
    <row r="1788" spans="1:7" ht="15">
      <c r="A1788" s="114" t="s">
        <v>1559</v>
      </c>
      <c r="B1788" s="80">
        <v>2</v>
      </c>
      <c r="C1788" s="118">
        <v>0.0070713189356907446</v>
      </c>
      <c r="D1788" s="80" t="s">
        <v>1504</v>
      </c>
      <c r="E1788" s="80" t="b">
        <v>0</v>
      </c>
      <c r="F1788" s="80" t="b">
        <v>0</v>
      </c>
      <c r="G1788" s="80" t="b">
        <v>0</v>
      </c>
    </row>
    <row r="1789" spans="1:7" ht="15">
      <c r="A1789" s="114" t="s">
        <v>1548</v>
      </c>
      <c r="B1789" s="80">
        <v>2</v>
      </c>
      <c r="C1789" s="118">
        <v>0.0070713189356907446</v>
      </c>
      <c r="D1789" s="80" t="s">
        <v>1504</v>
      </c>
      <c r="E1789" s="80" t="b">
        <v>0</v>
      </c>
      <c r="F1789" s="80" t="b">
        <v>1</v>
      </c>
      <c r="G1789" s="80" t="b">
        <v>0</v>
      </c>
    </row>
    <row r="1790" spans="1:7" ht="15">
      <c r="A1790" s="114" t="s">
        <v>2090</v>
      </c>
      <c r="B1790" s="80">
        <v>2</v>
      </c>
      <c r="C1790" s="118">
        <v>0.0070713189356907446</v>
      </c>
      <c r="D1790" s="80" t="s">
        <v>1504</v>
      </c>
      <c r="E1790" s="80" t="b">
        <v>0</v>
      </c>
      <c r="F1790" s="80" t="b">
        <v>0</v>
      </c>
      <c r="G1790" s="80" t="b">
        <v>0</v>
      </c>
    </row>
    <row r="1791" spans="1:7" ht="15">
      <c r="A1791" s="114" t="s">
        <v>1540</v>
      </c>
      <c r="B1791" s="80">
        <v>2</v>
      </c>
      <c r="C1791" s="118">
        <v>0.0070713189356907446</v>
      </c>
      <c r="D1791" s="80" t="s">
        <v>1504</v>
      </c>
      <c r="E1791" s="80" t="b">
        <v>0</v>
      </c>
      <c r="F1791" s="80" t="b">
        <v>0</v>
      </c>
      <c r="G1791" s="80" t="b">
        <v>0</v>
      </c>
    </row>
    <row r="1792" spans="1:7" ht="15">
      <c r="A1792" s="114" t="s">
        <v>1762</v>
      </c>
      <c r="B1792" s="80">
        <v>2</v>
      </c>
      <c r="C1792" s="118">
        <v>0.00907818557345062</v>
      </c>
      <c r="D1792" s="80" t="s">
        <v>1504</v>
      </c>
      <c r="E1792" s="80" t="b">
        <v>1</v>
      </c>
      <c r="F1792" s="80" t="b">
        <v>0</v>
      </c>
      <c r="G1792" s="80" t="b">
        <v>0</v>
      </c>
    </row>
    <row r="1793" spans="1:7" ht="15">
      <c r="A1793" s="114" t="s">
        <v>1763</v>
      </c>
      <c r="B1793" s="80">
        <v>2</v>
      </c>
      <c r="C1793" s="118">
        <v>0.00907818557345062</v>
      </c>
      <c r="D1793" s="80" t="s">
        <v>1504</v>
      </c>
      <c r="E1793" s="80" t="b">
        <v>1</v>
      </c>
      <c r="F1793" s="80" t="b">
        <v>0</v>
      </c>
      <c r="G1793" s="80" t="b">
        <v>0</v>
      </c>
    </row>
    <row r="1794" spans="1:7" ht="15">
      <c r="A1794" s="114" t="s">
        <v>1660</v>
      </c>
      <c r="B1794" s="80">
        <v>2</v>
      </c>
      <c r="C1794" s="118">
        <v>0.0070713189356907446</v>
      </c>
      <c r="D1794" s="80" t="s">
        <v>1504</v>
      </c>
      <c r="E1794" s="80" t="b">
        <v>0</v>
      </c>
      <c r="F1794" s="80" t="b">
        <v>1</v>
      </c>
      <c r="G1794" s="80" t="b">
        <v>0</v>
      </c>
    </row>
    <row r="1795" spans="1:7" ht="15">
      <c r="A1795" s="114" t="s">
        <v>1807</v>
      </c>
      <c r="B1795" s="80">
        <v>2</v>
      </c>
      <c r="C1795" s="118">
        <v>0.0070713189356907446</v>
      </c>
      <c r="D1795" s="80" t="s">
        <v>1504</v>
      </c>
      <c r="E1795" s="80" t="b">
        <v>0</v>
      </c>
      <c r="F1795" s="80" t="b">
        <v>0</v>
      </c>
      <c r="G1795" s="80" t="b">
        <v>0</v>
      </c>
    </row>
    <row r="1796" spans="1:7" ht="15">
      <c r="A1796" s="114" t="s">
        <v>1618</v>
      </c>
      <c r="B1796" s="80">
        <v>2</v>
      </c>
      <c r="C1796" s="118">
        <v>0.0070713189356907446</v>
      </c>
      <c r="D1796" s="80" t="s">
        <v>1504</v>
      </c>
      <c r="E1796" s="80" t="b">
        <v>0</v>
      </c>
      <c r="F1796" s="80" t="b">
        <v>0</v>
      </c>
      <c r="G1796" s="80" t="b">
        <v>0</v>
      </c>
    </row>
    <row r="1797" spans="1:7" ht="15">
      <c r="A1797" s="114" t="s">
        <v>1623</v>
      </c>
      <c r="B1797" s="80">
        <v>2</v>
      </c>
      <c r="C1797" s="118">
        <v>0.0070713189356907446</v>
      </c>
      <c r="D1797" s="80" t="s">
        <v>1504</v>
      </c>
      <c r="E1797" s="80" t="b">
        <v>0</v>
      </c>
      <c r="F1797" s="80" t="b">
        <v>0</v>
      </c>
      <c r="G1797" s="80" t="b">
        <v>0</v>
      </c>
    </row>
    <row r="1798" spans="1:7" ht="15">
      <c r="A1798" s="114" t="s">
        <v>2119</v>
      </c>
      <c r="B1798" s="80">
        <v>2</v>
      </c>
      <c r="C1798" s="118">
        <v>0.00907818557345062</v>
      </c>
      <c r="D1798" s="80" t="s">
        <v>1504</v>
      </c>
      <c r="E1798" s="80" t="b">
        <v>0</v>
      </c>
      <c r="F1798" s="80" t="b">
        <v>0</v>
      </c>
      <c r="G1798" s="80" t="b">
        <v>0</v>
      </c>
    </row>
    <row r="1799" spans="1:7" ht="15">
      <c r="A1799" s="114" t="s">
        <v>1604</v>
      </c>
      <c r="B1799" s="80">
        <v>2</v>
      </c>
      <c r="C1799" s="118">
        <v>0.0070713189356907446</v>
      </c>
      <c r="D1799" s="80" t="s">
        <v>1504</v>
      </c>
      <c r="E1799" s="80" t="b">
        <v>0</v>
      </c>
      <c r="F1799" s="80" t="b">
        <v>0</v>
      </c>
      <c r="G1799" s="80" t="b">
        <v>0</v>
      </c>
    </row>
    <row r="1800" spans="1:7" ht="15">
      <c r="A1800" s="114" t="s">
        <v>1582</v>
      </c>
      <c r="B1800" s="80">
        <v>2</v>
      </c>
      <c r="C1800" s="118">
        <v>0.00907818557345062</v>
      </c>
      <c r="D1800" s="80" t="s">
        <v>1504</v>
      </c>
      <c r="E1800" s="80" t="b">
        <v>0</v>
      </c>
      <c r="F1800" s="80" t="b">
        <v>0</v>
      </c>
      <c r="G1800" s="80" t="b">
        <v>0</v>
      </c>
    </row>
    <row r="1801" spans="1:7" ht="15">
      <c r="A1801" s="114" t="s">
        <v>1853</v>
      </c>
      <c r="B1801" s="80">
        <v>4</v>
      </c>
      <c r="C1801" s="118">
        <v>0.018623296448377482</v>
      </c>
      <c r="D1801" s="80" t="s">
        <v>1505</v>
      </c>
      <c r="E1801" s="80" t="b">
        <v>0</v>
      </c>
      <c r="F1801" s="80" t="b">
        <v>0</v>
      </c>
      <c r="G1801" s="80" t="b">
        <v>0</v>
      </c>
    </row>
    <row r="1802" spans="1:7" ht="15">
      <c r="A1802" s="114" t="s">
        <v>1980</v>
      </c>
      <c r="B1802" s="80">
        <v>3</v>
      </c>
      <c r="C1802" s="118">
        <v>0.013967472336283112</v>
      </c>
      <c r="D1802" s="80" t="s">
        <v>1505</v>
      </c>
      <c r="E1802" s="80" t="b">
        <v>0</v>
      </c>
      <c r="F1802" s="80" t="b">
        <v>0</v>
      </c>
      <c r="G1802" s="80" t="b">
        <v>0</v>
      </c>
    </row>
    <row r="1803" spans="1:7" ht="15">
      <c r="A1803" s="114" t="s">
        <v>1625</v>
      </c>
      <c r="B1803" s="80">
        <v>3</v>
      </c>
      <c r="C1803" s="118">
        <v>0.013967472336283112</v>
      </c>
      <c r="D1803" s="80" t="s">
        <v>1505</v>
      </c>
      <c r="E1803" s="80" t="b">
        <v>0</v>
      </c>
      <c r="F1803" s="80" t="b">
        <v>0</v>
      </c>
      <c r="G1803" s="80" t="b">
        <v>0</v>
      </c>
    </row>
    <row r="1804" spans="1:7" ht="15">
      <c r="A1804" s="114" t="s">
        <v>1580</v>
      </c>
      <c r="B1804" s="80">
        <v>3</v>
      </c>
      <c r="C1804" s="118">
        <v>0.013967472336283112</v>
      </c>
      <c r="D1804" s="80" t="s">
        <v>1505</v>
      </c>
      <c r="E1804" s="80" t="b">
        <v>1</v>
      </c>
      <c r="F1804" s="80" t="b">
        <v>0</v>
      </c>
      <c r="G1804" s="80" t="b">
        <v>0</v>
      </c>
    </row>
    <row r="1805" spans="1:7" ht="15">
      <c r="A1805" s="114" t="s">
        <v>1982</v>
      </c>
      <c r="B1805" s="80">
        <v>3</v>
      </c>
      <c r="C1805" s="118">
        <v>0.013967472336283112</v>
      </c>
      <c r="D1805" s="80" t="s">
        <v>1505</v>
      </c>
      <c r="E1805" s="80" t="b">
        <v>0</v>
      </c>
      <c r="F1805" s="80" t="b">
        <v>0</v>
      </c>
      <c r="G1805" s="80" t="b">
        <v>0</v>
      </c>
    </row>
    <row r="1806" spans="1:7" ht="15">
      <c r="A1806" s="114" t="s">
        <v>1983</v>
      </c>
      <c r="B1806" s="80">
        <v>3</v>
      </c>
      <c r="C1806" s="118">
        <v>0.013967472336283112</v>
      </c>
      <c r="D1806" s="80" t="s">
        <v>1505</v>
      </c>
      <c r="E1806" s="80" t="b">
        <v>0</v>
      </c>
      <c r="F1806" s="80" t="b">
        <v>0</v>
      </c>
      <c r="G1806" s="80" t="b">
        <v>0</v>
      </c>
    </row>
    <row r="1807" spans="1:7" ht="15">
      <c r="A1807" s="114" t="s">
        <v>1641</v>
      </c>
      <c r="B1807" s="80">
        <v>2</v>
      </c>
      <c r="C1807" s="118">
        <v>0.01116524042477486</v>
      </c>
      <c r="D1807" s="80" t="s">
        <v>1505</v>
      </c>
      <c r="E1807" s="80" t="b">
        <v>0</v>
      </c>
      <c r="F1807" s="80" t="b">
        <v>0</v>
      </c>
      <c r="G1807" s="80" t="b">
        <v>0</v>
      </c>
    </row>
    <row r="1808" spans="1:7" ht="15">
      <c r="A1808" s="114" t="s">
        <v>1559</v>
      </c>
      <c r="B1808" s="80">
        <v>2</v>
      </c>
      <c r="C1808" s="118">
        <v>0.01116524042477486</v>
      </c>
      <c r="D1808" s="80" t="s">
        <v>1505</v>
      </c>
      <c r="E1808" s="80" t="b">
        <v>0</v>
      </c>
      <c r="F1808" s="80" t="b">
        <v>0</v>
      </c>
      <c r="G1808" s="80" t="b">
        <v>0</v>
      </c>
    </row>
    <row r="1809" spans="1:7" ht="15">
      <c r="A1809" s="114" t="s">
        <v>1550</v>
      </c>
      <c r="B1809" s="80">
        <v>2</v>
      </c>
      <c r="C1809" s="118">
        <v>0.01433397722123782</v>
      </c>
      <c r="D1809" s="80" t="s">
        <v>1505</v>
      </c>
      <c r="E1809" s="80" t="b">
        <v>0</v>
      </c>
      <c r="F1809" s="80" t="b">
        <v>0</v>
      </c>
      <c r="G1809" s="80" t="b">
        <v>0</v>
      </c>
    </row>
    <row r="1810" spans="1:7" ht="15">
      <c r="A1810" s="114" t="s">
        <v>2257</v>
      </c>
      <c r="B1810" s="80">
        <v>2</v>
      </c>
      <c r="C1810" s="118">
        <v>0.01116524042477486</v>
      </c>
      <c r="D1810" s="80" t="s">
        <v>1505</v>
      </c>
      <c r="E1810" s="80" t="b">
        <v>0</v>
      </c>
      <c r="F1810" s="80" t="b">
        <v>0</v>
      </c>
      <c r="G1810" s="80" t="b">
        <v>0</v>
      </c>
    </row>
    <row r="1811" spans="1:7" ht="15">
      <c r="A1811" s="114" t="s">
        <v>2258</v>
      </c>
      <c r="B1811" s="80">
        <v>2</v>
      </c>
      <c r="C1811" s="118">
        <v>0.01433397722123782</v>
      </c>
      <c r="D1811" s="80" t="s">
        <v>1505</v>
      </c>
      <c r="E1811" s="80" t="b">
        <v>0</v>
      </c>
      <c r="F1811" s="80" t="b">
        <v>0</v>
      </c>
      <c r="G1811" s="80" t="b">
        <v>0</v>
      </c>
    </row>
    <row r="1812" spans="1:7" ht="15">
      <c r="A1812" s="114" t="s">
        <v>2259</v>
      </c>
      <c r="B1812" s="80">
        <v>2</v>
      </c>
      <c r="C1812" s="118">
        <v>0.01116524042477486</v>
      </c>
      <c r="D1812" s="80" t="s">
        <v>1505</v>
      </c>
      <c r="E1812" s="80" t="b">
        <v>0</v>
      </c>
      <c r="F1812" s="80" t="b">
        <v>0</v>
      </c>
      <c r="G1812" s="80" t="b">
        <v>0</v>
      </c>
    </row>
    <row r="1813" spans="1:7" ht="15">
      <c r="A1813" s="114" t="s">
        <v>1935</v>
      </c>
      <c r="B1813" s="80">
        <v>2</v>
      </c>
      <c r="C1813" s="118">
        <v>0.01116524042477486</v>
      </c>
      <c r="D1813" s="80" t="s">
        <v>1505</v>
      </c>
      <c r="E1813" s="80" t="b">
        <v>0</v>
      </c>
      <c r="F1813" s="80" t="b">
        <v>0</v>
      </c>
      <c r="G1813" s="80" t="b">
        <v>0</v>
      </c>
    </row>
    <row r="1814" spans="1:7" ht="15">
      <c r="A1814" s="114" t="s">
        <v>2263</v>
      </c>
      <c r="B1814" s="80">
        <v>2</v>
      </c>
      <c r="C1814" s="118">
        <v>0.01116524042477486</v>
      </c>
      <c r="D1814" s="80" t="s">
        <v>1505</v>
      </c>
      <c r="E1814" s="80" t="b">
        <v>0</v>
      </c>
      <c r="F1814" s="80" t="b">
        <v>0</v>
      </c>
      <c r="G1814" s="80" t="b">
        <v>0</v>
      </c>
    </row>
    <row r="1815" spans="1:7" ht="15">
      <c r="A1815" s="114" t="s">
        <v>1728</v>
      </c>
      <c r="B1815" s="80">
        <v>2</v>
      </c>
      <c r="C1815" s="118">
        <v>0.01116524042477486</v>
      </c>
      <c r="D1815" s="80" t="s">
        <v>1505</v>
      </c>
      <c r="E1815" s="80" t="b">
        <v>1</v>
      </c>
      <c r="F1815" s="80" t="b">
        <v>0</v>
      </c>
      <c r="G1815" s="80" t="b">
        <v>0</v>
      </c>
    </row>
    <row r="1816" spans="1:7" ht="15">
      <c r="A1816" s="114" t="s">
        <v>2267</v>
      </c>
      <c r="B1816" s="80">
        <v>2</v>
      </c>
      <c r="C1816" s="118">
        <v>0.01433397722123782</v>
      </c>
      <c r="D1816" s="80" t="s">
        <v>1505</v>
      </c>
      <c r="E1816" s="80" t="b">
        <v>0</v>
      </c>
      <c r="F1816" s="80" t="b">
        <v>0</v>
      </c>
      <c r="G1816" s="80" t="b">
        <v>0</v>
      </c>
    </row>
    <row r="1817" spans="1:7" ht="15">
      <c r="A1817" s="114" t="s">
        <v>2280</v>
      </c>
      <c r="B1817" s="80">
        <v>2</v>
      </c>
      <c r="C1817" s="118">
        <v>0.01116524042477486</v>
      </c>
      <c r="D1817" s="80" t="s">
        <v>1505</v>
      </c>
      <c r="E1817" s="80" t="b">
        <v>0</v>
      </c>
      <c r="F1817" s="80" t="b">
        <v>0</v>
      </c>
      <c r="G1817" s="80" t="b">
        <v>0</v>
      </c>
    </row>
    <row r="1818" spans="1:7" ht="15">
      <c r="A1818" s="114" t="s">
        <v>2269</v>
      </c>
      <c r="B1818" s="80">
        <v>2</v>
      </c>
      <c r="C1818" s="118">
        <v>0.01116524042477486</v>
      </c>
      <c r="D1818" s="80" t="s">
        <v>1505</v>
      </c>
      <c r="E1818" s="80" t="b">
        <v>0</v>
      </c>
      <c r="F1818" s="80" t="b">
        <v>0</v>
      </c>
      <c r="G1818" s="80" t="b">
        <v>0</v>
      </c>
    </row>
    <row r="1819" spans="1:7" ht="15">
      <c r="A1819" s="114" t="s">
        <v>2270</v>
      </c>
      <c r="B1819" s="80">
        <v>2</v>
      </c>
      <c r="C1819" s="118">
        <v>0.01116524042477486</v>
      </c>
      <c r="D1819" s="80" t="s">
        <v>1505</v>
      </c>
      <c r="E1819" s="80" t="b">
        <v>0</v>
      </c>
      <c r="F1819" s="80" t="b">
        <v>0</v>
      </c>
      <c r="G1819" s="80" t="b">
        <v>0</v>
      </c>
    </row>
    <row r="1820" spans="1:7" ht="15">
      <c r="A1820" s="114" t="s">
        <v>2271</v>
      </c>
      <c r="B1820" s="80">
        <v>2</v>
      </c>
      <c r="C1820" s="118">
        <v>0.01116524042477486</v>
      </c>
      <c r="D1820" s="80" t="s">
        <v>1505</v>
      </c>
      <c r="E1820" s="80" t="b">
        <v>0</v>
      </c>
      <c r="F1820" s="80" t="b">
        <v>0</v>
      </c>
      <c r="G1820" s="80" t="b">
        <v>0</v>
      </c>
    </row>
    <row r="1821" spans="1:7" ht="15">
      <c r="A1821" s="114" t="s">
        <v>1634</v>
      </c>
      <c r="B1821" s="80">
        <v>2</v>
      </c>
      <c r="C1821" s="118">
        <v>0.01116524042477486</v>
      </c>
      <c r="D1821" s="80" t="s">
        <v>1505</v>
      </c>
      <c r="E1821" s="80" t="b">
        <v>1</v>
      </c>
      <c r="F1821" s="80" t="b">
        <v>0</v>
      </c>
      <c r="G1821" s="80" t="b">
        <v>0</v>
      </c>
    </row>
    <row r="1822" spans="1:7" ht="15">
      <c r="A1822" s="114" t="s">
        <v>2272</v>
      </c>
      <c r="B1822" s="80">
        <v>2</v>
      </c>
      <c r="C1822" s="118">
        <v>0.01116524042477486</v>
      </c>
      <c r="D1822" s="80" t="s">
        <v>1505</v>
      </c>
      <c r="E1822" s="80" t="b">
        <v>0</v>
      </c>
      <c r="F1822" s="80" t="b">
        <v>0</v>
      </c>
      <c r="G1822" s="80" t="b">
        <v>0</v>
      </c>
    </row>
    <row r="1823" spans="1:7" ht="15">
      <c r="A1823" s="114" t="s">
        <v>2273</v>
      </c>
      <c r="B1823" s="80">
        <v>2</v>
      </c>
      <c r="C1823" s="118">
        <v>0.01116524042477486</v>
      </c>
      <c r="D1823" s="80" t="s">
        <v>1505</v>
      </c>
      <c r="E1823" s="80" t="b">
        <v>0</v>
      </c>
      <c r="F1823" s="80" t="b">
        <v>0</v>
      </c>
      <c r="G1823" s="80" t="b">
        <v>0</v>
      </c>
    </row>
    <row r="1824" spans="1:7" ht="15">
      <c r="A1824" s="114" t="s">
        <v>1773</v>
      </c>
      <c r="B1824" s="80">
        <v>2</v>
      </c>
      <c r="C1824" s="118">
        <v>0.01116524042477486</v>
      </c>
      <c r="D1824" s="80" t="s">
        <v>1505</v>
      </c>
      <c r="E1824" s="80" t="b">
        <v>0</v>
      </c>
      <c r="F1824" s="80" t="b">
        <v>0</v>
      </c>
      <c r="G1824" s="80" t="b">
        <v>0</v>
      </c>
    </row>
    <row r="1825" spans="1:7" ht="15">
      <c r="A1825" s="114" t="s">
        <v>2274</v>
      </c>
      <c r="B1825" s="80">
        <v>2</v>
      </c>
      <c r="C1825" s="118">
        <v>0.01116524042477486</v>
      </c>
      <c r="D1825" s="80" t="s">
        <v>1505</v>
      </c>
      <c r="E1825" s="80" t="b">
        <v>1</v>
      </c>
      <c r="F1825" s="80" t="b">
        <v>0</v>
      </c>
      <c r="G1825" s="80" t="b">
        <v>0</v>
      </c>
    </row>
    <row r="1826" spans="1:7" ht="15">
      <c r="A1826" s="114" t="s">
        <v>2275</v>
      </c>
      <c r="B1826" s="80">
        <v>2</v>
      </c>
      <c r="C1826" s="118">
        <v>0.01116524042477486</v>
      </c>
      <c r="D1826" s="80" t="s">
        <v>1505</v>
      </c>
      <c r="E1826" s="80" t="b">
        <v>0</v>
      </c>
      <c r="F1826" s="80" t="b">
        <v>0</v>
      </c>
      <c r="G1826" s="80" t="b">
        <v>0</v>
      </c>
    </row>
    <row r="1827" spans="1:7" ht="15">
      <c r="A1827" s="114" t="s">
        <v>2278</v>
      </c>
      <c r="B1827" s="80">
        <v>2</v>
      </c>
      <c r="C1827" s="118">
        <v>0.01116524042477486</v>
      </c>
      <c r="D1827" s="80" t="s">
        <v>1505</v>
      </c>
      <c r="E1827" s="80" t="b">
        <v>0</v>
      </c>
      <c r="F1827" s="80" t="b">
        <v>0</v>
      </c>
      <c r="G1827" s="80" t="b">
        <v>0</v>
      </c>
    </row>
    <row r="1828" spans="1:7" ht="15">
      <c r="A1828" s="114" t="s">
        <v>2279</v>
      </c>
      <c r="B1828" s="80">
        <v>2</v>
      </c>
      <c r="C1828" s="118">
        <v>0.01116524042477486</v>
      </c>
      <c r="D1828" s="80" t="s">
        <v>1505</v>
      </c>
      <c r="E1828" s="80" t="b">
        <v>0</v>
      </c>
      <c r="F1828" s="80" t="b">
        <v>0</v>
      </c>
      <c r="G1828" s="80" t="b">
        <v>0</v>
      </c>
    </row>
    <row r="1829" spans="1:7" ht="15">
      <c r="A1829" s="114" t="s">
        <v>1742</v>
      </c>
      <c r="B1829" s="80">
        <v>6</v>
      </c>
      <c r="C1829" s="118">
        <v>0.01764545008703597</v>
      </c>
      <c r="D1829" s="80" t="s">
        <v>1506</v>
      </c>
      <c r="E1829" s="80" t="b">
        <v>1</v>
      </c>
      <c r="F1829" s="80" t="b">
        <v>0</v>
      </c>
      <c r="G1829" s="80" t="b">
        <v>0</v>
      </c>
    </row>
    <row r="1830" spans="1:7" ht="15">
      <c r="A1830" s="114" t="s">
        <v>1541</v>
      </c>
      <c r="B1830" s="80">
        <v>4</v>
      </c>
      <c r="C1830" s="118">
        <v>0.015571011965534204</v>
      </c>
      <c r="D1830" s="80" t="s">
        <v>1506</v>
      </c>
      <c r="E1830" s="80" t="b">
        <v>0</v>
      </c>
      <c r="F1830" s="80" t="b">
        <v>0</v>
      </c>
      <c r="G1830" s="80" t="b">
        <v>0</v>
      </c>
    </row>
    <row r="1831" spans="1:7" ht="15">
      <c r="A1831" s="114" t="s">
        <v>1557</v>
      </c>
      <c r="B1831" s="80">
        <v>4</v>
      </c>
      <c r="C1831" s="118">
        <v>0.01827239005436231</v>
      </c>
      <c r="D1831" s="80" t="s">
        <v>1506</v>
      </c>
      <c r="E1831" s="80" t="b">
        <v>0</v>
      </c>
      <c r="F1831" s="80" t="b">
        <v>0</v>
      </c>
      <c r="G1831" s="80" t="b">
        <v>0</v>
      </c>
    </row>
    <row r="1832" spans="1:7" ht="15">
      <c r="A1832" s="114" t="s">
        <v>1634</v>
      </c>
      <c r="B1832" s="80">
        <v>3</v>
      </c>
      <c r="C1832" s="118">
        <v>0.013704292540771733</v>
      </c>
      <c r="D1832" s="80" t="s">
        <v>1506</v>
      </c>
      <c r="E1832" s="80" t="b">
        <v>1</v>
      </c>
      <c r="F1832" s="80" t="b">
        <v>0</v>
      </c>
      <c r="G1832" s="80" t="b">
        <v>0</v>
      </c>
    </row>
    <row r="1833" spans="1:7" ht="15">
      <c r="A1833" s="114" t="s">
        <v>1559</v>
      </c>
      <c r="B1833" s="80">
        <v>3</v>
      </c>
      <c r="C1833" s="118">
        <v>0.013704292540771733</v>
      </c>
      <c r="D1833" s="80" t="s">
        <v>1506</v>
      </c>
      <c r="E1833" s="80" t="b">
        <v>0</v>
      </c>
      <c r="F1833" s="80" t="b">
        <v>0</v>
      </c>
      <c r="G1833" s="80" t="b">
        <v>0</v>
      </c>
    </row>
    <row r="1834" spans="1:7" ht="15">
      <c r="A1834" s="114" t="s">
        <v>1544</v>
      </c>
      <c r="B1834" s="80">
        <v>3</v>
      </c>
      <c r="C1834" s="118">
        <v>0.0165598264714044</v>
      </c>
      <c r="D1834" s="80" t="s">
        <v>1506</v>
      </c>
      <c r="E1834" s="80" t="b">
        <v>0</v>
      </c>
      <c r="F1834" s="80" t="b">
        <v>0</v>
      </c>
      <c r="G1834" s="80" t="b">
        <v>0</v>
      </c>
    </row>
    <row r="1835" spans="1:7" ht="15">
      <c r="A1835" s="114" t="s">
        <v>1555</v>
      </c>
      <c r="B1835" s="80">
        <v>3</v>
      </c>
      <c r="C1835" s="118">
        <v>0.0165598264714044</v>
      </c>
      <c r="D1835" s="80" t="s">
        <v>1506</v>
      </c>
      <c r="E1835" s="80" t="b">
        <v>0</v>
      </c>
      <c r="F1835" s="80" t="b">
        <v>0</v>
      </c>
      <c r="G1835" s="80" t="b">
        <v>0</v>
      </c>
    </row>
    <row r="1836" spans="1:7" ht="15">
      <c r="A1836" s="114" t="s">
        <v>1545</v>
      </c>
      <c r="B1836" s="80">
        <v>2</v>
      </c>
      <c r="C1836" s="118">
        <v>0.011039884314269601</v>
      </c>
      <c r="D1836" s="80" t="s">
        <v>1506</v>
      </c>
      <c r="E1836" s="80" t="b">
        <v>0</v>
      </c>
      <c r="F1836" s="80" t="b">
        <v>0</v>
      </c>
      <c r="G1836" s="80" t="b">
        <v>0</v>
      </c>
    </row>
    <row r="1837" spans="1:7" ht="15">
      <c r="A1837" s="114" t="s">
        <v>2295</v>
      </c>
      <c r="B1837" s="80">
        <v>2</v>
      </c>
      <c r="C1837" s="118">
        <v>0.011039884314269601</v>
      </c>
      <c r="D1837" s="80" t="s">
        <v>1506</v>
      </c>
      <c r="E1837" s="80" t="b">
        <v>0</v>
      </c>
      <c r="F1837" s="80" t="b">
        <v>0</v>
      </c>
      <c r="G1837" s="80" t="b">
        <v>0</v>
      </c>
    </row>
    <row r="1838" spans="1:7" ht="15">
      <c r="A1838" s="114" t="s">
        <v>1731</v>
      </c>
      <c r="B1838" s="80">
        <v>2</v>
      </c>
      <c r="C1838" s="118">
        <v>0.011039884314269601</v>
      </c>
      <c r="D1838" s="80" t="s">
        <v>1506</v>
      </c>
      <c r="E1838" s="80" t="b">
        <v>0</v>
      </c>
      <c r="F1838" s="80" t="b">
        <v>0</v>
      </c>
      <c r="G1838" s="80" t="b">
        <v>0</v>
      </c>
    </row>
    <row r="1839" spans="1:7" ht="15">
      <c r="A1839" s="114" t="s">
        <v>2296</v>
      </c>
      <c r="B1839" s="80">
        <v>2</v>
      </c>
      <c r="C1839" s="118">
        <v>0.014294262645772101</v>
      </c>
      <c r="D1839" s="80" t="s">
        <v>1506</v>
      </c>
      <c r="E1839" s="80" t="b">
        <v>1</v>
      </c>
      <c r="F1839" s="80" t="b">
        <v>0</v>
      </c>
      <c r="G1839" s="80" t="b">
        <v>0</v>
      </c>
    </row>
    <row r="1840" spans="1:7" ht="15">
      <c r="A1840" s="114" t="s">
        <v>1995</v>
      </c>
      <c r="B1840" s="80">
        <v>2</v>
      </c>
      <c r="C1840" s="118">
        <v>0.011039884314269601</v>
      </c>
      <c r="D1840" s="80" t="s">
        <v>1506</v>
      </c>
      <c r="E1840" s="80" t="b">
        <v>0</v>
      </c>
      <c r="F1840" s="80" t="b">
        <v>1</v>
      </c>
      <c r="G1840" s="80" t="b">
        <v>0</v>
      </c>
    </row>
    <row r="1841" spans="1:7" ht="15">
      <c r="A1841" s="114" t="s">
        <v>2300</v>
      </c>
      <c r="B1841" s="80">
        <v>2</v>
      </c>
      <c r="C1841" s="118">
        <v>0.011039884314269601</v>
      </c>
      <c r="D1841" s="80" t="s">
        <v>1506</v>
      </c>
      <c r="E1841" s="80" t="b">
        <v>0</v>
      </c>
      <c r="F1841" s="80" t="b">
        <v>0</v>
      </c>
      <c r="G1841" s="80" t="b">
        <v>0</v>
      </c>
    </row>
    <row r="1842" spans="1:7" ht="15">
      <c r="A1842" s="114" t="s">
        <v>1971</v>
      </c>
      <c r="B1842" s="80">
        <v>2</v>
      </c>
      <c r="C1842" s="118">
        <v>0.011039884314269601</v>
      </c>
      <c r="D1842" s="80" t="s">
        <v>1506</v>
      </c>
      <c r="E1842" s="80" t="b">
        <v>0</v>
      </c>
      <c r="F1842" s="80" t="b">
        <v>0</v>
      </c>
      <c r="G1842" s="80" t="b">
        <v>0</v>
      </c>
    </row>
    <row r="1843" spans="1:7" ht="15">
      <c r="A1843" s="114" t="s">
        <v>2301</v>
      </c>
      <c r="B1843" s="80">
        <v>2</v>
      </c>
      <c r="C1843" s="118">
        <v>0.014294262645772101</v>
      </c>
      <c r="D1843" s="80" t="s">
        <v>1506</v>
      </c>
      <c r="E1843" s="80" t="b">
        <v>0</v>
      </c>
      <c r="F1843" s="80" t="b">
        <v>0</v>
      </c>
      <c r="G1843" s="80" t="b">
        <v>0</v>
      </c>
    </row>
    <row r="1844" spans="1:7" ht="15">
      <c r="A1844" s="114" t="s">
        <v>1564</v>
      </c>
      <c r="B1844" s="80">
        <v>2</v>
      </c>
      <c r="C1844" s="118">
        <v>0.011039884314269601</v>
      </c>
      <c r="D1844" s="80" t="s">
        <v>1506</v>
      </c>
      <c r="E1844" s="80" t="b">
        <v>0</v>
      </c>
      <c r="F1844" s="80" t="b">
        <v>0</v>
      </c>
      <c r="G1844" s="80" t="b">
        <v>0</v>
      </c>
    </row>
    <row r="1845" spans="1:7" ht="15">
      <c r="A1845" s="114" t="s">
        <v>1613</v>
      </c>
      <c r="B1845" s="80">
        <v>2</v>
      </c>
      <c r="C1845" s="118">
        <v>0.011039884314269601</v>
      </c>
      <c r="D1845" s="80" t="s">
        <v>1506</v>
      </c>
      <c r="E1845" s="80" t="b">
        <v>0</v>
      </c>
      <c r="F1845" s="80" t="b">
        <v>0</v>
      </c>
      <c r="G1845" s="80" t="b">
        <v>0</v>
      </c>
    </row>
    <row r="1846" spans="1:7" ht="15">
      <c r="A1846" s="114" t="s">
        <v>1625</v>
      </c>
      <c r="B1846" s="80">
        <v>2</v>
      </c>
      <c r="C1846" s="118">
        <v>0.011039884314269601</v>
      </c>
      <c r="D1846" s="80" t="s">
        <v>1506</v>
      </c>
      <c r="E1846" s="80" t="b">
        <v>0</v>
      </c>
      <c r="F1846" s="80" t="b">
        <v>0</v>
      </c>
      <c r="G1846" s="80" t="b">
        <v>0</v>
      </c>
    </row>
    <row r="1847" spans="1:7" ht="15">
      <c r="A1847" s="114" t="s">
        <v>1765</v>
      </c>
      <c r="B1847" s="80">
        <v>2</v>
      </c>
      <c r="C1847" s="118">
        <v>0.014294262645772101</v>
      </c>
      <c r="D1847" s="80" t="s">
        <v>1506</v>
      </c>
      <c r="E1847" s="80" t="b">
        <v>0</v>
      </c>
      <c r="F1847" s="80" t="b">
        <v>0</v>
      </c>
      <c r="G1847" s="80" t="b">
        <v>0</v>
      </c>
    </row>
    <row r="1848" spans="1:7" ht="15">
      <c r="A1848" s="114" t="s">
        <v>2307</v>
      </c>
      <c r="B1848" s="80">
        <v>2</v>
      </c>
      <c r="C1848" s="118">
        <v>0.011039884314269601</v>
      </c>
      <c r="D1848" s="80" t="s">
        <v>1506</v>
      </c>
      <c r="E1848" s="80" t="b">
        <v>0</v>
      </c>
      <c r="F1848" s="80" t="b">
        <v>0</v>
      </c>
      <c r="G1848" s="80" t="b">
        <v>0</v>
      </c>
    </row>
    <row r="1849" spans="1:7" ht="15">
      <c r="A1849" s="114" t="s">
        <v>1977</v>
      </c>
      <c r="B1849" s="80">
        <v>2</v>
      </c>
      <c r="C1849" s="118">
        <v>0.011039884314269601</v>
      </c>
      <c r="D1849" s="80" t="s">
        <v>1506</v>
      </c>
      <c r="E1849" s="80" t="b">
        <v>0</v>
      </c>
      <c r="F1849" s="80" t="b">
        <v>0</v>
      </c>
      <c r="G1849" s="80" t="b">
        <v>0</v>
      </c>
    </row>
    <row r="1850" spans="1:7" ht="15">
      <c r="A1850" s="114" t="s">
        <v>1549</v>
      </c>
      <c r="B1850" s="80">
        <v>2</v>
      </c>
      <c r="C1850" s="118">
        <v>0.011039884314269601</v>
      </c>
      <c r="D1850" s="80" t="s">
        <v>1506</v>
      </c>
      <c r="E1850" s="80" t="b">
        <v>0</v>
      </c>
      <c r="F1850" s="80" t="b">
        <v>0</v>
      </c>
      <c r="G1850" s="80" t="b">
        <v>0</v>
      </c>
    </row>
    <row r="1851" spans="1:7" ht="15">
      <c r="A1851" s="114" t="s">
        <v>1591</v>
      </c>
      <c r="B1851" s="80">
        <v>4</v>
      </c>
      <c r="C1851" s="118">
        <v>0.025729568560232834</v>
      </c>
      <c r="D1851" s="80" t="s">
        <v>1507</v>
      </c>
      <c r="E1851" s="80" t="b">
        <v>0</v>
      </c>
      <c r="F1851" s="80" t="b">
        <v>0</v>
      </c>
      <c r="G1851" s="80" t="b">
        <v>0</v>
      </c>
    </row>
    <row r="1852" spans="1:7" ht="15">
      <c r="A1852" s="114" t="s">
        <v>1584</v>
      </c>
      <c r="B1852" s="80">
        <v>4</v>
      </c>
      <c r="C1852" s="118">
        <v>0.025729568560232834</v>
      </c>
      <c r="D1852" s="80" t="s">
        <v>1507</v>
      </c>
      <c r="E1852" s="80" t="b">
        <v>0</v>
      </c>
      <c r="F1852" s="80" t="b">
        <v>0</v>
      </c>
      <c r="G1852" s="80" t="b">
        <v>0</v>
      </c>
    </row>
    <row r="1853" spans="1:7" ht="15">
      <c r="A1853" s="114" t="s">
        <v>1540</v>
      </c>
      <c r="B1853" s="80">
        <v>3</v>
      </c>
      <c r="C1853" s="118">
        <v>0.01582169104407565</v>
      </c>
      <c r="D1853" s="80" t="s">
        <v>1507</v>
      </c>
      <c r="E1853" s="80" t="b">
        <v>0</v>
      </c>
      <c r="F1853" s="80" t="b">
        <v>0</v>
      </c>
      <c r="G1853" s="80" t="b">
        <v>0</v>
      </c>
    </row>
    <row r="1854" spans="1:7" ht="15">
      <c r="A1854" s="114" t="s">
        <v>1781</v>
      </c>
      <c r="B1854" s="80">
        <v>3</v>
      </c>
      <c r="C1854" s="118">
        <v>0.01582169104407565</v>
      </c>
      <c r="D1854" s="80" t="s">
        <v>1507</v>
      </c>
      <c r="E1854" s="80" t="b">
        <v>0</v>
      </c>
      <c r="F1854" s="80" t="b">
        <v>0</v>
      </c>
      <c r="G1854" s="80" t="b">
        <v>0</v>
      </c>
    </row>
    <row r="1855" spans="1:7" ht="15">
      <c r="A1855" s="114" t="s">
        <v>1558</v>
      </c>
      <c r="B1855" s="80">
        <v>3</v>
      </c>
      <c r="C1855" s="118">
        <v>0.019297176420174623</v>
      </c>
      <c r="D1855" s="80" t="s">
        <v>1507</v>
      </c>
      <c r="E1855" s="80" t="b">
        <v>0</v>
      </c>
      <c r="F1855" s="80" t="b">
        <v>0</v>
      </c>
      <c r="G1855" s="80" t="b">
        <v>0</v>
      </c>
    </row>
    <row r="1856" spans="1:7" ht="15">
      <c r="A1856" s="114" t="s">
        <v>2068</v>
      </c>
      <c r="B1856" s="80">
        <v>3</v>
      </c>
      <c r="C1856" s="118">
        <v>0.019297176420174623</v>
      </c>
      <c r="D1856" s="80" t="s">
        <v>1507</v>
      </c>
      <c r="E1856" s="80" t="b">
        <v>0</v>
      </c>
      <c r="F1856" s="80" t="b">
        <v>0</v>
      </c>
      <c r="G1856" s="80" t="b">
        <v>0</v>
      </c>
    </row>
    <row r="1857" spans="1:7" ht="15">
      <c r="A1857" s="114" t="s">
        <v>1569</v>
      </c>
      <c r="B1857" s="80">
        <v>2</v>
      </c>
      <c r="C1857" s="118">
        <v>0.012864784280116417</v>
      </c>
      <c r="D1857" s="80" t="s">
        <v>1507</v>
      </c>
      <c r="E1857" s="80" t="b">
        <v>0</v>
      </c>
      <c r="F1857" s="80" t="b">
        <v>0</v>
      </c>
      <c r="G1857" s="80" t="b">
        <v>0</v>
      </c>
    </row>
    <row r="1858" spans="1:7" ht="15">
      <c r="A1858" s="114" t="s">
        <v>1607</v>
      </c>
      <c r="B1858" s="80">
        <v>2</v>
      </c>
      <c r="C1858" s="118">
        <v>0.012864784280116417</v>
      </c>
      <c r="D1858" s="80" t="s">
        <v>1507</v>
      </c>
      <c r="E1858" s="80" t="b">
        <v>0</v>
      </c>
      <c r="F1858" s="80" t="b">
        <v>0</v>
      </c>
      <c r="G1858" s="80" t="b">
        <v>0</v>
      </c>
    </row>
    <row r="1859" spans="1:7" ht="15">
      <c r="A1859" s="114" t="s">
        <v>2447</v>
      </c>
      <c r="B1859" s="80">
        <v>2</v>
      </c>
      <c r="C1859" s="118">
        <v>0.012864784280116417</v>
      </c>
      <c r="D1859" s="80" t="s">
        <v>1507</v>
      </c>
      <c r="E1859" s="80" t="b">
        <v>0</v>
      </c>
      <c r="F1859" s="80" t="b">
        <v>1</v>
      </c>
      <c r="G1859" s="80" t="b">
        <v>0</v>
      </c>
    </row>
    <row r="1860" spans="1:7" ht="15">
      <c r="A1860" s="114" t="s">
        <v>1567</v>
      </c>
      <c r="B1860" s="80">
        <v>2</v>
      </c>
      <c r="C1860" s="118">
        <v>0.012864784280116417</v>
      </c>
      <c r="D1860" s="80" t="s">
        <v>1507</v>
      </c>
      <c r="E1860" s="80" t="b">
        <v>0</v>
      </c>
      <c r="F1860" s="80" t="b">
        <v>0</v>
      </c>
      <c r="G1860" s="80" t="b">
        <v>0</v>
      </c>
    </row>
    <row r="1861" spans="1:7" ht="15">
      <c r="A1861" s="114" t="s">
        <v>2064</v>
      </c>
      <c r="B1861" s="80">
        <v>2</v>
      </c>
      <c r="C1861" s="118">
        <v>0.012864784280116417</v>
      </c>
      <c r="D1861" s="80" t="s">
        <v>1507</v>
      </c>
      <c r="E1861" s="80" t="b">
        <v>0</v>
      </c>
      <c r="F1861" s="80" t="b">
        <v>1</v>
      </c>
      <c r="G1861" s="80" t="b">
        <v>0</v>
      </c>
    </row>
    <row r="1862" spans="1:7" ht="15">
      <c r="A1862" s="114" t="s">
        <v>1834</v>
      </c>
      <c r="B1862" s="80">
        <v>2</v>
      </c>
      <c r="C1862" s="118">
        <v>0.012864784280116417</v>
      </c>
      <c r="D1862" s="80" t="s">
        <v>1507</v>
      </c>
      <c r="E1862" s="80" t="b">
        <v>0</v>
      </c>
      <c r="F1862" s="80" t="b">
        <v>0</v>
      </c>
      <c r="G1862" s="80" t="b">
        <v>0</v>
      </c>
    </row>
    <row r="1863" spans="1:7" ht="15">
      <c r="A1863" s="114" t="s">
        <v>1808</v>
      </c>
      <c r="B1863" s="80">
        <v>2</v>
      </c>
      <c r="C1863" s="118">
        <v>0.012864784280116417</v>
      </c>
      <c r="D1863" s="80" t="s">
        <v>1507</v>
      </c>
      <c r="E1863" s="80" t="b">
        <v>1</v>
      </c>
      <c r="F1863" s="80" t="b">
        <v>0</v>
      </c>
      <c r="G1863" s="80" t="b">
        <v>0</v>
      </c>
    </row>
    <row r="1864" spans="1:7" ht="15">
      <c r="A1864" s="114" t="s">
        <v>1641</v>
      </c>
      <c r="B1864" s="80">
        <v>2</v>
      </c>
      <c r="C1864" s="118">
        <v>0.012864784280116417</v>
      </c>
      <c r="D1864" s="80" t="s">
        <v>1507</v>
      </c>
      <c r="E1864" s="80" t="b">
        <v>0</v>
      </c>
      <c r="F1864" s="80" t="b">
        <v>0</v>
      </c>
      <c r="G1864" s="80" t="b">
        <v>0</v>
      </c>
    </row>
    <row r="1865" spans="1:7" ht="15">
      <c r="A1865" s="114" t="s">
        <v>2448</v>
      </c>
      <c r="B1865" s="80">
        <v>2</v>
      </c>
      <c r="C1865" s="118">
        <v>0.012864784280116417</v>
      </c>
      <c r="D1865" s="80" t="s">
        <v>1507</v>
      </c>
      <c r="E1865" s="80" t="b">
        <v>0</v>
      </c>
      <c r="F1865" s="80" t="b">
        <v>1</v>
      </c>
      <c r="G1865" s="80" t="b">
        <v>0</v>
      </c>
    </row>
    <row r="1866" spans="1:7" ht="15">
      <c r="A1866" s="114" t="s">
        <v>2065</v>
      </c>
      <c r="B1866" s="80">
        <v>2</v>
      </c>
      <c r="C1866" s="118">
        <v>0.012864784280116417</v>
      </c>
      <c r="D1866" s="80" t="s">
        <v>1507</v>
      </c>
      <c r="E1866" s="80" t="b">
        <v>0</v>
      </c>
      <c r="F1866" s="80" t="b">
        <v>0</v>
      </c>
      <c r="G1866" s="80" t="b">
        <v>0</v>
      </c>
    </row>
    <row r="1867" spans="1:7" ht="15">
      <c r="A1867" s="114" t="s">
        <v>1648</v>
      </c>
      <c r="B1867" s="80">
        <v>2</v>
      </c>
      <c r="C1867" s="118">
        <v>0.012864784280116417</v>
      </c>
      <c r="D1867" s="80" t="s">
        <v>1507</v>
      </c>
      <c r="E1867" s="80" t="b">
        <v>0</v>
      </c>
      <c r="F1867" s="80" t="b">
        <v>0</v>
      </c>
      <c r="G1867" s="80" t="b">
        <v>0</v>
      </c>
    </row>
    <row r="1868" spans="1:7" ht="15">
      <c r="A1868" s="114" t="s">
        <v>2449</v>
      </c>
      <c r="B1868" s="80">
        <v>2</v>
      </c>
      <c r="C1868" s="118">
        <v>0.012864784280116417</v>
      </c>
      <c r="D1868" s="80" t="s">
        <v>1507</v>
      </c>
      <c r="E1868" s="80" t="b">
        <v>0</v>
      </c>
      <c r="F1868" s="80" t="b">
        <v>0</v>
      </c>
      <c r="G1868" s="80" t="b">
        <v>0</v>
      </c>
    </row>
    <row r="1869" spans="1:7" ht="15">
      <c r="A1869" s="114" t="s">
        <v>2450</v>
      </c>
      <c r="B1869" s="80">
        <v>2</v>
      </c>
      <c r="C1869" s="118">
        <v>0.012864784280116417</v>
      </c>
      <c r="D1869" s="80" t="s">
        <v>1507</v>
      </c>
      <c r="E1869" s="80" t="b">
        <v>0</v>
      </c>
      <c r="F1869" s="80" t="b">
        <v>1</v>
      </c>
      <c r="G1869" s="80" t="b">
        <v>0</v>
      </c>
    </row>
    <row r="1870" spans="1:7" ht="15">
      <c r="A1870" s="114" t="s">
        <v>1642</v>
      </c>
      <c r="B1870" s="80">
        <v>2</v>
      </c>
      <c r="C1870" s="118">
        <v>0.012864784280116417</v>
      </c>
      <c r="D1870" s="80" t="s">
        <v>1507</v>
      </c>
      <c r="E1870" s="80" t="b">
        <v>0</v>
      </c>
      <c r="F1870" s="80" t="b">
        <v>0</v>
      </c>
      <c r="G1870" s="80" t="b">
        <v>0</v>
      </c>
    </row>
    <row r="1871" spans="1:7" ht="15">
      <c r="A1871" s="114" t="s">
        <v>1821</v>
      </c>
      <c r="B1871" s="80">
        <v>2</v>
      </c>
      <c r="C1871" s="118">
        <v>0.012864784280116417</v>
      </c>
      <c r="D1871" s="80" t="s">
        <v>1507</v>
      </c>
      <c r="E1871" s="80" t="b">
        <v>0</v>
      </c>
      <c r="F1871" s="80" t="b">
        <v>0</v>
      </c>
      <c r="G1871" s="80" t="b">
        <v>0</v>
      </c>
    </row>
    <row r="1872" spans="1:7" ht="15">
      <c r="A1872" s="114" t="s">
        <v>2451</v>
      </c>
      <c r="B1872" s="80">
        <v>2</v>
      </c>
      <c r="C1872" s="118">
        <v>0.012864784280116417</v>
      </c>
      <c r="D1872" s="80" t="s">
        <v>1507</v>
      </c>
      <c r="E1872" s="80" t="b">
        <v>0</v>
      </c>
      <c r="F1872" s="80" t="b">
        <v>1</v>
      </c>
      <c r="G1872" s="80" t="b">
        <v>0</v>
      </c>
    </row>
    <row r="1873" spans="1:7" ht="15">
      <c r="A1873" s="114" t="s">
        <v>2452</v>
      </c>
      <c r="B1873" s="80">
        <v>2</v>
      </c>
      <c r="C1873" s="118">
        <v>0.012864784280116417</v>
      </c>
      <c r="D1873" s="80" t="s">
        <v>1507</v>
      </c>
      <c r="E1873" s="80" t="b">
        <v>0</v>
      </c>
      <c r="F1873" s="80" t="b">
        <v>1</v>
      </c>
      <c r="G1873" s="80" t="b">
        <v>0</v>
      </c>
    </row>
    <row r="1874" spans="1:7" ht="15">
      <c r="A1874" s="114" t="s">
        <v>2453</v>
      </c>
      <c r="B1874" s="80">
        <v>2</v>
      </c>
      <c r="C1874" s="118">
        <v>0.012864784280116417</v>
      </c>
      <c r="D1874" s="80" t="s">
        <v>1507</v>
      </c>
      <c r="E1874" s="80" t="b">
        <v>0</v>
      </c>
      <c r="F1874" s="80" t="b">
        <v>1</v>
      </c>
      <c r="G1874" s="80" t="b">
        <v>0</v>
      </c>
    </row>
    <row r="1875" spans="1:7" ht="15">
      <c r="A1875" s="114" t="s">
        <v>2454</v>
      </c>
      <c r="B1875" s="80">
        <v>2</v>
      </c>
      <c r="C1875" s="118">
        <v>0.016825705275695116</v>
      </c>
      <c r="D1875" s="80" t="s">
        <v>1507</v>
      </c>
      <c r="E1875" s="80" t="b">
        <v>0</v>
      </c>
      <c r="F1875" s="80" t="b">
        <v>0</v>
      </c>
      <c r="G1875" s="80" t="b">
        <v>0</v>
      </c>
    </row>
    <row r="1876" spans="1:7" ht="15">
      <c r="A1876" s="114" t="s">
        <v>2455</v>
      </c>
      <c r="B1876" s="80">
        <v>2</v>
      </c>
      <c r="C1876" s="118">
        <v>0.012864784280116417</v>
      </c>
      <c r="D1876" s="80" t="s">
        <v>1507</v>
      </c>
      <c r="E1876" s="80" t="b">
        <v>0</v>
      </c>
      <c r="F1876" s="80" t="b">
        <v>0</v>
      </c>
      <c r="G1876" s="80" t="b">
        <v>0</v>
      </c>
    </row>
    <row r="1877" spans="1:7" ht="15">
      <c r="A1877" s="114" t="s">
        <v>2456</v>
      </c>
      <c r="B1877" s="80">
        <v>2</v>
      </c>
      <c r="C1877" s="118">
        <v>0.016825705275695116</v>
      </c>
      <c r="D1877" s="80" t="s">
        <v>1507</v>
      </c>
      <c r="E1877" s="80" t="b">
        <v>0</v>
      </c>
      <c r="F1877" s="80" t="b">
        <v>0</v>
      </c>
      <c r="G1877" s="80" t="b">
        <v>0</v>
      </c>
    </row>
    <row r="1878" spans="1:7" ht="15">
      <c r="A1878" s="114" t="s">
        <v>1604</v>
      </c>
      <c r="B1878" s="80">
        <v>2</v>
      </c>
      <c r="C1878" s="118">
        <v>0.059640156839957804</v>
      </c>
      <c r="D1878" s="80" t="s">
        <v>1508</v>
      </c>
      <c r="E1878" s="80" t="b">
        <v>0</v>
      </c>
      <c r="F1878" s="80" t="b">
        <v>0</v>
      </c>
      <c r="G1878" s="80" t="b">
        <v>0</v>
      </c>
    </row>
    <row r="1879" spans="1:7" ht="15">
      <c r="A1879" s="114" t="s">
        <v>2367</v>
      </c>
      <c r="B1879" s="80">
        <v>2</v>
      </c>
      <c r="C1879" s="118">
        <v>0.034096097772488725</v>
      </c>
      <c r="D1879" s="80" t="s">
        <v>1509</v>
      </c>
      <c r="E1879" s="80" t="b">
        <v>0</v>
      </c>
      <c r="F1879" s="80" t="b">
        <v>0</v>
      </c>
      <c r="G187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2019-01-25T12:47:50Z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