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<sst xmlns="http://schemas.openxmlformats.org/spreadsheetml/2006/main" count="4040" uniqueCount="989">
  <si>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</si>
  <si>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</si>
  <si>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</si>
  <si>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</si>
  <si>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</si>
  <si>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</si>
  <si>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</si>
  <si>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</si>
  <si>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</si>
  <si>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</si>
  <si>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</si>
  <si>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</si>
  <si>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</si>
  <si>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</si>
  <si>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</si>
  <si>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</si>
  <si>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</si>
  <si>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</si>
  <si>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</si>
  <si>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</si>
  <si>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</si>
  <si>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</si>
  <si>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</si>
  <si>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</si>
  <si>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</si>
  <si>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</si>
  <si>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</si>
  <si>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</si>
  <si>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</si>
  <si>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</si>
  <si>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</si>
  <si>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</si>
  <si>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</si>
  <si>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</si>
  <si>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</si>
  <si>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</si>
  <si>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</si>
  <si>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</si>
  <si>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</si>
  <si>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</si>
  <si>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</si>
  <si>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</si>
  <si>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</si>
  <si>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</si>
  <si>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</si>
  <si>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</si>
  <si>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</si>
  <si>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</si>
  <si>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</si>
  <si>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</si>
  <si>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</si>
  <si>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</si>
  <si>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</si>
  <si>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</si>
  <si>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</si>
  <si>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</si>
  <si>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</si>
  <si>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</si>
  <si>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</si>
  <si>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</si>
  <si>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</si>
  <si>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</si>
  <si>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</si>
  <si>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</si>
  <si>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</si>
  <si>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</si>
  <si>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</si>
  <si>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</si>
  <si>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</si>
  <si>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</si>
  <si>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</si>
  <si>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</si>
  <si>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</si>
  <si>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</si>
  <si>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</si>
  <si>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</si>
  <si>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</si>
  <si>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</si>
  <si>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</si>
  <si>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</si>
  <si>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</si>
  <si>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</si>
  <si>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</si>
  <si>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</si>
  <si>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</si>
  <si>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</si>
  <si>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</si>
  <si>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</si>
  <si>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</si>
  <si>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</si>
  <si>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</si>
  <si>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</si>
  <si>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</si>
  <si>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</si>
  <si>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</si>
  <si>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</si>
  <si>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</si>
  <si>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</si>
  <si>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</si>
  <si>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</si>
  <si>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</si>
  <si>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</si>
  <si>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</si>
  <si>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</si>
  <si>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</si>
  <si>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</si>
  <si>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</si>
  <si>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</si>
  <si>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</si>
  <si>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</si>
  <si>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</si>
  <si>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</si>
  <si>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</si>
  <si>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</si>
  <si>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</si>
  <si>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</si>
  <si>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</si>
  <si>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</si>
  <si>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</si>
  <si>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</si>
  <si>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</si>
  <si>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</si>
  <si>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</si>
  <si>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</si>
  <si>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</si>
  <si>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</si>
  <si>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</si>
  <si>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</si>
  <si>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</si>
  <si>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</si>
  <si>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</si>
  <si>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</si>
  <si>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</si>
  <si>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</si>
  <si>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</si>
  <si>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</si>
  <si>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</si>
  <si>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</si>
  <si>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</si>
  <si>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</si>
  <si>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</si>
  <si>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</si>
  <si>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</si>
  <si>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</si>
  <si>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</si>
  <si>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</si>
  <si>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</si>
  <si>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</si>
  <si>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</si>
  <si>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</si>
  <si>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</si>
  <si>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</si>
  <si>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</si>
  <si>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</si>
  <si>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</si>
  <si>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</si>
  <si>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</si>
  <si>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</si>
  <si>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</si>
  <si>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</si>
  <si>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</si>
  <si>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</si>
  <si>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</si>
  <si>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</si>
  <si>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</si>
  <si>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</si>
  <si>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</si>
  <si>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</si>
  <si>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</si>
  <si>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</si>
  <si>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</si>
  <si>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</si>
  <si>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</si>
  <si>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</si>
  <si>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</si>
  <si>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</si>
  <si>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</si>
  <si>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</si>
  <si>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</si>
  <si>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</si>
  <si>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</si>
  <si>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</si>
  <si>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</si>
  <si>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</si>
  <si>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</si>
  <si>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</si>
  <si>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</si>
  <si>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</si>
  <si>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</si>
  <si>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</si>
  <si>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</si>
  <si>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</si>
  <si>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</si>
  <si>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</si>
  <si>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</si>
  <si>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</si>
  <si>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</si>
  <si>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</si>
  <si>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</si>
  <si>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</si>
  <si>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</si>
  <si>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</si>
  <si>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</si>
  <si>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</si>
  <si>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</si>
  <si>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</si>
  <si>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</si>
  <si>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</si>
  <si>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</si>
  <si>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</si>
  <si>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</si>
  <si>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</si>
  <si>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a_charalambides</t>
  </si>
  <si>
    <t>stavridess</t>
  </si>
  <si>
    <t>ahhullinsurance</t>
  </si>
  <si>
    <t>natasapilidou</t>
  </si>
  <si>
    <t>sim010101</t>
  </si>
  <si>
    <t>franceslanitou</t>
  </si>
  <si>
    <t>stalodemo</t>
  </si>
  <si>
    <t>j0rgepou</t>
  </si>
  <si>
    <t>iamryanduke</t>
  </si>
  <si>
    <t>freestuff_land</t>
  </si>
  <si>
    <t>lakhoi_san</t>
  </si>
  <si>
    <t>lowsulfurbunker</t>
  </si>
  <si>
    <t>bang_dream_gbp</t>
  </si>
  <si>
    <t>flowwater_58</t>
  </si>
  <si>
    <t>bang_dream_info</t>
  </si>
  <si>
    <t>splash_247</t>
  </si>
  <si>
    <t>office_gmn</t>
  </si>
  <si>
    <t>ukrphysics</t>
  </si>
  <si>
    <t>samchambers</t>
  </si>
  <si>
    <t>flowwater</t>
  </si>
  <si>
    <t>gamestop</t>
  </si>
  <si>
    <t>setunaankokusin</t>
  </si>
  <si>
    <t>Mentions</t>
  </si>
  <si>
    <t>Replies to</t>
  </si>
  <si>
    <t>RT @NatasaPilidou: Συγχαρητήρια στην κυπριακή εταιρεία FlowWater Technologies για τη συνεισφορά της στη μείωση της ρύπανσης στην παγκόσμια…</t>
  </si>
  <si>
    <t>Actions towards reduction of #pollutantemissions in #maritimeindustry. Well done #Cyprus and FlowWater Technologies.. https://t.co/OrK6nKOFIX</t>
  </si>
  <si>
    <t>RT @AHHullInsurance: Actions towards reduction of #pollutantemissions in #maritimeindustry. Well done #Cyprus and FlowWater Technologies..…</t>
  </si>
  <si>
    <t>Συγχαρητήρια στην κυπριακή εταιρεία FlowWater Technologies για τη συνεισφορά της στη μείωση της ρύπανσης στην παγκόσμια #ναυτιλία. Το εργοστάσιο στην #Κύπρο θα εργοδοτεί μέχρι 160 άτομα. Η συνεργασία με τη ναυτική σχολή Frederick ενισχύει την τεχνογνωσία στην κυπριακή ναυτιλία. https://t.co/3FvQC9JQwb</t>
  </si>
  <si>
    <t>@GameStop &amp;amp; @flowwater i need a check thank u</t>
  </si>
  <si>
    <t>WaTeR So SPeCiaL eVeRY VoWeL iS LoWeReD CaSe. #alkaline #deli #flowwater #flow @ Park Slope https://t.co/tAeJ110vuB</t>
  </si>
  <si>
    <t>Free 16.9 oz Flow Water at Shaws &amp;amp; Star Markets https://t.co/xX335YmETu #Coupon #FlowWater #FreeCoupon #ShawsstarMarkets #ShawsstarMarketsFlowWater #ShawsstarMarketsFlowWaterFreeSamples #ShawsstarMarketsFreeSamples #Free #Freebies #WIN #RT</t>
  </si>
  <si>
    <t>FLOWWATER 
https://t.co/f1NpYEdSBY</t>
  </si>
  <si>
    <t>RT @office_gmn: #FlowWater #Technologies: New #BWTS with #fuel saving bonus - https://t.co/csdR3poViW #Shipping #Maritime Environment</t>
  </si>
  <si>
    <t>@Setunaankokusin _xD83C__xDF81_クリスマスボックスキャンペーン_xD83C__xDF84_
ご応募いただきありがとうございます_xD83D__xDE0D_
オリジナルエピソードをお楽しみください_xD83D__xDC95_
キャンペーンの当選結果は動画の後半で発表いたします‼️
#バンドリ #ガルパ #キラキラドキドキXmas
https://t.co/GGuhI5S9h7</t>
  </si>
  <si>
    <t>RT @bang_dream_gbp: @Setunaankokusin _xD83C__xDF81_クリスマスボックスキャンペーン_xD83C__xDF84_
ご応募いただきありがとうございます_xD83D__xDE0D_
オリジナルエピソードをお楽しみください_xD83D__xDC95_
キャンペーンの当選結果は動画の後半で発表いたします‼️
#バンドリ #ガルパ #キラ…</t>
  </si>
  <si>
    <t>【グッズ情報】
コミックマーケット95にてブシロードの出展が決定‼️
大好評だったスクエアリュックがバージョンアップして再登場_xD83D__xDE06_
可愛いミッシェルぬいぐるみやRoseliaのドットラバーストラップなど素敵な新作グッズを販売致します_xD83C__xDFB5_
商品情報はこちら↓
https://t.co/U6xb2go4pU
#バンドリ #ガルパ https://t.co/elJzhUlSwi</t>
  </si>
  <si>
    <t>RT @bang_dream_info: 【グッズ情報】
コミックマーケット95にてブシロードの出展が決定‼️
大好評だったスクエアリュックがバージョンアップして再登場_xD83D__xDE06_
可愛いミッシェルぬいぐるみやRoseliaのドットラバーストラップなど素敵な新作グッズを販売致します_xD83C__xDFB5_…</t>
  </si>
  <si>
    <t>本日より #クリスマスボックス キャンペーン開催_xD83D__xDE0D_
メンバーの手書き風メッセージ入りBIGサイズポストカード等が当たる_xD83C__xDF81__xD83D__xDC95_
本アカウントをフォロー＆このツイートをRTで応募しよう_xD83C__xDF84_
毎日1回参加できます✨
#ガルパ #キラキラドキドキXmas</t>
  </si>
  <si>
    <t>#クリスマスボックス キャンペーン開催中_xD83C__xDF81_
メンバーからの手書き風メッセージ入りBIGサイズポストカードやホームシアターセットなどが当たる✨フォロー&amp;amp;RTで応募しよう_xD83D__xDC95_
#ガルパ #キラキラドキドキXmas</t>
  </si>
  <si>
    <t>_xD83C__xDF85_クリスマスボックスキャンペーン開催中_xD83C__xDF84_
ガルパをフォロー＆毎日0時にツイートされるキャンペーンツイートをRTで参加_xD83D__xDE0D__xD83D__xDC95_また期間限定でハッシュタグ #キラキラドキドキXmas でサンタ姿の香澄の絵文字が登場❣️ぜひ使ってみてください✨
対象ツイート→https://t.co/vrCSxSiMDD 
#バンドリ #ガルパ https://t.co/mcmY6oDlSa</t>
  </si>
  <si>
    <t>#クリスマスボックス キャンペーン開催中_xD83C__xDF81_
ガルパ（@bang_dream_gbp ）をフォロー&amp;amp;RTで応募しよう_xD83D__xDC95_
メンバーからの手書き風メッセージ入りBIGサイズポストカードやホームシアターセットなどが当たる✨
#ガルパ #キラキラドキドキXmas</t>
  </si>
  <si>
    <t>#クリスマスボックス キャンペーン開催中_xD83C__xDF81_
ガルパ（@bang_dream_gbp ）をフォロー&amp;amp;RTで応募しよう_xD83D__xDC95_
ホームシアターセットなど素敵なプレゼントが当たる_xD83C__xDF84_✨
#ガルパ #キラキラドキドキXmas</t>
  </si>
  <si>
    <t>RT @bang_dream_gbp: 本日より #クリスマスボックス キャンペーン開催_xD83D__xDE0D_
メンバーの手書き風メッセージ入りBIGサイズポストカード等が当たる_xD83C__xDF81__xD83D__xDC95_
本アカウントをフォロー＆このツイートをRTで応募しよう_xD83C__xDF84_
毎日1回参加できます✨
#ガルパ #キラキラドキドキ…</t>
  </si>
  <si>
    <t>RT @bang_dream_gbp: #クリスマスボックス キャンペーン開催中_xD83C__xDF81_
メンバーからの手書き風メッセージ入りBIGサイズポストカードやホームシアターセットなどが当たる✨フォロー&amp;amp;RTで応募しよう_xD83D__xDC95_
#ガルパ #キラキラドキドキXmas</t>
  </si>
  <si>
    <t>RT @bang_dream_gbp: _xD83C__xDF85_クリスマスボックスキャンペーン開催中_xD83C__xDF84_
ガルパをフォロー＆毎日0時にツイートされるキャンペーンツイートをRTで参加_xD83D__xDE0D__xD83D__xDC95_また期間限定でハッシュタグ #キラキラドキドキXmas でサンタ姿の香澄の絵文字が登場❣️ぜひ使ってみてください✨…</t>
  </si>
  <si>
    <t>RT @bang_dream_gbp: #クリスマスボックス キャンペーン開催中_xD83C__xDF81_
ガルパ（@bang_dream_gbp ）をフォロー&amp;amp;RTで応募しよう_xD83D__xDC95_
メンバーからの手書き風メッセージ入りBIGサイズポストカードやホームシアターセットなどが当たる✨
#ガルパ #キラキ…</t>
  </si>
  <si>
    <t>RT @bang_dream_gbp: #クリスマスボックス キャンペーン開催中_xD83C__xDF81_
ガルパ（@bang_dream_gbp ）をフォロー&amp;amp;RTで応募しよう_xD83D__xDC95_
ホームシアターセットなど素敵なプレゼントが当たる_xD83C__xDF84_✨
#ガルパ #キラキラドキドキXmas</t>
  </si>
  <si>
    <t>＼待たせたなー俺を呼んだのは君だろ?／劇場版シティーハンター &amp;lt;新宿プライベート･アイズ&amp;gt;とモンストのコラボ開催!冴羽リョウ、香、海坊主＆美樹、冴子、キャッツアイがクエストに登場!リョウ達と共にXYZミッションに挑戦せよ! #モンスト #モンスト_シティーハンター https://t.co/4XK1uEfxcq</t>
  </si>
  <si>
    <t>RT @ukrphysics: RT @office_gmn: #FlowWater #Technologies: New #BWTS with #fuel saving bonus - https://t.co/0Hk9uCj0yV #Shipping #Maritime E…</t>
  </si>
  <si>
    <t>#FlowWater #Technologies: New #BWTS with #fuel saving bonus - https://t.co/csdR3poViW #Shipping #Maritime Environment</t>
  </si>
  <si>
    <t>RT @office_gmn: #FlowWater #Technologies: New #BWTS with #fuel saving bonus - https://t.co/0Hk9uCj0yV #Shipping #Maritime Environment</t>
  </si>
  <si>
    <t>https://twitter.com/NatasaPilidou/status/1059507019672117249</t>
  </si>
  <si>
    <t>https://www.instagram.com/p/BrS41fZhn6U/?utm_source=ig_twitter_share&amp;igshid=b2e168sa2wa5</t>
  </si>
  <si>
    <t>https://freestuff.land/2018/12/29/free-16-9-oz-flow-water-at-shaws-star-markets/</t>
  </si>
  <si>
    <t>https://soundcloud.com/user-714052154/lakhoi-immaculation-freestyle</t>
  </si>
  <si>
    <t>https://splash247.com/flow-water-technologies-new-bwts-with-fuel-saving-bonus/</t>
  </si>
  <si>
    <t>https://bushiroad.com/ck95_goods</t>
  </si>
  <si>
    <t>http://gbp.eng.mg/5a7f5</t>
  </si>
  <si>
    <t>https://www.monster-strike.com/promotion/cityhunter/?utm_campaign=cityhunter&amp;utm_source=twitteroa</t>
  </si>
  <si>
    <t>twitter.com</t>
  </si>
  <si>
    <t>instagram.com</t>
  </si>
  <si>
    <t>freestuff.land</t>
  </si>
  <si>
    <t>soundcloud.com</t>
  </si>
  <si>
    <t>splash247.com</t>
  </si>
  <si>
    <t>bushiroad.com</t>
  </si>
  <si>
    <t>eng.mg</t>
  </si>
  <si>
    <t>monster-strike.com</t>
  </si>
  <si>
    <t>pollutantemissions maritimeindustry cyprus</t>
  </si>
  <si>
    <t>ναυτιλία κύπρο</t>
  </si>
  <si>
    <t>alkaline deli flowwater flow</t>
  </si>
  <si>
    <t>coupon flowwater freecoupon shawsstarmarkets shawsstarmarketsflowwater shawsstarmarketsflowwaterfreesamples shawsstarmarketsfreesamples free freebies win rt</t>
  </si>
  <si>
    <t>flowwater technologies bwts fuel shipping maritime</t>
  </si>
  <si>
    <t>バンドリ ガルパ キラキラドキドキxmas</t>
  </si>
  <si>
    <t>バンドリ ガルパ</t>
  </si>
  <si>
    <t>クリスマスボックス ガルパ キラキラドキドキxmas</t>
  </si>
  <si>
    <t>キラキラドキドキxmas バンドリ ガルパ</t>
  </si>
  <si>
    <t>クリスマスボックス ガルパ</t>
  </si>
  <si>
    <t>キラキラドキドキxmas</t>
  </si>
  <si>
    <t>モンスト モンスト_シティーハンター</t>
  </si>
  <si>
    <t>https://pbs.twimg.com/media/DrQgArLW4AEj8Sf.jpg</t>
  </si>
  <si>
    <t>https://pbs.twimg.com/amplify_video_thumb/1062163295929417728/img/mGz30PvnzVf3SeEd.jpg</t>
  </si>
  <si>
    <t>https://pbs.twimg.com/media/Dte8WkXUcAE5bq6.jpg</t>
  </si>
  <si>
    <t>https://pbs.twimg.com/media/DtYUECrU4Ac0QWT.jpg</t>
  </si>
  <si>
    <t>http://pbs.twimg.com/profile_images/683702074387791872/EAGvrYSV_normal.jpg</t>
  </si>
  <si>
    <t>http://pbs.twimg.com/profile_images/990234267912323074/_zwoC1s-_normal.jpg</t>
  </si>
  <si>
    <t>http://pbs.twimg.com/profile_images/753244071548846080/GdmDHKi7_normal.jpg</t>
  </si>
  <si>
    <t>http://pbs.twimg.com/profile_images/882237930059771905/CxEWwBz0_normal.jpg</t>
  </si>
  <si>
    <t>http://pbs.twimg.com/profile_images/1068685976065712129/5EcYfMyB_normal.jpg</t>
  </si>
  <si>
    <t>http://pbs.twimg.com/profile_images/947933632471105541/fk3WnjjS_normal.jpg</t>
  </si>
  <si>
    <t>http://pbs.twimg.com/profile_images/970944907308425216/rr-URaSj_normal.jpg</t>
  </si>
  <si>
    <t>http://pbs.twimg.com/profile_images/1061387216855928834/UdqtAMlM_normal.jpg</t>
  </si>
  <si>
    <t>http://pbs.twimg.com/profile_images/932397402887196672/BtHHGGbq_normal.jpg</t>
  </si>
  <si>
    <t>http://pbs.twimg.com/profile_images/845012622357528577/7RvLXmuP_normal.jpg</t>
  </si>
  <si>
    <t>http://pbs.twimg.com/profile_images/917274193129033728/lt0Sknk5_normal.jpg</t>
  </si>
  <si>
    <t>http://pbs.twimg.com/profile_images/1015986451866161153/mRzQqxv7_normal.jpg</t>
  </si>
  <si>
    <t>http://abs.twimg.com/sticky/default_profile_images/default_profile_normal.png</t>
  </si>
  <si>
    <t>http://pbs.twimg.com/profile_images/776417983644053504/Xg6rh33l_normal.jpg</t>
  </si>
  <si>
    <t>http://pbs.twimg.com/profile_images/959324024760295424/dXhhOoqH_normal.jpg</t>
  </si>
  <si>
    <t>http://pbs.twimg.com/profile_images/425746299573395456/Pgmz7-9W_normal.jpeg</t>
  </si>
  <si>
    <t>http://pbs.twimg.com/profile_images/378800000600245264/666624ab49bd9a333bfd31c92786e23e_normal.jpeg</t>
  </si>
  <si>
    <t>http://pbs.twimg.com/profile_images/3120524182/d112c9da03715e4f3c7695d63bb9aa25_normal.jpeg</t>
  </si>
  <si>
    <t>https://twitter.com/#!/a_charalambides/status/1059511882770452487</t>
  </si>
  <si>
    <t>https://twitter.com/#!/stavridess/status/1059616538670510080</t>
  </si>
  <si>
    <t>https://twitter.com/#!/ahhullinsurance/status/1059756645734146048</t>
  </si>
  <si>
    <t>https://twitter.com/#!/natasapilidou/status/1059757712001638400</t>
  </si>
  <si>
    <t>https://twitter.com/#!/sim010101/status/1059823933510348806</t>
  </si>
  <si>
    <t>https://twitter.com/#!/franceslanitou/status/1059868190812131328</t>
  </si>
  <si>
    <t>https://twitter.com/#!/natasapilidou/status/1059507019672117249</t>
  </si>
  <si>
    <t>https://twitter.com/#!/stalodemo/status/1060522801549975562</t>
  </si>
  <si>
    <t>https://twitter.com/#!/j0rgepou/status/1064950043487203333</t>
  </si>
  <si>
    <t>https://twitter.com/#!/iamryanduke/status/1072901410285481985</t>
  </si>
  <si>
    <t>https://twitter.com/#!/freestuff_land/status/1079358630061920256</t>
  </si>
  <si>
    <t>https://twitter.com/#!/lakhoi_san/status/1080463097440157697</t>
  </si>
  <si>
    <t>https://twitter.com/#!/lowsulfurbunker/status/1085843778949341184</t>
  </si>
  <si>
    <t>https://twitter.com/#!/bang_dream_gbp/status/1069119196250939392</t>
  </si>
  <si>
    <t>https://twitter.com/#!/flowwater_58/status/1069221966991642625</t>
  </si>
  <si>
    <t>https://twitter.com/#!/bang_dream_info/status/1069530648812040193</t>
  </si>
  <si>
    <t>https://twitter.com/#!/flowwater_58/status/1069593181702909952</t>
  </si>
  <si>
    <t>https://twitter.com/#!/bang_dream_gbp/status/1068701219483316227</t>
  </si>
  <si>
    <t>https://twitter.com/#!/bang_dream_gbp/status/1068882412317270016</t>
  </si>
  <si>
    <t>https://twitter.com/#!/bang_dream_gbp/status/1069244800329646081</t>
  </si>
  <si>
    <t>https://twitter.com/#!/bang_dream_gbp/status/1069064069460545536</t>
  </si>
  <si>
    <t>https://twitter.com/#!/bang_dream_gbp/status/1069607189327753216</t>
  </si>
  <si>
    <t>https://twitter.com/#!/bang_dream_gbp/status/1070331966548045825</t>
  </si>
  <si>
    <t>https://twitter.com/#!/bang_dream_gbp/status/1071056744825139201</t>
  </si>
  <si>
    <t>https://twitter.com/#!/bang_dream_gbp/status/1071781514382319616</t>
  </si>
  <si>
    <t>https://twitter.com/#!/bang_dream_gbp/status/1073231067279167489</t>
  </si>
  <si>
    <t>https://twitter.com/#!/bang_dream_gbp/status/1073593456763768832</t>
  </si>
  <si>
    <t>https://twitter.com/#!/bang_dream_gbp/status/1073955842221895680</t>
  </si>
  <si>
    <t>https://twitter.com/#!/bang_dream_gbp/status/1074318230104231937</t>
  </si>
  <si>
    <t>https://twitter.com/#!/bang_dream_gbp/status/1075043005986267136</t>
  </si>
  <si>
    <t>https://twitter.com/#!/bang_dream_gbp/status/1076130170438848512</t>
  </si>
  <si>
    <t>https://twitter.com/#!/flowwater_58/status/1068902207414657026</t>
  </si>
  <si>
    <t>https://twitter.com/#!/flowwater_58/status/1068902480933601281</t>
  </si>
  <si>
    <t>https://twitter.com/#!/flowwater_58/status/1069593107056910337</t>
  </si>
  <si>
    <t>https://twitter.com/#!/flowwater_58/status/1069593316864356354</t>
  </si>
  <si>
    <t>https://twitter.com/#!/flowwater_58/status/1069948506486394880</t>
  </si>
  <si>
    <t>https://twitter.com/#!/flowwater_58/status/1070682422792974341</t>
  </si>
  <si>
    <t>https://twitter.com/#!/flowwater_58/status/1071233045246599168</t>
  </si>
  <si>
    <t>https://twitter.com/#!/flowwater_58/status/1072138044298342400</t>
  </si>
  <si>
    <t>https://twitter.com/#!/flowwater_58/status/1073593719683657730</t>
  </si>
  <si>
    <t>https://twitter.com/#!/flowwater_58/status/1073593750767788032</t>
  </si>
  <si>
    <t>https://twitter.com/#!/flowwater_58/status/1074100820046565377</t>
  </si>
  <si>
    <t>https://twitter.com/#!/flowwater_58/status/1074327823353929728</t>
  </si>
  <si>
    <t>https://twitter.com/#!/flowwater_58/status/1075063048191172608</t>
  </si>
  <si>
    <t>https://twitter.com/#!/flowwater_58/status/1076136431091736577</t>
  </si>
  <si>
    <t>https://twitter.com/#!/flowwater_58/status/1085931475487285248</t>
  </si>
  <si>
    <t>https://twitter.com/#!/splash_247/status/1086011228562964480</t>
  </si>
  <si>
    <t>https://twitter.com/#!/splash_247/status/1086011393856352256</t>
  </si>
  <si>
    <t>https://twitter.com/#!/office_gmn/status/1085842238427426816</t>
  </si>
  <si>
    <t>https://twitter.com/#!/ukrphysics/status/1085867189943455744</t>
  </si>
  <si>
    <t>https://twitter.com/#!/samchambers/status/1086310062631600129</t>
  </si>
  <si>
    <t>1059511882770452487</t>
  </si>
  <si>
    <t>1059616538670510080</t>
  </si>
  <si>
    <t>1059756645734146048</t>
  </si>
  <si>
    <t>1059757712001638400</t>
  </si>
  <si>
    <t>1059823933510348806</t>
  </si>
  <si>
    <t>1059868190812131328</t>
  </si>
  <si>
    <t>1059507019672117249</t>
  </si>
  <si>
    <t>1060522801549975562</t>
  </si>
  <si>
    <t>1064950043487203333</t>
  </si>
  <si>
    <t>1072901410285481985</t>
  </si>
  <si>
    <t>1079358630061920256</t>
  </si>
  <si>
    <t>1080463097440157697</t>
  </si>
  <si>
    <t>1085843778949341184</t>
  </si>
  <si>
    <t>1069119196250939392</t>
  </si>
  <si>
    <t>1069221966991642625</t>
  </si>
  <si>
    <t>1069530648812040193</t>
  </si>
  <si>
    <t>1069593181702909952</t>
  </si>
  <si>
    <t>1068701219483316227</t>
  </si>
  <si>
    <t>1068882412317270016</t>
  </si>
  <si>
    <t>1069244800329646081</t>
  </si>
  <si>
    <t>1069064069460545536</t>
  </si>
  <si>
    <t>1069607189327753216</t>
  </si>
  <si>
    <t>1070331966548045825</t>
  </si>
  <si>
    <t>1071056744825139201</t>
  </si>
  <si>
    <t>1071781514382319616</t>
  </si>
  <si>
    <t>1073231067279167489</t>
  </si>
  <si>
    <t>1073593456763768832</t>
  </si>
  <si>
    <t>1073955842221895680</t>
  </si>
  <si>
    <t>1074318230104231937</t>
  </si>
  <si>
    <t>1075043005986267136</t>
  </si>
  <si>
    <t>1076130170438848512</t>
  </si>
  <si>
    <t>1068902207414657026</t>
  </si>
  <si>
    <t>1068902480933601281</t>
  </si>
  <si>
    <t>1069593107056910337</t>
  </si>
  <si>
    <t>1069593316864356354</t>
  </si>
  <si>
    <t>1069948506486394880</t>
  </si>
  <si>
    <t>1070682422792974341</t>
  </si>
  <si>
    <t>1071233045246599168</t>
  </si>
  <si>
    <t>1072138044298342400</t>
  </si>
  <si>
    <t>1073593719683657730</t>
  </si>
  <si>
    <t>1073593750767788032</t>
  </si>
  <si>
    <t>1074100820046565377</t>
  </si>
  <si>
    <t>1074327823353929728</t>
  </si>
  <si>
    <t>1075063048191172608</t>
  </si>
  <si>
    <t>1076136431091736577</t>
  </si>
  <si>
    <t>1085931475487285248</t>
  </si>
  <si>
    <t>1086011228562964480</t>
  </si>
  <si>
    <t>1086011393856352256</t>
  </si>
  <si>
    <t>1085842238427426816</t>
  </si>
  <si>
    <t>1085867189943455744</t>
  </si>
  <si>
    <t>1086310062631600129</t>
  </si>
  <si>
    <t>1064950032401670146</t>
  </si>
  <si>
    <t>1069119191859441664</t>
  </si>
  <si>
    <t/>
  </si>
  <si>
    <t>2869479665</t>
  </si>
  <si>
    <t>1018820314468265984</t>
  </si>
  <si>
    <t>el</t>
  </si>
  <si>
    <t>en</t>
  </si>
  <si>
    <t>nl</t>
  </si>
  <si>
    <t>ja</t>
  </si>
  <si>
    <t>Twitter for Android</t>
  </si>
  <si>
    <t>Twitter for iPhone</t>
  </si>
  <si>
    <t>Twitter Web Client</t>
  </si>
  <si>
    <t>Instagram</t>
  </si>
  <si>
    <t>App Twitter 101011011</t>
  </si>
  <si>
    <t>BelugaCampaignSEA</t>
  </si>
  <si>
    <t>Twitter Lite</t>
  </si>
  <si>
    <t>Twitter Ads Composer</t>
  </si>
  <si>
    <t>IFTTT</t>
  </si>
  <si>
    <t>Retweet</t>
  </si>
  <si>
    <t>-74.041878,40.570842 
-73.855673,40.570842 
-73.855673,40.739434 
-74.041878,40.739434</t>
  </si>
  <si>
    <t>United States</t>
  </si>
  <si>
    <t>US</t>
  </si>
  <si>
    <t>Brooklyn, NY</t>
  </si>
  <si>
    <t>011add077f4d2da3</t>
  </si>
  <si>
    <t>Brooklyn</t>
  </si>
  <si>
    <t>city</t>
  </si>
  <si>
    <t>https://api.twitter.com/1.1/geo/id/011add077f4d2da3.json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</si>
  <si>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</si>
  <si>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</si>
  <si>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</si>
  <si>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</si>
  <si>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</si>
  <si>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</si>
  <si>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</si>
  <si>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</si>
  <si>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</si>
  <si>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</si>
  <si>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</si>
  <si>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</si>
  <si>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</si>
  <si>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</si>
  <si>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</si>
  <si>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</si>
  <si>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</si>
  <si>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</si>
  <si>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</si>
  <si>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</si>
  <si>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</si>
  <si>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Alex Charalambides</t>
  </si>
  <si>
    <t>Natasa Pilides</t>
  </si>
  <si>
    <t>StephieSta</t>
  </si>
  <si>
    <t>AHHIC</t>
  </si>
  <si>
    <t>99% Sim</t>
  </si>
  <si>
    <t>Frances Lanitou _xD83C__xDDE8__xD83C__xDDFE__xD83C__xDDEA__xD83C__xDDFA__xD83E__xDD1D_</t>
  </si>
  <si>
    <t>StaloDemosthenous</t>
  </si>
  <si>
    <t>Mr. Imacalluback</t>
  </si>
  <si>
    <t>Flow Water Fountain</t>
  </si>
  <si>
    <t>GameStop</t>
  </si>
  <si>
    <t>Ryan Duke</t>
  </si>
  <si>
    <t>Free Stuff</t>
  </si>
  <si>
    <t>Lakhoi</t>
  </si>
  <si>
    <t>Low Sulfur Bunker Global Information Centre</t>
  </si>
  <si>
    <t>Global Maritime Navigation</t>
  </si>
  <si>
    <t>バンドリ！ ガールズバンドパーティ！</t>
  </si>
  <si>
    <t>:*雪奈:*</t>
  </si>
  <si>
    <t>けんぼ</t>
  </si>
  <si>
    <t>BanG Dream!（バンドリ！）公式</t>
  </si>
  <si>
    <t>Splash</t>
  </si>
  <si>
    <t>Institute High Tech</t>
  </si>
  <si>
    <t>Sam Chambers</t>
  </si>
  <si>
    <t>Dreams for a sustainable future - Founder of #cleantech #startup @ENERMAP &amp; #accelerator @ChrysalisLEAP - Assistant Professor at @CyUniTech &amp; @sust_energy_lab</t>
  </si>
  <si>
    <t>Shipping Deputy Minister to the President, Republic of Cyprus</t>
  </si>
  <si>
    <t>This is the official Twitter account of American Hellenic Hull Insurance Company Limited #marine_insurance</t>
  </si>
  <si>
    <t>⛳ ✈ #finance, #banking, #economics, #entrepreneurship, trying 2avoid #politics.
Among others: #Professor,
ROILITRS ethnicity/
more diplomatic here than anywhere</t>
  </si>
  <si>
    <t>Diplomat / @Cyprus@MFA / Personal views on #Economic #Business #Tech Diplomacy / Following and RT not endorsement</t>
  </si>
  <si>
    <t>Senior Officer -
Cyprus Chamber of Commerce &amp; Industry -
Enterprise Europe Network</t>
  </si>
  <si>
    <t>Flow Water Fountain is a puzzle game of increasing difficulty in which each level is a challenging game of logic and intelligence that will hook you.</t>
  </si>
  <si>
    <t>Power to the Players. #GameStop -- For support, reach out to us at @GameStopHelp</t>
  </si>
  <si>
    <t>Twitter Goal:  To be a verified account with the smallest amount of followers. #GrabHimByThePannus _xD83D__xDD96__xD83C__xDFFC_</t>
  </si>
  <si>
    <t>Follow us for free stuff &amp; free samples!</t>
  </si>
  <si>
    <t>C.O.M.F.Y.ENT</t>
  </si>
  <si>
    <t>Low Sulfur Bunker Specification &amp; Availability in Ports Worldwide.</t>
  </si>
  <si>
    <t>This is the official Twitter account of 
Global Maritime Navigation</t>
  </si>
  <si>
    <t>次世代ガールズバンドプロジェクト「BanG Dream!」（バンドリ！）のスマートフォン向けゲーム「『バンドリ！ ガールズバンドパーティ！』の公式Twitter。2017年春、配信予定！ はじめよう、私たちのバンド活動（ライフ）！ 
＜PV＞
https://t.co/uqTN4iKm6X</t>
  </si>
  <si>
    <t>まん丸お山に彩りを！彩ちゃんとこころん推してる人。   基本なんでも好き。    超絶大好きな相棒[@dani_031788] 
                                 さぶあか(@Setunasabu) #ラピくん</t>
  </si>
  <si>
    <t>キャラクター×リアルライブがリンクする次世代ガールズバンドプロジェクト「バンドリ！」公式ツイッターです。 #バンドリ ｜アニメ「BanG Dream! ガルパ☆ピコ」放送中！https://anime.bang-dream.com/pico/</t>
  </si>
  <si>
    <t>Splash is the site for incisive, exclusive maritime news and views 24/7. It is also the home of Maritime CEO.</t>
  </si>
  <si>
    <t>Omnia prius  experiri, quam armis sapientem decet. ukrphysics@ymail.com Skype: ukrphysics   #ukrphysics #technologies #技術 #التكنولوجيا</t>
  </si>
  <si>
    <t>Editorial Director of Asia Shipping Media, publishers of Splash, SinoShip &amp; Maritime CEO</t>
  </si>
  <si>
    <t>Nicosia, Cyprus</t>
  </si>
  <si>
    <t>Cyprus</t>
  </si>
  <si>
    <t>Melbourne, Victoria</t>
  </si>
  <si>
    <t>Cyprus_xD83C__xDDE8__xD83C__xDDFE_</t>
  </si>
  <si>
    <t>Grapevine, TX</t>
  </si>
  <si>
    <t>NYC</t>
  </si>
  <si>
    <t>South Africa/Cape Town</t>
  </si>
  <si>
    <t>Varna, Bulgaria</t>
  </si>
  <si>
    <t>黒塗りの高級車</t>
  </si>
  <si>
    <t>UKRAINE</t>
  </si>
  <si>
    <t>https://t.co/MSGaXv0cIc</t>
  </si>
  <si>
    <t>http://www.ahhic.com</t>
  </si>
  <si>
    <t>https://t.co/tNU59Qr0Ik</t>
  </si>
  <si>
    <t>https://t.co/t9ZCdMO85y</t>
  </si>
  <si>
    <t>http://t.co/Qwu8y7Ik9n</t>
  </si>
  <si>
    <t>https://t.co/gOH7onf4t6</t>
  </si>
  <si>
    <t>https://t.co/mUXNbVPJmC</t>
  </si>
  <si>
    <t>http://lowsulfur.com</t>
  </si>
  <si>
    <t>http://www.gmn.bz</t>
  </si>
  <si>
    <t>https://t.co/ISLUK2xYKu</t>
  </si>
  <si>
    <t>https://t.co/fZUadOkk3M</t>
  </si>
  <si>
    <t>http://bang-dream.com</t>
  </si>
  <si>
    <t>http://www.splash247.com</t>
  </si>
  <si>
    <t>http://t.co/564PV8GHWr</t>
  </si>
  <si>
    <t>http://t.co/3lGSRXzXe7</t>
  </si>
  <si>
    <t>https://pbs.twimg.com/profile_banners/224958230/1451842250</t>
  </si>
  <si>
    <t>https://pbs.twimg.com/profile_banners/2563248935/1404852107</t>
  </si>
  <si>
    <t>https://pbs.twimg.com/profile_banners/753240237468487681/1469108352</t>
  </si>
  <si>
    <t>https://pbs.twimg.com/profile_banners/3027750446/1542542439</t>
  </si>
  <si>
    <t>https://pbs.twimg.com/profile_banners/2869479665/1525911392</t>
  </si>
  <si>
    <t>https://pbs.twimg.com/profile_banners/998965516717969435/1527253752</t>
  </si>
  <si>
    <t>https://pbs.twimg.com/profile_banners/22258315/1546446840</t>
  </si>
  <si>
    <t>https://pbs.twimg.com/profile_banners/428357531/1455566408</t>
  </si>
  <si>
    <t>https://pbs.twimg.com/profile_banners/841327690774925314/1490302168</t>
  </si>
  <si>
    <t>https://pbs.twimg.com/profile_banners/428110889/1539000327</t>
  </si>
  <si>
    <t>https://pbs.twimg.com/profile_banners/1015979219124441089/1531063822</t>
  </si>
  <si>
    <t>https://pbs.twimg.com/profile_banners/2265763884/1398790934</t>
  </si>
  <si>
    <t>https://pbs.twimg.com/profile_banners/775280864674525184/1473911096</t>
  </si>
  <si>
    <t>https://pbs.twimg.com/profile_banners/1018820314468265984/1543636403</t>
  </si>
  <si>
    <t>https://pbs.twimg.com/profile_banners/3009772568/1545020181</t>
  </si>
  <si>
    <t>https://pbs.twimg.com/profile_banners/871820418/1434352136</t>
  </si>
  <si>
    <t>https://pbs.twimg.com/profile_banners/328631590/1519773764</t>
  </si>
  <si>
    <t>https://pbs.twimg.com/profile_banners/21095386/1358432107</t>
  </si>
  <si>
    <t>en-gb</t>
  </si>
  <si>
    <t>http://abs.twimg.com/images/themes/theme1/bg.png</t>
  </si>
  <si>
    <t>http://abs.twimg.com/images/themes/theme15/bg.png</t>
  </si>
  <si>
    <t>http://abs.twimg.com/images/themes/theme4/bg.gif</t>
  </si>
  <si>
    <t>http://pbs.twimg.com/profile_images/1000000725034860544/sb_ZDPMu_normal.jpg</t>
  </si>
  <si>
    <t>http://pbs.twimg.com/profile_images/1034554730691743744/rei9Hx_U_normal.jpg</t>
  </si>
  <si>
    <t>http://pbs.twimg.com/profile_images/1051768036682686464/LFNmM-i3_normal.jpg</t>
  </si>
  <si>
    <t>http://pbs.twimg.com/profile_images/995267826058387456/hgSDbBQk_normal.jpg</t>
  </si>
  <si>
    <t>Open Twitter Page for This Person</t>
  </si>
  <si>
    <t>https://twitter.com/a_charalambides</t>
  </si>
  <si>
    <t>https://twitter.com/natasapilidou</t>
  </si>
  <si>
    <t>https://twitter.com/stavridess</t>
  </si>
  <si>
    <t>https://twitter.com/ahhullinsurance</t>
  </si>
  <si>
    <t>https://twitter.com/sim010101</t>
  </si>
  <si>
    <t>https://twitter.com/franceslanitou</t>
  </si>
  <si>
    <t>https://twitter.com/stalodemo</t>
  </si>
  <si>
    <t>https://twitter.com/j0rgepou</t>
  </si>
  <si>
    <t>https://twitter.com/flowwater</t>
  </si>
  <si>
    <t>https://twitter.com/gamestop</t>
  </si>
  <si>
    <t>https://twitter.com/iamryanduke</t>
  </si>
  <si>
    <t>https://twitter.com/freestuff_land</t>
  </si>
  <si>
    <t>https://twitter.com/lakhoi_san</t>
  </si>
  <si>
    <t>https://twitter.com/lowsulfurbunker</t>
  </si>
  <si>
    <t>https://twitter.com/office_gmn</t>
  </si>
  <si>
    <t>https://twitter.com/bang_dream_gbp</t>
  </si>
  <si>
    <t>https://twitter.com/setunaankokusin</t>
  </si>
  <si>
    <t>https://twitter.com/flowwater_58</t>
  </si>
  <si>
    <t>https://twitter.com/bang_dream_info</t>
  </si>
  <si>
    <t>https://twitter.com/splash_247</t>
  </si>
  <si>
    <t>https://twitter.com/ukrphysics</t>
  </si>
  <si>
    <t>https://twitter.com/samchambers</t>
  </si>
  <si>
    <t>a_charalambides
RT @NatasaPilidou: Συγχαρητήρια
στην κυπριακή εταιρεία FlowWater
Technologies για τη συνεισφορά
της στη μείωση της ρύπανσης στην
παγκόσμια…</t>
  </si>
  <si>
    <t>natasapilidou
RT @AHHullInsurance: Actions towards
reduction of #pollutantemissions
in #maritimeindustry. Well done
#Cyprus and FlowWater Technologies..…</t>
  </si>
  <si>
    <t>stavridess
RT @NatasaPilidou: Συγχαρητήρια
στην κυπριακή εταιρεία FlowWater
Technologies για τη συνεισφορά
της στη μείωση της ρύπανσης στην
παγκόσμια…</t>
  </si>
  <si>
    <t>ahhullinsurance
Actions towards reduction of #pollutantemissions
in #maritimeindustry. Well done
#Cyprus and FlowWater Technologies..
https://t.co/OrK6nKOFIX</t>
  </si>
  <si>
    <t>sim010101
RT @NatasaPilidou: Συγχαρητήρια
στην κυπριακή εταιρεία FlowWater
Technologies για τη συνεισφορά
της στη μείωση της ρύπανσης στην
παγκόσμια…</t>
  </si>
  <si>
    <t>franceslanitou
RT @NatasaPilidou: Συγχαρητήρια
στην κυπριακή εταιρεία FlowWater
Technologies για τη συνεισφορά
της στη μείωση της ρύπανσης στην
παγκόσμια…</t>
  </si>
  <si>
    <t>stalodemo
RT @NatasaPilidou: Συγχαρητήρια
στην κυπριακή εταιρεία FlowWater
Technologies για τη συνεισφορά
της στη μείωση της ρύπανσης στην
παγκόσμια…</t>
  </si>
  <si>
    <t>j0rgepou
@GameStop &amp;amp; @flowwater i need
a check thank u</t>
  </si>
  <si>
    <t xml:space="preserve">flowwater
</t>
  </si>
  <si>
    <t xml:space="preserve">gamestop
</t>
  </si>
  <si>
    <t>iamryanduke
WaTeR So SPeCiaL eVeRY VoWeL iS
LoWeReD CaSe. #alkaline #deli #flowwater
#flow @ Park Slope https://t.co/tAeJ110vuB</t>
  </si>
  <si>
    <t>freestuff_land
Free 16.9 oz Flow Water at Shaws
&amp;amp; Star Markets https://t.co/xX335YmETu
#Coupon #FlowWater #FreeCoupon
#ShawsstarMarkets #ShawsstarMarketsFlowWater
#ShawsstarMarketsFlowWaterFreeSamples
#ShawsstarMarketsFreeSamples #Free
#Freebies #WIN #RT</t>
  </si>
  <si>
    <t>lakhoi_san
FLOWWATER https://t.co/f1NpYEdSBY</t>
  </si>
  <si>
    <t>lowsulfurbunker
RT @office_gmn: #FlowWater #Technologies:
New #BWTS with #fuel saving bonus
- https://t.co/csdR3poViW #Shipping
#Maritime Environment</t>
  </si>
  <si>
    <t>office_gmn
#FlowWater #Technologies: New #BWTS
with #fuel saving bonus - https://t.co/csdR3poViW
#Shipping #Maritime Environment</t>
  </si>
  <si>
    <t>bang_dream_gbp
#クリスマスボックス キャンペーン開催中_xD83C__xDF81_ ガルパ（@bang_dream_gbp
）をフォロー&amp;amp;RTで応募しよう_xD83D__xDC95_ ホームシアターセットなど素敵なプレゼントが当たる_xD83C__xDF84_✨
#ガルパ #キラキラドキドキXmas</t>
  </si>
  <si>
    <t xml:space="preserve">setunaankokusin
</t>
  </si>
  <si>
    <t>flowwater_58
＼待たせたなー俺を呼んだのは君だろ?／劇場版シティーハンター
&amp;lt;新宿プライベート･アイズ&amp;gt;とモンストのコラボ開催!冴羽リョウ、香、海坊主＆美樹、冴子、キャッツアイがクエストに登場!リョウ達と共にXYZミッションに挑戦せよ!
#モンスト #モンスト_シティーハンター https://t.co/4XK1uEfxcq</t>
  </si>
  <si>
    <t>bang_dream_info
【グッズ情報】 コミックマーケット95にてブシロードの出展が決定‼️
大好評だったスクエアリュックがバージョンアップして再登場_xD83D__xDE06_
可愛いミッシェルぬいぐるみやRoseliaのドットラバーストラップなど素敵な新作グッズを販売致します_xD83C__xDFB5_
商品情報はこちら↓ https://t.co/U6xb2go4pU
#バンドリ #ガルパ https://t.co/elJzhUlSwi</t>
  </si>
  <si>
    <t>splash_247
RT @office_gmn: #FlowWater #Technologies:
New #BWTS with #fuel saving bonus
- https://t.co/csdR3poViW #Shipping
#Maritime Environment</t>
  </si>
  <si>
    <t>ukrphysics
RT @office_gmn: #FlowWater #Technologies:
New #BWTS with #fuel saving bonus
- https://t.co/0Hk9uCj0yV #Shipping
#Maritime Environment</t>
  </si>
  <si>
    <t>samchambers
RT @ukrphysics: RT @office_gmn:
#FlowWater #Technologies: New #BWTS
with #fuel saving bonus - https://t.co/0Hk9uCj0yV
#Shipping #Maritime 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</si>
  <si>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</si>
  <si>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</si>
  <si>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</si>
  <si>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</si>
  <si>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</si>
  <si>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</si>
  <si>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</si>
  <si>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</si>
  <si>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</si>
  <si>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</si>
  <si>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</si>
  <si>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</si>
  <si>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</si>
  <si>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</si>
  <si>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</si>
  <si>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</si>
  <si>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</si>
  <si>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</si>
  <si>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</si>
  <si>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</si>
  <si>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</si>
  <si>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</si>
  <si>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</si>
  <si>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</si>
  <si>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</si>
  <si>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</si>
  <si>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</si>
  <si>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</si>
  <si>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</si>
  <si>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</si>
  <si>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</si>
  <si>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</si>
  <si>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</si>
  <si>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</si>
  <si>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</si>
  <si>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</si>
  <si>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</si>
  <si>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</si>
  <si>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</si>
  <si>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</si>
  <si>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</si>
  <si>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</si>
  <si>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</si>
  <si>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</si>
  <si>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</si>
  <si>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</si>
  <si>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</si>
  <si>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</si>
  <si>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</si>
  <si>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</si>
  <si>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</si>
  <si>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</si>
  <si>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</si>
  <si>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</si>
  <si>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</si>
  <si>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</si>
  <si>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</si>
  <si>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</si>
  <si>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</si>
  <si>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</si>
  <si>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</si>
  <si>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</si>
  <si>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</si>
  <si>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</si>
  <si>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</si>
  <si>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</si>
  <si>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</si>
  <si>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</si>
  <si>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</si>
  <si>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</si>
  <si>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</si>
  <si>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</si>
  <si>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</si>
  <si>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https://www.monster-strike.com/promotion/cityhunter/?utm_campaign=cityhunter&amp;utm_source=twitteroa https://bushiroad.com/ck95_goods http://gbp.eng.mg/5a7f5</t>
  </si>
  <si>
    <t>https://www.instagram.com/p/BrS41fZhn6U/?utm_source=ig_twitter_share&amp;igshid=b2e168sa2wa5 https://freestuff.land/2018/12/29/free-16-9-oz-flow-water-at-shaws-star-markets/ https://soundcloud.com/user-714052154/lakhoi-immaculation-freestyle</t>
  </si>
  <si>
    <t>Top Domains in Tweet in Entire Graph</t>
  </si>
  <si>
    <t>Top Domains in Tweet in G1</t>
  </si>
  <si>
    <t>Top Domains in Tweet in G2</t>
  </si>
  <si>
    <t>Top Domains in Tweet in G3</t>
  </si>
  <si>
    <t>Top Domains in Tweet in G4</t>
  </si>
  <si>
    <t>Top Domains in Tweet in G5</t>
  </si>
  <si>
    <t>Top Domains in Tweet</t>
  </si>
  <si>
    <t>monster-strike.com bushiroad.com eng.mg</t>
  </si>
  <si>
    <t>instagram.com freestuff.land soundcloud.com</t>
  </si>
  <si>
    <t>Top Hashtags in Tweet in Entire Graph</t>
  </si>
  <si>
    <t>ガルパ</t>
  </si>
  <si>
    <t>クリスマスボックス</t>
  </si>
  <si>
    <t>technologies</t>
  </si>
  <si>
    <t>bwts</t>
  </si>
  <si>
    <t>fuel</t>
  </si>
  <si>
    <t>shipping</t>
  </si>
  <si>
    <t>maritime</t>
  </si>
  <si>
    <t>バンドリ</t>
  </si>
  <si>
    <t>Top Hashtags in Tweet in G1</t>
  </si>
  <si>
    <t>pollutantemissions</t>
  </si>
  <si>
    <t>maritimeindustry</t>
  </si>
  <si>
    <t>cyprus</t>
  </si>
  <si>
    <t>ναυτιλία</t>
  </si>
  <si>
    <t>κύπρο</t>
  </si>
  <si>
    <t>Top Hashtags in Tweet in G2</t>
  </si>
  <si>
    <t>Top Hashtags in Tweet in G3</t>
  </si>
  <si>
    <t>モンスト</t>
  </si>
  <si>
    <t>モンスト_シティーハンター</t>
  </si>
  <si>
    <t>Top Hashtags in Tweet in G4</t>
  </si>
  <si>
    <t>Top Hashtags in Tweet in G5</t>
  </si>
  <si>
    <t>alkaline</t>
  </si>
  <si>
    <t>deli</t>
  </si>
  <si>
    <t>flow</t>
  </si>
  <si>
    <t>coupon</t>
  </si>
  <si>
    <t>freecoupon</t>
  </si>
  <si>
    <t>shawsstarmarkets</t>
  </si>
  <si>
    <t>shawsstarmarketsflowwater</t>
  </si>
  <si>
    <t>shawsstarmarketsflowwaterfreesamples</t>
  </si>
  <si>
    <t>shawsstarmarketsfreesamples</t>
  </si>
  <si>
    <t>Top Hashtags in Tweet</t>
  </si>
  <si>
    <t>pollutantemissions maritimeindustry cyprus ναυτιλία κύπρο</t>
  </si>
  <si>
    <t>ガルパ クリスマスボックス キラキラドキドキxmas バンドリ モンスト モンスト_シティーハンター</t>
  </si>
  <si>
    <t>flowwater alkaline deli flow coupon freecoupon shawsstarmarkets shawsstarmarketsflowwater shawsstarmarketsflowwaterfreesamples shawsstarmarketsfreesamples</t>
  </si>
  <si>
    <t>Top Words in Tweet in Entire Graph</t>
  </si>
  <si>
    <t>Words in Sentiment List#1: Positive</t>
  </si>
  <si>
    <t>Words in Sentiment List#2: Negative</t>
  </si>
  <si>
    <t>Words in Sentiment List#3: Angry/Violent</t>
  </si>
  <si>
    <t>Non-categorized Words</t>
  </si>
  <si>
    <t>Total Words</t>
  </si>
  <si>
    <t>キャンペーン開催中</t>
  </si>
  <si>
    <t>Top Words in Tweet in G1</t>
  </si>
  <si>
    <t>στην</t>
  </si>
  <si>
    <t>της</t>
  </si>
  <si>
    <t>κυπριακή</t>
  </si>
  <si>
    <t>τη</t>
  </si>
  <si>
    <t>συγχαρητήρια</t>
  </si>
  <si>
    <t>εταιρεία</t>
  </si>
  <si>
    <t>για</t>
  </si>
  <si>
    <t>συνεισφορά</t>
  </si>
  <si>
    <t>Top Words in Tweet in G2</t>
  </si>
  <si>
    <t>new</t>
  </si>
  <si>
    <t>saving</t>
  </si>
  <si>
    <t>bonus</t>
  </si>
  <si>
    <t>Top Words in Tweet in G3</t>
  </si>
  <si>
    <t>rtで応募しよう</t>
  </si>
  <si>
    <t>をフォロー</t>
  </si>
  <si>
    <t>ホームシアターセットなど素敵なプレゼントが当たる</t>
  </si>
  <si>
    <t>メンバーからの手書き風メッセージ入りbigサイズポストカードやホームシアターセットなどが当たる</t>
  </si>
  <si>
    <t>フォロー</t>
  </si>
  <si>
    <t>Top Words in Tweet in G4</t>
  </si>
  <si>
    <t>Top Words in Tweet in G5</t>
  </si>
  <si>
    <t>water</t>
  </si>
  <si>
    <t>free</t>
  </si>
  <si>
    <t>Top Words in Tweet</t>
  </si>
  <si>
    <t>στην της flowwater technologies κυπριακή τη συγχαρητήρια εταιρεία για συνεισφορά</t>
  </si>
  <si>
    <t>flowwater technologies new bwts fuel saving bonus shipping maritime office_gmn</t>
  </si>
  <si>
    <t>ガルパ bang_dream_gbp クリスマスボックス キラキラドキドキxmas キャンペーン開催中 rtで応募しよう をフォロー ホームシアターセットなど素敵なプレゼントが当たる メンバーからの手書き風メッセージ入りbigサイズポストカードやホームシアターセットなどが当たる フォロー</t>
  </si>
  <si>
    <t>flowwater water flow free</t>
  </si>
  <si>
    <t>Top Word Pairs in Tweet in Entire Graph</t>
  </si>
  <si>
    <t>クリスマスボックス,キャンペーン開催中</t>
  </si>
  <si>
    <t>ガルパ,キラキラドキドキxmas</t>
  </si>
  <si>
    <t>キャンペーン開催中,ガルパ</t>
  </si>
  <si>
    <t>ガルパ,bang_dream_gbp</t>
  </si>
  <si>
    <t>bang_dream_gbp,をフォロー</t>
  </si>
  <si>
    <t>をフォロー,rtで応募しよう</t>
  </si>
  <si>
    <t>flowwater,technologies</t>
  </si>
  <si>
    <t>rtで応募しよう,ホームシアターセットなど素敵なプレゼントが当たる</t>
  </si>
  <si>
    <t>ホームシアターセットなど素敵なプレゼントが当たる,ガルパ</t>
  </si>
  <si>
    <t>bang_dream_gbp,クリスマスボックス</t>
  </si>
  <si>
    <t>Top Word Pairs in Tweet in G1</t>
  </si>
  <si>
    <t>στην,κυπριακή</t>
  </si>
  <si>
    <t>συγχαρητήρια,στην</t>
  </si>
  <si>
    <t>κυπριακή,εταιρεία</t>
  </si>
  <si>
    <t>εταιρεία,flowwater</t>
  </si>
  <si>
    <t>technologies,για</t>
  </si>
  <si>
    <t>για,τη</t>
  </si>
  <si>
    <t>τη,συνεισφορά</t>
  </si>
  <si>
    <t>συνεισφορά,της</t>
  </si>
  <si>
    <t>της,στη</t>
  </si>
  <si>
    <t>Top Word Pairs in Tweet in G2</t>
  </si>
  <si>
    <t>technologies,new</t>
  </si>
  <si>
    <t>new,bwts</t>
  </si>
  <si>
    <t>bwts,fuel</t>
  </si>
  <si>
    <t>fuel,saving</t>
  </si>
  <si>
    <t>saving,bonus</t>
  </si>
  <si>
    <t>bonus,shipping</t>
  </si>
  <si>
    <t>shipping,maritime</t>
  </si>
  <si>
    <t>office_gmn,flowwater</t>
  </si>
  <si>
    <t>maritime,environment</t>
  </si>
  <si>
    <t>Top Word Pairs in Tweet in G3</t>
  </si>
  <si>
    <t>キャンペーン開催中,メンバーからの手書き風メッセージ入りbigサイズポストカードやホームシアターセットなどが当たる</t>
  </si>
  <si>
    <t>Top Word Pairs in Tweet in G4</t>
  </si>
  <si>
    <t>Top Word Pairs in Tweet in G5</t>
  </si>
  <si>
    <t>Top Word Pairs in Tweet</t>
  </si>
  <si>
    <t>flowwater,technologies  στην,κυπριακή  συγχαρητήρια,στην  κυπριακή,εταιρεία  εταιρεία,flowwater  technologies,για  για,τη  τη,συνεισφορά  συνεισφορά,της  της,στη</t>
  </si>
  <si>
    <t>flowwater,technologies  technologies,new  new,bwts  bwts,fuel  fuel,saving  saving,bonus  bonus,shipping  shipping,maritime  office_gmn,flowwater  maritime,environment</t>
  </si>
  <si>
    <t>クリスマスボックス,キャンペーン開催中  ガルパ,キラキラドキドキxmas  キャンペーン開催中,ガルパ  ガルパ,bang_dream_gbp  bang_dream_gbp,をフォロー  をフォロー,rtで応募しよう  rtで応募しよう,ホームシアターセットなど素敵なプレゼントが当たる  ホームシアターセットなど素敵なプレゼントが当たる,ガルパ  bang_dream_gbp,クリスマスボックス  キャンペーン開催中,メンバーからの手書き風メッセージ入りbigサイズポストカードやホームシアターセットなどが当たる</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</si>
  <si>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</si>
  <si>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</si>
  <si>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</si>
  <si>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</si>
  <si>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</si>
  <si>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</si>
  <si>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</si>
  <si>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</si>
  <si>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</si>
  <si>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</si>
  <si>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</si>
  <si>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</si>
  <si>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</si>
  <si>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</si>
  <si>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natasapilidou ahhullinsurance</t>
  </si>
  <si>
    <t>office_gmn ukrphysics</t>
  </si>
  <si>
    <t>bang_dream_gbp bang_dream_info setunaankokusin</t>
  </si>
  <si>
    <t>Top Tweeters in Entire Graph</t>
  </si>
  <si>
    <t>Top Tweeters in G1</t>
  </si>
  <si>
    <t>Top Tweeters in G2</t>
  </si>
  <si>
    <t>Top Tweeters in G3</t>
  </si>
  <si>
    <t>Top Tweeters in G4</t>
  </si>
  <si>
    <t>Top Tweeters in G5</t>
  </si>
  <si>
    <t>Top Tweeters</t>
  </si>
  <si>
    <t>sim010101 a_charalambides franceslanitou stavridess natasapilidou stalodemo ahhullinsurance</t>
  </si>
  <si>
    <t>splash_247 ukrphysics samchambers office_gmn lowsulfurbunker</t>
  </si>
  <si>
    <t>bang_dream_info setunaankokusin flowwater_58 bang_dream_gbp</t>
  </si>
  <si>
    <t>gamestop j0rgepou flowwater</t>
  </si>
  <si>
    <t>lakhoi_san iamryanduke freestuff_land</t>
  </si>
  <si>
    <t>Top URLs in Tweet by Count</t>
  </si>
  <si>
    <t>Top URLs in Tweet by Salience</t>
  </si>
  <si>
    <t>Top Domains in Tweet by Count</t>
  </si>
  <si>
    <t>Top Domains in Tweet by Salience</t>
  </si>
  <si>
    <t>Top Hashtags in Tweet by Count</t>
  </si>
  <si>
    <t>coupon flowwater freecoupon shawsstarmarkets shawsstarmarketsflowwater shawsstarmarketsflowwaterfreesamples shawsstarmarketsfreesamples free freebies win</t>
  </si>
  <si>
    <t>ガルパ キラキラドキドキxmas クリスマスボックス バンドリ</t>
  </si>
  <si>
    <t>ガルパ クリスマスボックス キラキラドキドキxmas モンスト モンスト_シティーハンター バンドリ</t>
  </si>
  <si>
    <t>Top Hashtags in Tweet by Salience</t>
  </si>
  <si>
    <t>バンドリ クリスマスボックス ガルパ キラキラドキドキxmas</t>
  </si>
  <si>
    <t>キラキラドキドキxmas モンスト モンスト_シティーハンター バンドリ クリスマスボックス ガルパ</t>
  </si>
  <si>
    <t>Top Words in Tweet by Count</t>
  </si>
  <si>
    <t>στην της natasapilidou συγχαρητήρια κυπριακή εταιρεία technologies για τη συνεισφορά</t>
  </si>
  <si>
    <t>στην technologies κυπριακή τη της ναυτιλία ahhullinsurance actions towards reduction</t>
  </si>
  <si>
    <t>actions towards reduction pollutantemissions maritimeindustry well done cyprus technologies</t>
  </si>
  <si>
    <t>gamestop need check thank u</t>
  </si>
  <si>
    <t>water special vowel lowered case alkaline deli flow park slope</t>
  </si>
  <si>
    <t>free 16 9 oz flow water shaws star markets coupon</t>
  </si>
  <si>
    <t>office_gmn technologies new bwts fuel saving bonus shipping maritime environment</t>
  </si>
  <si>
    <t>technologies new bwts fuel saving bonus shipping maritime environment</t>
  </si>
  <si>
    <t>ガルパ キラキラドキドキxmas クリスマスボックス キャンペーン開催中 rtで応募しよう bang_dream_gbp をフォロー ホームシアターセットなど素敵なプレゼントが当たる メンバーからの手書き風メッセージ入りbigサイズポストカードやホームシアターセットなどが当たる フォロー</t>
  </si>
  <si>
    <t>bang_dream_gbp ガルパ クリスマスボックス キャンペーン開催中 rtで応募しよう キラキラドキドキxmas をフォロー ホームシアターセットなど素敵なプレゼントが当たる メンバーからの手書き風メッセージ入りbigサイズポストカードやホームシアターセットなどが当たる フォロー</t>
  </si>
  <si>
    <t>グッズ情報 コミックマーケット95にてブシロードの出展が決定 大好評だったスクエアリュックがバージョンアップして再登場 可愛いミッシェルぬいぐるみやroseliaのドットラバーストラップなど素敵な新作グッズを販売致します 商品情報はこちら バンドリ ガルパ</t>
  </si>
  <si>
    <t>office_gmn technologies new bwts fuel saving bonus shipping maritime ukrphysics</t>
  </si>
  <si>
    <t>ukrphysics office_gmn technologies new bwts fuel saving bonus shipping maritime</t>
  </si>
  <si>
    <t>Top Words in Tweet by Salience</t>
  </si>
  <si>
    <t>στην κυπριακή τη της ναυτιλία ahhullinsurance actions towards reduction pollutantemissions</t>
  </si>
  <si>
    <t>メンバーからの手書き風メッセージ入りbigサイズポストカードやホームシアターセットなどが当たる ホームシアターセットなど素敵なプレゼントが当たる フォロー bang_dream_gbp をフォロー バンドリ setunaankokusin クリスマスボックスキャンペーン ご応募いただきありがとうございます オリジナルエピソードをお楽しみください</t>
  </si>
  <si>
    <t>ホームシアターセットなど素敵なプレゼントが当たる メンバーからの手書き風メッセージ入りbigサイズポストカードやホームシアターセットなどが当たる をフォロー フォロー キラキラドキドキxmas ガルパ キラキ キャンペーン開催中 rtで応募しよう クリスマスボックス</t>
  </si>
  <si>
    <t>ukrphysics e environment office_gmn technologies new bwts fuel saving bonus</t>
  </si>
  <si>
    <t>Top Word Pairs in Tweet by Count</t>
  </si>
  <si>
    <t>natasapilidou,συγχαρητήρια  συγχαρητήρια,στην  στην,κυπριακή  κυπριακή,εταιρεία  εταιρεία,flowwater  flowwater,technologies  technologies,για  για,τη  τη,συνεισφορά  συνεισφορά,της</t>
  </si>
  <si>
    <t>flowwater,technologies  στην,κυπριακή  ahhullinsurance,actions  actions,towards  towards,reduction  reduction,pollutantemissions  pollutantemissions,maritimeindustry  maritimeindustry,well  well,done  done,cyprus</t>
  </si>
  <si>
    <t>actions,towards  towards,reduction  reduction,pollutantemissions  pollutantemissions,maritimeindustry  maritimeindustry,well  well,done  done,cyprus  cyprus,flowwater  flowwater,technologies</t>
  </si>
  <si>
    <t>gamestop,flowwater  flowwater,need  need,check  check,thank  thank,u</t>
  </si>
  <si>
    <t>water,special  special,vowel  vowel,lowered  lowered,case  case,alkaline  alkaline,deli  deli,flowwater  flowwater,flow  flow,park  park,slope</t>
  </si>
  <si>
    <t>free,16  16,9  9,oz  oz,flow  flow,water  water,shaws  shaws,star  star,markets  markets,coupon  coupon,flowwater</t>
  </si>
  <si>
    <t>office_gmn,flowwater  flowwater,technologies  technologies,new  new,bwts  bwts,fuel  fuel,saving  saving,bonus  bonus,shipping  shipping,maritime  maritime,environment</t>
  </si>
  <si>
    <t>flowwater,technologies  technologies,new  new,bwts  bwts,fuel  fuel,saving  saving,bonus  bonus,shipping  shipping,maritime  maritime,environment</t>
  </si>
  <si>
    <t>ガルパ,キラキラドキドキxmas  クリスマスボックス,キャンペーン開催中  キャンペーン開催中,ガルパ  ガルパ,bang_dream_gbp  bang_dream_gbp,をフォロー  をフォロー,rtで応募しよう  rtで応募しよう,ホームシアターセットなど素敵なプレゼントが当たる  ホームシアターセットなど素敵なプレゼントが当たる,ガルパ  キャンペーン開催中,メンバーからの手書き風メッセージ入りbigサイズポストカードやホームシアターセットなどが当たる  メンバーからの手書き風メッセージ入りbigサイズポストカードやホームシアターセットなどが当たる,フォロー</t>
  </si>
  <si>
    <t>bang_dream_gbp,クリスマスボックス  クリスマスボックス,キャンペーン開催中  ガルパ,キラキラドキドキxmas  キャンペーン開催中,ガルパ  ガルパ,bang_dream_gbp  bang_dream_gbp,をフォロー  をフォロー,rtで応募しよう  rtで応募しよう,ホームシアターセットなど素敵なプレゼントが当たる  ホームシアターセットなど素敵なプレゼントが当たる,ガルパ  キャンペーン開催中,メンバーからの手書き風メッセージ入りbigサイズポストカードやホームシアターセットなどが当たる</t>
  </si>
  <si>
    <t>グッズ情報,コミックマーケット95にてブシロードの出展が決定  コミックマーケット95にてブシロードの出展が決定,大好評だったスクエアリュックがバージョンアップして再登場  大好評だったスクエアリュックがバージョンアップして再登場,可愛いミッシェルぬいぐるみやroseliaのドットラバーストラップなど素敵な新作グッズを販売致します  可愛いミッシェルぬいぐるみやroseliaのドットラバーストラップなど素敵な新作グッズを販売致します,商品情報はこちら  商品情報はこちら,バンドリ  バンドリ,ガルパ</t>
  </si>
  <si>
    <t>office_gmn,flowwater  flowwater,technologies  technologies,new  new,bwts  bwts,fuel  fuel,saving  saving,bonus  bonus,shipping  shipping,maritime  ukrphysics,office_gmn</t>
  </si>
  <si>
    <t>ukrphysics,office_gmn  office_gmn,flowwater  flowwater,technologies  technologies,new  new,bwts  bwts,fuel  fuel,saving  saving,bonus  bonus,shipping  shipping,maritime</t>
  </si>
  <si>
    <t>Top Word Pairs in Tweet by Salience</t>
  </si>
  <si>
    <t>στην,κυπριακή  ahhullinsurance,actions  actions,towards  towards,reduction  reduction,pollutantemissions  pollutantemissions,maritimeindustry  maritimeindustry,well  well,done  done,cyprus  cyprus,flowwater</t>
  </si>
  <si>
    <t>rtで応募しよう,ホームシアターセットなど素敵なプレゼントが当たる  ホームシアターセットなど素敵なプレゼントが当たる,ガルパ  キャンペーン開催中,メンバーからの手書き風メッセージ入りbigサイズポストカードやホームシアターセットなどが当たる  メンバーからの手書き風メッセージ入りbigサイズポストカードやホームシアターセットなどが当たる,フォロー  フォロー,rtで応募しよう  rtで応募しよう,ガルパ  キャンペーン開催中,ガルパ  ガルパ,bang_dream_gbp  bang_dream_gbp,をフォロー  をフォロー,rtで応募しよう</t>
  </si>
  <si>
    <t>rtで応募しよう,ホームシアターセットなど素敵なプレゼントが当たる  ホームシアターセットなど素敵なプレゼントが当たる,ガルパ  キャンペーン開催中,ガルパ  ガルパ,bang_dream_gbp  bang_dream_gbp,をフォロー  をフォロー,rtで応募しよう  ガルパ,キラキラドキドキxmas  キャンペーン開催中,メンバーからの手書き風メッセージ入りbigサイズポストカードやホームシアターセットなどが当たる  メンバーからの手書き風メッセージ入りbigサイズポストカードやホームシアターセットなどが当たる,フォロー  フォロー,rtで応募しよう</t>
  </si>
  <si>
    <t>ukrphysics,office_gmn  maritime,e  maritime,environment  office_gmn,flowwater  flowwater,technologies  technologies,new  new,bwts  bwts,fuel  fuel,saving  saving,bonus</t>
  </si>
  <si>
    <t>Word</t>
  </si>
  <si>
    <t>στη</t>
  </si>
  <si>
    <t>μείωση</t>
  </si>
  <si>
    <t>ρύπανσης</t>
  </si>
  <si>
    <t>παγκόσμια</t>
  </si>
  <si>
    <t>environment</t>
  </si>
  <si>
    <t>e</t>
  </si>
  <si>
    <t>グッズ情報</t>
  </si>
  <si>
    <t>コミックマーケット95にてブシロードの出展が決定</t>
  </si>
  <si>
    <t>大好評だったスクエアリュックがバージョンアップして再登場</t>
  </si>
  <si>
    <t>可愛いミッシェルぬいぐるみやroseliaのドットラバーストラップなど素敵な新作グッズを販売致します</t>
  </si>
  <si>
    <t>キラキ</t>
  </si>
  <si>
    <t>クリスマスボックスキャンペーン開催中</t>
  </si>
  <si>
    <t>ガルパをフォロー</t>
  </si>
  <si>
    <t>毎日0時にツイートされるキャンペーンツイートをrtで参加</t>
  </si>
  <si>
    <t>また期間限定でハッシュタグ</t>
  </si>
  <si>
    <t>でサンタ姿の香澄の絵文字が登場</t>
  </si>
  <si>
    <t>ぜひ使ってみてください</t>
  </si>
  <si>
    <t>クリスマスボックスキャンペーン</t>
  </si>
  <si>
    <t>ご応募いただきありがとうございます</t>
  </si>
  <si>
    <t>オリジナルエピソードをお楽しみください</t>
  </si>
  <si>
    <t>キャンペーンの当選結果は動画の後半で発表いたします</t>
  </si>
  <si>
    <t>本日より</t>
  </si>
  <si>
    <t>キャンペーン開催</t>
  </si>
  <si>
    <t>メンバーの手書き風メッセージ入りbigサイズポストカード等が当たる</t>
  </si>
  <si>
    <t>本アカウントをフォロー</t>
  </si>
  <si>
    <t>このツイートをrtで応募しよう</t>
  </si>
  <si>
    <t>毎日1回参加できます</t>
  </si>
  <si>
    <t>actions</t>
  </si>
  <si>
    <t>towards</t>
  </si>
  <si>
    <t>reduction</t>
  </si>
  <si>
    <t>well</t>
  </si>
  <si>
    <t>done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</si>
  <si>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</si>
  <si>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</si>
  <si>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</si>
  <si>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</si>
  <si>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</si>
  <si>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</si>
  <si>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</si>
  <si>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</si>
  <si>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</si>
  <si>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</si>
  <si>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</si>
  <si>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</si>
  <si>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</si>
  <si>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</si>
  <si>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</si>
  <si>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</si>
  <si>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</si>
  <si>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</si>
  <si>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</si>
  <si>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</si>
  <si>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</si>
  <si>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</si>
  <si>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</si>
  <si>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</si>
  <si>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</si>
  <si>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</si>
  <si>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</si>
  <si>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</si>
  <si>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</si>
  <si>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</si>
  <si>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</si>
  <si>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</si>
  <si>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Nov</t>
  </si>
  <si>
    <t>5-Nov</t>
  </si>
  <si>
    <t>6 PM</t>
  </si>
  <si>
    <t>6-Nov</t>
  </si>
  <si>
    <t>1 AM</t>
  </si>
  <si>
    <t>10 AM</t>
  </si>
  <si>
    <t>3 PM</t>
  </si>
  <si>
    <t>8-Nov</t>
  </si>
  <si>
    <t>1 PM</t>
  </si>
  <si>
    <t>20-Nov</t>
  </si>
  <si>
    <t>Dec</t>
  </si>
  <si>
    <t>1-Dec</t>
  </si>
  <si>
    <t>3 AM</t>
  </si>
  <si>
    <t>4 PM</t>
  </si>
  <si>
    <t>2-Dec</t>
  </si>
  <si>
    <t>6 AM</t>
  </si>
  <si>
    <t>3-Dec</t>
  </si>
  <si>
    <t>9 AM</t>
  </si>
  <si>
    <t>2 PM</t>
  </si>
  <si>
    <t>4-Dec</t>
  </si>
  <si>
    <t>5-Dec</t>
  </si>
  <si>
    <t>6-Dec</t>
  </si>
  <si>
    <t>7-Dec</t>
  </si>
  <si>
    <t>8-Dec</t>
  </si>
  <si>
    <t>2 AM</t>
  </si>
  <si>
    <t>9-Dec</t>
  </si>
  <si>
    <t>10-Dec</t>
  </si>
  <si>
    <t>12-Dec</t>
  </si>
  <si>
    <t>5 PM</t>
  </si>
  <si>
    <t>13-Dec</t>
  </si>
  <si>
    <t>14-Dec</t>
  </si>
  <si>
    <t>15-Dec</t>
  </si>
  <si>
    <t>16-Dec</t>
  </si>
  <si>
    <t>12 AM</t>
  </si>
  <si>
    <t>18-Dec</t>
  </si>
  <si>
    <t>21-Dec</t>
  </si>
  <si>
    <t>30-Dec</t>
  </si>
  <si>
    <t>12 PM</t>
  </si>
  <si>
    <t>2019</t>
  </si>
  <si>
    <t>Jan</t>
  </si>
  <si>
    <t>2-Jan</t>
  </si>
  <si>
    <t>17-Jan</t>
  </si>
  <si>
    <t>11 AM</t>
  </si>
  <si>
    <t>9 PM</t>
  </si>
  <si>
    <t>18-Jan</t>
  </si>
  <si>
    <t>128, 128, 128</t>
  </si>
  <si>
    <t>Red</t>
  </si>
  <si>
    <t>G1: στην της flowwater technologies κυπριακή τη συγχαρητήρια εταιρεία για συνεισφορά</t>
  </si>
  <si>
    <t>G2: flowwater technologies new bwts fuel saving bonus shipping maritime office_gmn</t>
  </si>
  <si>
    <t>G3: ガルパ bang_dream_gbp クリスマスボックス キラキラドキドキxmas キャンペーン開催中 rtで応募しよう をフォロー ホームシアターセットなど素敵なプレゼントが当たる メンバーからの手書き風メッセージ入りbigサイズポストカードやホームシアターセットなどが当たる フォロー</t>
  </si>
  <si>
    <t>G5: flowwater water flow free</t>
  </si>
  <si>
    <t>Autofill Workbook Results</t>
  </si>
  <si>
    <t>Edge Weight▓2▓14▓0▓True▓Gray▓Red▓▓Edge Weight▓2▓14▓0▓3▓10▓False▓Edge Weight▓2▓14▓0▓35▓12▓False▓▓0▓0▓0▓True▓Black▓Black▓▓Followers▓1▓15991▓0▓162▓1000▓False▓▓0▓0▓0▓0▓0▓False▓▓0▓0▓0▓0▓0▓False▓▓0▓0▓0▓0▓0▓False</t>
  </si>
  <si>
    <t>GraphSource░GraphServerTwitterSearch▓GraphTerm░FlowWater▓ImportDescription░The graph represents a network of 22 Twitter users whose tweets in the requested range contained "FlowWater", or who were replied to or mentioned in those tweets.  The network was obtained from the NodeXL Graph Server on Wednesday, 23 January 2019 at 18:00 UTC.
The requested start date was Wednesday, 23 January 2019 at 01:01 UTC and the maximum number of tweets (going backward in time) was 5,000.
The tweets in the network were tweeted over the 73-day, 23-hour, 5-minute period from Monday, 05 November 2018 at 18:05 UTC to Friday, 18 January 2019 at 17:11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</si>
</sst>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5"/>
      <tableStyleElement type="headerRow" dxfId="414"/>
    </tableStyle>
    <tableStyle name="NodeXL Table" pivot="0" count="1">
      <tableStyleElement type="headerRow" dxfId="4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6829910"/>
        <c:axId val="41707143"/>
      </c:barChart>
      <c:catAx>
        <c:axId val="568299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707143"/>
        <c:crosses val="autoZero"/>
        <c:auto val="1"/>
        <c:lblOffset val="100"/>
        <c:noMultiLvlLbl val="0"/>
      </c:catAx>
      <c:valAx>
        <c:axId val="41707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29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FlowWater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Series'!$A$26:$A$96</c:f>
              <c:strCache>
                <c:ptCount val="40"/>
                <c:pt idx="0">
                  <c:v>6 PM
5-Nov
Nov
2018</c:v>
                </c:pt>
                <c:pt idx="1">
                  <c:v>1 AM
6-Nov</c:v>
                </c:pt>
                <c:pt idx="2">
                  <c:v>10 AM</c:v>
                </c:pt>
                <c:pt idx="3">
                  <c:v>3 PM</c:v>
                </c:pt>
                <c:pt idx="4">
                  <c:v>6 PM</c:v>
                </c:pt>
                <c:pt idx="5">
                  <c:v>1 PM
8-Nov</c:v>
                </c:pt>
                <c:pt idx="6">
                  <c:v>6 PM
20-Nov</c:v>
                </c:pt>
                <c:pt idx="7">
                  <c:v>3 AM
1-Dec
Dec</c:v>
                </c:pt>
                <c:pt idx="8">
                  <c:v>3 PM</c:v>
                </c:pt>
                <c:pt idx="9">
                  <c:v>4 PM</c:v>
                </c:pt>
                <c:pt idx="10">
                  <c:v>3 AM
2-Dec</c:v>
                </c:pt>
                <c:pt idx="11">
                  <c:v>6 AM</c:v>
                </c:pt>
                <c:pt idx="12">
                  <c:v>1 PM</c:v>
                </c:pt>
                <c:pt idx="13">
                  <c:v>3 PM</c:v>
                </c:pt>
                <c:pt idx="14">
                  <c:v>9 AM
3-Dec</c:v>
                </c:pt>
                <c:pt idx="15">
                  <c:v>2 PM</c:v>
                </c:pt>
                <c:pt idx="16">
                  <c:v>3 PM</c:v>
                </c:pt>
                <c:pt idx="17">
                  <c:v>1 PM
4-Dec</c:v>
                </c:pt>
                <c:pt idx="18">
                  <c:v>3 PM
5-Dec</c:v>
                </c:pt>
                <c:pt idx="19">
                  <c:v>2 PM
6-Dec</c:v>
                </c:pt>
                <c:pt idx="20">
                  <c:v>3 PM
7-Dec</c:v>
                </c:pt>
                <c:pt idx="21">
                  <c:v>2 AM
8-Dec</c:v>
                </c:pt>
                <c:pt idx="22">
                  <c:v>3 PM
9-Dec</c:v>
                </c:pt>
                <c:pt idx="23">
                  <c:v>2 PM
10-Dec</c:v>
                </c:pt>
                <c:pt idx="24">
                  <c:v>5 PM
12-Dec</c:v>
                </c:pt>
                <c:pt idx="25">
                  <c:v>3 PM
13-Dec</c:v>
                </c:pt>
                <c:pt idx="26">
                  <c:v>3 PM
14-Dec</c:v>
                </c:pt>
                <c:pt idx="27">
                  <c:v>3 PM
15-Dec</c:v>
                </c:pt>
                <c:pt idx="28">
                  <c:v>12 AM
16-Dec</c:v>
                </c:pt>
                <c:pt idx="29">
                  <c:v>3 PM</c:v>
                </c:pt>
                <c:pt idx="30">
                  <c:v>3 PM
18-Dec</c:v>
                </c:pt>
                <c:pt idx="31">
                  <c:v>4 PM</c:v>
                </c:pt>
                <c:pt idx="32">
                  <c:v>3 PM
21-Dec</c:v>
                </c:pt>
                <c:pt idx="33">
                  <c:v>12 PM
30-Dec</c:v>
                </c:pt>
                <c:pt idx="34">
                  <c:v>1 PM
2-Jan
Jan
2019</c:v>
                </c:pt>
                <c:pt idx="35">
                  <c:v>10 AM
17-Jan</c:v>
                </c:pt>
                <c:pt idx="36">
                  <c:v>11 AM</c:v>
                </c:pt>
                <c:pt idx="37">
                  <c:v>4 PM</c:v>
                </c:pt>
                <c:pt idx="38">
                  <c:v>9 PM</c:v>
                </c:pt>
                <c:pt idx="39">
                  <c:v>5 PM
18-Jan</c:v>
                </c:pt>
              </c:strCache>
            </c:strRef>
          </c:cat>
          <c:val>
            <c:numRef>
              <c:f>'Time Series'!$B$26:$B$96</c:f>
              <c:numCache>
                <c:formatCode>General</c:formatCode>
                <c:ptCount val="40"/>
                <c:pt idx="0">
                  <c:v>2</c:v>
                </c:pt>
                <c:pt idx="1">
                  <c:v>1</c:v>
                </c:pt>
                <c:pt idx="2">
                  <c:v>2</c:v>
                </c:pt>
                <c:pt idx="3">
                  <c:v>1</c:v>
                </c:pt>
                <c:pt idx="4">
                  <c:v>1</c:v>
                </c:pt>
                <c:pt idx="5">
                  <c:v>1</c:v>
                </c:pt>
                <c:pt idx="6">
                  <c:v>1</c:v>
                </c:pt>
                <c:pt idx="7">
                  <c:v>1</c:v>
                </c:pt>
                <c:pt idx="8">
                  <c:v>1</c:v>
                </c:pt>
                <c:pt idx="9">
                  <c:v>2</c:v>
                </c:pt>
                <c:pt idx="10">
                  <c:v>1</c:v>
                </c:pt>
                <c:pt idx="11">
                  <c:v>1</c:v>
                </c:pt>
                <c:pt idx="12">
                  <c:v>1</c:v>
                </c:pt>
                <c:pt idx="13">
                  <c:v>1</c:v>
                </c:pt>
                <c:pt idx="14">
                  <c:v>1</c:v>
                </c:pt>
                <c:pt idx="15">
                  <c:v>3</c:v>
                </c:pt>
                <c:pt idx="16">
                  <c:v>1</c:v>
                </c:pt>
                <c:pt idx="17">
                  <c:v>1</c:v>
                </c:pt>
                <c:pt idx="18">
                  <c:v>1</c:v>
                </c:pt>
                <c:pt idx="19">
                  <c:v>1</c:v>
                </c:pt>
                <c:pt idx="20">
                  <c:v>1</c:v>
                </c:pt>
                <c:pt idx="21">
                  <c:v>1</c:v>
                </c:pt>
                <c:pt idx="22">
                  <c:v>1</c:v>
                </c:pt>
                <c:pt idx="23">
                  <c:v>1</c:v>
                </c:pt>
                <c:pt idx="24">
                  <c:v>1</c:v>
                </c:pt>
                <c:pt idx="25">
                  <c:v>1</c:v>
                </c:pt>
                <c:pt idx="26">
                  <c:v>3</c:v>
                </c:pt>
                <c:pt idx="27">
                  <c:v>1</c:v>
                </c:pt>
                <c:pt idx="28">
                  <c:v>1</c:v>
                </c:pt>
                <c:pt idx="29">
                  <c:v>2</c:v>
                </c:pt>
                <c:pt idx="30">
                  <c:v>1</c:v>
                </c:pt>
                <c:pt idx="31">
                  <c:v>1</c:v>
                </c:pt>
                <c:pt idx="32">
                  <c:v>2</c:v>
                </c:pt>
                <c:pt idx="33">
                  <c:v>1</c:v>
                </c:pt>
                <c:pt idx="34">
                  <c:v>1</c:v>
                </c:pt>
                <c:pt idx="35">
                  <c:v>2</c:v>
                </c:pt>
                <c:pt idx="36">
                  <c:v>1</c:v>
                </c:pt>
                <c:pt idx="37">
                  <c:v>1</c:v>
                </c:pt>
                <c:pt idx="38">
                  <c:v>2</c:v>
                </c:pt>
                <c:pt idx="39">
                  <c:v>1</c:v>
                </c:pt>
              </c:numCache>
            </c:numRef>
          </c:val>
        </c:ser>
        <c:axId val="7029392"/>
        <c:axId val="63264529"/>
      </c:barChart>
      <c:catAx>
        <c:axId val="7029392"/>
        <c:scaling>
          <c:orientation val="minMax"/>
        </c:scaling>
        <c:axPos val="b"/>
        <c:delete val="0"/>
        <c:numFmt formatCode="General" sourceLinked="1"/>
        <c:majorTickMark val="out"/>
        <c:minorTickMark val="none"/>
        <c:tickLblPos val="nextTo"/>
        <c:crossAx val="63264529"/>
        <c:crosses val="autoZero"/>
        <c:auto val="1"/>
        <c:lblOffset val="100"/>
        <c:noMultiLvlLbl val="0"/>
      </c:catAx>
      <c:valAx>
        <c:axId val="63264529"/>
        <c:scaling>
          <c:orientation val="minMax"/>
        </c:scaling>
        <c:axPos val="l"/>
        <c:majorGridlines/>
        <c:delete val="0"/>
        <c:numFmt formatCode="General" sourceLinked="1"/>
        <c:majorTickMark val="out"/>
        <c:minorTickMark val="none"/>
        <c:tickLblPos val="nextTo"/>
        <c:crossAx val="70293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9819968"/>
        <c:axId val="22835393"/>
      </c:barChart>
      <c:catAx>
        <c:axId val="398199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835393"/>
        <c:crosses val="autoZero"/>
        <c:auto val="1"/>
        <c:lblOffset val="100"/>
        <c:noMultiLvlLbl val="0"/>
      </c:catAx>
      <c:valAx>
        <c:axId val="22835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19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191946"/>
        <c:axId val="37727515"/>
      </c:barChart>
      <c:catAx>
        <c:axId val="41919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727515"/>
        <c:crosses val="autoZero"/>
        <c:auto val="1"/>
        <c:lblOffset val="100"/>
        <c:noMultiLvlLbl val="0"/>
      </c:catAx>
      <c:valAx>
        <c:axId val="37727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1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003316"/>
        <c:axId val="36029845"/>
      </c:barChart>
      <c:catAx>
        <c:axId val="40033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029845"/>
        <c:crosses val="autoZero"/>
        <c:auto val="1"/>
        <c:lblOffset val="100"/>
        <c:noMultiLvlLbl val="0"/>
      </c:catAx>
      <c:valAx>
        <c:axId val="36029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3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5833150"/>
        <c:axId val="32736303"/>
      </c:barChart>
      <c:catAx>
        <c:axId val="558331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736303"/>
        <c:crosses val="autoZero"/>
        <c:auto val="1"/>
        <c:lblOffset val="100"/>
        <c:noMultiLvlLbl val="0"/>
      </c:catAx>
      <c:valAx>
        <c:axId val="32736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33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6191272"/>
        <c:axId val="34394857"/>
      </c:barChart>
      <c:catAx>
        <c:axId val="261912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394857"/>
        <c:crosses val="autoZero"/>
        <c:auto val="1"/>
        <c:lblOffset val="100"/>
        <c:noMultiLvlLbl val="0"/>
      </c:catAx>
      <c:valAx>
        <c:axId val="34394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91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1118258"/>
        <c:axId val="34520003"/>
      </c:barChart>
      <c:catAx>
        <c:axId val="411182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520003"/>
        <c:crosses val="autoZero"/>
        <c:auto val="1"/>
        <c:lblOffset val="100"/>
        <c:noMultiLvlLbl val="0"/>
      </c:catAx>
      <c:valAx>
        <c:axId val="34520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18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2244572"/>
        <c:axId val="44656829"/>
      </c:barChart>
      <c:catAx>
        <c:axId val="422445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656829"/>
        <c:crosses val="autoZero"/>
        <c:auto val="1"/>
        <c:lblOffset val="100"/>
        <c:noMultiLvlLbl val="0"/>
      </c:catAx>
      <c:valAx>
        <c:axId val="44656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44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6367142"/>
        <c:axId val="60433367"/>
      </c:barChart>
      <c:catAx>
        <c:axId val="66367142"/>
        <c:scaling>
          <c:orientation val="minMax"/>
        </c:scaling>
        <c:axPos val="b"/>
        <c:delete val="1"/>
        <c:majorTickMark val="out"/>
        <c:minorTickMark val="none"/>
        <c:tickLblPos val="none"/>
        <c:crossAx val="60433367"/>
        <c:crosses val="autoZero"/>
        <c:auto val="1"/>
        <c:lblOffset val="100"/>
        <c:noMultiLvlLbl val="0"/>
      </c:catAx>
      <c:valAx>
        <c:axId val="60433367"/>
        <c:scaling>
          <c:orientation val="minMax"/>
        </c:scaling>
        <c:axPos val="l"/>
        <c:delete val="1"/>
        <c:majorTickMark val="out"/>
        <c:minorTickMark val="none"/>
        <c:tickLblPos val="none"/>
        <c:crossAx val="663671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1" refreshedBy="Marc Smith" refreshedVersion="5">
  <cacheSource type="worksheet">
    <worksheetSource ref="A2:BL5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m/>
        <s v="pollutantemissions maritimeindustry cyprus"/>
        <s v="ναυτιλία κύπρο"/>
        <s v="alkaline deli flowwater flow"/>
        <s v="coupon flowwater freecoupon shawsstarmarkets shawsstarmarketsflowwater shawsstarmarketsflowwaterfreesamples shawsstarmarketsfreesamples free freebies win rt"/>
        <s v="flowwater technologies bwts fuel shipping maritime"/>
        <s v="バンドリ ガルパ キラキラドキドキxmas"/>
        <s v="バンドリ ガルパ"/>
        <s v="クリスマスボックス ガルパ キラキラドキドキxmas"/>
        <s v="キラキラドキドキxmas バンドリ ガルパ"/>
        <s v="クリスマスボックス ガルパ"/>
        <s v="キラキラドキドキxmas"/>
        <s v="モンスト モンスト_シティーハンター"/>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1">
        <d v="2018-11-05T18:24:52.000"/>
        <d v="2018-11-06T01:20:44.000"/>
        <d v="2018-11-06T10:37:28.000"/>
        <d v="2018-11-06T10:41:42.000"/>
        <d v="2018-11-06T15:04:50.000"/>
        <d v="2018-11-06T18:00:42.000"/>
        <d v="2018-11-05T18:05:32.000"/>
        <d v="2018-11-08T13:21:54.000"/>
        <d v="2018-11-20T18:34:10.000"/>
        <d v="2018-12-12T17:10:04.000"/>
        <d v="2018-12-30T12:48:45.000"/>
        <d v="2019-01-02T13:57:31.000"/>
        <d v="2019-01-17T10:18:25.000"/>
        <d v="2018-12-02T06:40:54.000"/>
        <d v="2018-12-02T13:29:16.000"/>
        <d v="2018-12-03T09:55:52.000"/>
        <d v="2018-12-03T14:04:21.000"/>
        <d v="2018-12-01T03:00:00.000"/>
        <d v="2018-12-01T15:00:00.000"/>
        <d v="2018-12-02T15:00:00.000"/>
        <d v="2018-12-02T03:01:51.000"/>
        <d v="2018-12-03T15:00:00.000"/>
        <d v="2018-12-05T15:00:01.000"/>
        <d v="2018-12-07T15:00:01.000"/>
        <d v="2018-12-09T15:00:00.000"/>
        <d v="2018-12-13T15:00:00.000"/>
        <d v="2018-12-14T15:00:01.000"/>
        <d v="2018-12-15T15:00:00.000"/>
        <d v="2018-12-16T15:00:00.000"/>
        <d v="2018-12-18T15:00:00.000"/>
        <d v="2018-12-21T15:00:00.000"/>
        <d v="2018-12-01T16:18:40.000"/>
        <d v="2018-12-01T16:19:45.000"/>
        <d v="2018-12-03T14:04:03.000"/>
        <d v="2018-12-03T14:04:53.000"/>
        <d v="2018-12-04T13:36:17.000"/>
        <d v="2018-12-06T14:12:36.000"/>
        <d v="2018-12-08T02:40:35.000"/>
        <d v="2018-12-10T14:36:43.000"/>
        <d v="2018-12-14T15:01:03.000"/>
        <d v="2018-12-14T15:01:11.000"/>
        <d v="2018-12-16T00:36:05.000"/>
        <d v="2018-12-16T15:38:07.000"/>
        <d v="2018-12-18T16:19:39.000"/>
        <d v="2018-12-21T15:24:53.000"/>
        <d v="2019-01-17T16:06:54.000"/>
        <d v="2019-01-17T21:23:48.000"/>
        <d v="2019-01-17T21:24:28.000"/>
        <d v="2019-01-17T10:12:18.000"/>
        <d v="2019-01-17T11:51:27.000"/>
        <d v="2019-01-18T17:11:16.000"/>
      </sharedItems>
      <fieldGroup par="66" base="22">
        <rangePr groupBy="hours" autoEnd="1" autoStart="1" startDate="2018-11-05T18:05:32.000" endDate="2019-01-18T17:11:16.000"/>
        <groupItems count="26">
          <s v="&lt;11/5/2018"/>
          <s v="12 AM"/>
          <s v="1 AM"/>
          <s v="2 AM"/>
          <s v="3 AM"/>
          <s v="4 AM"/>
          <s v="5 AM"/>
          <s v="6 AM"/>
          <s v="7 AM"/>
          <s v="8 AM"/>
          <s v="9 AM"/>
          <s v="10 AM"/>
          <s v="11 AM"/>
          <s v="12 PM"/>
          <s v="1 PM"/>
          <s v="2 PM"/>
          <s v="3 PM"/>
          <s v="4 PM"/>
          <s v="5 PM"/>
          <s v="6 PM"/>
          <s v="7 PM"/>
          <s v="8 PM"/>
          <s v="9 PM"/>
          <s v="10 PM"/>
          <s v="11 PM"/>
          <s v="&gt;1/18/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05T18:05:32.000" endDate="2019-01-18T17:11:16.000"/>
        <groupItems count="368">
          <s v="&lt;11/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19"/>
        </groupItems>
      </fieldGroup>
    </cacheField>
    <cacheField name="Months" databaseField="0">
      <sharedItems containsMixedTypes="0" count="0"/>
      <fieldGroup base="22">
        <rangePr groupBy="months" autoEnd="1" autoStart="1" startDate="2018-11-05T18:05:32.000" endDate="2019-01-18T17:11:16.000"/>
        <groupItems count="14">
          <s v="&lt;11/5/2018"/>
          <s v="Jan"/>
          <s v="Feb"/>
          <s v="Mar"/>
          <s v="Apr"/>
          <s v="May"/>
          <s v="Jun"/>
          <s v="Jul"/>
          <s v="Aug"/>
          <s v="Sep"/>
          <s v="Oct"/>
          <s v="Nov"/>
          <s v="Dec"/>
          <s v="&gt;1/18/2019"/>
        </groupItems>
      </fieldGroup>
    </cacheField>
    <cacheField name="Years" databaseField="0">
      <sharedItems containsMixedTypes="0" count="0"/>
      <fieldGroup base="22">
        <rangePr groupBy="years" autoEnd="1" autoStart="1" startDate="2018-11-05T18:05:32.000" endDate="2019-01-18T17:11:16.000"/>
        <groupItems count="4">
          <s v="&lt;11/5/2018"/>
          <s v="2018"/>
          <s v="2019"/>
          <s v="&gt;1/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1">
  <r>
    <s v="a_charalambides"/>
    <s v="natasapilidou"/>
    <m/>
    <m/>
    <m/>
    <m/>
    <m/>
    <m/>
    <m/>
    <m/>
    <s v="No"/>
    <n v="3"/>
    <m/>
    <m/>
    <x v="0"/>
    <d v="2018-11-05T18:24:52.000"/>
    <s v="RT @NatasaPilidou: Συγχαρητήρια στην κυπριακή εταιρεία FlowWater Technologies για τη συνεισφορά της στη μείωση της ρύπανσης στην παγκόσμια…"/>
    <m/>
    <m/>
    <x v="0"/>
    <m/>
    <s v="http://pbs.twimg.com/profile_images/683702074387791872/EAGvrYSV_normal.jpg"/>
    <x v="0"/>
    <s v="https://twitter.com/#!/a_charalambides/status/1059511882770452487"/>
    <m/>
    <m/>
    <s v="1059511882770452487"/>
    <m/>
    <b v="0"/>
    <n v="0"/>
    <s v=""/>
    <b v="0"/>
    <s v="el"/>
    <m/>
    <s v=""/>
    <b v="0"/>
    <n v="2"/>
    <s v="1059507019672117249"/>
    <s v="Twitter for Android"/>
    <b v="0"/>
    <s v="1059507019672117249"/>
    <s v="Tweet"/>
    <n v="0"/>
    <n v="0"/>
    <m/>
    <m/>
    <m/>
    <m/>
    <m/>
    <m/>
    <m/>
    <m/>
    <n v="1"/>
    <s v="1"/>
    <s v="1"/>
    <n v="0"/>
    <n v="0"/>
    <n v="0"/>
    <n v="0"/>
    <n v="0"/>
    <n v="0"/>
    <n v="18"/>
    <n v="100"/>
    <n v="18"/>
  </r>
  <r>
    <s v="stavridess"/>
    <s v="natasapilidou"/>
    <m/>
    <m/>
    <m/>
    <m/>
    <m/>
    <m/>
    <m/>
    <m/>
    <s v="No"/>
    <n v="4"/>
    <m/>
    <m/>
    <x v="0"/>
    <d v="2018-11-06T01:20:44.000"/>
    <s v="RT @NatasaPilidou: Συγχαρητήρια στην κυπριακή εταιρεία FlowWater Technologies για τη συνεισφορά της στη μείωση της ρύπανσης στην παγκόσμια…"/>
    <m/>
    <m/>
    <x v="0"/>
    <m/>
    <s v="http://pbs.twimg.com/profile_images/990234267912323074/_zwoC1s-_normal.jpg"/>
    <x v="1"/>
    <s v="https://twitter.com/#!/stavridess/status/1059616538670510080"/>
    <m/>
    <m/>
    <s v="1059616538670510080"/>
    <m/>
    <b v="0"/>
    <n v="0"/>
    <s v=""/>
    <b v="0"/>
    <s v="el"/>
    <m/>
    <s v=""/>
    <b v="0"/>
    <n v="2"/>
    <s v="1059507019672117249"/>
    <s v="Twitter for iPhone"/>
    <b v="0"/>
    <s v="1059507019672117249"/>
    <s v="Tweet"/>
    <n v="0"/>
    <n v="0"/>
    <m/>
    <m/>
    <m/>
    <m/>
    <m/>
    <m/>
    <m/>
    <m/>
    <n v="1"/>
    <s v="1"/>
    <s v="1"/>
    <n v="0"/>
    <n v="0"/>
    <n v="0"/>
    <n v="0"/>
    <n v="0"/>
    <n v="0"/>
    <n v="18"/>
    <n v="100"/>
    <n v="18"/>
  </r>
  <r>
    <s v="ahhullinsurance"/>
    <s v="ahhullinsurance"/>
    <m/>
    <m/>
    <m/>
    <m/>
    <m/>
    <m/>
    <m/>
    <m/>
    <s v="No"/>
    <n v="5"/>
    <m/>
    <m/>
    <x v="1"/>
    <d v="2018-11-06T10:37:28.000"/>
    <s v="Actions towards reduction of #pollutantemissions in #maritimeindustry. Well done #Cyprus and FlowWater Technologies.. https://t.co/OrK6nKOFIX"/>
    <s v="https://twitter.com/NatasaPilidou/status/1059507019672117249"/>
    <s v="twitter.com"/>
    <x v="1"/>
    <m/>
    <s v="http://pbs.twimg.com/profile_images/753244071548846080/GdmDHKi7_normal.jpg"/>
    <x v="2"/>
    <s v="https://twitter.com/#!/ahhullinsurance/status/1059756645734146048"/>
    <m/>
    <m/>
    <s v="1059756645734146048"/>
    <m/>
    <b v="0"/>
    <n v="2"/>
    <s v=""/>
    <b v="1"/>
    <s v="en"/>
    <m/>
    <s v="1059507019672117249"/>
    <b v="0"/>
    <n v="1"/>
    <s v=""/>
    <s v="Twitter Web Client"/>
    <b v="0"/>
    <s v="1059756645734146048"/>
    <s v="Tweet"/>
    <n v="0"/>
    <n v="0"/>
    <m/>
    <m/>
    <m/>
    <m/>
    <m/>
    <m/>
    <m/>
    <m/>
    <n v="1"/>
    <s v="1"/>
    <s v="1"/>
    <n v="1"/>
    <n v="7.6923076923076925"/>
    <n v="0"/>
    <n v="0"/>
    <n v="0"/>
    <n v="0"/>
    <n v="12"/>
    <n v="92.3076923076923"/>
    <n v="13"/>
  </r>
  <r>
    <s v="natasapilidou"/>
    <s v="ahhullinsurance"/>
    <m/>
    <m/>
    <m/>
    <m/>
    <m/>
    <m/>
    <m/>
    <m/>
    <s v="No"/>
    <n v="6"/>
    <m/>
    <m/>
    <x v="0"/>
    <d v="2018-11-06T10:41:42.000"/>
    <s v="RT @AHHullInsurance: Actions towards reduction of #pollutantemissions in #maritimeindustry. Well done #Cyprus and FlowWater Technologies..…"/>
    <m/>
    <m/>
    <x v="1"/>
    <m/>
    <s v="http://pbs.twimg.com/profile_images/882237930059771905/CxEWwBz0_normal.jpg"/>
    <x v="3"/>
    <s v="https://twitter.com/#!/natasapilidou/status/1059757712001638400"/>
    <m/>
    <m/>
    <s v="1059757712001638400"/>
    <m/>
    <b v="0"/>
    <n v="0"/>
    <s v=""/>
    <b v="1"/>
    <s v="en"/>
    <m/>
    <s v="1059507019672117249"/>
    <b v="0"/>
    <n v="1"/>
    <s v="1059756645734146048"/>
    <s v="Twitter for iPhone"/>
    <b v="0"/>
    <s v="1059756645734146048"/>
    <s v="Tweet"/>
    <n v="0"/>
    <n v="0"/>
    <m/>
    <m/>
    <m/>
    <m/>
    <m/>
    <m/>
    <m/>
    <m/>
    <n v="1"/>
    <s v="1"/>
    <s v="1"/>
    <n v="1"/>
    <n v="6.666666666666667"/>
    <n v="0"/>
    <n v="0"/>
    <n v="0"/>
    <n v="0"/>
    <n v="14"/>
    <n v="93.33333333333333"/>
    <n v="15"/>
  </r>
  <r>
    <s v="sim010101"/>
    <s v="natasapilidou"/>
    <m/>
    <m/>
    <m/>
    <m/>
    <m/>
    <m/>
    <m/>
    <m/>
    <s v="No"/>
    <n v="7"/>
    <m/>
    <m/>
    <x v="0"/>
    <d v="2018-11-06T15:04:50.000"/>
    <s v="RT @NatasaPilidou: Συγχαρητήρια στην κυπριακή εταιρεία FlowWater Technologies για τη συνεισφορά της στη μείωση της ρύπανσης στην παγκόσμια…"/>
    <m/>
    <m/>
    <x v="0"/>
    <m/>
    <s v="http://pbs.twimg.com/profile_images/1068685976065712129/5EcYfMyB_normal.jpg"/>
    <x v="4"/>
    <s v="https://twitter.com/#!/sim010101/status/1059823933510348806"/>
    <m/>
    <m/>
    <s v="1059823933510348806"/>
    <m/>
    <b v="0"/>
    <n v="0"/>
    <s v=""/>
    <b v="0"/>
    <s v="el"/>
    <m/>
    <s v=""/>
    <b v="0"/>
    <n v="4"/>
    <s v="1059507019672117249"/>
    <s v="Twitter for Android"/>
    <b v="0"/>
    <s v="1059507019672117249"/>
    <s v="Tweet"/>
    <n v="0"/>
    <n v="0"/>
    <m/>
    <m/>
    <m/>
    <m/>
    <m/>
    <m/>
    <m/>
    <m/>
    <n v="1"/>
    <s v="1"/>
    <s v="1"/>
    <n v="0"/>
    <n v="0"/>
    <n v="0"/>
    <n v="0"/>
    <n v="0"/>
    <n v="0"/>
    <n v="18"/>
    <n v="100"/>
    <n v="18"/>
  </r>
  <r>
    <s v="franceslanitou"/>
    <s v="natasapilidou"/>
    <m/>
    <m/>
    <m/>
    <m/>
    <m/>
    <m/>
    <m/>
    <m/>
    <s v="No"/>
    <n v="8"/>
    <m/>
    <m/>
    <x v="0"/>
    <d v="2018-11-06T18:00:42.000"/>
    <s v="RT @NatasaPilidou: Συγχαρητήρια στην κυπριακή εταιρεία FlowWater Technologies για τη συνεισφορά της στη μείωση της ρύπανσης στην παγκόσμια…"/>
    <m/>
    <m/>
    <x v="0"/>
    <m/>
    <s v="http://pbs.twimg.com/profile_images/947933632471105541/fk3WnjjS_normal.jpg"/>
    <x v="5"/>
    <s v="https://twitter.com/#!/franceslanitou/status/1059868190812131328"/>
    <m/>
    <m/>
    <s v="1059868190812131328"/>
    <m/>
    <b v="0"/>
    <n v="0"/>
    <s v=""/>
    <b v="0"/>
    <s v="el"/>
    <m/>
    <s v=""/>
    <b v="0"/>
    <n v="4"/>
    <s v="1059507019672117249"/>
    <s v="Twitter for iPhone"/>
    <b v="0"/>
    <s v="1059507019672117249"/>
    <s v="Tweet"/>
    <n v="0"/>
    <n v="0"/>
    <m/>
    <m/>
    <m/>
    <m/>
    <m/>
    <m/>
    <m/>
    <m/>
    <n v="1"/>
    <s v="1"/>
    <s v="1"/>
    <n v="0"/>
    <n v="0"/>
    <n v="0"/>
    <n v="0"/>
    <n v="0"/>
    <n v="0"/>
    <n v="18"/>
    <n v="100"/>
    <n v="18"/>
  </r>
  <r>
    <s v="natasapilidou"/>
    <s v="natasapilidou"/>
    <m/>
    <m/>
    <m/>
    <m/>
    <m/>
    <m/>
    <m/>
    <m/>
    <s v="No"/>
    <n v="9"/>
    <m/>
    <m/>
    <x v="1"/>
    <d v="2018-11-05T18:05:32.000"/>
    <s v="Συγχαρητήρια στην κυπριακή εταιρεία FlowWater Technologies για τη συνεισφορά της στη μείωση της ρύπανσης στην παγκόσμια #ναυτιλία. Το εργοστάσιο στην #Κύπρο θα εργοδοτεί μέχρι 160 άτομα. Η συνεργασία με τη ναυτική σχολή Frederick ενισχύει την τεχνογνωσία στην κυπριακή ναυτιλία. https://t.co/3FvQC9JQwb"/>
    <m/>
    <m/>
    <x v="2"/>
    <s v="https://pbs.twimg.com/media/DrQgArLW4AEj8Sf.jpg"/>
    <s v="https://pbs.twimg.com/media/DrQgArLW4AEj8Sf.jpg"/>
    <x v="6"/>
    <s v="https://twitter.com/#!/natasapilidou/status/1059507019672117249"/>
    <m/>
    <m/>
    <s v="1059507019672117249"/>
    <m/>
    <b v="0"/>
    <n v="11"/>
    <s v=""/>
    <b v="0"/>
    <s v="el"/>
    <m/>
    <s v=""/>
    <b v="0"/>
    <n v="2"/>
    <s v=""/>
    <s v="Twitter for iPhone"/>
    <b v="0"/>
    <s v="1059507019672117249"/>
    <s v="Tweet"/>
    <n v="0"/>
    <n v="0"/>
    <m/>
    <m/>
    <m/>
    <m/>
    <m/>
    <m/>
    <m/>
    <m/>
    <n v="1"/>
    <s v="1"/>
    <s v="1"/>
    <n v="0"/>
    <n v="0"/>
    <n v="0"/>
    <n v="0"/>
    <n v="0"/>
    <n v="0"/>
    <n v="39"/>
    <n v="100"/>
    <n v="39"/>
  </r>
  <r>
    <s v="stalodemo"/>
    <s v="natasapilidou"/>
    <m/>
    <m/>
    <m/>
    <m/>
    <m/>
    <m/>
    <m/>
    <m/>
    <s v="No"/>
    <n v="10"/>
    <m/>
    <m/>
    <x v="0"/>
    <d v="2018-11-08T13:21:54.000"/>
    <s v="RT @NatasaPilidou: Συγχαρητήρια στην κυπριακή εταιρεία FlowWater Technologies για τη συνεισφορά της στη μείωση της ρύπανσης στην παγκόσμια…"/>
    <m/>
    <m/>
    <x v="0"/>
    <m/>
    <s v="http://pbs.twimg.com/profile_images/970944907308425216/rr-URaSj_normal.jpg"/>
    <x v="7"/>
    <s v="https://twitter.com/#!/stalodemo/status/1060522801549975562"/>
    <m/>
    <m/>
    <s v="1060522801549975562"/>
    <m/>
    <b v="0"/>
    <n v="0"/>
    <s v=""/>
    <b v="0"/>
    <s v="el"/>
    <m/>
    <s v=""/>
    <b v="0"/>
    <n v="6"/>
    <s v="1059507019672117249"/>
    <s v="Twitter for Android"/>
    <b v="0"/>
    <s v="1059507019672117249"/>
    <s v="Tweet"/>
    <n v="0"/>
    <n v="0"/>
    <m/>
    <m/>
    <m/>
    <m/>
    <m/>
    <m/>
    <m/>
    <m/>
    <n v="1"/>
    <s v="1"/>
    <s v="1"/>
    <n v="0"/>
    <n v="0"/>
    <n v="0"/>
    <n v="0"/>
    <n v="0"/>
    <n v="0"/>
    <n v="18"/>
    <n v="100"/>
    <n v="18"/>
  </r>
  <r>
    <s v="j0rgepou"/>
    <s v="flowwater"/>
    <m/>
    <m/>
    <m/>
    <m/>
    <m/>
    <m/>
    <m/>
    <m/>
    <s v="No"/>
    <n v="11"/>
    <m/>
    <m/>
    <x v="0"/>
    <d v="2018-11-20T18:34:10.000"/>
    <s v="@GameStop &amp;amp; @flowwater i need a check thank u"/>
    <m/>
    <m/>
    <x v="0"/>
    <m/>
    <s v="http://pbs.twimg.com/profile_images/1061387216855928834/UdqtAMlM_normal.jpg"/>
    <x v="8"/>
    <s v="https://twitter.com/#!/j0rgepou/status/1064950043487203333"/>
    <m/>
    <m/>
    <s v="1064950043487203333"/>
    <s v="1064950032401670146"/>
    <b v="0"/>
    <n v="0"/>
    <s v="2869479665"/>
    <b v="0"/>
    <s v="en"/>
    <m/>
    <s v=""/>
    <b v="0"/>
    <n v="0"/>
    <s v=""/>
    <s v="Twitter for iPhone"/>
    <b v="0"/>
    <s v="1064950032401670146"/>
    <s v="Tweet"/>
    <n v="0"/>
    <n v="0"/>
    <m/>
    <m/>
    <m/>
    <m/>
    <m/>
    <m/>
    <m/>
    <m/>
    <n v="1"/>
    <s v="4"/>
    <s v="4"/>
    <m/>
    <m/>
    <m/>
    <m/>
    <m/>
    <m/>
    <m/>
    <m/>
    <m/>
  </r>
  <r>
    <s v="iamryanduke"/>
    <s v="iamryanduke"/>
    <m/>
    <m/>
    <m/>
    <m/>
    <m/>
    <m/>
    <m/>
    <m/>
    <s v="No"/>
    <n v="13"/>
    <m/>
    <m/>
    <x v="1"/>
    <d v="2018-12-12T17:10:04.000"/>
    <s v="WaTeR So SPeCiaL eVeRY VoWeL iS LoWeReD CaSe. #alkaline #deli #flowwater #flow @ Park Slope https://t.co/tAeJ110vuB"/>
    <s v="https://www.instagram.com/p/BrS41fZhn6U/?utm_source=ig_twitter_share&amp;igshid=b2e168sa2wa5"/>
    <s v="instagram.com"/>
    <x v="3"/>
    <m/>
    <s v="http://pbs.twimg.com/profile_images/932397402887196672/BtHHGGbq_normal.jpg"/>
    <x v="9"/>
    <s v="https://twitter.com/#!/iamryanduke/status/1072901410285481985"/>
    <n v="40.672404"/>
    <n v="-73.977063"/>
    <s v="1072901410285481985"/>
    <m/>
    <b v="0"/>
    <n v="0"/>
    <s v=""/>
    <b v="0"/>
    <s v="en"/>
    <m/>
    <s v=""/>
    <b v="0"/>
    <n v="0"/>
    <s v=""/>
    <s v="Instagram"/>
    <b v="0"/>
    <s v="1072901410285481985"/>
    <s v="Tweet"/>
    <n v="0"/>
    <n v="0"/>
    <s v="-74.041878,40.570842 _x000a_-73.855673,40.570842 _x000a_-73.855673,40.739434 _x000a_-74.041878,40.739434"/>
    <s v="United States"/>
    <s v="US"/>
    <s v="Brooklyn, NY"/>
    <s v="011add077f4d2da3"/>
    <s v="Brooklyn"/>
    <s v="city"/>
    <s v="https://api.twitter.com/1.1/geo/id/011add077f4d2da3.json"/>
    <n v="1"/>
    <s v="5"/>
    <s v="5"/>
    <n v="0"/>
    <n v="0"/>
    <n v="0"/>
    <n v="0"/>
    <n v="0"/>
    <n v="0"/>
    <n v="14"/>
    <n v="100"/>
    <n v="14"/>
  </r>
  <r>
    <s v="freestuff_land"/>
    <s v="freestuff_land"/>
    <m/>
    <m/>
    <m/>
    <m/>
    <m/>
    <m/>
    <m/>
    <m/>
    <s v="No"/>
    <n v="14"/>
    <m/>
    <m/>
    <x v="1"/>
    <d v="2018-12-30T12:48:45.000"/>
    <s v="Free 16.9 oz Flow Water at Shaws &amp;amp; Star Markets https://t.co/xX335YmETu #Coupon #FlowWater #FreeCoupon #ShawsstarMarkets #ShawsstarMarketsFlowWater #ShawsstarMarketsFlowWaterFreeSamples #ShawsstarMarketsFreeSamples #Free #Freebies #WIN #RT"/>
    <s v="https://freestuff.land/2018/12/29/free-16-9-oz-flow-water-at-shaws-star-markets/"/>
    <s v="freestuff.land"/>
    <x v="4"/>
    <m/>
    <s v="http://pbs.twimg.com/profile_images/845012622357528577/7RvLXmuP_normal.jpg"/>
    <x v="10"/>
    <s v="https://twitter.com/#!/freestuff_land/status/1079358630061920256"/>
    <m/>
    <m/>
    <s v="1079358630061920256"/>
    <m/>
    <b v="0"/>
    <n v="0"/>
    <s v=""/>
    <b v="0"/>
    <s v="en"/>
    <m/>
    <s v=""/>
    <b v="0"/>
    <n v="0"/>
    <s v=""/>
    <s v="freestuff_land"/>
    <b v="0"/>
    <s v="1079358630061920256"/>
    <s v="Tweet"/>
    <n v="0"/>
    <n v="0"/>
    <m/>
    <m/>
    <m/>
    <m/>
    <m/>
    <m/>
    <m/>
    <m/>
    <n v="1"/>
    <s v="5"/>
    <s v="5"/>
    <n v="3"/>
    <n v="13.636363636363637"/>
    <n v="0"/>
    <n v="0"/>
    <n v="0"/>
    <n v="0"/>
    <n v="19"/>
    <n v="86.36363636363636"/>
    <n v="22"/>
  </r>
  <r>
    <s v="lakhoi_san"/>
    <s v="lakhoi_san"/>
    <m/>
    <m/>
    <m/>
    <m/>
    <m/>
    <m/>
    <m/>
    <m/>
    <s v="No"/>
    <n v="15"/>
    <m/>
    <m/>
    <x v="1"/>
    <d v="2019-01-02T13:57:31.000"/>
    <s v="FLOWWATER _x000a_https://t.co/f1NpYEdSBY"/>
    <s v="https://soundcloud.com/user-714052154/lakhoi-immaculation-freestyle"/>
    <s v="soundcloud.com"/>
    <x v="0"/>
    <m/>
    <s v="http://pbs.twimg.com/profile_images/917274193129033728/lt0Sknk5_normal.jpg"/>
    <x v="11"/>
    <s v="https://twitter.com/#!/lakhoi_san/status/1080463097440157697"/>
    <m/>
    <m/>
    <s v="1080463097440157697"/>
    <m/>
    <b v="0"/>
    <n v="1"/>
    <s v=""/>
    <b v="0"/>
    <s v="nl"/>
    <m/>
    <s v=""/>
    <b v="0"/>
    <n v="0"/>
    <s v=""/>
    <s v="Twitter Web Client"/>
    <b v="0"/>
    <s v="1080463097440157697"/>
    <s v="Tweet"/>
    <n v="0"/>
    <n v="0"/>
    <m/>
    <m/>
    <m/>
    <m/>
    <m/>
    <m/>
    <m/>
    <m/>
    <n v="1"/>
    <s v="5"/>
    <s v="5"/>
    <n v="0"/>
    <n v="0"/>
    <n v="0"/>
    <n v="0"/>
    <n v="0"/>
    <n v="0"/>
    <n v="1"/>
    <n v="100"/>
    <n v="1"/>
  </r>
  <r>
    <s v="lowsulfurbunker"/>
    <s v="office_gmn"/>
    <m/>
    <m/>
    <m/>
    <m/>
    <m/>
    <m/>
    <m/>
    <m/>
    <s v="No"/>
    <n v="16"/>
    <m/>
    <m/>
    <x v="0"/>
    <d v="2019-01-17T10:18:25.000"/>
    <s v="RT @office_gmn: #FlowWater #Technologies: New #BWTS with #fuel saving bonus - https://t.co/csdR3poViW #Shipping #Maritime Environment"/>
    <s v="https://splash247.com/flow-water-technologies-new-bwts-with-fuel-saving-bonus/"/>
    <s v="splash247.com"/>
    <x v="5"/>
    <m/>
    <s v="http://pbs.twimg.com/profile_images/1015986451866161153/mRzQqxv7_normal.jpg"/>
    <x v="12"/>
    <s v="https://twitter.com/#!/lowsulfurbunker/status/1085843778949341184"/>
    <m/>
    <m/>
    <s v="1085843778949341184"/>
    <m/>
    <b v="0"/>
    <n v="0"/>
    <s v=""/>
    <b v="0"/>
    <s v="en"/>
    <m/>
    <s v=""/>
    <b v="0"/>
    <n v="2"/>
    <s v="1085842238427426816"/>
    <s v="App Twitter 101011011"/>
    <b v="0"/>
    <s v="1085842238427426816"/>
    <s v="Tweet"/>
    <n v="0"/>
    <n v="0"/>
    <m/>
    <m/>
    <m/>
    <m/>
    <m/>
    <m/>
    <m/>
    <m/>
    <n v="1"/>
    <s v="2"/>
    <s v="2"/>
    <n v="1"/>
    <n v="7.6923076923076925"/>
    <n v="0"/>
    <n v="0"/>
    <n v="0"/>
    <n v="0"/>
    <n v="12"/>
    <n v="92.3076923076923"/>
    <n v="13"/>
  </r>
  <r>
    <s v="bang_dream_gbp"/>
    <s v="setunaankokusin"/>
    <m/>
    <m/>
    <m/>
    <m/>
    <m/>
    <m/>
    <m/>
    <m/>
    <s v="No"/>
    <n v="17"/>
    <m/>
    <m/>
    <x v="2"/>
    <d v="2018-12-02T06:40:54.000"/>
    <s v="@Setunaankokusin 🎁クリスマスボックスキャンペーン🎄_x000a_ご応募いただきありがとうございます😍_x000a__x000a_オリジナルエピソードをお楽しみください💕_x000a_キャンペーンの当選結果は動画の後半で発表いたします‼️_x000a__x000a_#バンドリ #ガルパ #キラキラドキドキXmas_x000a_https://t.co/GGuhI5S9h7"/>
    <m/>
    <m/>
    <x v="6"/>
    <s v="https://pbs.twimg.com/amplify_video_thumb/1062163295929417728/img/mGz30PvnzVf3SeEd.jpg"/>
    <s v="https://pbs.twimg.com/amplify_video_thumb/1062163295929417728/img/mGz30PvnzVf3SeEd.jpg"/>
    <x v="13"/>
    <s v="https://twitter.com/#!/bang_dream_gbp/status/1069119196250939392"/>
    <m/>
    <m/>
    <s v="1069119196250939392"/>
    <s v="1069119191859441664"/>
    <b v="0"/>
    <n v="2"/>
    <s v="1018820314468265984"/>
    <b v="0"/>
    <s v="ja"/>
    <m/>
    <s v=""/>
    <b v="0"/>
    <n v="4"/>
    <s v=""/>
    <s v="BelugaCampaignSEA"/>
    <b v="0"/>
    <s v="1069119191859441664"/>
    <s v="Retweet"/>
    <n v="0"/>
    <n v="0"/>
    <m/>
    <m/>
    <m/>
    <m/>
    <m/>
    <m/>
    <m/>
    <m/>
    <n v="1"/>
    <s v="3"/>
    <s v="3"/>
    <n v="0"/>
    <n v="0"/>
    <n v="0"/>
    <n v="0"/>
    <n v="0"/>
    <n v="0"/>
    <n v="8"/>
    <n v="100"/>
    <n v="8"/>
  </r>
  <r>
    <s v="flowwater_58"/>
    <s v="setunaankokusin"/>
    <m/>
    <m/>
    <m/>
    <m/>
    <m/>
    <m/>
    <m/>
    <m/>
    <s v="No"/>
    <n v="18"/>
    <m/>
    <m/>
    <x v="0"/>
    <d v="2018-12-02T13:29:16.000"/>
    <s v="RT @bang_dream_gbp: @Setunaankokusin 🎁クリスマスボックスキャンペーン🎄_x000a_ご応募いただきありがとうございます😍_x000a__x000a_オリジナルエピソードをお楽しみください💕_x000a_キャンペーンの当選結果は動画の後半で発表いたします‼️_x000a__x000a_#バンドリ #ガルパ #キラ…"/>
    <m/>
    <m/>
    <x v="7"/>
    <m/>
    <s v="http://abs.twimg.com/sticky/default_profile_images/default_profile_normal.png"/>
    <x v="14"/>
    <s v="https://twitter.com/#!/flowwater_58/status/1069221966991642625"/>
    <m/>
    <m/>
    <s v="1069221966991642625"/>
    <m/>
    <b v="0"/>
    <n v="0"/>
    <s v=""/>
    <b v="0"/>
    <s v="ja"/>
    <m/>
    <s v=""/>
    <b v="0"/>
    <n v="4"/>
    <s v="1069119196250939392"/>
    <s v="Twitter Lite"/>
    <b v="0"/>
    <s v="1069119196250939392"/>
    <s v="Tweet"/>
    <n v="0"/>
    <n v="0"/>
    <m/>
    <m/>
    <m/>
    <m/>
    <m/>
    <m/>
    <m/>
    <m/>
    <n v="1"/>
    <s v="3"/>
    <s v="3"/>
    <m/>
    <m/>
    <m/>
    <m/>
    <m/>
    <m/>
    <m/>
    <m/>
    <m/>
  </r>
  <r>
    <s v="bang_dream_info"/>
    <s v="bang_dream_info"/>
    <m/>
    <m/>
    <m/>
    <m/>
    <m/>
    <m/>
    <m/>
    <m/>
    <s v="No"/>
    <n v="19"/>
    <m/>
    <m/>
    <x v="1"/>
    <d v="2018-12-03T09:55:52.000"/>
    <s v="【グッズ情報】_x000a_コミックマーケット95にてブシロードの出展が決定‼️_x000a_大好評だったスクエアリュックがバージョンアップして再登場😆_x000a_可愛いミッシェルぬいぐるみやRoseliaのドットラバーストラップなど素敵な新作グッズを販売致します🎵_x000a__x000a_商品情報はこちら↓_x000a_https://t.co/U6xb2go4pU_x000a_#バンドリ #ガルパ https://t.co/elJzhUlSwi"/>
    <s v="https://bushiroad.com/ck95_goods"/>
    <s v="bushiroad.com"/>
    <x v="7"/>
    <s v="https://pbs.twimg.com/media/Dte8WkXUcAE5bq6.jpg"/>
    <s v="https://pbs.twimg.com/media/Dte8WkXUcAE5bq6.jpg"/>
    <x v="15"/>
    <s v="https://twitter.com/#!/bang_dream_info/status/1069530648812040193"/>
    <m/>
    <m/>
    <s v="1069530648812040193"/>
    <m/>
    <b v="0"/>
    <n v="7095"/>
    <s v=""/>
    <b v="0"/>
    <s v="ja"/>
    <m/>
    <s v=""/>
    <b v="0"/>
    <n v="2791"/>
    <s v=""/>
    <s v="Twitter Web Client"/>
    <b v="0"/>
    <s v="1069530648812040193"/>
    <s v="Retweet"/>
    <n v="0"/>
    <n v="0"/>
    <m/>
    <m/>
    <m/>
    <m/>
    <m/>
    <m/>
    <m/>
    <m/>
    <n v="1"/>
    <s v="3"/>
    <s v="3"/>
    <n v="0"/>
    <n v="0"/>
    <n v="0"/>
    <n v="0"/>
    <n v="0"/>
    <n v="0"/>
    <n v="7"/>
    <n v="100"/>
    <n v="7"/>
  </r>
  <r>
    <s v="flowwater_58"/>
    <s v="bang_dream_info"/>
    <m/>
    <m/>
    <m/>
    <m/>
    <m/>
    <m/>
    <m/>
    <m/>
    <s v="No"/>
    <n v="20"/>
    <m/>
    <m/>
    <x v="0"/>
    <d v="2018-12-03T14:04:21.000"/>
    <s v="RT @bang_dream_info: 【グッズ情報】_x000a_コミックマーケット95にてブシロードの出展が決定‼️_x000a_大好評だったスクエアリュックがバージョンアップして再登場😆_x000a_可愛いミッシェルぬいぐるみやRoseliaのドットラバーストラップなど素敵な新作グッズを販売致します🎵…"/>
    <m/>
    <m/>
    <x v="0"/>
    <m/>
    <s v="http://abs.twimg.com/sticky/default_profile_images/default_profile_normal.png"/>
    <x v="16"/>
    <s v="https://twitter.com/#!/flowwater_58/status/1069593181702909952"/>
    <m/>
    <m/>
    <s v="1069593181702909952"/>
    <m/>
    <b v="0"/>
    <n v="0"/>
    <s v=""/>
    <b v="0"/>
    <s v="ja"/>
    <m/>
    <s v=""/>
    <b v="0"/>
    <n v="2791"/>
    <s v="1069530648812040193"/>
    <s v="Twitter Lite"/>
    <b v="0"/>
    <s v="1069530648812040193"/>
    <s v="Tweet"/>
    <n v="0"/>
    <n v="0"/>
    <m/>
    <m/>
    <m/>
    <m/>
    <m/>
    <m/>
    <m/>
    <m/>
    <n v="1"/>
    <s v="3"/>
    <s v="3"/>
    <n v="0"/>
    <n v="0"/>
    <n v="0"/>
    <n v="0"/>
    <n v="0"/>
    <n v="0"/>
    <n v="6"/>
    <n v="100"/>
    <n v="6"/>
  </r>
  <r>
    <s v="bang_dream_gbp"/>
    <s v="bang_dream_gbp"/>
    <m/>
    <m/>
    <m/>
    <m/>
    <m/>
    <m/>
    <m/>
    <m/>
    <s v="No"/>
    <n v="21"/>
    <m/>
    <m/>
    <x v="1"/>
    <d v="2018-12-01T03:00:00.000"/>
    <s v="本日より #クリスマスボックス キャンペーン開催😍_x000a_メンバーの手書き風メッセージ入りBIGサイズポストカード等が当たる🎁💕_x000a__x000a_本アカウントをフォロー＆このツイートをRTで応募しよう🎄_x000a_毎日1回参加できます✨_x000a__x000a_#ガルパ #キラキラドキドキXmas"/>
    <m/>
    <m/>
    <x v="8"/>
    <m/>
    <s v="http://pbs.twimg.com/profile_images/776417983644053504/Xg6rh33l_normal.jpg"/>
    <x v="17"/>
    <s v="https://twitter.com/#!/bang_dream_gbp/status/1068701219483316227"/>
    <m/>
    <m/>
    <s v="1068701219483316227"/>
    <m/>
    <b v="0"/>
    <n v="49912"/>
    <s v=""/>
    <b v="0"/>
    <s v="ja"/>
    <m/>
    <s v=""/>
    <b v="0"/>
    <n v="197813"/>
    <s v=""/>
    <s v="Twitter Ads Composer"/>
    <b v="0"/>
    <s v="1068701219483316227"/>
    <s v="Retweet"/>
    <n v="0"/>
    <n v="0"/>
    <m/>
    <m/>
    <m/>
    <m/>
    <m/>
    <m/>
    <m/>
    <m/>
    <n v="14"/>
    <s v="3"/>
    <s v="3"/>
    <n v="0"/>
    <n v="0"/>
    <n v="0"/>
    <n v="0"/>
    <n v="0"/>
    <n v="0"/>
    <n v="9"/>
    <n v="100"/>
    <n v="9"/>
  </r>
  <r>
    <s v="bang_dream_gbp"/>
    <s v="bang_dream_gbp"/>
    <m/>
    <m/>
    <m/>
    <m/>
    <m/>
    <m/>
    <m/>
    <m/>
    <s v="No"/>
    <n v="22"/>
    <m/>
    <m/>
    <x v="1"/>
    <d v="2018-12-01T15:00:00.000"/>
    <s v="#クリスマスボックス キャンペーン開催中🎁_x000a_メンバーからの手書き風メッセージ入りBIGサイズポストカードやホームシアターセットなどが当たる✨フォロー&amp;amp;RTで応募しよう💕_x000a__x000a_#ガルパ #キラキラドキドキXmas"/>
    <m/>
    <m/>
    <x v="8"/>
    <m/>
    <s v="http://pbs.twimg.com/profile_images/776417983644053504/Xg6rh33l_normal.jpg"/>
    <x v="18"/>
    <s v="https://twitter.com/#!/bang_dream_gbp/status/1068882412317270016"/>
    <m/>
    <m/>
    <s v="1068882412317270016"/>
    <m/>
    <b v="0"/>
    <n v="42983"/>
    <s v=""/>
    <b v="0"/>
    <s v="ja"/>
    <m/>
    <s v=""/>
    <b v="0"/>
    <n v="198435"/>
    <s v=""/>
    <s v="Twitter Ads Composer"/>
    <b v="0"/>
    <s v="1068882412317270016"/>
    <s v="Retweet"/>
    <n v="0"/>
    <n v="0"/>
    <m/>
    <m/>
    <m/>
    <m/>
    <m/>
    <m/>
    <m/>
    <m/>
    <n v="14"/>
    <s v="3"/>
    <s v="3"/>
    <n v="0"/>
    <n v="0"/>
    <n v="0"/>
    <n v="0"/>
    <n v="0"/>
    <n v="0"/>
    <n v="8"/>
    <n v="100"/>
    <n v="8"/>
  </r>
  <r>
    <s v="bang_dream_gbp"/>
    <s v="bang_dream_gbp"/>
    <m/>
    <m/>
    <m/>
    <m/>
    <m/>
    <m/>
    <m/>
    <m/>
    <s v="No"/>
    <n v="23"/>
    <m/>
    <m/>
    <x v="1"/>
    <d v="2018-12-02T15:00:00.000"/>
    <s v="#クリスマスボックス キャンペーン開催中🎁_x000a_メンバーからの手書き風メッセージ入りBIGサイズポストカードやホームシアターセットなどが当たる✨フォロー&amp;amp;RTで応募しよう💕_x000a__x000a_#ガルパ #キラキラドキドキXmas"/>
    <m/>
    <m/>
    <x v="8"/>
    <m/>
    <s v="http://pbs.twimg.com/profile_images/776417983644053504/Xg6rh33l_normal.jpg"/>
    <x v="19"/>
    <s v="https://twitter.com/#!/bang_dream_gbp/status/1069244800329646081"/>
    <m/>
    <m/>
    <s v="1069244800329646081"/>
    <m/>
    <b v="0"/>
    <n v="37631"/>
    <s v=""/>
    <b v="0"/>
    <s v="ja"/>
    <m/>
    <s v=""/>
    <b v="0"/>
    <n v="197543"/>
    <s v=""/>
    <s v="Twitter Ads Composer"/>
    <b v="0"/>
    <s v="1069244800329646081"/>
    <s v="Retweet"/>
    <n v="0"/>
    <n v="0"/>
    <m/>
    <m/>
    <m/>
    <m/>
    <m/>
    <m/>
    <m/>
    <m/>
    <n v="14"/>
    <s v="3"/>
    <s v="3"/>
    <n v="0"/>
    <n v="0"/>
    <n v="0"/>
    <n v="0"/>
    <n v="0"/>
    <n v="0"/>
    <n v="8"/>
    <n v="100"/>
    <n v="8"/>
  </r>
  <r>
    <s v="bang_dream_gbp"/>
    <s v="bang_dream_gbp"/>
    <m/>
    <m/>
    <m/>
    <m/>
    <m/>
    <m/>
    <m/>
    <m/>
    <s v="No"/>
    <n v="24"/>
    <m/>
    <m/>
    <x v="1"/>
    <d v="2018-12-02T03:01:51.000"/>
    <s v="🎅クリスマスボックスキャンペーン開催中🎄_x000a__x000a_ガルパをフォロー＆毎日0時にツイートされるキャンペーンツイートをRTで参加😍💕また期間限定でハッシュタグ #キラキラドキドキXmas でサンタ姿の香澄の絵文字が登場❣️ぜひ使ってみてください✨_x000a__x000a_対象ツイート→https://t.co/vrCSxSiMDD _x000a_#バンドリ #ガルパ https://t.co/mcmY6oDlSa"/>
    <s v="http://gbp.eng.mg/5a7f5"/>
    <s v="eng.mg"/>
    <x v="9"/>
    <s v="https://pbs.twimg.com/media/DtYUECrU4Ac0QWT.jpg"/>
    <s v="https://pbs.twimg.com/media/DtYUECrU4Ac0QWT.jpg"/>
    <x v="20"/>
    <s v="https://twitter.com/#!/bang_dream_gbp/status/1069064069460545536"/>
    <m/>
    <m/>
    <s v="1069064069460545536"/>
    <m/>
    <b v="0"/>
    <n v="15745"/>
    <s v=""/>
    <b v="0"/>
    <s v="ja"/>
    <m/>
    <s v=""/>
    <b v="0"/>
    <n v="36139"/>
    <s v=""/>
    <s v="Twitter Web Client"/>
    <b v="0"/>
    <s v="1069064069460545536"/>
    <s v="Retweet"/>
    <n v="0"/>
    <n v="0"/>
    <m/>
    <m/>
    <m/>
    <m/>
    <m/>
    <m/>
    <m/>
    <m/>
    <n v="14"/>
    <s v="3"/>
    <s v="3"/>
    <n v="0"/>
    <n v="0"/>
    <n v="0"/>
    <n v="0"/>
    <n v="0"/>
    <n v="0"/>
    <n v="14"/>
    <n v="100"/>
    <n v="14"/>
  </r>
  <r>
    <s v="bang_dream_gbp"/>
    <s v="bang_dream_gbp"/>
    <m/>
    <m/>
    <m/>
    <m/>
    <m/>
    <m/>
    <m/>
    <m/>
    <s v="No"/>
    <n v="25"/>
    <m/>
    <m/>
    <x v="1"/>
    <d v="2018-12-03T15:00:00.000"/>
    <s v="#クリスマスボックス キャンペーン開催中🎁_x000a_メンバーからの手書き風メッセージ入りBIGサイズポストカードやホームシアターセットなどが当たる✨フォロー&amp;amp;RTで応募しよう💕_x000a__x000a_#ガルパ #キラキラドキドキXmas"/>
    <m/>
    <m/>
    <x v="8"/>
    <m/>
    <s v="http://pbs.twimg.com/profile_images/776417983644053504/Xg6rh33l_normal.jpg"/>
    <x v="21"/>
    <s v="https://twitter.com/#!/bang_dream_gbp/status/1069607189327753216"/>
    <m/>
    <m/>
    <s v="1069607189327753216"/>
    <m/>
    <b v="0"/>
    <n v="34912"/>
    <s v=""/>
    <b v="0"/>
    <s v="ja"/>
    <m/>
    <s v=""/>
    <b v="0"/>
    <n v="196770"/>
    <s v=""/>
    <s v="Twitter Ads Composer"/>
    <b v="0"/>
    <s v="1069607189327753216"/>
    <s v="Retweet"/>
    <n v="0"/>
    <n v="0"/>
    <m/>
    <m/>
    <m/>
    <m/>
    <m/>
    <m/>
    <m/>
    <m/>
    <n v="14"/>
    <s v="3"/>
    <s v="3"/>
    <n v="0"/>
    <n v="0"/>
    <n v="0"/>
    <n v="0"/>
    <n v="0"/>
    <n v="0"/>
    <n v="8"/>
    <n v="100"/>
    <n v="8"/>
  </r>
  <r>
    <s v="bang_dream_gbp"/>
    <s v="bang_dream_gbp"/>
    <m/>
    <m/>
    <m/>
    <m/>
    <m/>
    <m/>
    <m/>
    <m/>
    <s v="No"/>
    <n v="26"/>
    <m/>
    <m/>
    <x v="1"/>
    <d v="2018-12-05T15:00:01.000"/>
    <s v="#クリスマスボックス キャンペーン開催中🎁_x000a__x000a_ガルパ（@bang_dream_gbp ）をフォロー&amp;amp;RTで応募しよう💕_x000a_メンバーからの手書き風メッセージ入りBIGサイズポストカードやホームシアターセットなどが当たる✨_x000a__x000a_#ガルパ #キラキラドキドキXmas"/>
    <m/>
    <m/>
    <x v="8"/>
    <m/>
    <s v="http://pbs.twimg.com/profile_images/776417983644053504/Xg6rh33l_normal.jpg"/>
    <x v="22"/>
    <s v="https://twitter.com/#!/bang_dream_gbp/status/1070331966548045825"/>
    <m/>
    <m/>
    <s v="1070331966548045825"/>
    <m/>
    <b v="0"/>
    <n v="30255"/>
    <s v=""/>
    <b v="0"/>
    <s v="ja"/>
    <m/>
    <s v=""/>
    <b v="0"/>
    <n v="191089"/>
    <s v=""/>
    <s v="Twitter Ads Composer"/>
    <b v="0"/>
    <s v="1070331966548045825"/>
    <s v="Retweet"/>
    <n v="0"/>
    <n v="0"/>
    <m/>
    <m/>
    <m/>
    <m/>
    <m/>
    <m/>
    <m/>
    <m/>
    <n v="14"/>
    <s v="3"/>
    <s v="3"/>
    <n v="0"/>
    <n v="0"/>
    <n v="0"/>
    <n v="0"/>
    <n v="0"/>
    <n v="0"/>
    <n v="10"/>
    <n v="100"/>
    <n v="10"/>
  </r>
  <r>
    <s v="bang_dream_gbp"/>
    <s v="bang_dream_gbp"/>
    <m/>
    <m/>
    <m/>
    <m/>
    <m/>
    <m/>
    <m/>
    <m/>
    <s v="No"/>
    <n v="27"/>
    <m/>
    <m/>
    <x v="1"/>
    <d v="2018-12-07T15:00:01.000"/>
    <s v="#クリスマスボックス キャンペーン開催中🎁_x000a__x000a_ガルパ（@bang_dream_gbp ）をフォロー&amp;amp;RTで応募しよう💕_x000a_メンバーからの手書き風メッセージ入りBIGサイズポストカードやホームシアターセットなどが当たる✨_x000a__x000a_#ガルパ #キラキラドキドキXmas"/>
    <m/>
    <m/>
    <x v="8"/>
    <m/>
    <s v="http://pbs.twimg.com/profile_images/776417983644053504/Xg6rh33l_normal.jpg"/>
    <x v="23"/>
    <s v="https://twitter.com/#!/bang_dream_gbp/status/1071056744825139201"/>
    <m/>
    <m/>
    <s v="1071056744825139201"/>
    <m/>
    <b v="0"/>
    <n v="30506"/>
    <s v=""/>
    <b v="0"/>
    <s v="ja"/>
    <m/>
    <s v=""/>
    <b v="0"/>
    <n v="196268"/>
    <s v=""/>
    <s v="Twitter Ads Composer"/>
    <b v="0"/>
    <s v="1071056744825139201"/>
    <s v="Retweet"/>
    <n v="0"/>
    <n v="0"/>
    <m/>
    <m/>
    <m/>
    <m/>
    <m/>
    <m/>
    <m/>
    <m/>
    <n v="14"/>
    <s v="3"/>
    <s v="3"/>
    <n v="0"/>
    <n v="0"/>
    <n v="0"/>
    <n v="0"/>
    <n v="0"/>
    <n v="0"/>
    <n v="10"/>
    <n v="100"/>
    <n v="10"/>
  </r>
  <r>
    <s v="bang_dream_gbp"/>
    <s v="bang_dream_gbp"/>
    <m/>
    <m/>
    <m/>
    <m/>
    <m/>
    <m/>
    <m/>
    <m/>
    <s v="No"/>
    <n v="28"/>
    <m/>
    <m/>
    <x v="1"/>
    <d v="2018-12-09T15:00:00.000"/>
    <s v="#クリスマスボックス キャンペーン開催中🎁_x000a__x000a_ガルパ（@bang_dream_gbp ）をフォロー&amp;amp;RTで応募しよう💕_x000a_ホームシアターセットなど素敵なプレゼントが当たる🎄✨_x000a__x000a_#ガルパ #キラキラドキドキXmas"/>
    <m/>
    <m/>
    <x v="8"/>
    <m/>
    <s v="http://pbs.twimg.com/profile_images/776417983644053504/Xg6rh33l_normal.jpg"/>
    <x v="24"/>
    <s v="https://twitter.com/#!/bang_dream_gbp/status/1071781514382319616"/>
    <m/>
    <m/>
    <s v="1071781514382319616"/>
    <m/>
    <b v="0"/>
    <n v="31218"/>
    <s v=""/>
    <b v="0"/>
    <s v="ja"/>
    <m/>
    <s v=""/>
    <b v="0"/>
    <n v="212614"/>
    <s v=""/>
    <s v="Twitter Ads Composer"/>
    <b v="0"/>
    <s v="1071781514382319616"/>
    <s v="Retweet"/>
    <n v="0"/>
    <n v="0"/>
    <m/>
    <m/>
    <m/>
    <m/>
    <m/>
    <m/>
    <m/>
    <m/>
    <n v="14"/>
    <s v="3"/>
    <s v="3"/>
    <n v="0"/>
    <n v="0"/>
    <n v="0"/>
    <n v="0"/>
    <n v="0"/>
    <n v="0"/>
    <n v="10"/>
    <n v="100"/>
    <n v="10"/>
  </r>
  <r>
    <s v="bang_dream_gbp"/>
    <s v="bang_dream_gbp"/>
    <m/>
    <m/>
    <m/>
    <m/>
    <m/>
    <m/>
    <m/>
    <m/>
    <s v="No"/>
    <n v="29"/>
    <m/>
    <m/>
    <x v="1"/>
    <d v="2018-12-13T15:00:00.000"/>
    <s v="#クリスマスボックス キャンペーン開催中🎁_x000a__x000a_ガルパ（@bang_dream_gbp ）をフォロー&amp;amp;RTで応募しよう💕_x000a_ホームシアターセットなど素敵なプレゼントが当たる🎄✨_x000a__x000a_#ガルパ #キラキラドキドキXmas"/>
    <m/>
    <m/>
    <x v="8"/>
    <m/>
    <s v="http://pbs.twimg.com/profile_images/776417983644053504/Xg6rh33l_normal.jpg"/>
    <x v="25"/>
    <s v="https://twitter.com/#!/bang_dream_gbp/status/1073231067279167489"/>
    <m/>
    <m/>
    <s v="1073231067279167489"/>
    <m/>
    <b v="0"/>
    <n v="26740"/>
    <s v=""/>
    <b v="0"/>
    <s v="ja"/>
    <m/>
    <s v=""/>
    <b v="0"/>
    <n v="201514"/>
    <s v=""/>
    <s v="Twitter Ads Composer"/>
    <b v="0"/>
    <s v="1073231067279167489"/>
    <s v="Retweet"/>
    <n v="0"/>
    <n v="0"/>
    <m/>
    <m/>
    <m/>
    <m/>
    <m/>
    <m/>
    <m/>
    <m/>
    <n v="14"/>
    <s v="3"/>
    <s v="3"/>
    <n v="0"/>
    <n v="0"/>
    <n v="0"/>
    <n v="0"/>
    <n v="0"/>
    <n v="0"/>
    <n v="10"/>
    <n v="100"/>
    <n v="10"/>
  </r>
  <r>
    <s v="bang_dream_gbp"/>
    <s v="bang_dream_gbp"/>
    <m/>
    <m/>
    <m/>
    <m/>
    <m/>
    <m/>
    <m/>
    <m/>
    <s v="No"/>
    <n v="30"/>
    <m/>
    <m/>
    <x v="1"/>
    <d v="2018-12-14T15:00:01.000"/>
    <s v="#クリスマスボックス キャンペーン開催中🎁_x000a__x000a_ガルパ（@bang_dream_gbp ）をフォロー&amp;amp;RTで応募しよう💕_x000a_ホームシアターセットなど素敵なプレゼントが当たる🎄✨_x000a__x000a_#ガルパ #キラキラドキドキXmas"/>
    <m/>
    <m/>
    <x v="8"/>
    <m/>
    <s v="http://pbs.twimg.com/profile_images/776417983644053504/Xg6rh33l_normal.jpg"/>
    <x v="26"/>
    <s v="https://twitter.com/#!/bang_dream_gbp/status/1073593456763768832"/>
    <m/>
    <m/>
    <s v="1073593456763768832"/>
    <m/>
    <b v="0"/>
    <n v="10613"/>
    <s v=""/>
    <b v="0"/>
    <s v="ja"/>
    <m/>
    <s v=""/>
    <b v="0"/>
    <n v="87320"/>
    <s v=""/>
    <s v="Twitter Ads Composer"/>
    <b v="0"/>
    <s v="1073593456763768832"/>
    <s v="Retweet"/>
    <n v="0"/>
    <n v="0"/>
    <m/>
    <m/>
    <m/>
    <m/>
    <m/>
    <m/>
    <m/>
    <m/>
    <n v="14"/>
    <s v="3"/>
    <s v="3"/>
    <n v="0"/>
    <n v="0"/>
    <n v="0"/>
    <n v="0"/>
    <n v="0"/>
    <n v="0"/>
    <n v="10"/>
    <n v="100"/>
    <n v="10"/>
  </r>
  <r>
    <s v="bang_dream_gbp"/>
    <s v="bang_dream_gbp"/>
    <m/>
    <m/>
    <m/>
    <m/>
    <m/>
    <m/>
    <m/>
    <m/>
    <s v="No"/>
    <n v="31"/>
    <m/>
    <m/>
    <x v="1"/>
    <d v="2018-12-15T15:00:00.000"/>
    <s v="#クリスマスボックス キャンペーン開催中🎁_x000a__x000a_ガルパ（@bang_dream_gbp ）をフォロー&amp;amp;RTで応募しよう💕_x000a_ホームシアターセットなど素敵なプレゼントが当たる🎄✨_x000a__x000a_#ガルパ #キラキラドキドキXmas"/>
    <m/>
    <m/>
    <x v="8"/>
    <m/>
    <s v="http://pbs.twimg.com/profile_images/776417983644053504/Xg6rh33l_normal.jpg"/>
    <x v="27"/>
    <s v="https://twitter.com/#!/bang_dream_gbp/status/1073955842221895680"/>
    <m/>
    <m/>
    <s v="1073955842221895680"/>
    <m/>
    <b v="0"/>
    <n v="26987"/>
    <s v=""/>
    <b v="0"/>
    <s v="ja"/>
    <m/>
    <s v=""/>
    <b v="0"/>
    <n v="202413"/>
    <s v=""/>
    <s v="Twitter Ads Composer"/>
    <b v="0"/>
    <s v="1073955842221895680"/>
    <s v="Retweet"/>
    <n v="0"/>
    <n v="0"/>
    <m/>
    <m/>
    <m/>
    <m/>
    <m/>
    <m/>
    <m/>
    <m/>
    <n v="14"/>
    <s v="3"/>
    <s v="3"/>
    <n v="0"/>
    <n v="0"/>
    <n v="0"/>
    <n v="0"/>
    <n v="0"/>
    <n v="0"/>
    <n v="10"/>
    <n v="100"/>
    <n v="10"/>
  </r>
  <r>
    <s v="bang_dream_gbp"/>
    <s v="bang_dream_gbp"/>
    <m/>
    <m/>
    <m/>
    <m/>
    <m/>
    <m/>
    <m/>
    <m/>
    <s v="No"/>
    <n v="32"/>
    <m/>
    <m/>
    <x v="1"/>
    <d v="2018-12-16T15:00:00.000"/>
    <s v="#クリスマスボックス キャンペーン開催中🎁_x000a__x000a_ガルパ（@bang_dream_gbp ）をフォロー&amp;amp;RTで応募しよう💕_x000a_ホームシアターセットなど素敵なプレゼントが当たる🎄✨_x000a__x000a_#ガルパ #キラキラドキドキXmas"/>
    <m/>
    <m/>
    <x v="8"/>
    <m/>
    <s v="http://pbs.twimg.com/profile_images/776417983644053504/Xg6rh33l_normal.jpg"/>
    <x v="28"/>
    <s v="https://twitter.com/#!/bang_dream_gbp/status/1074318230104231937"/>
    <m/>
    <m/>
    <s v="1074318230104231937"/>
    <m/>
    <b v="0"/>
    <n v="10396"/>
    <s v=""/>
    <b v="0"/>
    <s v="ja"/>
    <m/>
    <s v=""/>
    <b v="0"/>
    <n v="85355"/>
    <s v=""/>
    <s v="Twitter Ads Composer"/>
    <b v="0"/>
    <s v="1074318230104231937"/>
    <s v="Retweet"/>
    <n v="0"/>
    <n v="0"/>
    <m/>
    <m/>
    <m/>
    <m/>
    <m/>
    <m/>
    <m/>
    <m/>
    <n v="14"/>
    <s v="3"/>
    <s v="3"/>
    <n v="0"/>
    <n v="0"/>
    <n v="0"/>
    <n v="0"/>
    <n v="0"/>
    <n v="0"/>
    <n v="10"/>
    <n v="100"/>
    <n v="10"/>
  </r>
  <r>
    <s v="bang_dream_gbp"/>
    <s v="bang_dream_gbp"/>
    <m/>
    <m/>
    <m/>
    <m/>
    <m/>
    <m/>
    <m/>
    <m/>
    <s v="No"/>
    <n v="33"/>
    <m/>
    <m/>
    <x v="1"/>
    <d v="2018-12-18T15:00:00.000"/>
    <s v="#クリスマスボックス キャンペーン開催中🎁_x000a__x000a_ガルパ（@bang_dream_gbp ）をフォロー&amp;amp;RTで応募しよう💕_x000a_ホームシアターセットなど素敵なプレゼントが当たる🎄✨_x000a__x000a_#ガルパ #キラキラドキドキXmas"/>
    <m/>
    <m/>
    <x v="8"/>
    <m/>
    <s v="http://pbs.twimg.com/profile_images/776417983644053504/Xg6rh33l_normal.jpg"/>
    <x v="29"/>
    <s v="https://twitter.com/#!/bang_dream_gbp/status/1075043005986267136"/>
    <m/>
    <m/>
    <s v="1075043005986267136"/>
    <m/>
    <b v="0"/>
    <n v="9405"/>
    <s v=""/>
    <b v="0"/>
    <s v="ja"/>
    <m/>
    <s v=""/>
    <b v="0"/>
    <n v="80450"/>
    <s v=""/>
    <s v="Twitter Ads Composer"/>
    <b v="0"/>
    <s v="1075043005986267136"/>
    <s v="Retweet"/>
    <n v="0"/>
    <n v="0"/>
    <m/>
    <m/>
    <m/>
    <m/>
    <m/>
    <m/>
    <m/>
    <m/>
    <n v="14"/>
    <s v="3"/>
    <s v="3"/>
    <n v="0"/>
    <n v="0"/>
    <n v="0"/>
    <n v="0"/>
    <n v="0"/>
    <n v="0"/>
    <n v="10"/>
    <n v="100"/>
    <n v="10"/>
  </r>
  <r>
    <s v="bang_dream_gbp"/>
    <s v="bang_dream_gbp"/>
    <m/>
    <m/>
    <m/>
    <m/>
    <m/>
    <m/>
    <m/>
    <m/>
    <s v="No"/>
    <n v="34"/>
    <m/>
    <m/>
    <x v="1"/>
    <d v="2018-12-21T15:00:00.000"/>
    <s v="#クリスマスボックス キャンペーン開催中🎁_x000a__x000a_ガルパ（@bang_dream_gbp ）をフォロー&amp;amp;RTで応募しよう💕_x000a_ホームシアターセットなど素敵なプレゼントが当たる🎄✨_x000a__x000a_#ガルパ #キラキラドキドキXmas"/>
    <m/>
    <m/>
    <x v="8"/>
    <m/>
    <s v="http://pbs.twimg.com/profile_images/776417983644053504/Xg6rh33l_normal.jpg"/>
    <x v="30"/>
    <s v="https://twitter.com/#!/bang_dream_gbp/status/1076130170438848512"/>
    <m/>
    <m/>
    <s v="1076130170438848512"/>
    <m/>
    <b v="0"/>
    <n v="9876"/>
    <s v=""/>
    <b v="0"/>
    <s v="ja"/>
    <m/>
    <s v=""/>
    <b v="0"/>
    <n v="85835"/>
    <s v=""/>
    <s v="Twitter Ads Composer"/>
    <b v="0"/>
    <s v="1076130170438848512"/>
    <s v="Retweet"/>
    <n v="0"/>
    <n v="0"/>
    <m/>
    <m/>
    <m/>
    <m/>
    <m/>
    <m/>
    <m/>
    <m/>
    <n v="14"/>
    <s v="3"/>
    <s v="3"/>
    <n v="0"/>
    <n v="0"/>
    <n v="0"/>
    <n v="0"/>
    <n v="0"/>
    <n v="0"/>
    <n v="10"/>
    <n v="100"/>
    <n v="10"/>
  </r>
  <r>
    <s v="flowwater_58"/>
    <s v="bang_dream_gbp"/>
    <m/>
    <m/>
    <m/>
    <m/>
    <m/>
    <m/>
    <m/>
    <m/>
    <s v="No"/>
    <n v="35"/>
    <m/>
    <m/>
    <x v="0"/>
    <d v="2018-12-01T16:18:40.000"/>
    <s v="RT @bang_dream_gbp: 本日より #クリスマスボックス キャンペーン開催😍_x000a_メンバーの手書き風メッセージ入りBIGサイズポストカード等が当たる🎁💕_x000a__x000a_本アカウントをフォロー＆このツイートをRTで応募しよう🎄_x000a_毎日1回参加できます✨_x000a__x000a_#ガルパ #キラキラドキドキ…"/>
    <m/>
    <m/>
    <x v="10"/>
    <m/>
    <s v="http://abs.twimg.com/sticky/default_profile_images/default_profile_normal.png"/>
    <x v="31"/>
    <s v="https://twitter.com/#!/flowwater_58/status/1068902207414657026"/>
    <m/>
    <m/>
    <s v="1068902207414657026"/>
    <m/>
    <b v="0"/>
    <n v="0"/>
    <s v=""/>
    <b v="0"/>
    <s v="ja"/>
    <m/>
    <s v=""/>
    <b v="0"/>
    <n v="197813"/>
    <s v="1068701219483316227"/>
    <s v="Twitter Lite"/>
    <b v="0"/>
    <s v="1068701219483316227"/>
    <s v="Tweet"/>
    <n v="0"/>
    <n v="0"/>
    <m/>
    <m/>
    <m/>
    <m/>
    <m/>
    <m/>
    <m/>
    <m/>
    <n v="15"/>
    <s v="3"/>
    <s v="3"/>
    <n v="0"/>
    <n v="0"/>
    <n v="0"/>
    <n v="0"/>
    <n v="0"/>
    <n v="0"/>
    <n v="11"/>
    <n v="100"/>
    <n v="11"/>
  </r>
  <r>
    <s v="flowwater_58"/>
    <s v="bang_dream_gbp"/>
    <m/>
    <m/>
    <m/>
    <m/>
    <m/>
    <m/>
    <m/>
    <m/>
    <s v="No"/>
    <n v="36"/>
    <m/>
    <m/>
    <x v="0"/>
    <d v="2018-12-01T16:19:45.000"/>
    <s v="RT @bang_dream_gbp: #クリスマスボックス キャンペーン開催中🎁_x000a_メンバーからの手書き風メッセージ入りBIGサイズポストカードやホームシアターセットなどが当たる✨フォロー&amp;amp;RTで応募しよう💕_x000a__x000a_#ガルパ #キラキラドキドキXmas"/>
    <m/>
    <m/>
    <x v="8"/>
    <m/>
    <s v="http://abs.twimg.com/sticky/default_profile_images/default_profile_normal.png"/>
    <x v="32"/>
    <s v="https://twitter.com/#!/flowwater_58/status/1068902480933601281"/>
    <m/>
    <m/>
    <s v="1068902480933601281"/>
    <m/>
    <b v="0"/>
    <n v="0"/>
    <s v=""/>
    <b v="0"/>
    <s v="ja"/>
    <m/>
    <s v=""/>
    <b v="0"/>
    <n v="198435"/>
    <s v="1068882412317270016"/>
    <s v="Twitter Lite"/>
    <b v="0"/>
    <s v="1068882412317270016"/>
    <s v="Tweet"/>
    <n v="0"/>
    <n v="0"/>
    <m/>
    <m/>
    <m/>
    <m/>
    <m/>
    <m/>
    <m/>
    <m/>
    <n v="15"/>
    <s v="3"/>
    <s v="3"/>
    <n v="0"/>
    <n v="0"/>
    <n v="0"/>
    <n v="0"/>
    <n v="0"/>
    <n v="0"/>
    <n v="10"/>
    <n v="100"/>
    <n v="10"/>
  </r>
  <r>
    <s v="flowwater_58"/>
    <s v="bang_dream_gbp"/>
    <m/>
    <m/>
    <m/>
    <m/>
    <m/>
    <m/>
    <m/>
    <m/>
    <s v="No"/>
    <n v="38"/>
    <m/>
    <m/>
    <x v="0"/>
    <d v="2018-12-03T14:04:03.000"/>
    <s v="RT @bang_dream_gbp: #クリスマスボックス キャンペーン開催中🎁_x000a_メンバーからの手書き風メッセージ入りBIGサイズポストカードやホームシアターセットなどが当たる✨フォロー&amp;amp;RTで応募しよう💕_x000a__x000a_#ガルパ #キラキラドキドキXmas"/>
    <m/>
    <m/>
    <x v="8"/>
    <m/>
    <s v="http://abs.twimg.com/sticky/default_profile_images/default_profile_normal.png"/>
    <x v="33"/>
    <s v="https://twitter.com/#!/flowwater_58/status/1069593107056910337"/>
    <m/>
    <m/>
    <s v="1069593107056910337"/>
    <m/>
    <b v="0"/>
    <n v="0"/>
    <s v=""/>
    <b v="0"/>
    <s v="ja"/>
    <m/>
    <s v=""/>
    <b v="0"/>
    <n v="197543"/>
    <s v="1069244800329646081"/>
    <s v="Twitter Lite"/>
    <b v="0"/>
    <s v="1069244800329646081"/>
    <s v="Tweet"/>
    <n v="0"/>
    <n v="0"/>
    <m/>
    <m/>
    <m/>
    <m/>
    <m/>
    <m/>
    <m/>
    <m/>
    <n v="15"/>
    <s v="3"/>
    <s v="3"/>
    <n v="0"/>
    <n v="0"/>
    <n v="0"/>
    <n v="0"/>
    <n v="0"/>
    <n v="0"/>
    <n v="10"/>
    <n v="100"/>
    <n v="10"/>
  </r>
  <r>
    <s v="flowwater_58"/>
    <s v="bang_dream_gbp"/>
    <m/>
    <m/>
    <m/>
    <m/>
    <m/>
    <m/>
    <m/>
    <m/>
    <s v="No"/>
    <n v="39"/>
    <m/>
    <m/>
    <x v="0"/>
    <d v="2018-12-03T14:04:53.000"/>
    <s v="RT @bang_dream_gbp: 🎅クリスマスボックスキャンペーン開催中🎄_x000a__x000a_ガルパをフォロー＆毎日0時にツイートされるキャンペーンツイートをRTで参加😍💕また期間限定でハッシュタグ #キラキラドキドキXmas でサンタ姿の香澄の絵文字が登場❣️ぜひ使ってみてください✨…"/>
    <m/>
    <m/>
    <x v="11"/>
    <m/>
    <s v="http://abs.twimg.com/sticky/default_profile_images/default_profile_normal.png"/>
    <x v="34"/>
    <s v="https://twitter.com/#!/flowwater_58/status/1069593316864356354"/>
    <m/>
    <m/>
    <s v="1069593316864356354"/>
    <m/>
    <b v="0"/>
    <n v="0"/>
    <s v=""/>
    <b v="0"/>
    <s v="ja"/>
    <m/>
    <s v=""/>
    <b v="0"/>
    <n v="36139"/>
    <s v="1069064069460545536"/>
    <s v="Twitter Lite"/>
    <b v="0"/>
    <s v="1069064069460545536"/>
    <s v="Tweet"/>
    <n v="0"/>
    <n v="0"/>
    <m/>
    <m/>
    <m/>
    <m/>
    <m/>
    <m/>
    <m/>
    <m/>
    <n v="15"/>
    <s v="3"/>
    <s v="3"/>
    <n v="0"/>
    <n v="0"/>
    <n v="0"/>
    <n v="0"/>
    <n v="0"/>
    <n v="0"/>
    <n v="9"/>
    <n v="100"/>
    <n v="9"/>
  </r>
  <r>
    <s v="flowwater_58"/>
    <s v="bang_dream_gbp"/>
    <m/>
    <m/>
    <m/>
    <m/>
    <m/>
    <m/>
    <m/>
    <m/>
    <s v="No"/>
    <n v="40"/>
    <m/>
    <m/>
    <x v="0"/>
    <d v="2018-12-04T13:36:17.000"/>
    <s v="RT @bang_dream_gbp: #クリスマスボックス キャンペーン開催中🎁_x000a_メンバーからの手書き風メッセージ入りBIGサイズポストカードやホームシアターセットなどが当たる✨フォロー&amp;amp;RTで応募しよう💕_x000a__x000a_#ガルパ #キラキラドキドキXmas"/>
    <m/>
    <m/>
    <x v="8"/>
    <m/>
    <s v="http://abs.twimg.com/sticky/default_profile_images/default_profile_normal.png"/>
    <x v="35"/>
    <s v="https://twitter.com/#!/flowwater_58/status/1069948506486394880"/>
    <m/>
    <m/>
    <s v="1069948506486394880"/>
    <m/>
    <b v="0"/>
    <n v="0"/>
    <s v=""/>
    <b v="0"/>
    <s v="ja"/>
    <m/>
    <s v=""/>
    <b v="0"/>
    <n v="196770"/>
    <s v="1069607189327753216"/>
    <s v="Twitter Lite"/>
    <b v="0"/>
    <s v="1069607189327753216"/>
    <s v="Tweet"/>
    <n v="0"/>
    <n v="0"/>
    <m/>
    <m/>
    <m/>
    <m/>
    <m/>
    <m/>
    <m/>
    <m/>
    <n v="15"/>
    <s v="3"/>
    <s v="3"/>
    <n v="0"/>
    <n v="0"/>
    <n v="0"/>
    <n v="0"/>
    <n v="0"/>
    <n v="0"/>
    <n v="10"/>
    <n v="100"/>
    <n v="10"/>
  </r>
  <r>
    <s v="flowwater_58"/>
    <s v="bang_dream_gbp"/>
    <m/>
    <m/>
    <m/>
    <m/>
    <m/>
    <m/>
    <m/>
    <m/>
    <s v="No"/>
    <n v="41"/>
    <m/>
    <m/>
    <x v="0"/>
    <d v="2018-12-06T14:12:36.000"/>
    <s v="RT @bang_dream_gbp: #クリスマスボックス キャンペーン開催中🎁_x000a__x000a_ガルパ（@bang_dream_gbp ）をフォロー&amp;amp;RTで応募しよう💕_x000a_メンバーからの手書き風メッセージ入りBIGサイズポストカードやホームシアターセットなどが当たる✨_x000a__x000a_#ガルパ #キラキ…"/>
    <m/>
    <m/>
    <x v="10"/>
    <m/>
    <s v="http://abs.twimg.com/sticky/default_profile_images/default_profile_normal.png"/>
    <x v="36"/>
    <s v="https://twitter.com/#!/flowwater_58/status/1070682422792974341"/>
    <m/>
    <m/>
    <s v="1070682422792974341"/>
    <m/>
    <b v="0"/>
    <n v="0"/>
    <s v=""/>
    <b v="0"/>
    <s v="ja"/>
    <m/>
    <s v=""/>
    <b v="0"/>
    <n v="191089"/>
    <s v="1070331966548045825"/>
    <s v="Twitter Lite"/>
    <b v="0"/>
    <s v="1070331966548045825"/>
    <s v="Tweet"/>
    <n v="0"/>
    <n v="0"/>
    <m/>
    <m/>
    <m/>
    <m/>
    <m/>
    <m/>
    <m/>
    <m/>
    <n v="15"/>
    <s v="3"/>
    <s v="3"/>
    <n v="0"/>
    <n v="0"/>
    <n v="0"/>
    <n v="0"/>
    <n v="0"/>
    <n v="0"/>
    <n v="12"/>
    <n v="100"/>
    <n v="12"/>
  </r>
  <r>
    <s v="flowwater_58"/>
    <s v="bang_dream_gbp"/>
    <m/>
    <m/>
    <m/>
    <m/>
    <m/>
    <m/>
    <m/>
    <m/>
    <s v="No"/>
    <n v="42"/>
    <m/>
    <m/>
    <x v="0"/>
    <d v="2018-12-08T02:40:35.000"/>
    <s v="RT @bang_dream_gbp: #クリスマスボックス キャンペーン開催中🎁_x000a__x000a_ガルパ（@bang_dream_gbp ）をフォロー&amp;amp;RTで応募しよう💕_x000a_メンバーからの手書き風メッセージ入りBIGサイズポストカードやホームシアターセットなどが当たる✨_x000a__x000a_#ガルパ #キラキ…"/>
    <m/>
    <m/>
    <x v="10"/>
    <m/>
    <s v="http://abs.twimg.com/sticky/default_profile_images/default_profile_normal.png"/>
    <x v="37"/>
    <s v="https://twitter.com/#!/flowwater_58/status/1071233045246599168"/>
    <m/>
    <m/>
    <s v="1071233045246599168"/>
    <m/>
    <b v="0"/>
    <n v="0"/>
    <s v=""/>
    <b v="0"/>
    <s v="ja"/>
    <m/>
    <s v=""/>
    <b v="0"/>
    <n v="196268"/>
    <s v="1071056744825139201"/>
    <s v="Twitter Lite"/>
    <b v="0"/>
    <s v="1071056744825139201"/>
    <s v="Tweet"/>
    <n v="0"/>
    <n v="0"/>
    <m/>
    <m/>
    <m/>
    <m/>
    <m/>
    <m/>
    <m/>
    <m/>
    <n v="15"/>
    <s v="3"/>
    <s v="3"/>
    <n v="0"/>
    <n v="0"/>
    <n v="0"/>
    <n v="0"/>
    <n v="0"/>
    <n v="0"/>
    <n v="12"/>
    <n v="100"/>
    <n v="12"/>
  </r>
  <r>
    <s v="flowwater_58"/>
    <s v="bang_dream_gbp"/>
    <m/>
    <m/>
    <m/>
    <m/>
    <m/>
    <m/>
    <m/>
    <m/>
    <s v="No"/>
    <n v="43"/>
    <m/>
    <m/>
    <x v="0"/>
    <d v="2018-12-10T14:36:43.000"/>
    <s v="RT @bang_dream_gbp: #クリスマスボックス キャンペーン開催中🎁_x000a__x000a_ガルパ（@bang_dream_gbp ）をフォロー&amp;amp;RTで応募しよう💕_x000a_ホームシアターセットなど素敵なプレゼントが当たる🎄✨_x000a__x000a_#ガルパ #キラキラドキドキXmas"/>
    <m/>
    <m/>
    <x v="8"/>
    <m/>
    <s v="http://abs.twimg.com/sticky/default_profile_images/default_profile_normal.png"/>
    <x v="38"/>
    <s v="https://twitter.com/#!/flowwater_58/status/1072138044298342400"/>
    <m/>
    <m/>
    <s v="1072138044298342400"/>
    <m/>
    <b v="0"/>
    <n v="0"/>
    <s v=""/>
    <b v="0"/>
    <s v="ja"/>
    <m/>
    <s v=""/>
    <b v="0"/>
    <n v="212614"/>
    <s v="1071781514382319616"/>
    <s v="Twitter Lite"/>
    <b v="0"/>
    <s v="1071781514382319616"/>
    <s v="Tweet"/>
    <n v="0"/>
    <n v="0"/>
    <m/>
    <m/>
    <m/>
    <m/>
    <m/>
    <m/>
    <m/>
    <m/>
    <n v="15"/>
    <s v="3"/>
    <s v="3"/>
    <n v="0"/>
    <n v="0"/>
    <n v="0"/>
    <n v="0"/>
    <n v="0"/>
    <n v="0"/>
    <n v="12"/>
    <n v="100"/>
    <n v="12"/>
  </r>
  <r>
    <s v="flowwater_58"/>
    <s v="bang_dream_gbp"/>
    <m/>
    <m/>
    <m/>
    <m/>
    <m/>
    <m/>
    <m/>
    <m/>
    <s v="No"/>
    <n v="44"/>
    <m/>
    <m/>
    <x v="0"/>
    <d v="2018-12-14T15:01:03.000"/>
    <s v="RT @bang_dream_gbp: #クリスマスボックス キャンペーン開催中🎁_x000a__x000a_ガルパ（@bang_dream_gbp ）をフォロー&amp;amp;RTで応募しよう💕_x000a_ホームシアターセットなど素敵なプレゼントが当たる🎄✨_x000a__x000a_#ガルパ #キラキラドキドキXmas"/>
    <m/>
    <m/>
    <x v="8"/>
    <m/>
    <s v="http://abs.twimg.com/sticky/default_profile_images/default_profile_normal.png"/>
    <x v="39"/>
    <s v="https://twitter.com/#!/flowwater_58/status/1073593719683657730"/>
    <m/>
    <m/>
    <s v="1073593719683657730"/>
    <m/>
    <b v="0"/>
    <n v="0"/>
    <s v=""/>
    <b v="0"/>
    <s v="ja"/>
    <m/>
    <s v=""/>
    <b v="0"/>
    <n v="201514"/>
    <s v="1073231067279167489"/>
    <s v="Twitter Lite"/>
    <b v="0"/>
    <s v="1073231067279167489"/>
    <s v="Tweet"/>
    <n v="0"/>
    <n v="0"/>
    <m/>
    <m/>
    <m/>
    <m/>
    <m/>
    <m/>
    <m/>
    <m/>
    <n v="15"/>
    <s v="3"/>
    <s v="3"/>
    <n v="0"/>
    <n v="0"/>
    <n v="0"/>
    <n v="0"/>
    <n v="0"/>
    <n v="0"/>
    <n v="12"/>
    <n v="100"/>
    <n v="12"/>
  </r>
  <r>
    <s v="flowwater_58"/>
    <s v="bang_dream_gbp"/>
    <m/>
    <m/>
    <m/>
    <m/>
    <m/>
    <m/>
    <m/>
    <m/>
    <s v="No"/>
    <n v="45"/>
    <m/>
    <m/>
    <x v="0"/>
    <d v="2018-12-14T15:01:11.000"/>
    <s v="RT @bang_dream_gbp: #クリスマスボックス キャンペーン開催中🎁_x000a__x000a_ガルパ（@bang_dream_gbp ）をフォロー&amp;amp;RTで応募しよう💕_x000a_ホームシアターセットなど素敵なプレゼントが当たる🎄✨_x000a__x000a_#ガルパ #キラキラドキドキXmas"/>
    <m/>
    <m/>
    <x v="8"/>
    <m/>
    <s v="http://abs.twimg.com/sticky/default_profile_images/default_profile_normal.png"/>
    <x v="40"/>
    <s v="https://twitter.com/#!/flowwater_58/status/1073593750767788032"/>
    <m/>
    <m/>
    <s v="1073593750767788032"/>
    <m/>
    <b v="0"/>
    <n v="0"/>
    <s v=""/>
    <b v="0"/>
    <s v="ja"/>
    <m/>
    <s v=""/>
    <b v="0"/>
    <n v="87320"/>
    <s v="1073593456763768832"/>
    <s v="Twitter Lite"/>
    <b v="0"/>
    <s v="1073593456763768832"/>
    <s v="Tweet"/>
    <n v="0"/>
    <n v="0"/>
    <m/>
    <m/>
    <m/>
    <m/>
    <m/>
    <m/>
    <m/>
    <m/>
    <n v="15"/>
    <s v="3"/>
    <s v="3"/>
    <n v="0"/>
    <n v="0"/>
    <n v="0"/>
    <n v="0"/>
    <n v="0"/>
    <n v="0"/>
    <n v="12"/>
    <n v="100"/>
    <n v="12"/>
  </r>
  <r>
    <s v="flowwater_58"/>
    <s v="bang_dream_gbp"/>
    <m/>
    <m/>
    <m/>
    <m/>
    <m/>
    <m/>
    <m/>
    <m/>
    <s v="No"/>
    <n v="46"/>
    <m/>
    <m/>
    <x v="0"/>
    <d v="2018-12-16T00:36:05.000"/>
    <s v="RT @bang_dream_gbp: #クリスマスボックス キャンペーン開催中🎁_x000a__x000a_ガルパ（@bang_dream_gbp ）をフォロー&amp;amp;RTで応募しよう💕_x000a_ホームシアターセットなど素敵なプレゼントが当たる🎄✨_x000a__x000a_#ガルパ #キラキラドキドキXmas"/>
    <m/>
    <m/>
    <x v="8"/>
    <m/>
    <s v="http://abs.twimg.com/sticky/default_profile_images/default_profile_normal.png"/>
    <x v="41"/>
    <s v="https://twitter.com/#!/flowwater_58/status/1074100820046565377"/>
    <m/>
    <m/>
    <s v="1074100820046565377"/>
    <m/>
    <b v="0"/>
    <n v="0"/>
    <s v=""/>
    <b v="0"/>
    <s v="ja"/>
    <m/>
    <s v=""/>
    <b v="0"/>
    <n v="202413"/>
    <s v="1073955842221895680"/>
    <s v="Twitter Lite"/>
    <b v="0"/>
    <s v="1073955842221895680"/>
    <s v="Tweet"/>
    <n v="0"/>
    <n v="0"/>
    <m/>
    <m/>
    <m/>
    <m/>
    <m/>
    <m/>
    <m/>
    <m/>
    <n v="15"/>
    <s v="3"/>
    <s v="3"/>
    <n v="0"/>
    <n v="0"/>
    <n v="0"/>
    <n v="0"/>
    <n v="0"/>
    <n v="0"/>
    <n v="12"/>
    <n v="100"/>
    <n v="12"/>
  </r>
  <r>
    <s v="flowwater_58"/>
    <s v="bang_dream_gbp"/>
    <m/>
    <m/>
    <m/>
    <m/>
    <m/>
    <m/>
    <m/>
    <m/>
    <s v="No"/>
    <n v="47"/>
    <m/>
    <m/>
    <x v="0"/>
    <d v="2018-12-16T15:38:07.000"/>
    <s v="RT @bang_dream_gbp: #クリスマスボックス キャンペーン開催中🎁_x000a__x000a_ガルパ（@bang_dream_gbp ）をフォロー&amp;amp;RTで応募しよう💕_x000a_ホームシアターセットなど素敵なプレゼントが当たる🎄✨_x000a__x000a_#ガルパ #キラキラドキドキXmas"/>
    <m/>
    <m/>
    <x v="8"/>
    <m/>
    <s v="http://abs.twimg.com/sticky/default_profile_images/default_profile_normal.png"/>
    <x v="42"/>
    <s v="https://twitter.com/#!/flowwater_58/status/1074327823353929728"/>
    <m/>
    <m/>
    <s v="1074327823353929728"/>
    <m/>
    <b v="0"/>
    <n v="0"/>
    <s v=""/>
    <b v="0"/>
    <s v="ja"/>
    <m/>
    <s v=""/>
    <b v="0"/>
    <n v="85355"/>
    <s v="1074318230104231937"/>
    <s v="Twitter Lite"/>
    <b v="0"/>
    <s v="1074318230104231937"/>
    <s v="Tweet"/>
    <n v="0"/>
    <n v="0"/>
    <m/>
    <m/>
    <m/>
    <m/>
    <m/>
    <m/>
    <m/>
    <m/>
    <n v="15"/>
    <s v="3"/>
    <s v="3"/>
    <n v="0"/>
    <n v="0"/>
    <n v="0"/>
    <n v="0"/>
    <n v="0"/>
    <n v="0"/>
    <n v="12"/>
    <n v="100"/>
    <n v="12"/>
  </r>
  <r>
    <s v="flowwater_58"/>
    <s v="bang_dream_gbp"/>
    <m/>
    <m/>
    <m/>
    <m/>
    <m/>
    <m/>
    <m/>
    <m/>
    <s v="No"/>
    <n v="48"/>
    <m/>
    <m/>
    <x v="0"/>
    <d v="2018-12-18T16:19:39.000"/>
    <s v="RT @bang_dream_gbp: #クリスマスボックス キャンペーン開催中🎁_x000a__x000a_ガルパ（@bang_dream_gbp ）をフォロー&amp;amp;RTで応募しよう💕_x000a_ホームシアターセットなど素敵なプレゼントが当たる🎄✨_x000a__x000a_#ガルパ #キラキラドキドキXmas"/>
    <m/>
    <m/>
    <x v="8"/>
    <m/>
    <s v="http://abs.twimg.com/sticky/default_profile_images/default_profile_normal.png"/>
    <x v="43"/>
    <s v="https://twitter.com/#!/flowwater_58/status/1075063048191172608"/>
    <m/>
    <m/>
    <s v="1075063048191172608"/>
    <m/>
    <b v="0"/>
    <n v="0"/>
    <s v=""/>
    <b v="0"/>
    <s v="ja"/>
    <m/>
    <s v=""/>
    <b v="0"/>
    <n v="80450"/>
    <s v="1075043005986267136"/>
    <s v="Twitter Lite"/>
    <b v="0"/>
    <s v="1075043005986267136"/>
    <s v="Tweet"/>
    <n v="0"/>
    <n v="0"/>
    <m/>
    <m/>
    <m/>
    <m/>
    <m/>
    <m/>
    <m/>
    <m/>
    <n v="15"/>
    <s v="3"/>
    <s v="3"/>
    <n v="0"/>
    <n v="0"/>
    <n v="0"/>
    <n v="0"/>
    <n v="0"/>
    <n v="0"/>
    <n v="12"/>
    <n v="100"/>
    <n v="12"/>
  </r>
  <r>
    <s v="flowwater_58"/>
    <s v="bang_dream_gbp"/>
    <m/>
    <m/>
    <m/>
    <m/>
    <m/>
    <m/>
    <m/>
    <m/>
    <s v="No"/>
    <n v="49"/>
    <m/>
    <m/>
    <x v="0"/>
    <d v="2018-12-21T15:24:53.000"/>
    <s v="RT @bang_dream_gbp: #クリスマスボックス キャンペーン開催中🎁_x000a__x000a_ガルパ（@bang_dream_gbp ）をフォロー&amp;amp;RTで応募しよう💕_x000a_ホームシアターセットなど素敵なプレゼントが当たる🎄✨_x000a__x000a_#ガルパ #キラキラドキドキXmas"/>
    <m/>
    <m/>
    <x v="8"/>
    <m/>
    <s v="http://abs.twimg.com/sticky/default_profile_images/default_profile_normal.png"/>
    <x v="44"/>
    <s v="https://twitter.com/#!/flowwater_58/status/1076136431091736577"/>
    <m/>
    <m/>
    <s v="1076136431091736577"/>
    <m/>
    <b v="0"/>
    <n v="0"/>
    <s v=""/>
    <b v="0"/>
    <s v="ja"/>
    <m/>
    <s v=""/>
    <b v="0"/>
    <n v="85835"/>
    <s v="1076130170438848512"/>
    <s v="Twitter Lite"/>
    <b v="0"/>
    <s v="1076130170438848512"/>
    <s v="Tweet"/>
    <n v="0"/>
    <n v="0"/>
    <m/>
    <m/>
    <m/>
    <m/>
    <m/>
    <m/>
    <m/>
    <m/>
    <n v="15"/>
    <s v="3"/>
    <s v="3"/>
    <n v="0"/>
    <n v="0"/>
    <n v="0"/>
    <n v="0"/>
    <n v="0"/>
    <n v="0"/>
    <n v="12"/>
    <n v="100"/>
    <n v="12"/>
  </r>
  <r>
    <s v="flowwater_58"/>
    <s v="flowwater_58"/>
    <m/>
    <m/>
    <m/>
    <m/>
    <m/>
    <m/>
    <m/>
    <m/>
    <s v="No"/>
    <n v="50"/>
    <m/>
    <m/>
    <x v="1"/>
    <d v="2019-01-17T16:06:54.000"/>
    <s v="＼待たせたなー俺を呼んだのは君だろ?／劇場版シティーハンター &amp;lt;新宿プライベート･アイズ&amp;gt;とモンストのコラボ開催!冴羽リョウ、香、海坊主＆美樹、冴子、キャッツアイがクエストに登場!リョウ達と共にXYZミッションに挑戦せよ! #モンスト #モンスト_シティーハンター https://t.co/4XK1uEfxcq"/>
    <s v="https://www.monster-strike.com/promotion/cityhunter/?utm_campaign=cityhunter&amp;utm_source=twitteroa"/>
    <s v="monster-strike.com"/>
    <x v="12"/>
    <m/>
    <s v="http://abs.twimg.com/sticky/default_profile_images/default_profile_normal.png"/>
    <x v="45"/>
    <s v="https://twitter.com/#!/flowwater_58/status/1085931475487285248"/>
    <m/>
    <m/>
    <s v="1085931475487285248"/>
    <m/>
    <b v="0"/>
    <n v="0"/>
    <s v=""/>
    <b v="0"/>
    <s v="ja"/>
    <m/>
    <s v=""/>
    <b v="0"/>
    <n v="0"/>
    <s v=""/>
    <s v="Twitter Web Client"/>
    <b v="0"/>
    <s v="1085931475487285248"/>
    <s v="Tweet"/>
    <n v="0"/>
    <n v="0"/>
    <m/>
    <m/>
    <m/>
    <m/>
    <m/>
    <m/>
    <m/>
    <m/>
    <n v="1"/>
    <s v="3"/>
    <s v="3"/>
    <n v="0"/>
    <n v="0"/>
    <n v="0"/>
    <n v="0"/>
    <n v="0"/>
    <n v="0"/>
    <n v="16"/>
    <n v="100"/>
    <n v="16"/>
  </r>
  <r>
    <s v="splash_247"/>
    <s v="office_gmn"/>
    <m/>
    <m/>
    <m/>
    <m/>
    <m/>
    <m/>
    <m/>
    <m/>
    <s v="No"/>
    <n v="51"/>
    <m/>
    <m/>
    <x v="0"/>
    <d v="2019-01-17T21:23:48.000"/>
    <s v="RT @ukrphysics: RT @office_gmn: #FlowWater #Technologies: New #BWTS with #fuel saving bonus - https://t.co/0Hk9uCj0yV #Shipping #Maritime E…"/>
    <s v="https://splash247.com/flow-water-technologies-new-bwts-with-fuel-saving-bonus/"/>
    <s v="splash247.com"/>
    <x v="5"/>
    <m/>
    <s v="http://pbs.twimg.com/profile_images/959324024760295424/dXhhOoqH_normal.jpg"/>
    <x v="46"/>
    <s v="https://twitter.com/#!/splash_247/status/1086011228562964480"/>
    <m/>
    <m/>
    <s v="1086011228562964480"/>
    <m/>
    <b v="0"/>
    <n v="0"/>
    <s v=""/>
    <b v="0"/>
    <s v="en"/>
    <m/>
    <s v=""/>
    <b v="0"/>
    <n v="1"/>
    <s v="1085867189943455744"/>
    <s v="Twitter for iPhone"/>
    <b v="0"/>
    <s v="1085867189943455744"/>
    <s v="Tweet"/>
    <n v="0"/>
    <n v="0"/>
    <m/>
    <m/>
    <m/>
    <m/>
    <m/>
    <m/>
    <m/>
    <m/>
    <n v="2"/>
    <s v="2"/>
    <s v="2"/>
    <m/>
    <m/>
    <m/>
    <m/>
    <m/>
    <m/>
    <m/>
    <m/>
    <m/>
  </r>
  <r>
    <s v="splash_247"/>
    <s v="office_gmn"/>
    <m/>
    <m/>
    <m/>
    <m/>
    <m/>
    <m/>
    <m/>
    <m/>
    <s v="No"/>
    <n v="53"/>
    <m/>
    <m/>
    <x v="0"/>
    <d v="2019-01-17T21:24:28.000"/>
    <s v="RT @office_gmn: #FlowWater #Technologies: New #BWTS with #fuel saving bonus - https://t.co/csdR3poViW #Shipping #Maritime Environment"/>
    <s v="https://splash247.com/flow-water-technologies-new-bwts-with-fuel-saving-bonus/"/>
    <s v="splash247.com"/>
    <x v="5"/>
    <m/>
    <s v="http://pbs.twimg.com/profile_images/959324024760295424/dXhhOoqH_normal.jpg"/>
    <x v="47"/>
    <s v="https://twitter.com/#!/splash_247/status/1086011393856352256"/>
    <m/>
    <m/>
    <s v="1086011393856352256"/>
    <m/>
    <b v="0"/>
    <n v="0"/>
    <s v=""/>
    <b v="0"/>
    <s v="en"/>
    <m/>
    <s v=""/>
    <b v="0"/>
    <n v="2"/>
    <s v="1085842238427426816"/>
    <s v="Twitter for iPhone"/>
    <b v="0"/>
    <s v="1085842238427426816"/>
    <s v="Tweet"/>
    <n v="0"/>
    <n v="0"/>
    <m/>
    <m/>
    <m/>
    <m/>
    <m/>
    <m/>
    <m/>
    <m/>
    <n v="2"/>
    <s v="2"/>
    <s v="2"/>
    <n v="1"/>
    <n v="7.6923076923076925"/>
    <n v="0"/>
    <n v="0"/>
    <n v="0"/>
    <n v="0"/>
    <n v="12"/>
    <n v="92.3076923076923"/>
    <n v="13"/>
  </r>
  <r>
    <s v="office_gmn"/>
    <s v="office_gmn"/>
    <m/>
    <m/>
    <m/>
    <m/>
    <m/>
    <m/>
    <m/>
    <m/>
    <s v="No"/>
    <n v="54"/>
    <m/>
    <m/>
    <x v="1"/>
    <d v="2019-01-17T10:12:18.000"/>
    <s v="#FlowWater #Technologies: New #BWTS with #fuel saving bonus - https://t.co/csdR3poViW #Shipping #Maritime Environment"/>
    <s v="https://splash247.com/flow-water-technologies-new-bwts-with-fuel-saving-bonus/"/>
    <s v="splash247.com"/>
    <x v="5"/>
    <m/>
    <s v="http://pbs.twimg.com/profile_images/425746299573395456/Pgmz7-9W_normal.jpeg"/>
    <x v="48"/>
    <s v="https://twitter.com/#!/office_gmn/status/1085842238427426816"/>
    <m/>
    <m/>
    <s v="1085842238427426816"/>
    <m/>
    <b v="0"/>
    <n v="0"/>
    <s v=""/>
    <b v="0"/>
    <s v="en"/>
    <m/>
    <s v=""/>
    <b v="0"/>
    <n v="2"/>
    <s v=""/>
    <s v="Twitter Web Client"/>
    <b v="0"/>
    <s v="1085842238427426816"/>
    <s v="Tweet"/>
    <n v="0"/>
    <n v="0"/>
    <m/>
    <m/>
    <m/>
    <m/>
    <m/>
    <m/>
    <m/>
    <m/>
    <n v="1"/>
    <s v="2"/>
    <s v="2"/>
    <n v="1"/>
    <n v="9.090909090909092"/>
    <n v="0"/>
    <n v="0"/>
    <n v="0"/>
    <n v="0"/>
    <n v="10"/>
    <n v="90.9090909090909"/>
    <n v="11"/>
  </r>
  <r>
    <s v="ukrphysics"/>
    <s v="office_gmn"/>
    <m/>
    <m/>
    <m/>
    <m/>
    <m/>
    <m/>
    <m/>
    <m/>
    <s v="No"/>
    <n v="55"/>
    <m/>
    <m/>
    <x v="0"/>
    <d v="2019-01-17T11:51:27.000"/>
    <s v="RT @office_gmn: #FlowWater #Technologies: New #BWTS with #fuel saving bonus - https://t.co/0Hk9uCj0yV #Shipping #Maritime Environment"/>
    <s v="https://splash247.com/flow-water-technologies-new-bwts-with-fuel-saving-bonus/"/>
    <s v="splash247.com"/>
    <x v="5"/>
    <m/>
    <s v="http://pbs.twimg.com/profile_images/378800000600245264/666624ab49bd9a333bfd31c92786e23e_normal.jpeg"/>
    <x v="49"/>
    <s v="https://twitter.com/#!/ukrphysics/status/1085867189943455744"/>
    <m/>
    <m/>
    <s v="1085867189943455744"/>
    <m/>
    <b v="0"/>
    <n v="0"/>
    <s v=""/>
    <b v="0"/>
    <s v="en"/>
    <m/>
    <s v=""/>
    <b v="0"/>
    <n v="1"/>
    <s v=""/>
    <s v="IFTTT"/>
    <b v="0"/>
    <s v="1085867189943455744"/>
    <s v="Tweet"/>
    <n v="0"/>
    <n v="0"/>
    <m/>
    <m/>
    <m/>
    <m/>
    <m/>
    <m/>
    <m/>
    <m/>
    <n v="1"/>
    <s v="2"/>
    <s v="2"/>
    <n v="1"/>
    <n v="7.6923076923076925"/>
    <n v="0"/>
    <n v="0"/>
    <n v="0"/>
    <n v="0"/>
    <n v="12"/>
    <n v="92.3076923076923"/>
    <n v="13"/>
  </r>
  <r>
    <s v="samchambers"/>
    <s v="office_gmn"/>
    <m/>
    <m/>
    <m/>
    <m/>
    <m/>
    <m/>
    <m/>
    <m/>
    <s v="No"/>
    <n v="56"/>
    <m/>
    <m/>
    <x v="0"/>
    <d v="2019-01-18T17:11:16.000"/>
    <s v="RT @ukrphysics: RT @office_gmn: #FlowWater #Technologies: New #BWTS with #fuel saving bonus - https://t.co/0Hk9uCj0yV #Shipping #Maritime E…"/>
    <s v="https://splash247.com/flow-water-technologies-new-bwts-with-fuel-saving-bonus/"/>
    <s v="splash247.com"/>
    <x v="5"/>
    <m/>
    <s v="http://pbs.twimg.com/profile_images/3120524182/d112c9da03715e4f3c7695d63bb9aa25_normal.jpeg"/>
    <x v="50"/>
    <s v="https://twitter.com/#!/samchambers/status/1086310062631600129"/>
    <m/>
    <m/>
    <s v="1086310062631600129"/>
    <m/>
    <b v="0"/>
    <n v="0"/>
    <s v=""/>
    <b v="0"/>
    <s v="en"/>
    <m/>
    <s v=""/>
    <b v="0"/>
    <n v="2"/>
    <s v="1085867189943455744"/>
    <s v="Twitter for iPhone"/>
    <b v="0"/>
    <s v="108586718994345574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71">
    <i>
      <x v="1"/>
    </i>
    <i r="1">
      <x v="11"/>
    </i>
    <i r="2">
      <x v="310"/>
    </i>
    <i r="3">
      <x v="19"/>
    </i>
    <i r="2">
      <x v="311"/>
    </i>
    <i r="3">
      <x v="2"/>
    </i>
    <i r="3">
      <x v="11"/>
    </i>
    <i r="3">
      <x v="16"/>
    </i>
    <i r="3">
      <x v="19"/>
    </i>
    <i r="2">
      <x v="313"/>
    </i>
    <i r="3">
      <x v="14"/>
    </i>
    <i r="2">
      <x v="325"/>
    </i>
    <i r="3">
      <x v="19"/>
    </i>
    <i r="1">
      <x v="12"/>
    </i>
    <i r="2">
      <x v="336"/>
    </i>
    <i r="3">
      <x v="4"/>
    </i>
    <i r="3">
      <x v="16"/>
    </i>
    <i r="3">
      <x v="17"/>
    </i>
    <i r="2">
      <x v="337"/>
    </i>
    <i r="3">
      <x v="4"/>
    </i>
    <i r="3">
      <x v="7"/>
    </i>
    <i r="3">
      <x v="14"/>
    </i>
    <i r="3">
      <x v="16"/>
    </i>
    <i r="2">
      <x v="338"/>
    </i>
    <i r="3">
      <x v="10"/>
    </i>
    <i r="3">
      <x v="15"/>
    </i>
    <i r="3">
      <x v="16"/>
    </i>
    <i r="2">
      <x v="339"/>
    </i>
    <i r="3">
      <x v="14"/>
    </i>
    <i r="2">
      <x v="340"/>
    </i>
    <i r="3">
      <x v="16"/>
    </i>
    <i r="2">
      <x v="341"/>
    </i>
    <i r="3">
      <x v="15"/>
    </i>
    <i r="2">
      <x v="342"/>
    </i>
    <i r="3">
      <x v="16"/>
    </i>
    <i r="2">
      <x v="343"/>
    </i>
    <i r="3">
      <x v="3"/>
    </i>
    <i r="2">
      <x v="344"/>
    </i>
    <i r="3">
      <x v="16"/>
    </i>
    <i r="2">
      <x v="345"/>
    </i>
    <i r="3">
      <x v="15"/>
    </i>
    <i r="2">
      <x v="347"/>
    </i>
    <i r="3">
      <x v="18"/>
    </i>
    <i r="2">
      <x v="348"/>
    </i>
    <i r="3">
      <x v="16"/>
    </i>
    <i r="2">
      <x v="349"/>
    </i>
    <i r="3">
      <x v="16"/>
    </i>
    <i r="2">
      <x v="350"/>
    </i>
    <i r="3">
      <x v="16"/>
    </i>
    <i r="2">
      <x v="351"/>
    </i>
    <i r="3">
      <x v="1"/>
    </i>
    <i r="3">
      <x v="16"/>
    </i>
    <i r="2">
      <x v="353"/>
    </i>
    <i r="3">
      <x v="16"/>
    </i>
    <i r="3">
      <x v="17"/>
    </i>
    <i r="2">
      <x v="356"/>
    </i>
    <i r="3">
      <x v="16"/>
    </i>
    <i r="2">
      <x v="365"/>
    </i>
    <i r="3">
      <x v="13"/>
    </i>
    <i>
      <x v="2"/>
    </i>
    <i r="1">
      <x v="1"/>
    </i>
    <i r="2">
      <x v="2"/>
    </i>
    <i r="3">
      <x v="14"/>
    </i>
    <i r="2">
      <x v="17"/>
    </i>
    <i r="3">
      <x v="11"/>
    </i>
    <i r="3">
      <x v="12"/>
    </i>
    <i r="3">
      <x v="17"/>
    </i>
    <i r="3">
      <x v="22"/>
    </i>
    <i r="2">
      <x v="18"/>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3">
        <i x="3" s="1"/>
        <i x="4" s="1"/>
        <i x="5" s="1"/>
        <i x="1" s="1"/>
        <i x="2" s="1"/>
        <i x="11" s="1"/>
        <i x="9" s="1"/>
        <i x="10" s="1"/>
        <i x="8" s="1"/>
        <i x="7" s="1"/>
        <i x="6" s="1"/>
        <i x="1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7" totalsRowShown="0" headerRowDxfId="412" dataDxfId="411">
  <autoFilter ref="A2:BL57"/>
  <tableColumns count="64">
    <tableColumn id="1" name="Vertex 1" dataDxfId="410"/>
    <tableColumn id="2" name="Vertex 2" dataDxfId="409"/>
    <tableColumn id="3" name="Color" dataDxfId="408"/>
    <tableColumn id="4" name="Width" dataDxfId="407"/>
    <tableColumn id="11" name="Style" dataDxfId="406"/>
    <tableColumn id="5" name="Opacity" dataDxfId="405"/>
    <tableColumn id="6" name="Visibility" dataDxfId="404"/>
    <tableColumn id="10" name="Label" dataDxfId="403"/>
    <tableColumn id="12" name="Label Text Color" dataDxfId="402"/>
    <tableColumn id="13" name="Label Font Size" dataDxfId="401"/>
    <tableColumn id="14" name="Reciprocated?" dataDxfId="94"/>
    <tableColumn id="7" name="ID" dataDxfId="400"/>
    <tableColumn id="9" name="Dynamic Filter" dataDxfId="399"/>
    <tableColumn id="8" name="Add Your Own Columns Here" dataDxfId="398"/>
    <tableColumn id="15" name="Relationship" dataDxfId="397"/>
    <tableColumn id="16" name="Relationship Date (UTC)" dataDxfId="396"/>
    <tableColumn id="17" name="Tweet" dataDxfId="395"/>
    <tableColumn id="18" name="URLs in Tweet" dataDxfId="394"/>
    <tableColumn id="19" name="Domains in Tweet" dataDxfId="393"/>
    <tableColumn id="20" name="Hashtags in Tweet" dataDxfId="392"/>
    <tableColumn id="21" name="Media in Tweet" dataDxfId="391"/>
    <tableColumn id="22" name="Tweet Image File" dataDxfId="390"/>
    <tableColumn id="23" name="Tweet Date (UTC)" dataDxfId="389"/>
    <tableColumn id="24" name="Twitter Page for Tweet" dataDxfId="388"/>
    <tableColumn id="25" name="Latitude" dataDxfId="387"/>
    <tableColumn id="26" name="Longitude" dataDxfId="386"/>
    <tableColumn id="27" name="Imported ID" dataDxfId="385"/>
    <tableColumn id="28" name="In-Reply-To Tweet ID" dataDxfId="384"/>
    <tableColumn id="29" name="Favorited" dataDxfId="383"/>
    <tableColumn id="30" name="Favorite Count" dataDxfId="382"/>
    <tableColumn id="31" name="In-Reply-To User ID" dataDxfId="381"/>
    <tableColumn id="32" name="Is Quote Status" dataDxfId="380"/>
    <tableColumn id="33" name="Language" dataDxfId="379"/>
    <tableColumn id="34" name="Possibly Sensitive" dataDxfId="378"/>
    <tableColumn id="35" name="Quoted Status ID" dataDxfId="377"/>
    <tableColumn id="36" name="Retweeted" dataDxfId="376"/>
    <tableColumn id="37" name="Retweet Count" dataDxfId="375"/>
    <tableColumn id="38" name="Retweet ID" dataDxfId="374"/>
    <tableColumn id="39" name="Source" dataDxfId="373"/>
    <tableColumn id="40" name="Truncated" dataDxfId="372"/>
    <tableColumn id="41" name="Unified Twitter ID" dataDxfId="371"/>
    <tableColumn id="42" name="Imported Tweet Type" dataDxfId="370"/>
    <tableColumn id="43" name="Added By Extended Analysis" dataDxfId="369"/>
    <tableColumn id="44" name="Corrected By Extended Analysis" dataDxfId="368"/>
    <tableColumn id="45" name="Place Bounding Box" dataDxfId="367"/>
    <tableColumn id="46" name="Place Country" dataDxfId="366"/>
    <tableColumn id="47" name="Place Country Code" dataDxfId="365"/>
    <tableColumn id="48" name="Place Full Name" dataDxfId="364"/>
    <tableColumn id="49" name="Place ID" dataDxfId="363"/>
    <tableColumn id="50" name="Place Name" dataDxfId="362"/>
    <tableColumn id="51" name="Place Type" dataDxfId="361"/>
    <tableColumn id="52" name="Place URL" dataDxfId="360"/>
    <tableColumn id="53" name="Edge Weight"/>
    <tableColumn id="54" name="Vertex 1 Group" dataDxfId="28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7" totalsRowShown="0" headerRowDxfId="282" dataDxfId="281">
  <autoFilter ref="A2:C7"/>
  <tableColumns count="3">
    <tableColumn id="1" name="Group 1" dataDxfId="280"/>
    <tableColumn id="2" name="Group 2" dataDxfId="279"/>
    <tableColumn id="3" name="Edges" dataDxfId="2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9" totalsRowShown="0" headerRowDxfId="275" dataDxfId="274">
  <autoFilter ref="A1:L9"/>
  <tableColumns count="1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2:L20" totalsRowShown="0" headerRowDxfId="261" dataDxfId="260">
  <autoFilter ref="A12:L20"/>
  <tableColumns count="1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3:L33" totalsRowShown="0" headerRowDxfId="247" dataDxfId="246">
  <autoFilter ref="A23:L33"/>
  <tableColumns count="12">
    <tableColumn id="1" name="Top Hashtags in Tweet in Entire Graph" dataDxfId="245"/>
    <tableColumn id="2" name="Entire Graph Count" dataDxfId="244"/>
    <tableColumn id="3" name="Top Hashtags in Tweet in G1" dataDxfId="243"/>
    <tableColumn id="4" name="G1 Count" dataDxfId="242"/>
    <tableColumn id="5" name="Top Hashtags in Tweet in G2" dataDxfId="241"/>
    <tableColumn id="6" name="G2 Count" dataDxfId="240"/>
    <tableColumn id="7" name="Top Hashtags in Tweet in G3" dataDxfId="239"/>
    <tableColumn id="8" name="G3 Count" dataDxfId="238"/>
    <tableColumn id="9" name="Top Hashtags in Tweet in G4" dataDxfId="237"/>
    <tableColumn id="10" name="G4 Count" dataDxfId="236"/>
    <tableColumn id="11" name="Top Hashtags in Tweet in G5" dataDxfId="235"/>
    <tableColumn id="12" name="G5 Count" dataDxfId="23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6:L46" totalsRowShown="0" headerRowDxfId="232" dataDxfId="231">
  <autoFilter ref="A36:L46"/>
  <tableColumns count="12">
    <tableColumn id="1" name="Top Words in Tweet in Entire Graph" dataDxfId="230"/>
    <tableColumn id="2" name="Entire Graph Count" dataDxfId="229"/>
    <tableColumn id="3" name="Top Words in Tweet in G1" dataDxfId="228"/>
    <tableColumn id="4" name="G1 Count" dataDxfId="227"/>
    <tableColumn id="5" name="Top Words in Tweet in G2" dataDxfId="226"/>
    <tableColumn id="6" name="G2 Count" dataDxfId="225"/>
    <tableColumn id="7" name="Top Words in Tweet in G3" dataDxfId="224"/>
    <tableColumn id="8" name="G3 Count" dataDxfId="223"/>
    <tableColumn id="9" name="Top Words in Tweet in G4" dataDxfId="222"/>
    <tableColumn id="10" name="G4 Count" dataDxfId="221"/>
    <tableColumn id="11" name="Top Words in Tweet in G5" dataDxfId="220"/>
    <tableColumn id="12" name="G5 Count" dataDxfId="21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9:L59" totalsRowShown="0" headerRowDxfId="217" dataDxfId="216">
  <autoFilter ref="A49:L59"/>
  <tableColumns count="12">
    <tableColumn id="1" name="Top Word Pairs in Tweet in Entire Graph" dataDxfId="215"/>
    <tableColumn id="2" name="Entire Graph Count" dataDxfId="214"/>
    <tableColumn id="3" name="Top Word Pairs in Tweet in G1" dataDxfId="213"/>
    <tableColumn id="4" name="G1 Count" dataDxfId="212"/>
    <tableColumn id="5" name="Top Word Pairs in Tweet in G2" dataDxfId="211"/>
    <tableColumn id="6" name="G2 Count" dataDxfId="210"/>
    <tableColumn id="7" name="Top Word Pairs in Tweet in G3" dataDxfId="209"/>
    <tableColumn id="8" name="G3 Count" dataDxfId="208"/>
    <tableColumn id="9" name="Top Word Pairs in Tweet in G4" dataDxfId="207"/>
    <tableColumn id="10" name="G4 Count" dataDxfId="206"/>
    <tableColumn id="11" name="Top Word Pairs in Tweet in G5" dataDxfId="205"/>
    <tableColumn id="12" name="G5 Count" dataDxfId="20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2:L64" totalsRowShown="0" headerRowDxfId="202" dataDxfId="201">
  <autoFilter ref="A62:L64"/>
  <tableColumns count="12">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7:L75" totalsRowShown="0" headerRowDxfId="199" dataDxfId="198">
  <autoFilter ref="A67:L75"/>
  <tableColumns count="12">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7"/>
    <tableColumn id="11" name="Top Mentioned in G5" dataDxfId="176"/>
    <tableColumn id="12" name="G5 Count" dataDxfId="17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8:L88" totalsRowShown="0" headerRowDxfId="172" dataDxfId="171">
  <autoFilter ref="A78:L88"/>
  <tableColumns count="12">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4" totalsRowShown="0" headerRowDxfId="359" dataDxfId="358">
  <autoFilter ref="A2:BS24"/>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51" totalsRowShown="0" headerRowDxfId="147" dataDxfId="146">
  <autoFilter ref="A1:G15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48" totalsRowShown="0" headerRowDxfId="138" dataDxfId="137">
  <autoFilter ref="A1:L148"/>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53" totalsRowShown="0" headerRowDxfId="64" dataDxfId="63">
  <autoFilter ref="A2:BL5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16">
  <autoFilter ref="A2:AO7"/>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33"/>
    <tableColumn id="27" name="Top Hashtags in Tweet" dataDxfId="218"/>
    <tableColumn id="28" name="Top Words in Tweet" dataDxfId="203"/>
    <tableColumn id="29" name="Top Word Pairs in Tweet" dataDxfId="174"/>
    <tableColumn id="30" name="Top Replied-To in Tweet" dataDxfId="17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13" dataDxfId="312">
  <autoFilter ref="A1:C23"/>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77"/>
    <tableColumn id="2" name="Value" dataDxfId="27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NatasaPilidou/status/1059507019672117249" TargetMode="External" /><Relationship Id="rId2" Type="http://schemas.openxmlformats.org/officeDocument/2006/relationships/hyperlink" Target="https://www.instagram.com/p/BrS41fZhn6U/?utm_source=ig_twitter_share&amp;igshid=b2e168sa2wa5" TargetMode="External" /><Relationship Id="rId3" Type="http://schemas.openxmlformats.org/officeDocument/2006/relationships/hyperlink" Target="https://freestuff.land/2018/12/29/free-16-9-oz-flow-water-at-shaws-star-markets/" TargetMode="External" /><Relationship Id="rId4" Type="http://schemas.openxmlformats.org/officeDocument/2006/relationships/hyperlink" Target="https://soundcloud.com/user-714052154/lakhoi-immaculation-freestyle" TargetMode="External" /><Relationship Id="rId5" Type="http://schemas.openxmlformats.org/officeDocument/2006/relationships/hyperlink" Target="https://splash247.com/flow-water-technologies-new-bwts-with-fuel-saving-bonus/" TargetMode="External" /><Relationship Id="rId6" Type="http://schemas.openxmlformats.org/officeDocument/2006/relationships/hyperlink" Target="https://bushiroad.com/ck95_goods" TargetMode="External" /><Relationship Id="rId7" Type="http://schemas.openxmlformats.org/officeDocument/2006/relationships/hyperlink" Target="http://gbp.eng.mg/5a7f5" TargetMode="External" /><Relationship Id="rId8" Type="http://schemas.openxmlformats.org/officeDocument/2006/relationships/hyperlink" Target="https://www.monster-strike.com/promotion/cityhunter/?utm_campaign=cityhunter&amp;utm_source=twitteroa" TargetMode="External" /><Relationship Id="rId9" Type="http://schemas.openxmlformats.org/officeDocument/2006/relationships/hyperlink" Target="https://splash247.com/flow-water-technologies-new-bwts-with-fuel-saving-bonus/" TargetMode="External" /><Relationship Id="rId10" Type="http://schemas.openxmlformats.org/officeDocument/2006/relationships/hyperlink" Target="https://splash247.com/flow-water-technologies-new-bwts-with-fuel-saving-bonus/" TargetMode="External" /><Relationship Id="rId11" Type="http://schemas.openxmlformats.org/officeDocument/2006/relationships/hyperlink" Target="https://splash247.com/flow-water-technologies-new-bwts-with-fuel-saving-bonus/" TargetMode="External" /><Relationship Id="rId12" Type="http://schemas.openxmlformats.org/officeDocument/2006/relationships/hyperlink" Target="https://splash247.com/flow-water-technologies-new-bwts-with-fuel-saving-bonus/" TargetMode="External" /><Relationship Id="rId13" Type="http://schemas.openxmlformats.org/officeDocument/2006/relationships/hyperlink" Target="https://splash247.com/flow-water-technologies-new-bwts-with-fuel-saving-bonus/" TargetMode="External" /><Relationship Id="rId14" Type="http://schemas.openxmlformats.org/officeDocument/2006/relationships/hyperlink" Target="https://splash247.com/flow-water-technologies-new-bwts-with-fuel-saving-bonus/" TargetMode="External" /><Relationship Id="rId15" Type="http://schemas.openxmlformats.org/officeDocument/2006/relationships/hyperlink" Target="https://splash247.com/flow-water-technologies-new-bwts-with-fuel-saving-bonus/" TargetMode="External" /><Relationship Id="rId16" Type="http://schemas.openxmlformats.org/officeDocument/2006/relationships/hyperlink" Target="https://pbs.twimg.com/media/DrQgArLW4AEj8Sf.jpg" TargetMode="External" /><Relationship Id="rId17" Type="http://schemas.openxmlformats.org/officeDocument/2006/relationships/hyperlink" Target="https://pbs.twimg.com/amplify_video_thumb/1062163295929417728/img/mGz30PvnzVf3SeEd.jpg" TargetMode="External" /><Relationship Id="rId18" Type="http://schemas.openxmlformats.org/officeDocument/2006/relationships/hyperlink" Target="https://pbs.twimg.com/media/Dte8WkXUcAE5bq6.jpg" TargetMode="External" /><Relationship Id="rId19" Type="http://schemas.openxmlformats.org/officeDocument/2006/relationships/hyperlink" Target="https://pbs.twimg.com/media/DtYUECrU4Ac0QWT.jpg" TargetMode="External" /><Relationship Id="rId20" Type="http://schemas.openxmlformats.org/officeDocument/2006/relationships/hyperlink" Target="http://pbs.twimg.com/profile_images/683702074387791872/EAGvrYSV_normal.jpg" TargetMode="External" /><Relationship Id="rId21" Type="http://schemas.openxmlformats.org/officeDocument/2006/relationships/hyperlink" Target="http://pbs.twimg.com/profile_images/990234267912323074/_zwoC1s-_normal.jpg" TargetMode="External" /><Relationship Id="rId22" Type="http://schemas.openxmlformats.org/officeDocument/2006/relationships/hyperlink" Target="http://pbs.twimg.com/profile_images/753244071548846080/GdmDHKi7_normal.jpg" TargetMode="External" /><Relationship Id="rId23" Type="http://schemas.openxmlformats.org/officeDocument/2006/relationships/hyperlink" Target="http://pbs.twimg.com/profile_images/882237930059771905/CxEWwBz0_normal.jpg" TargetMode="External" /><Relationship Id="rId24" Type="http://schemas.openxmlformats.org/officeDocument/2006/relationships/hyperlink" Target="http://pbs.twimg.com/profile_images/1068685976065712129/5EcYfMyB_normal.jpg" TargetMode="External" /><Relationship Id="rId25" Type="http://schemas.openxmlformats.org/officeDocument/2006/relationships/hyperlink" Target="http://pbs.twimg.com/profile_images/947933632471105541/fk3WnjjS_normal.jpg" TargetMode="External" /><Relationship Id="rId26" Type="http://schemas.openxmlformats.org/officeDocument/2006/relationships/hyperlink" Target="https://pbs.twimg.com/media/DrQgArLW4AEj8Sf.jpg" TargetMode="External" /><Relationship Id="rId27" Type="http://schemas.openxmlformats.org/officeDocument/2006/relationships/hyperlink" Target="http://pbs.twimg.com/profile_images/970944907308425216/rr-URaSj_normal.jpg" TargetMode="External" /><Relationship Id="rId28" Type="http://schemas.openxmlformats.org/officeDocument/2006/relationships/hyperlink" Target="http://pbs.twimg.com/profile_images/1061387216855928834/UdqtAMlM_normal.jpg" TargetMode="External" /><Relationship Id="rId29" Type="http://schemas.openxmlformats.org/officeDocument/2006/relationships/hyperlink" Target="http://pbs.twimg.com/profile_images/1061387216855928834/UdqtAMlM_normal.jpg" TargetMode="External" /><Relationship Id="rId30" Type="http://schemas.openxmlformats.org/officeDocument/2006/relationships/hyperlink" Target="http://pbs.twimg.com/profile_images/932397402887196672/BtHHGGbq_normal.jpg" TargetMode="External" /><Relationship Id="rId31" Type="http://schemas.openxmlformats.org/officeDocument/2006/relationships/hyperlink" Target="http://pbs.twimg.com/profile_images/845012622357528577/7RvLXmuP_normal.jpg" TargetMode="External" /><Relationship Id="rId32" Type="http://schemas.openxmlformats.org/officeDocument/2006/relationships/hyperlink" Target="http://pbs.twimg.com/profile_images/917274193129033728/lt0Sknk5_normal.jpg" TargetMode="External" /><Relationship Id="rId33" Type="http://schemas.openxmlformats.org/officeDocument/2006/relationships/hyperlink" Target="http://pbs.twimg.com/profile_images/1015986451866161153/mRzQqxv7_normal.jpg" TargetMode="External" /><Relationship Id="rId34" Type="http://schemas.openxmlformats.org/officeDocument/2006/relationships/hyperlink" Target="https://pbs.twimg.com/amplify_video_thumb/1062163295929417728/img/mGz30PvnzVf3SeEd.jpg" TargetMode="External" /><Relationship Id="rId35" Type="http://schemas.openxmlformats.org/officeDocument/2006/relationships/hyperlink" Target="http://abs.twimg.com/sticky/default_profile_images/default_profile_normal.png" TargetMode="External" /><Relationship Id="rId36" Type="http://schemas.openxmlformats.org/officeDocument/2006/relationships/hyperlink" Target="https://pbs.twimg.com/media/Dte8WkXUcAE5bq6.jpg" TargetMode="External" /><Relationship Id="rId37" Type="http://schemas.openxmlformats.org/officeDocument/2006/relationships/hyperlink" Target="http://abs.twimg.com/sticky/default_profile_images/default_profile_normal.png" TargetMode="External" /><Relationship Id="rId38" Type="http://schemas.openxmlformats.org/officeDocument/2006/relationships/hyperlink" Target="http://pbs.twimg.com/profile_images/776417983644053504/Xg6rh33l_normal.jpg" TargetMode="External" /><Relationship Id="rId39" Type="http://schemas.openxmlformats.org/officeDocument/2006/relationships/hyperlink" Target="http://pbs.twimg.com/profile_images/776417983644053504/Xg6rh33l_normal.jpg" TargetMode="External" /><Relationship Id="rId40" Type="http://schemas.openxmlformats.org/officeDocument/2006/relationships/hyperlink" Target="http://pbs.twimg.com/profile_images/776417983644053504/Xg6rh33l_normal.jpg" TargetMode="External" /><Relationship Id="rId41" Type="http://schemas.openxmlformats.org/officeDocument/2006/relationships/hyperlink" Target="https://pbs.twimg.com/media/DtYUECrU4Ac0QWT.jpg" TargetMode="External" /><Relationship Id="rId42" Type="http://schemas.openxmlformats.org/officeDocument/2006/relationships/hyperlink" Target="http://pbs.twimg.com/profile_images/776417983644053504/Xg6rh33l_normal.jpg" TargetMode="External" /><Relationship Id="rId43" Type="http://schemas.openxmlformats.org/officeDocument/2006/relationships/hyperlink" Target="http://pbs.twimg.com/profile_images/776417983644053504/Xg6rh33l_normal.jpg" TargetMode="External" /><Relationship Id="rId44" Type="http://schemas.openxmlformats.org/officeDocument/2006/relationships/hyperlink" Target="http://pbs.twimg.com/profile_images/776417983644053504/Xg6rh33l_normal.jpg" TargetMode="External" /><Relationship Id="rId45" Type="http://schemas.openxmlformats.org/officeDocument/2006/relationships/hyperlink" Target="http://pbs.twimg.com/profile_images/776417983644053504/Xg6rh33l_normal.jpg" TargetMode="External" /><Relationship Id="rId46" Type="http://schemas.openxmlformats.org/officeDocument/2006/relationships/hyperlink" Target="http://pbs.twimg.com/profile_images/776417983644053504/Xg6rh33l_normal.jpg" TargetMode="External" /><Relationship Id="rId47" Type="http://schemas.openxmlformats.org/officeDocument/2006/relationships/hyperlink" Target="http://pbs.twimg.com/profile_images/776417983644053504/Xg6rh33l_normal.jpg" TargetMode="External" /><Relationship Id="rId48" Type="http://schemas.openxmlformats.org/officeDocument/2006/relationships/hyperlink" Target="http://pbs.twimg.com/profile_images/776417983644053504/Xg6rh33l_normal.jpg" TargetMode="External" /><Relationship Id="rId49" Type="http://schemas.openxmlformats.org/officeDocument/2006/relationships/hyperlink" Target="http://pbs.twimg.com/profile_images/776417983644053504/Xg6rh33l_normal.jpg" TargetMode="External" /><Relationship Id="rId50" Type="http://schemas.openxmlformats.org/officeDocument/2006/relationships/hyperlink" Target="http://pbs.twimg.com/profile_images/776417983644053504/Xg6rh33l_normal.jpg" TargetMode="External" /><Relationship Id="rId51" Type="http://schemas.openxmlformats.org/officeDocument/2006/relationships/hyperlink" Target="http://pbs.twimg.com/profile_images/776417983644053504/Xg6rh33l_normal.jpg" TargetMode="External" /><Relationship Id="rId52" Type="http://schemas.openxmlformats.org/officeDocument/2006/relationships/hyperlink" Target="http://abs.twimg.com/sticky/default_profile_images/default_profile_normal.png" TargetMode="External" /><Relationship Id="rId53" Type="http://schemas.openxmlformats.org/officeDocument/2006/relationships/hyperlink" Target="http://abs.twimg.com/sticky/default_profile_images/default_profile_normal.png" TargetMode="External" /><Relationship Id="rId54" Type="http://schemas.openxmlformats.org/officeDocument/2006/relationships/hyperlink" Target="http://abs.twimg.com/sticky/default_profile_images/default_profile_normal.png" TargetMode="External" /><Relationship Id="rId55" Type="http://schemas.openxmlformats.org/officeDocument/2006/relationships/hyperlink" Target="http://abs.twimg.com/sticky/default_profile_images/default_profile_normal.png" TargetMode="External" /><Relationship Id="rId56" Type="http://schemas.openxmlformats.org/officeDocument/2006/relationships/hyperlink" Target="http://abs.twimg.com/sticky/default_profile_images/default_profile_normal.png" TargetMode="External" /><Relationship Id="rId57" Type="http://schemas.openxmlformats.org/officeDocument/2006/relationships/hyperlink" Target="http://abs.twimg.com/sticky/default_profile_images/default_profile_normal.png" TargetMode="External" /><Relationship Id="rId58" Type="http://schemas.openxmlformats.org/officeDocument/2006/relationships/hyperlink" Target="http://abs.twimg.com/sticky/default_profile_images/default_profile_normal.png" TargetMode="External" /><Relationship Id="rId59" Type="http://schemas.openxmlformats.org/officeDocument/2006/relationships/hyperlink" Target="http://abs.twimg.com/sticky/default_profile_images/default_profile_normal.png" TargetMode="External" /><Relationship Id="rId60" Type="http://schemas.openxmlformats.org/officeDocument/2006/relationships/hyperlink" Target="http://abs.twimg.com/sticky/default_profile_images/default_profile_normal.png" TargetMode="External" /><Relationship Id="rId61" Type="http://schemas.openxmlformats.org/officeDocument/2006/relationships/hyperlink" Target="http://abs.twimg.com/sticky/default_profile_images/default_profile_normal.png" TargetMode="External" /><Relationship Id="rId62" Type="http://schemas.openxmlformats.org/officeDocument/2006/relationships/hyperlink" Target="http://abs.twimg.com/sticky/default_profile_images/default_profile_normal.png" TargetMode="External" /><Relationship Id="rId63" Type="http://schemas.openxmlformats.org/officeDocument/2006/relationships/hyperlink" Target="http://abs.twimg.com/sticky/default_profile_images/default_profile_normal.png" TargetMode="External" /><Relationship Id="rId64" Type="http://schemas.openxmlformats.org/officeDocument/2006/relationships/hyperlink" Target="http://abs.twimg.com/sticky/default_profile_images/default_profile_normal.png" TargetMode="External" /><Relationship Id="rId65" Type="http://schemas.openxmlformats.org/officeDocument/2006/relationships/hyperlink" Target="http://abs.twimg.com/sticky/default_profile_images/default_profile_normal.png" TargetMode="External" /><Relationship Id="rId66" Type="http://schemas.openxmlformats.org/officeDocument/2006/relationships/hyperlink" Target="http://abs.twimg.com/sticky/default_profile_images/default_profile_normal.png" TargetMode="External" /><Relationship Id="rId67" Type="http://schemas.openxmlformats.org/officeDocument/2006/relationships/hyperlink" Target="http://abs.twimg.com/sticky/default_profile_images/default_profile_normal.png" TargetMode="External" /><Relationship Id="rId68" Type="http://schemas.openxmlformats.org/officeDocument/2006/relationships/hyperlink" Target="http://pbs.twimg.com/profile_images/959324024760295424/dXhhOoqH_normal.jpg" TargetMode="External" /><Relationship Id="rId69" Type="http://schemas.openxmlformats.org/officeDocument/2006/relationships/hyperlink" Target="http://pbs.twimg.com/profile_images/959324024760295424/dXhhOoqH_normal.jpg" TargetMode="External" /><Relationship Id="rId70" Type="http://schemas.openxmlformats.org/officeDocument/2006/relationships/hyperlink" Target="http://pbs.twimg.com/profile_images/959324024760295424/dXhhOoqH_normal.jpg" TargetMode="External" /><Relationship Id="rId71" Type="http://schemas.openxmlformats.org/officeDocument/2006/relationships/hyperlink" Target="http://pbs.twimg.com/profile_images/425746299573395456/Pgmz7-9W_normal.jpeg" TargetMode="External" /><Relationship Id="rId72" Type="http://schemas.openxmlformats.org/officeDocument/2006/relationships/hyperlink" Target="http://pbs.twimg.com/profile_images/378800000600245264/666624ab49bd9a333bfd31c92786e23e_normal.jpeg" TargetMode="External" /><Relationship Id="rId73" Type="http://schemas.openxmlformats.org/officeDocument/2006/relationships/hyperlink" Target="http://pbs.twimg.com/profile_images/3120524182/d112c9da03715e4f3c7695d63bb9aa25_normal.jpeg" TargetMode="External" /><Relationship Id="rId74" Type="http://schemas.openxmlformats.org/officeDocument/2006/relationships/hyperlink" Target="http://pbs.twimg.com/profile_images/3120524182/d112c9da03715e4f3c7695d63bb9aa25_normal.jpeg" TargetMode="External" /><Relationship Id="rId75" Type="http://schemas.openxmlformats.org/officeDocument/2006/relationships/hyperlink" Target="https://twitter.com/#!/a_charalambides/status/1059511882770452487" TargetMode="External" /><Relationship Id="rId76" Type="http://schemas.openxmlformats.org/officeDocument/2006/relationships/hyperlink" Target="https://twitter.com/#!/stavridess/status/1059616538670510080" TargetMode="External" /><Relationship Id="rId77" Type="http://schemas.openxmlformats.org/officeDocument/2006/relationships/hyperlink" Target="https://twitter.com/#!/ahhullinsurance/status/1059756645734146048" TargetMode="External" /><Relationship Id="rId78" Type="http://schemas.openxmlformats.org/officeDocument/2006/relationships/hyperlink" Target="https://twitter.com/#!/natasapilidou/status/1059757712001638400" TargetMode="External" /><Relationship Id="rId79" Type="http://schemas.openxmlformats.org/officeDocument/2006/relationships/hyperlink" Target="https://twitter.com/#!/sim010101/status/1059823933510348806" TargetMode="External" /><Relationship Id="rId80" Type="http://schemas.openxmlformats.org/officeDocument/2006/relationships/hyperlink" Target="https://twitter.com/#!/franceslanitou/status/1059868190812131328" TargetMode="External" /><Relationship Id="rId81" Type="http://schemas.openxmlformats.org/officeDocument/2006/relationships/hyperlink" Target="https://twitter.com/#!/natasapilidou/status/1059507019672117249" TargetMode="External" /><Relationship Id="rId82" Type="http://schemas.openxmlformats.org/officeDocument/2006/relationships/hyperlink" Target="https://twitter.com/#!/stalodemo/status/1060522801549975562" TargetMode="External" /><Relationship Id="rId83" Type="http://schemas.openxmlformats.org/officeDocument/2006/relationships/hyperlink" Target="https://twitter.com/#!/j0rgepou/status/1064950043487203333" TargetMode="External" /><Relationship Id="rId84" Type="http://schemas.openxmlformats.org/officeDocument/2006/relationships/hyperlink" Target="https://twitter.com/#!/j0rgepou/status/1064950043487203333" TargetMode="External" /><Relationship Id="rId85" Type="http://schemas.openxmlformats.org/officeDocument/2006/relationships/hyperlink" Target="https://twitter.com/#!/iamryanduke/status/1072901410285481985" TargetMode="External" /><Relationship Id="rId86" Type="http://schemas.openxmlformats.org/officeDocument/2006/relationships/hyperlink" Target="https://twitter.com/#!/freestuff_land/status/1079358630061920256" TargetMode="External" /><Relationship Id="rId87" Type="http://schemas.openxmlformats.org/officeDocument/2006/relationships/hyperlink" Target="https://twitter.com/#!/lakhoi_san/status/1080463097440157697" TargetMode="External" /><Relationship Id="rId88" Type="http://schemas.openxmlformats.org/officeDocument/2006/relationships/hyperlink" Target="https://twitter.com/#!/lowsulfurbunker/status/1085843778949341184" TargetMode="External" /><Relationship Id="rId89" Type="http://schemas.openxmlformats.org/officeDocument/2006/relationships/hyperlink" Target="https://twitter.com/#!/bang_dream_gbp/status/1069119196250939392" TargetMode="External" /><Relationship Id="rId90" Type="http://schemas.openxmlformats.org/officeDocument/2006/relationships/hyperlink" Target="https://twitter.com/#!/flowwater_58/status/1069221966991642625" TargetMode="External" /><Relationship Id="rId91" Type="http://schemas.openxmlformats.org/officeDocument/2006/relationships/hyperlink" Target="https://twitter.com/#!/bang_dream_info/status/1069530648812040193" TargetMode="External" /><Relationship Id="rId92" Type="http://schemas.openxmlformats.org/officeDocument/2006/relationships/hyperlink" Target="https://twitter.com/#!/flowwater_58/status/1069593181702909952" TargetMode="External" /><Relationship Id="rId93" Type="http://schemas.openxmlformats.org/officeDocument/2006/relationships/hyperlink" Target="https://twitter.com/#!/bang_dream_gbp/status/1068701219483316227" TargetMode="External" /><Relationship Id="rId94" Type="http://schemas.openxmlformats.org/officeDocument/2006/relationships/hyperlink" Target="https://twitter.com/#!/bang_dream_gbp/status/1068882412317270016" TargetMode="External" /><Relationship Id="rId95" Type="http://schemas.openxmlformats.org/officeDocument/2006/relationships/hyperlink" Target="https://twitter.com/#!/bang_dream_gbp/status/1069244800329646081" TargetMode="External" /><Relationship Id="rId96" Type="http://schemas.openxmlformats.org/officeDocument/2006/relationships/hyperlink" Target="https://twitter.com/#!/bang_dream_gbp/status/1069064069460545536" TargetMode="External" /><Relationship Id="rId97" Type="http://schemas.openxmlformats.org/officeDocument/2006/relationships/hyperlink" Target="https://twitter.com/#!/bang_dream_gbp/status/1069607189327753216" TargetMode="External" /><Relationship Id="rId98" Type="http://schemas.openxmlformats.org/officeDocument/2006/relationships/hyperlink" Target="https://twitter.com/#!/bang_dream_gbp/status/1070331966548045825" TargetMode="External" /><Relationship Id="rId99" Type="http://schemas.openxmlformats.org/officeDocument/2006/relationships/hyperlink" Target="https://twitter.com/#!/bang_dream_gbp/status/1071056744825139201" TargetMode="External" /><Relationship Id="rId100" Type="http://schemas.openxmlformats.org/officeDocument/2006/relationships/hyperlink" Target="https://twitter.com/#!/bang_dream_gbp/status/1071781514382319616" TargetMode="External" /><Relationship Id="rId101" Type="http://schemas.openxmlformats.org/officeDocument/2006/relationships/hyperlink" Target="https://twitter.com/#!/bang_dream_gbp/status/1073231067279167489" TargetMode="External" /><Relationship Id="rId102" Type="http://schemas.openxmlformats.org/officeDocument/2006/relationships/hyperlink" Target="https://twitter.com/#!/bang_dream_gbp/status/1073593456763768832" TargetMode="External" /><Relationship Id="rId103" Type="http://schemas.openxmlformats.org/officeDocument/2006/relationships/hyperlink" Target="https://twitter.com/#!/bang_dream_gbp/status/1073955842221895680" TargetMode="External" /><Relationship Id="rId104" Type="http://schemas.openxmlformats.org/officeDocument/2006/relationships/hyperlink" Target="https://twitter.com/#!/bang_dream_gbp/status/1074318230104231937" TargetMode="External" /><Relationship Id="rId105" Type="http://schemas.openxmlformats.org/officeDocument/2006/relationships/hyperlink" Target="https://twitter.com/#!/bang_dream_gbp/status/1075043005986267136" TargetMode="External" /><Relationship Id="rId106" Type="http://schemas.openxmlformats.org/officeDocument/2006/relationships/hyperlink" Target="https://twitter.com/#!/bang_dream_gbp/status/1076130170438848512" TargetMode="External" /><Relationship Id="rId107" Type="http://schemas.openxmlformats.org/officeDocument/2006/relationships/hyperlink" Target="https://twitter.com/#!/flowwater_58/status/1068902207414657026" TargetMode="External" /><Relationship Id="rId108" Type="http://schemas.openxmlformats.org/officeDocument/2006/relationships/hyperlink" Target="https://twitter.com/#!/flowwater_58/status/1068902480933601281" TargetMode="External" /><Relationship Id="rId109" Type="http://schemas.openxmlformats.org/officeDocument/2006/relationships/hyperlink" Target="https://twitter.com/#!/flowwater_58/status/1069221966991642625" TargetMode="External" /><Relationship Id="rId110" Type="http://schemas.openxmlformats.org/officeDocument/2006/relationships/hyperlink" Target="https://twitter.com/#!/flowwater_58/status/1069593107056910337" TargetMode="External" /><Relationship Id="rId111" Type="http://schemas.openxmlformats.org/officeDocument/2006/relationships/hyperlink" Target="https://twitter.com/#!/flowwater_58/status/1069593316864356354" TargetMode="External" /><Relationship Id="rId112" Type="http://schemas.openxmlformats.org/officeDocument/2006/relationships/hyperlink" Target="https://twitter.com/#!/flowwater_58/status/1069948506486394880" TargetMode="External" /><Relationship Id="rId113" Type="http://schemas.openxmlformats.org/officeDocument/2006/relationships/hyperlink" Target="https://twitter.com/#!/flowwater_58/status/1070682422792974341" TargetMode="External" /><Relationship Id="rId114" Type="http://schemas.openxmlformats.org/officeDocument/2006/relationships/hyperlink" Target="https://twitter.com/#!/flowwater_58/status/1071233045246599168" TargetMode="External" /><Relationship Id="rId115" Type="http://schemas.openxmlformats.org/officeDocument/2006/relationships/hyperlink" Target="https://twitter.com/#!/flowwater_58/status/1072138044298342400" TargetMode="External" /><Relationship Id="rId116" Type="http://schemas.openxmlformats.org/officeDocument/2006/relationships/hyperlink" Target="https://twitter.com/#!/flowwater_58/status/1073593719683657730" TargetMode="External" /><Relationship Id="rId117" Type="http://schemas.openxmlformats.org/officeDocument/2006/relationships/hyperlink" Target="https://twitter.com/#!/flowwater_58/status/1073593750767788032" TargetMode="External" /><Relationship Id="rId118" Type="http://schemas.openxmlformats.org/officeDocument/2006/relationships/hyperlink" Target="https://twitter.com/#!/flowwater_58/status/1074100820046565377" TargetMode="External" /><Relationship Id="rId119" Type="http://schemas.openxmlformats.org/officeDocument/2006/relationships/hyperlink" Target="https://twitter.com/#!/flowwater_58/status/1074327823353929728" TargetMode="External" /><Relationship Id="rId120" Type="http://schemas.openxmlformats.org/officeDocument/2006/relationships/hyperlink" Target="https://twitter.com/#!/flowwater_58/status/1075063048191172608" TargetMode="External" /><Relationship Id="rId121" Type="http://schemas.openxmlformats.org/officeDocument/2006/relationships/hyperlink" Target="https://twitter.com/#!/flowwater_58/status/1076136431091736577" TargetMode="External" /><Relationship Id="rId122" Type="http://schemas.openxmlformats.org/officeDocument/2006/relationships/hyperlink" Target="https://twitter.com/#!/flowwater_58/status/1085931475487285248" TargetMode="External" /><Relationship Id="rId123" Type="http://schemas.openxmlformats.org/officeDocument/2006/relationships/hyperlink" Target="https://twitter.com/#!/splash_247/status/1086011228562964480" TargetMode="External" /><Relationship Id="rId124" Type="http://schemas.openxmlformats.org/officeDocument/2006/relationships/hyperlink" Target="https://twitter.com/#!/splash_247/status/1086011228562964480" TargetMode="External" /><Relationship Id="rId125" Type="http://schemas.openxmlformats.org/officeDocument/2006/relationships/hyperlink" Target="https://twitter.com/#!/splash_247/status/1086011393856352256" TargetMode="External" /><Relationship Id="rId126" Type="http://schemas.openxmlformats.org/officeDocument/2006/relationships/hyperlink" Target="https://twitter.com/#!/office_gmn/status/1085842238427426816" TargetMode="External" /><Relationship Id="rId127" Type="http://schemas.openxmlformats.org/officeDocument/2006/relationships/hyperlink" Target="https://twitter.com/#!/ukrphysics/status/1085867189943455744" TargetMode="External" /><Relationship Id="rId128" Type="http://schemas.openxmlformats.org/officeDocument/2006/relationships/hyperlink" Target="https://twitter.com/#!/samchambers/status/1086310062631600129" TargetMode="External" /><Relationship Id="rId129" Type="http://schemas.openxmlformats.org/officeDocument/2006/relationships/hyperlink" Target="https://twitter.com/#!/samchambers/status/1086310062631600129" TargetMode="External" /><Relationship Id="rId130" Type="http://schemas.openxmlformats.org/officeDocument/2006/relationships/hyperlink" Target="https://api.twitter.com/1.1/geo/id/011add077f4d2da3.json" TargetMode="External" /><Relationship Id="rId131" Type="http://schemas.openxmlformats.org/officeDocument/2006/relationships/comments" Target="../comments1.xml" /><Relationship Id="rId132" Type="http://schemas.openxmlformats.org/officeDocument/2006/relationships/vmlDrawing" Target="../drawings/vmlDrawing1.vml" /><Relationship Id="rId133" Type="http://schemas.openxmlformats.org/officeDocument/2006/relationships/table" Target="../tables/table1.xml" /><Relationship Id="rId13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NatasaPilidou/status/1059507019672117249" TargetMode="External" /><Relationship Id="rId2" Type="http://schemas.openxmlformats.org/officeDocument/2006/relationships/hyperlink" Target="https://www.instagram.com/p/BrS41fZhn6U/?utm_source=ig_twitter_share&amp;igshid=b2e168sa2wa5" TargetMode="External" /><Relationship Id="rId3" Type="http://schemas.openxmlformats.org/officeDocument/2006/relationships/hyperlink" Target="https://freestuff.land/2018/12/29/free-16-9-oz-flow-water-at-shaws-star-markets/" TargetMode="External" /><Relationship Id="rId4" Type="http://schemas.openxmlformats.org/officeDocument/2006/relationships/hyperlink" Target="https://soundcloud.com/user-714052154/lakhoi-immaculation-freestyle" TargetMode="External" /><Relationship Id="rId5" Type="http://schemas.openxmlformats.org/officeDocument/2006/relationships/hyperlink" Target="https://splash247.com/flow-water-technologies-new-bwts-with-fuel-saving-bonus/" TargetMode="External" /><Relationship Id="rId6" Type="http://schemas.openxmlformats.org/officeDocument/2006/relationships/hyperlink" Target="https://bushiroad.com/ck95_goods" TargetMode="External" /><Relationship Id="rId7" Type="http://schemas.openxmlformats.org/officeDocument/2006/relationships/hyperlink" Target="http://gbp.eng.mg/5a7f5" TargetMode="External" /><Relationship Id="rId8" Type="http://schemas.openxmlformats.org/officeDocument/2006/relationships/hyperlink" Target="https://www.monster-strike.com/promotion/cityhunter/?utm_campaign=cityhunter&amp;utm_source=twitteroa" TargetMode="External" /><Relationship Id="rId9" Type="http://schemas.openxmlformats.org/officeDocument/2006/relationships/hyperlink" Target="https://splash247.com/flow-water-technologies-new-bwts-with-fuel-saving-bonus/" TargetMode="External" /><Relationship Id="rId10" Type="http://schemas.openxmlformats.org/officeDocument/2006/relationships/hyperlink" Target="https://splash247.com/flow-water-technologies-new-bwts-with-fuel-saving-bonus/" TargetMode="External" /><Relationship Id="rId11" Type="http://schemas.openxmlformats.org/officeDocument/2006/relationships/hyperlink" Target="https://splash247.com/flow-water-technologies-new-bwts-with-fuel-saving-bonus/" TargetMode="External" /><Relationship Id="rId12" Type="http://schemas.openxmlformats.org/officeDocument/2006/relationships/hyperlink" Target="https://splash247.com/flow-water-technologies-new-bwts-with-fuel-saving-bonus/" TargetMode="External" /><Relationship Id="rId13" Type="http://schemas.openxmlformats.org/officeDocument/2006/relationships/hyperlink" Target="https://splash247.com/flow-water-technologies-new-bwts-with-fuel-saving-bonus/" TargetMode="External" /><Relationship Id="rId14" Type="http://schemas.openxmlformats.org/officeDocument/2006/relationships/hyperlink" Target="https://pbs.twimg.com/media/DrQgArLW4AEj8Sf.jpg" TargetMode="External" /><Relationship Id="rId15" Type="http://schemas.openxmlformats.org/officeDocument/2006/relationships/hyperlink" Target="https://pbs.twimg.com/amplify_video_thumb/1062163295929417728/img/mGz30PvnzVf3SeEd.jpg" TargetMode="External" /><Relationship Id="rId16" Type="http://schemas.openxmlformats.org/officeDocument/2006/relationships/hyperlink" Target="https://pbs.twimg.com/media/Dte8WkXUcAE5bq6.jpg" TargetMode="External" /><Relationship Id="rId17" Type="http://schemas.openxmlformats.org/officeDocument/2006/relationships/hyperlink" Target="https://pbs.twimg.com/media/DtYUECrU4Ac0QWT.jpg" TargetMode="External" /><Relationship Id="rId18" Type="http://schemas.openxmlformats.org/officeDocument/2006/relationships/hyperlink" Target="http://pbs.twimg.com/profile_images/683702074387791872/EAGvrYSV_normal.jpg" TargetMode="External" /><Relationship Id="rId19" Type="http://schemas.openxmlformats.org/officeDocument/2006/relationships/hyperlink" Target="http://pbs.twimg.com/profile_images/990234267912323074/_zwoC1s-_normal.jpg" TargetMode="External" /><Relationship Id="rId20" Type="http://schemas.openxmlformats.org/officeDocument/2006/relationships/hyperlink" Target="http://pbs.twimg.com/profile_images/753244071548846080/GdmDHKi7_normal.jpg" TargetMode="External" /><Relationship Id="rId21" Type="http://schemas.openxmlformats.org/officeDocument/2006/relationships/hyperlink" Target="http://pbs.twimg.com/profile_images/882237930059771905/CxEWwBz0_normal.jpg" TargetMode="External" /><Relationship Id="rId22" Type="http://schemas.openxmlformats.org/officeDocument/2006/relationships/hyperlink" Target="http://pbs.twimg.com/profile_images/1068685976065712129/5EcYfMyB_normal.jpg" TargetMode="External" /><Relationship Id="rId23" Type="http://schemas.openxmlformats.org/officeDocument/2006/relationships/hyperlink" Target="http://pbs.twimg.com/profile_images/947933632471105541/fk3WnjjS_normal.jpg" TargetMode="External" /><Relationship Id="rId24" Type="http://schemas.openxmlformats.org/officeDocument/2006/relationships/hyperlink" Target="https://pbs.twimg.com/media/DrQgArLW4AEj8Sf.jpg" TargetMode="External" /><Relationship Id="rId25" Type="http://schemas.openxmlformats.org/officeDocument/2006/relationships/hyperlink" Target="http://pbs.twimg.com/profile_images/970944907308425216/rr-URaSj_normal.jpg" TargetMode="External" /><Relationship Id="rId26" Type="http://schemas.openxmlformats.org/officeDocument/2006/relationships/hyperlink" Target="http://pbs.twimg.com/profile_images/1061387216855928834/UdqtAMlM_normal.jpg" TargetMode="External" /><Relationship Id="rId27" Type="http://schemas.openxmlformats.org/officeDocument/2006/relationships/hyperlink" Target="http://pbs.twimg.com/profile_images/932397402887196672/BtHHGGbq_normal.jpg" TargetMode="External" /><Relationship Id="rId28" Type="http://schemas.openxmlformats.org/officeDocument/2006/relationships/hyperlink" Target="http://pbs.twimg.com/profile_images/845012622357528577/7RvLXmuP_normal.jpg" TargetMode="External" /><Relationship Id="rId29" Type="http://schemas.openxmlformats.org/officeDocument/2006/relationships/hyperlink" Target="http://pbs.twimg.com/profile_images/917274193129033728/lt0Sknk5_normal.jpg" TargetMode="External" /><Relationship Id="rId30" Type="http://schemas.openxmlformats.org/officeDocument/2006/relationships/hyperlink" Target="http://pbs.twimg.com/profile_images/1015986451866161153/mRzQqxv7_normal.jpg" TargetMode="External" /><Relationship Id="rId31" Type="http://schemas.openxmlformats.org/officeDocument/2006/relationships/hyperlink" Target="https://pbs.twimg.com/amplify_video_thumb/1062163295929417728/img/mGz30PvnzVf3SeEd.jpg" TargetMode="External" /><Relationship Id="rId32" Type="http://schemas.openxmlformats.org/officeDocument/2006/relationships/hyperlink" Target="http://abs.twimg.com/sticky/default_profile_images/default_profile_normal.png" TargetMode="External" /><Relationship Id="rId33" Type="http://schemas.openxmlformats.org/officeDocument/2006/relationships/hyperlink" Target="https://pbs.twimg.com/media/Dte8WkXUcAE5bq6.jpg" TargetMode="External" /><Relationship Id="rId34" Type="http://schemas.openxmlformats.org/officeDocument/2006/relationships/hyperlink" Target="http://abs.twimg.com/sticky/default_profile_images/default_profile_normal.png" TargetMode="External" /><Relationship Id="rId35" Type="http://schemas.openxmlformats.org/officeDocument/2006/relationships/hyperlink" Target="http://pbs.twimg.com/profile_images/776417983644053504/Xg6rh33l_normal.jpg" TargetMode="External" /><Relationship Id="rId36" Type="http://schemas.openxmlformats.org/officeDocument/2006/relationships/hyperlink" Target="http://pbs.twimg.com/profile_images/776417983644053504/Xg6rh33l_normal.jpg" TargetMode="External" /><Relationship Id="rId37" Type="http://schemas.openxmlformats.org/officeDocument/2006/relationships/hyperlink" Target="http://pbs.twimg.com/profile_images/776417983644053504/Xg6rh33l_normal.jpg" TargetMode="External" /><Relationship Id="rId38" Type="http://schemas.openxmlformats.org/officeDocument/2006/relationships/hyperlink" Target="https://pbs.twimg.com/media/DtYUECrU4Ac0QWT.jpg" TargetMode="External" /><Relationship Id="rId39" Type="http://schemas.openxmlformats.org/officeDocument/2006/relationships/hyperlink" Target="http://pbs.twimg.com/profile_images/776417983644053504/Xg6rh33l_normal.jpg" TargetMode="External" /><Relationship Id="rId40" Type="http://schemas.openxmlformats.org/officeDocument/2006/relationships/hyperlink" Target="http://pbs.twimg.com/profile_images/776417983644053504/Xg6rh33l_normal.jpg" TargetMode="External" /><Relationship Id="rId41" Type="http://schemas.openxmlformats.org/officeDocument/2006/relationships/hyperlink" Target="http://pbs.twimg.com/profile_images/776417983644053504/Xg6rh33l_normal.jpg" TargetMode="External" /><Relationship Id="rId42" Type="http://schemas.openxmlformats.org/officeDocument/2006/relationships/hyperlink" Target="http://pbs.twimg.com/profile_images/776417983644053504/Xg6rh33l_normal.jpg" TargetMode="External" /><Relationship Id="rId43" Type="http://schemas.openxmlformats.org/officeDocument/2006/relationships/hyperlink" Target="http://pbs.twimg.com/profile_images/776417983644053504/Xg6rh33l_normal.jpg" TargetMode="External" /><Relationship Id="rId44" Type="http://schemas.openxmlformats.org/officeDocument/2006/relationships/hyperlink" Target="http://pbs.twimg.com/profile_images/776417983644053504/Xg6rh33l_normal.jpg" TargetMode="External" /><Relationship Id="rId45" Type="http://schemas.openxmlformats.org/officeDocument/2006/relationships/hyperlink" Target="http://pbs.twimg.com/profile_images/776417983644053504/Xg6rh33l_normal.jpg" TargetMode="External" /><Relationship Id="rId46" Type="http://schemas.openxmlformats.org/officeDocument/2006/relationships/hyperlink" Target="http://pbs.twimg.com/profile_images/776417983644053504/Xg6rh33l_normal.jpg" TargetMode="External" /><Relationship Id="rId47" Type="http://schemas.openxmlformats.org/officeDocument/2006/relationships/hyperlink" Target="http://pbs.twimg.com/profile_images/776417983644053504/Xg6rh33l_normal.jpg" TargetMode="External" /><Relationship Id="rId48" Type="http://schemas.openxmlformats.org/officeDocument/2006/relationships/hyperlink" Target="http://pbs.twimg.com/profile_images/776417983644053504/Xg6rh33l_normal.jpg" TargetMode="External" /><Relationship Id="rId49" Type="http://schemas.openxmlformats.org/officeDocument/2006/relationships/hyperlink" Target="http://abs.twimg.com/sticky/default_profile_images/default_profile_normal.png" TargetMode="External" /><Relationship Id="rId50" Type="http://schemas.openxmlformats.org/officeDocument/2006/relationships/hyperlink" Target="http://abs.twimg.com/sticky/default_profile_images/default_profile_normal.png" TargetMode="External" /><Relationship Id="rId51" Type="http://schemas.openxmlformats.org/officeDocument/2006/relationships/hyperlink" Target="http://abs.twimg.com/sticky/default_profile_images/default_profile_normal.png" TargetMode="External" /><Relationship Id="rId52" Type="http://schemas.openxmlformats.org/officeDocument/2006/relationships/hyperlink" Target="http://abs.twimg.com/sticky/default_profile_images/default_profile_normal.png" TargetMode="External" /><Relationship Id="rId53" Type="http://schemas.openxmlformats.org/officeDocument/2006/relationships/hyperlink" Target="http://abs.twimg.com/sticky/default_profile_images/default_profile_normal.png" TargetMode="External" /><Relationship Id="rId54" Type="http://schemas.openxmlformats.org/officeDocument/2006/relationships/hyperlink" Target="http://abs.twimg.com/sticky/default_profile_images/default_profile_normal.png" TargetMode="External" /><Relationship Id="rId55" Type="http://schemas.openxmlformats.org/officeDocument/2006/relationships/hyperlink" Target="http://abs.twimg.com/sticky/default_profile_images/default_profile_normal.png" TargetMode="External" /><Relationship Id="rId56" Type="http://schemas.openxmlformats.org/officeDocument/2006/relationships/hyperlink" Target="http://abs.twimg.com/sticky/default_profile_images/default_profile_normal.png" TargetMode="External" /><Relationship Id="rId57" Type="http://schemas.openxmlformats.org/officeDocument/2006/relationships/hyperlink" Target="http://abs.twimg.com/sticky/default_profile_images/default_profile_normal.png" TargetMode="External" /><Relationship Id="rId58" Type="http://schemas.openxmlformats.org/officeDocument/2006/relationships/hyperlink" Target="http://abs.twimg.com/sticky/default_profile_images/default_profile_normal.png" TargetMode="External" /><Relationship Id="rId59" Type="http://schemas.openxmlformats.org/officeDocument/2006/relationships/hyperlink" Target="http://abs.twimg.com/sticky/default_profile_images/default_profile_normal.png" TargetMode="External" /><Relationship Id="rId60" Type="http://schemas.openxmlformats.org/officeDocument/2006/relationships/hyperlink" Target="http://abs.twimg.com/sticky/default_profile_images/default_profile_normal.png" TargetMode="External" /><Relationship Id="rId61" Type="http://schemas.openxmlformats.org/officeDocument/2006/relationships/hyperlink" Target="http://abs.twimg.com/sticky/default_profile_images/default_profile_normal.png" TargetMode="External" /><Relationship Id="rId62" Type="http://schemas.openxmlformats.org/officeDocument/2006/relationships/hyperlink" Target="http://abs.twimg.com/sticky/default_profile_images/default_profile_normal.png" TargetMode="External" /><Relationship Id="rId63" Type="http://schemas.openxmlformats.org/officeDocument/2006/relationships/hyperlink" Target="http://abs.twimg.com/sticky/default_profile_images/default_profile_normal.png" TargetMode="External" /><Relationship Id="rId64" Type="http://schemas.openxmlformats.org/officeDocument/2006/relationships/hyperlink" Target="http://pbs.twimg.com/profile_images/959324024760295424/dXhhOoqH_normal.jpg" TargetMode="External" /><Relationship Id="rId65" Type="http://schemas.openxmlformats.org/officeDocument/2006/relationships/hyperlink" Target="http://pbs.twimg.com/profile_images/959324024760295424/dXhhOoqH_normal.jpg" TargetMode="External" /><Relationship Id="rId66" Type="http://schemas.openxmlformats.org/officeDocument/2006/relationships/hyperlink" Target="http://pbs.twimg.com/profile_images/425746299573395456/Pgmz7-9W_normal.jpeg" TargetMode="External" /><Relationship Id="rId67" Type="http://schemas.openxmlformats.org/officeDocument/2006/relationships/hyperlink" Target="http://pbs.twimg.com/profile_images/378800000600245264/666624ab49bd9a333bfd31c92786e23e_normal.jpeg" TargetMode="External" /><Relationship Id="rId68" Type="http://schemas.openxmlformats.org/officeDocument/2006/relationships/hyperlink" Target="http://pbs.twimg.com/profile_images/3120524182/d112c9da03715e4f3c7695d63bb9aa25_normal.jpeg" TargetMode="External" /><Relationship Id="rId69" Type="http://schemas.openxmlformats.org/officeDocument/2006/relationships/hyperlink" Target="https://twitter.com/#!/a_charalambides/status/1059511882770452487" TargetMode="External" /><Relationship Id="rId70" Type="http://schemas.openxmlformats.org/officeDocument/2006/relationships/hyperlink" Target="https://twitter.com/#!/stavridess/status/1059616538670510080" TargetMode="External" /><Relationship Id="rId71" Type="http://schemas.openxmlformats.org/officeDocument/2006/relationships/hyperlink" Target="https://twitter.com/#!/ahhullinsurance/status/1059756645734146048" TargetMode="External" /><Relationship Id="rId72" Type="http://schemas.openxmlformats.org/officeDocument/2006/relationships/hyperlink" Target="https://twitter.com/#!/natasapilidou/status/1059757712001638400" TargetMode="External" /><Relationship Id="rId73" Type="http://schemas.openxmlformats.org/officeDocument/2006/relationships/hyperlink" Target="https://twitter.com/#!/sim010101/status/1059823933510348806" TargetMode="External" /><Relationship Id="rId74" Type="http://schemas.openxmlformats.org/officeDocument/2006/relationships/hyperlink" Target="https://twitter.com/#!/franceslanitou/status/1059868190812131328" TargetMode="External" /><Relationship Id="rId75" Type="http://schemas.openxmlformats.org/officeDocument/2006/relationships/hyperlink" Target="https://twitter.com/#!/natasapilidou/status/1059507019672117249" TargetMode="External" /><Relationship Id="rId76" Type="http://schemas.openxmlformats.org/officeDocument/2006/relationships/hyperlink" Target="https://twitter.com/#!/stalodemo/status/1060522801549975562" TargetMode="External" /><Relationship Id="rId77" Type="http://schemas.openxmlformats.org/officeDocument/2006/relationships/hyperlink" Target="https://twitter.com/#!/j0rgepou/status/1064950043487203333" TargetMode="External" /><Relationship Id="rId78" Type="http://schemas.openxmlformats.org/officeDocument/2006/relationships/hyperlink" Target="https://twitter.com/#!/iamryanduke/status/1072901410285481985" TargetMode="External" /><Relationship Id="rId79" Type="http://schemas.openxmlformats.org/officeDocument/2006/relationships/hyperlink" Target="https://twitter.com/#!/freestuff_land/status/1079358630061920256" TargetMode="External" /><Relationship Id="rId80" Type="http://schemas.openxmlformats.org/officeDocument/2006/relationships/hyperlink" Target="https://twitter.com/#!/lakhoi_san/status/1080463097440157697" TargetMode="External" /><Relationship Id="rId81" Type="http://schemas.openxmlformats.org/officeDocument/2006/relationships/hyperlink" Target="https://twitter.com/#!/lowsulfurbunker/status/1085843778949341184" TargetMode="External" /><Relationship Id="rId82" Type="http://schemas.openxmlformats.org/officeDocument/2006/relationships/hyperlink" Target="https://twitter.com/#!/bang_dream_gbp/status/1069119196250939392" TargetMode="External" /><Relationship Id="rId83" Type="http://schemas.openxmlformats.org/officeDocument/2006/relationships/hyperlink" Target="https://twitter.com/#!/flowwater_58/status/1069221966991642625" TargetMode="External" /><Relationship Id="rId84" Type="http://schemas.openxmlformats.org/officeDocument/2006/relationships/hyperlink" Target="https://twitter.com/#!/bang_dream_info/status/1069530648812040193" TargetMode="External" /><Relationship Id="rId85" Type="http://schemas.openxmlformats.org/officeDocument/2006/relationships/hyperlink" Target="https://twitter.com/#!/flowwater_58/status/1069593181702909952" TargetMode="External" /><Relationship Id="rId86" Type="http://schemas.openxmlformats.org/officeDocument/2006/relationships/hyperlink" Target="https://twitter.com/#!/bang_dream_gbp/status/1068701219483316227" TargetMode="External" /><Relationship Id="rId87" Type="http://schemas.openxmlformats.org/officeDocument/2006/relationships/hyperlink" Target="https://twitter.com/#!/bang_dream_gbp/status/1068882412317270016" TargetMode="External" /><Relationship Id="rId88" Type="http://schemas.openxmlformats.org/officeDocument/2006/relationships/hyperlink" Target="https://twitter.com/#!/bang_dream_gbp/status/1069244800329646081" TargetMode="External" /><Relationship Id="rId89" Type="http://schemas.openxmlformats.org/officeDocument/2006/relationships/hyperlink" Target="https://twitter.com/#!/bang_dream_gbp/status/1069064069460545536" TargetMode="External" /><Relationship Id="rId90" Type="http://schemas.openxmlformats.org/officeDocument/2006/relationships/hyperlink" Target="https://twitter.com/#!/bang_dream_gbp/status/1069607189327753216" TargetMode="External" /><Relationship Id="rId91" Type="http://schemas.openxmlformats.org/officeDocument/2006/relationships/hyperlink" Target="https://twitter.com/#!/bang_dream_gbp/status/1070331966548045825" TargetMode="External" /><Relationship Id="rId92" Type="http://schemas.openxmlformats.org/officeDocument/2006/relationships/hyperlink" Target="https://twitter.com/#!/bang_dream_gbp/status/1071056744825139201" TargetMode="External" /><Relationship Id="rId93" Type="http://schemas.openxmlformats.org/officeDocument/2006/relationships/hyperlink" Target="https://twitter.com/#!/bang_dream_gbp/status/1071781514382319616" TargetMode="External" /><Relationship Id="rId94" Type="http://schemas.openxmlformats.org/officeDocument/2006/relationships/hyperlink" Target="https://twitter.com/#!/bang_dream_gbp/status/1073231067279167489" TargetMode="External" /><Relationship Id="rId95" Type="http://schemas.openxmlformats.org/officeDocument/2006/relationships/hyperlink" Target="https://twitter.com/#!/bang_dream_gbp/status/1073593456763768832" TargetMode="External" /><Relationship Id="rId96" Type="http://schemas.openxmlformats.org/officeDocument/2006/relationships/hyperlink" Target="https://twitter.com/#!/bang_dream_gbp/status/1073955842221895680" TargetMode="External" /><Relationship Id="rId97" Type="http://schemas.openxmlformats.org/officeDocument/2006/relationships/hyperlink" Target="https://twitter.com/#!/bang_dream_gbp/status/1074318230104231937" TargetMode="External" /><Relationship Id="rId98" Type="http://schemas.openxmlformats.org/officeDocument/2006/relationships/hyperlink" Target="https://twitter.com/#!/bang_dream_gbp/status/1075043005986267136" TargetMode="External" /><Relationship Id="rId99" Type="http://schemas.openxmlformats.org/officeDocument/2006/relationships/hyperlink" Target="https://twitter.com/#!/bang_dream_gbp/status/1076130170438848512" TargetMode="External" /><Relationship Id="rId100" Type="http://schemas.openxmlformats.org/officeDocument/2006/relationships/hyperlink" Target="https://twitter.com/#!/flowwater_58/status/1068902207414657026" TargetMode="External" /><Relationship Id="rId101" Type="http://schemas.openxmlformats.org/officeDocument/2006/relationships/hyperlink" Target="https://twitter.com/#!/flowwater_58/status/1068902480933601281" TargetMode="External" /><Relationship Id="rId102" Type="http://schemas.openxmlformats.org/officeDocument/2006/relationships/hyperlink" Target="https://twitter.com/#!/flowwater_58/status/1069593107056910337" TargetMode="External" /><Relationship Id="rId103" Type="http://schemas.openxmlformats.org/officeDocument/2006/relationships/hyperlink" Target="https://twitter.com/#!/flowwater_58/status/1069593316864356354" TargetMode="External" /><Relationship Id="rId104" Type="http://schemas.openxmlformats.org/officeDocument/2006/relationships/hyperlink" Target="https://twitter.com/#!/flowwater_58/status/1069948506486394880" TargetMode="External" /><Relationship Id="rId105" Type="http://schemas.openxmlformats.org/officeDocument/2006/relationships/hyperlink" Target="https://twitter.com/#!/flowwater_58/status/1070682422792974341" TargetMode="External" /><Relationship Id="rId106" Type="http://schemas.openxmlformats.org/officeDocument/2006/relationships/hyperlink" Target="https://twitter.com/#!/flowwater_58/status/1071233045246599168" TargetMode="External" /><Relationship Id="rId107" Type="http://schemas.openxmlformats.org/officeDocument/2006/relationships/hyperlink" Target="https://twitter.com/#!/flowwater_58/status/1072138044298342400" TargetMode="External" /><Relationship Id="rId108" Type="http://schemas.openxmlformats.org/officeDocument/2006/relationships/hyperlink" Target="https://twitter.com/#!/flowwater_58/status/1073593719683657730" TargetMode="External" /><Relationship Id="rId109" Type="http://schemas.openxmlformats.org/officeDocument/2006/relationships/hyperlink" Target="https://twitter.com/#!/flowwater_58/status/1073593750767788032" TargetMode="External" /><Relationship Id="rId110" Type="http://schemas.openxmlformats.org/officeDocument/2006/relationships/hyperlink" Target="https://twitter.com/#!/flowwater_58/status/1074100820046565377" TargetMode="External" /><Relationship Id="rId111" Type="http://schemas.openxmlformats.org/officeDocument/2006/relationships/hyperlink" Target="https://twitter.com/#!/flowwater_58/status/1074327823353929728" TargetMode="External" /><Relationship Id="rId112" Type="http://schemas.openxmlformats.org/officeDocument/2006/relationships/hyperlink" Target="https://twitter.com/#!/flowwater_58/status/1075063048191172608" TargetMode="External" /><Relationship Id="rId113" Type="http://schemas.openxmlformats.org/officeDocument/2006/relationships/hyperlink" Target="https://twitter.com/#!/flowwater_58/status/1076136431091736577" TargetMode="External" /><Relationship Id="rId114" Type="http://schemas.openxmlformats.org/officeDocument/2006/relationships/hyperlink" Target="https://twitter.com/#!/flowwater_58/status/1085931475487285248" TargetMode="External" /><Relationship Id="rId115" Type="http://schemas.openxmlformats.org/officeDocument/2006/relationships/hyperlink" Target="https://twitter.com/#!/splash_247/status/1086011228562964480" TargetMode="External" /><Relationship Id="rId116" Type="http://schemas.openxmlformats.org/officeDocument/2006/relationships/hyperlink" Target="https://twitter.com/#!/splash_247/status/1086011393856352256" TargetMode="External" /><Relationship Id="rId117" Type="http://schemas.openxmlformats.org/officeDocument/2006/relationships/hyperlink" Target="https://twitter.com/#!/office_gmn/status/1085842238427426816" TargetMode="External" /><Relationship Id="rId118" Type="http://schemas.openxmlformats.org/officeDocument/2006/relationships/hyperlink" Target="https://twitter.com/#!/ukrphysics/status/1085867189943455744" TargetMode="External" /><Relationship Id="rId119" Type="http://schemas.openxmlformats.org/officeDocument/2006/relationships/hyperlink" Target="https://twitter.com/#!/samchambers/status/1086310062631600129" TargetMode="External" /><Relationship Id="rId120" Type="http://schemas.openxmlformats.org/officeDocument/2006/relationships/hyperlink" Target="https://api.twitter.com/1.1/geo/id/011add077f4d2da3.json" TargetMode="External" /><Relationship Id="rId121" Type="http://schemas.openxmlformats.org/officeDocument/2006/relationships/comments" Target="../comments12.xml" /><Relationship Id="rId122" Type="http://schemas.openxmlformats.org/officeDocument/2006/relationships/vmlDrawing" Target="../drawings/vmlDrawing6.vml" /><Relationship Id="rId123" Type="http://schemas.openxmlformats.org/officeDocument/2006/relationships/table" Target="../tables/table22.xml" /><Relationship Id="rId12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SGaXv0cIc" TargetMode="External" /><Relationship Id="rId2" Type="http://schemas.openxmlformats.org/officeDocument/2006/relationships/hyperlink" Target="http://www.ahhic.com/" TargetMode="External" /><Relationship Id="rId3" Type="http://schemas.openxmlformats.org/officeDocument/2006/relationships/hyperlink" Target="https://t.co/tNU59Qr0Ik" TargetMode="External" /><Relationship Id="rId4" Type="http://schemas.openxmlformats.org/officeDocument/2006/relationships/hyperlink" Target="https://t.co/t9ZCdMO85y" TargetMode="External" /><Relationship Id="rId5" Type="http://schemas.openxmlformats.org/officeDocument/2006/relationships/hyperlink" Target="http://t.co/Qwu8y7Ik9n" TargetMode="External" /><Relationship Id="rId6" Type="http://schemas.openxmlformats.org/officeDocument/2006/relationships/hyperlink" Target="https://t.co/gOH7onf4t6" TargetMode="External" /><Relationship Id="rId7" Type="http://schemas.openxmlformats.org/officeDocument/2006/relationships/hyperlink" Target="https://t.co/mUXNbVPJmC" TargetMode="External" /><Relationship Id="rId8" Type="http://schemas.openxmlformats.org/officeDocument/2006/relationships/hyperlink" Target="http://lowsulfur.com/" TargetMode="External" /><Relationship Id="rId9" Type="http://schemas.openxmlformats.org/officeDocument/2006/relationships/hyperlink" Target="http://www.gmn.bz/" TargetMode="External" /><Relationship Id="rId10" Type="http://schemas.openxmlformats.org/officeDocument/2006/relationships/hyperlink" Target="https://t.co/ISLUK2xYKu" TargetMode="External" /><Relationship Id="rId11" Type="http://schemas.openxmlformats.org/officeDocument/2006/relationships/hyperlink" Target="https://t.co/fZUadOkk3M" TargetMode="External" /><Relationship Id="rId12" Type="http://schemas.openxmlformats.org/officeDocument/2006/relationships/hyperlink" Target="http://bang-dream.com/" TargetMode="External" /><Relationship Id="rId13" Type="http://schemas.openxmlformats.org/officeDocument/2006/relationships/hyperlink" Target="http://www.splash247.com/" TargetMode="External" /><Relationship Id="rId14" Type="http://schemas.openxmlformats.org/officeDocument/2006/relationships/hyperlink" Target="http://t.co/564PV8GHWr" TargetMode="External" /><Relationship Id="rId15" Type="http://schemas.openxmlformats.org/officeDocument/2006/relationships/hyperlink" Target="http://t.co/3lGSRXzXe7" TargetMode="External" /><Relationship Id="rId16" Type="http://schemas.openxmlformats.org/officeDocument/2006/relationships/hyperlink" Target="https://pbs.twimg.com/profile_banners/224958230/1451842250" TargetMode="External" /><Relationship Id="rId17" Type="http://schemas.openxmlformats.org/officeDocument/2006/relationships/hyperlink" Target="https://pbs.twimg.com/profile_banners/2563248935/1404852107" TargetMode="External" /><Relationship Id="rId18" Type="http://schemas.openxmlformats.org/officeDocument/2006/relationships/hyperlink" Target="https://pbs.twimg.com/profile_banners/753240237468487681/1469108352" TargetMode="External" /><Relationship Id="rId19" Type="http://schemas.openxmlformats.org/officeDocument/2006/relationships/hyperlink" Target="https://pbs.twimg.com/profile_banners/3027750446/1542542439" TargetMode="External" /><Relationship Id="rId20" Type="http://schemas.openxmlformats.org/officeDocument/2006/relationships/hyperlink" Target="https://pbs.twimg.com/profile_banners/2869479665/1525911392" TargetMode="External" /><Relationship Id="rId21" Type="http://schemas.openxmlformats.org/officeDocument/2006/relationships/hyperlink" Target="https://pbs.twimg.com/profile_banners/998965516717969435/1527253752" TargetMode="External" /><Relationship Id="rId22" Type="http://schemas.openxmlformats.org/officeDocument/2006/relationships/hyperlink" Target="https://pbs.twimg.com/profile_banners/22258315/1546446840" TargetMode="External" /><Relationship Id="rId23" Type="http://schemas.openxmlformats.org/officeDocument/2006/relationships/hyperlink" Target="https://pbs.twimg.com/profile_banners/428357531/1455566408" TargetMode="External" /><Relationship Id="rId24" Type="http://schemas.openxmlformats.org/officeDocument/2006/relationships/hyperlink" Target="https://pbs.twimg.com/profile_banners/841327690774925314/1490302168" TargetMode="External" /><Relationship Id="rId25" Type="http://schemas.openxmlformats.org/officeDocument/2006/relationships/hyperlink" Target="https://pbs.twimg.com/profile_banners/428110889/1539000327" TargetMode="External" /><Relationship Id="rId26" Type="http://schemas.openxmlformats.org/officeDocument/2006/relationships/hyperlink" Target="https://pbs.twimg.com/profile_banners/1015979219124441089/1531063822" TargetMode="External" /><Relationship Id="rId27" Type="http://schemas.openxmlformats.org/officeDocument/2006/relationships/hyperlink" Target="https://pbs.twimg.com/profile_banners/2265763884/1398790934" TargetMode="External" /><Relationship Id="rId28" Type="http://schemas.openxmlformats.org/officeDocument/2006/relationships/hyperlink" Target="https://pbs.twimg.com/profile_banners/775280864674525184/1473911096" TargetMode="External" /><Relationship Id="rId29" Type="http://schemas.openxmlformats.org/officeDocument/2006/relationships/hyperlink" Target="https://pbs.twimg.com/profile_banners/1018820314468265984/1543636403" TargetMode="External" /><Relationship Id="rId30" Type="http://schemas.openxmlformats.org/officeDocument/2006/relationships/hyperlink" Target="https://pbs.twimg.com/profile_banners/3009772568/1545020181" TargetMode="External" /><Relationship Id="rId31" Type="http://schemas.openxmlformats.org/officeDocument/2006/relationships/hyperlink" Target="https://pbs.twimg.com/profile_banners/871820418/1434352136" TargetMode="External" /><Relationship Id="rId32" Type="http://schemas.openxmlformats.org/officeDocument/2006/relationships/hyperlink" Target="https://pbs.twimg.com/profile_banners/328631590/1519773764" TargetMode="External" /><Relationship Id="rId33" Type="http://schemas.openxmlformats.org/officeDocument/2006/relationships/hyperlink" Target="https://pbs.twimg.com/profile_banners/21095386/1358432107"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5/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4/bg.gif"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pbs.twimg.com/profile_images/683702074387791872/EAGvrYSV_normal.jpg" TargetMode="External" /><Relationship Id="rId49" Type="http://schemas.openxmlformats.org/officeDocument/2006/relationships/hyperlink" Target="http://pbs.twimg.com/profile_images/882237930059771905/CxEWwBz0_normal.jpg" TargetMode="External" /><Relationship Id="rId50" Type="http://schemas.openxmlformats.org/officeDocument/2006/relationships/hyperlink" Target="http://pbs.twimg.com/profile_images/990234267912323074/_zwoC1s-_normal.jpg" TargetMode="External" /><Relationship Id="rId51" Type="http://schemas.openxmlformats.org/officeDocument/2006/relationships/hyperlink" Target="http://pbs.twimg.com/profile_images/753244071548846080/GdmDHKi7_normal.jpg" TargetMode="External" /><Relationship Id="rId52" Type="http://schemas.openxmlformats.org/officeDocument/2006/relationships/hyperlink" Target="http://pbs.twimg.com/profile_images/1068685976065712129/5EcYfMyB_normal.jpg" TargetMode="External" /><Relationship Id="rId53" Type="http://schemas.openxmlformats.org/officeDocument/2006/relationships/hyperlink" Target="http://pbs.twimg.com/profile_images/947933632471105541/fk3WnjjS_normal.jpg" TargetMode="External" /><Relationship Id="rId54" Type="http://schemas.openxmlformats.org/officeDocument/2006/relationships/hyperlink" Target="http://pbs.twimg.com/profile_images/970944907308425216/rr-URaSj_normal.jpg" TargetMode="External" /><Relationship Id="rId55" Type="http://schemas.openxmlformats.org/officeDocument/2006/relationships/hyperlink" Target="http://pbs.twimg.com/profile_images/1061387216855928834/UdqtAMlM_normal.jpg" TargetMode="External" /><Relationship Id="rId56" Type="http://schemas.openxmlformats.org/officeDocument/2006/relationships/hyperlink" Target="http://pbs.twimg.com/profile_images/1000000725034860544/sb_ZDPMu_normal.jpg" TargetMode="External" /><Relationship Id="rId57" Type="http://schemas.openxmlformats.org/officeDocument/2006/relationships/hyperlink" Target="http://pbs.twimg.com/profile_images/1034554730691743744/rei9Hx_U_normal.jpg" TargetMode="External" /><Relationship Id="rId58" Type="http://schemas.openxmlformats.org/officeDocument/2006/relationships/hyperlink" Target="http://pbs.twimg.com/profile_images/932397402887196672/BtHHGGbq_normal.jpg" TargetMode="External" /><Relationship Id="rId59" Type="http://schemas.openxmlformats.org/officeDocument/2006/relationships/hyperlink" Target="http://pbs.twimg.com/profile_images/845012622357528577/7RvLXmuP_normal.jpg" TargetMode="External" /><Relationship Id="rId60" Type="http://schemas.openxmlformats.org/officeDocument/2006/relationships/hyperlink" Target="http://pbs.twimg.com/profile_images/917274193129033728/lt0Sknk5_normal.jpg" TargetMode="External" /><Relationship Id="rId61" Type="http://schemas.openxmlformats.org/officeDocument/2006/relationships/hyperlink" Target="http://pbs.twimg.com/profile_images/1015986451866161153/mRzQqxv7_normal.jpg" TargetMode="External" /><Relationship Id="rId62" Type="http://schemas.openxmlformats.org/officeDocument/2006/relationships/hyperlink" Target="http://pbs.twimg.com/profile_images/425746299573395456/Pgmz7-9W_normal.jpeg" TargetMode="External" /><Relationship Id="rId63" Type="http://schemas.openxmlformats.org/officeDocument/2006/relationships/hyperlink" Target="http://pbs.twimg.com/profile_images/776417983644053504/Xg6rh33l_normal.jpg" TargetMode="External" /><Relationship Id="rId64" Type="http://schemas.openxmlformats.org/officeDocument/2006/relationships/hyperlink" Target="http://pbs.twimg.com/profile_images/1051768036682686464/LFNmM-i3_normal.jpg" TargetMode="External" /><Relationship Id="rId65" Type="http://schemas.openxmlformats.org/officeDocument/2006/relationships/hyperlink" Target="http://abs.twimg.com/sticky/default_profile_images/default_profile_normal.png" TargetMode="External" /><Relationship Id="rId66" Type="http://schemas.openxmlformats.org/officeDocument/2006/relationships/hyperlink" Target="http://pbs.twimg.com/profile_images/995267826058387456/hgSDbBQk_normal.jpg" TargetMode="External" /><Relationship Id="rId67" Type="http://schemas.openxmlformats.org/officeDocument/2006/relationships/hyperlink" Target="http://pbs.twimg.com/profile_images/959324024760295424/dXhhOoqH_normal.jpg" TargetMode="External" /><Relationship Id="rId68" Type="http://schemas.openxmlformats.org/officeDocument/2006/relationships/hyperlink" Target="http://pbs.twimg.com/profile_images/378800000600245264/666624ab49bd9a333bfd31c92786e23e_normal.jpeg" TargetMode="External" /><Relationship Id="rId69" Type="http://schemas.openxmlformats.org/officeDocument/2006/relationships/hyperlink" Target="http://pbs.twimg.com/profile_images/3120524182/d112c9da03715e4f3c7695d63bb9aa25_normal.jpeg" TargetMode="External" /><Relationship Id="rId70" Type="http://schemas.openxmlformats.org/officeDocument/2006/relationships/hyperlink" Target="https://twitter.com/a_charalambides" TargetMode="External" /><Relationship Id="rId71" Type="http://schemas.openxmlformats.org/officeDocument/2006/relationships/hyperlink" Target="https://twitter.com/natasapilidou" TargetMode="External" /><Relationship Id="rId72" Type="http://schemas.openxmlformats.org/officeDocument/2006/relationships/hyperlink" Target="https://twitter.com/stavridess" TargetMode="External" /><Relationship Id="rId73" Type="http://schemas.openxmlformats.org/officeDocument/2006/relationships/hyperlink" Target="https://twitter.com/ahhullinsurance" TargetMode="External" /><Relationship Id="rId74" Type="http://schemas.openxmlformats.org/officeDocument/2006/relationships/hyperlink" Target="https://twitter.com/sim010101" TargetMode="External" /><Relationship Id="rId75" Type="http://schemas.openxmlformats.org/officeDocument/2006/relationships/hyperlink" Target="https://twitter.com/franceslanitou" TargetMode="External" /><Relationship Id="rId76" Type="http://schemas.openxmlformats.org/officeDocument/2006/relationships/hyperlink" Target="https://twitter.com/stalodemo" TargetMode="External" /><Relationship Id="rId77" Type="http://schemas.openxmlformats.org/officeDocument/2006/relationships/hyperlink" Target="https://twitter.com/j0rgepou" TargetMode="External" /><Relationship Id="rId78" Type="http://schemas.openxmlformats.org/officeDocument/2006/relationships/hyperlink" Target="https://twitter.com/flowwater" TargetMode="External" /><Relationship Id="rId79" Type="http://schemas.openxmlformats.org/officeDocument/2006/relationships/hyperlink" Target="https://twitter.com/gamestop" TargetMode="External" /><Relationship Id="rId80" Type="http://schemas.openxmlformats.org/officeDocument/2006/relationships/hyperlink" Target="https://twitter.com/iamryanduke" TargetMode="External" /><Relationship Id="rId81" Type="http://schemas.openxmlformats.org/officeDocument/2006/relationships/hyperlink" Target="https://twitter.com/freestuff_land" TargetMode="External" /><Relationship Id="rId82" Type="http://schemas.openxmlformats.org/officeDocument/2006/relationships/hyperlink" Target="https://twitter.com/lakhoi_san" TargetMode="External" /><Relationship Id="rId83" Type="http://schemas.openxmlformats.org/officeDocument/2006/relationships/hyperlink" Target="https://twitter.com/lowsulfurbunker" TargetMode="External" /><Relationship Id="rId84" Type="http://schemas.openxmlformats.org/officeDocument/2006/relationships/hyperlink" Target="https://twitter.com/office_gmn" TargetMode="External" /><Relationship Id="rId85" Type="http://schemas.openxmlformats.org/officeDocument/2006/relationships/hyperlink" Target="https://twitter.com/bang_dream_gbp" TargetMode="External" /><Relationship Id="rId86" Type="http://schemas.openxmlformats.org/officeDocument/2006/relationships/hyperlink" Target="https://twitter.com/setunaankokusin" TargetMode="External" /><Relationship Id="rId87" Type="http://schemas.openxmlformats.org/officeDocument/2006/relationships/hyperlink" Target="https://twitter.com/flowwater_58" TargetMode="External" /><Relationship Id="rId88" Type="http://schemas.openxmlformats.org/officeDocument/2006/relationships/hyperlink" Target="https://twitter.com/bang_dream_info" TargetMode="External" /><Relationship Id="rId89" Type="http://schemas.openxmlformats.org/officeDocument/2006/relationships/hyperlink" Target="https://twitter.com/splash_247" TargetMode="External" /><Relationship Id="rId90" Type="http://schemas.openxmlformats.org/officeDocument/2006/relationships/hyperlink" Target="https://twitter.com/ukrphysics" TargetMode="External" /><Relationship Id="rId91" Type="http://schemas.openxmlformats.org/officeDocument/2006/relationships/hyperlink" Target="https://twitter.com/samchambers" TargetMode="External" /><Relationship Id="rId92" Type="http://schemas.openxmlformats.org/officeDocument/2006/relationships/comments" Target="../comments2.xml" /><Relationship Id="rId93" Type="http://schemas.openxmlformats.org/officeDocument/2006/relationships/vmlDrawing" Target="../drawings/vmlDrawing2.vml" /><Relationship Id="rId94" Type="http://schemas.openxmlformats.org/officeDocument/2006/relationships/table" Target="../tables/table2.xml" /><Relationship Id="rId9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splash247.com/flow-water-technologies-new-bwts-with-fuel-saving-bonus/" TargetMode="External" /><Relationship Id="rId2" Type="http://schemas.openxmlformats.org/officeDocument/2006/relationships/hyperlink" Target="https://bushiroad.com/ck95_goods" TargetMode="External" /><Relationship Id="rId3" Type="http://schemas.openxmlformats.org/officeDocument/2006/relationships/hyperlink" Target="https://www.monster-strike.com/promotion/cityhunter/?utm_campaign=cityhunter&amp;utm_source=twitteroa" TargetMode="External" /><Relationship Id="rId4" Type="http://schemas.openxmlformats.org/officeDocument/2006/relationships/hyperlink" Target="http://gbp.eng.mg/5a7f5" TargetMode="External" /><Relationship Id="rId5" Type="http://schemas.openxmlformats.org/officeDocument/2006/relationships/hyperlink" Target="https://soundcloud.com/user-714052154/lakhoi-immaculation-freestyle" TargetMode="External" /><Relationship Id="rId6" Type="http://schemas.openxmlformats.org/officeDocument/2006/relationships/hyperlink" Target="https://freestuff.land/2018/12/29/free-16-9-oz-flow-water-at-shaws-star-markets/" TargetMode="External" /><Relationship Id="rId7" Type="http://schemas.openxmlformats.org/officeDocument/2006/relationships/hyperlink" Target="https://www.instagram.com/p/BrS41fZhn6U/?utm_source=ig_twitter_share&amp;igshid=b2e168sa2wa5" TargetMode="External" /><Relationship Id="rId8" Type="http://schemas.openxmlformats.org/officeDocument/2006/relationships/hyperlink" Target="https://twitter.com/NatasaPilidou/status/1059507019672117249" TargetMode="External" /><Relationship Id="rId9" Type="http://schemas.openxmlformats.org/officeDocument/2006/relationships/hyperlink" Target="https://twitter.com/NatasaPilidou/status/1059507019672117249" TargetMode="External" /><Relationship Id="rId10" Type="http://schemas.openxmlformats.org/officeDocument/2006/relationships/hyperlink" Target="https://splash247.com/flow-water-technologies-new-bwts-with-fuel-saving-bonus/" TargetMode="External" /><Relationship Id="rId11" Type="http://schemas.openxmlformats.org/officeDocument/2006/relationships/hyperlink" Target="https://www.monster-strike.com/promotion/cityhunter/?utm_campaign=cityhunter&amp;utm_source=twitteroa" TargetMode="External" /><Relationship Id="rId12" Type="http://schemas.openxmlformats.org/officeDocument/2006/relationships/hyperlink" Target="https://bushiroad.com/ck95_goods" TargetMode="External" /><Relationship Id="rId13" Type="http://schemas.openxmlformats.org/officeDocument/2006/relationships/hyperlink" Target="http://gbp.eng.mg/5a7f5" TargetMode="External" /><Relationship Id="rId14" Type="http://schemas.openxmlformats.org/officeDocument/2006/relationships/hyperlink" Target="https://www.instagram.com/p/BrS41fZhn6U/?utm_source=ig_twitter_share&amp;igshid=b2e168sa2wa5" TargetMode="External" /><Relationship Id="rId15" Type="http://schemas.openxmlformats.org/officeDocument/2006/relationships/hyperlink" Target="https://freestuff.land/2018/12/29/free-16-9-oz-flow-water-at-shaws-star-markets/" TargetMode="External" /><Relationship Id="rId16" Type="http://schemas.openxmlformats.org/officeDocument/2006/relationships/hyperlink" Target="https://soundcloud.com/user-714052154/lakhoi-immaculation-freestyle" TargetMode="External" /><Relationship Id="rId17" Type="http://schemas.openxmlformats.org/officeDocument/2006/relationships/table" Target="../tables/table12.xml" /><Relationship Id="rId18" Type="http://schemas.openxmlformats.org/officeDocument/2006/relationships/table" Target="../tables/table13.xml" /><Relationship Id="rId19" Type="http://schemas.openxmlformats.org/officeDocument/2006/relationships/table" Target="../tables/table14.xml" /><Relationship Id="rId20" Type="http://schemas.openxmlformats.org/officeDocument/2006/relationships/table" Target="../tables/table15.xml" /><Relationship Id="rId21" Type="http://schemas.openxmlformats.org/officeDocument/2006/relationships/table" Target="../tables/table16.xml" /><Relationship Id="rId22" Type="http://schemas.openxmlformats.org/officeDocument/2006/relationships/table" Target="../tables/table17.xml" /><Relationship Id="rId23" Type="http://schemas.openxmlformats.org/officeDocument/2006/relationships/table" Target="../tables/table18.xml" /><Relationship Id="rId2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638</v>
      </c>
      <c r="BB2" s="13" t="s">
        <v>650</v>
      </c>
      <c r="BC2" s="13" t="s">
        <v>651</v>
      </c>
      <c r="BD2" s="67" t="s">
        <v>918</v>
      </c>
      <c r="BE2" s="67" t="s">
        <v>919</v>
      </c>
      <c r="BF2" s="67" t="s">
        <v>920</v>
      </c>
      <c r="BG2" s="67" t="s">
        <v>921</v>
      </c>
      <c r="BH2" s="67" t="s">
        <v>922</v>
      </c>
      <c r="BI2" s="67" t="s">
        <v>923</v>
      </c>
      <c r="BJ2" s="67" t="s">
        <v>924</v>
      </c>
      <c r="BK2" s="67" t="s">
        <v>925</v>
      </c>
      <c r="BL2" s="67" t="s">
        <v>926</v>
      </c>
    </row>
    <row r="3" spans="1:64" ht="15" customHeight="1">
      <c r="A3" s="84" t="s">
        <v>212</v>
      </c>
      <c r="B3" s="84" t="s">
        <v>215</v>
      </c>
      <c r="C3" s="53" t="s">
        <v>980</v>
      </c>
      <c r="D3" s="54">
        <v>3</v>
      </c>
      <c r="E3" s="65" t="s">
        <v>132</v>
      </c>
      <c r="F3" s="55">
        <v>35</v>
      </c>
      <c r="G3" s="53"/>
      <c r="H3" s="57"/>
      <c r="I3" s="56"/>
      <c r="J3" s="56"/>
      <c r="K3" s="36" t="s">
        <v>65</v>
      </c>
      <c r="L3" s="62">
        <v>3</v>
      </c>
      <c r="M3" s="62"/>
      <c r="N3" s="63"/>
      <c r="O3" s="85" t="s">
        <v>234</v>
      </c>
      <c r="P3" s="87">
        <v>43409.76726851852</v>
      </c>
      <c r="Q3" s="85" t="s">
        <v>236</v>
      </c>
      <c r="R3" s="85"/>
      <c r="S3" s="85"/>
      <c r="T3" s="85"/>
      <c r="U3" s="85"/>
      <c r="V3" s="90" t="s">
        <v>295</v>
      </c>
      <c r="W3" s="87">
        <v>43409.76726851852</v>
      </c>
      <c r="X3" s="90" t="s">
        <v>313</v>
      </c>
      <c r="Y3" s="85"/>
      <c r="Z3" s="85"/>
      <c r="AA3" s="91" t="s">
        <v>364</v>
      </c>
      <c r="AB3" s="85"/>
      <c r="AC3" s="85" t="b">
        <v>0</v>
      </c>
      <c r="AD3" s="85">
        <v>0</v>
      </c>
      <c r="AE3" s="91" t="s">
        <v>417</v>
      </c>
      <c r="AF3" s="85" t="b">
        <v>0</v>
      </c>
      <c r="AG3" s="85" t="s">
        <v>420</v>
      </c>
      <c r="AH3" s="85"/>
      <c r="AI3" s="91" t="s">
        <v>417</v>
      </c>
      <c r="AJ3" s="85" t="b">
        <v>0</v>
      </c>
      <c r="AK3" s="85">
        <v>2</v>
      </c>
      <c r="AL3" s="91" t="s">
        <v>370</v>
      </c>
      <c r="AM3" s="85" t="s">
        <v>424</v>
      </c>
      <c r="AN3" s="85" t="b">
        <v>0</v>
      </c>
      <c r="AO3" s="91" t="s">
        <v>370</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18</v>
      </c>
      <c r="BK3" s="52">
        <v>100</v>
      </c>
      <c r="BL3" s="51">
        <v>18</v>
      </c>
    </row>
    <row r="4" spans="1:64" ht="15" customHeight="1">
      <c r="A4" s="84" t="s">
        <v>213</v>
      </c>
      <c r="B4" s="84" t="s">
        <v>215</v>
      </c>
      <c r="C4" s="53" t="s">
        <v>980</v>
      </c>
      <c r="D4" s="54">
        <v>3</v>
      </c>
      <c r="E4" s="65" t="s">
        <v>132</v>
      </c>
      <c r="F4" s="55">
        <v>35</v>
      </c>
      <c r="G4" s="53"/>
      <c r="H4" s="57"/>
      <c r="I4" s="56"/>
      <c r="J4" s="56"/>
      <c r="K4" s="36" t="s">
        <v>65</v>
      </c>
      <c r="L4" s="83">
        <v>4</v>
      </c>
      <c r="M4" s="83"/>
      <c r="N4" s="63"/>
      <c r="O4" s="86" t="s">
        <v>234</v>
      </c>
      <c r="P4" s="88">
        <v>43410.05606481482</v>
      </c>
      <c r="Q4" s="86" t="s">
        <v>236</v>
      </c>
      <c r="R4" s="86"/>
      <c r="S4" s="86"/>
      <c r="T4" s="86"/>
      <c r="U4" s="86"/>
      <c r="V4" s="89" t="s">
        <v>296</v>
      </c>
      <c r="W4" s="88">
        <v>43410.05606481482</v>
      </c>
      <c r="X4" s="89" t="s">
        <v>314</v>
      </c>
      <c r="Y4" s="86"/>
      <c r="Z4" s="86"/>
      <c r="AA4" s="92" t="s">
        <v>365</v>
      </c>
      <c r="AB4" s="86"/>
      <c r="AC4" s="86" t="b">
        <v>0</v>
      </c>
      <c r="AD4" s="86">
        <v>0</v>
      </c>
      <c r="AE4" s="92" t="s">
        <v>417</v>
      </c>
      <c r="AF4" s="86" t="b">
        <v>0</v>
      </c>
      <c r="AG4" s="86" t="s">
        <v>420</v>
      </c>
      <c r="AH4" s="86"/>
      <c r="AI4" s="92" t="s">
        <v>417</v>
      </c>
      <c r="AJ4" s="86" t="b">
        <v>0</v>
      </c>
      <c r="AK4" s="86">
        <v>2</v>
      </c>
      <c r="AL4" s="92" t="s">
        <v>370</v>
      </c>
      <c r="AM4" s="86" t="s">
        <v>425</v>
      </c>
      <c r="AN4" s="86" t="b">
        <v>0</v>
      </c>
      <c r="AO4" s="92" t="s">
        <v>370</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18</v>
      </c>
      <c r="BK4" s="52">
        <v>100</v>
      </c>
      <c r="BL4" s="51">
        <v>18</v>
      </c>
    </row>
    <row r="5" spans="1:64" ht="45">
      <c r="A5" s="84" t="s">
        <v>214</v>
      </c>
      <c r="B5" s="84" t="s">
        <v>214</v>
      </c>
      <c r="C5" s="53" t="s">
        <v>980</v>
      </c>
      <c r="D5" s="54">
        <v>3</v>
      </c>
      <c r="E5" s="65" t="s">
        <v>132</v>
      </c>
      <c r="F5" s="55">
        <v>35</v>
      </c>
      <c r="G5" s="53"/>
      <c r="H5" s="57"/>
      <c r="I5" s="56"/>
      <c r="J5" s="56"/>
      <c r="K5" s="36" t="s">
        <v>65</v>
      </c>
      <c r="L5" s="83">
        <v>5</v>
      </c>
      <c r="M5" s="83"/>
      <c r="N5" s="63"/>
      <c r="O5" s="86" t="s">
        <v>176</v>
      </c>
      <c r="P5" s="88">
        <v>43410.44268518518</v>
      </c>
      <c r="Q5" s="86" t="s">
        <v>237</v>
      </c>
      <c r="R5" s="89" t="s">
        <v>263</v>
      </c>
      <c r="S5" s="86" t="s">
        <v>271</v>
      </c>
      <c r="T5" s="86" t="s">
        <v>279</v>
      </c>
      <c r="U5" s="86"/>
      <c r="V5" s="89" t="s">
        <v>297</v>
      </c>
      <c r="W5" s="88">
        <v>43410.44268518518</v>
      </c>
      <c r="X5" s="89" t="s">
        <v>315</v>
      </c>
      <c r="Y5" s="86"/>
      <c r="Z5" s="86"/>
      <c r="AA5" s="92" t="s">
        <v>366</v>
      </c>
      <c r="AB5" s="86"/>
      <c r="AC5" s="86" t="b">
        <v>0</v>
      </c>
      <c r="AD5" s="86">
        <v>2</v>
      </c>
      <c r="AE5" s="92" t="s">
        <v>417</v>
      </c>
      <c r="AF5" s="86" t="b">
        <v>1</v>
      </c>
      <c r="AG5" s="86" t="s">
        <v>421</v>
      </c>
      <c r="AH5" s="86"/>
      <c r="AI5" s="92" t="s">
        <v>370</v>
      </c>
      <c r="AJ5" s="86" t="b">
        <v>0</v>
      </c>
      <c r="AK5" s="86">
        <v>1</v>
      </c>
      <c r="AL5" s="92" t="s">
        <v>417</v>
      </c>
      <c r="AM5" s="86" t="s">
        <v>426</v>
      </c>
      <c r="AN5" s="86" t="b">
        <v>0</v>
      </c>
      <c r="AO5" s="92" t="s">
        <v>366</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1</v>
      </c>
      <c r="BE5" s="52">
        <v>7.6923076923076925</v>
      </c>
      <c r="BF5" s="51">
        <v>0</v>
      </c>
      <c r="BG5" s="52">
        <v>0</v>
      </c>
      <c r="BH5" s="51">
        <v>0</v>
      </c>
      <c r="BI5" s="52">
        <v>0</v>
      </c>
      <c r="BJ5" s="51">
        <v>12</v>
      </c>
      <c r="BK5" s="52">
        <v>92.3076923076923</v>
      </c>
      <c r="BL5" s="51">
        <v>13</v>
      </c>
    </row>
    <row r="6" spans="1:64" ht="45">
      <c r="A6" s="84" t="s">
        <v>215</v>
      </c>
      <c r="B6" s="84" t="s">
        <v>214</v>
      </c>
      <c r="C6" s="53" t="s">
        <v>980</v>
      </c>
      <c r="D6" s="54">
        <v>3</v>
      </c>
      <c r="E6" s="65" t="s">
        <v>132</v>
      </c>
      <c r="F6" s="55">
        <v>35</v>
      </c>
      <c r="G6" s="53"/>
      <c r="H6" s="57"/>
      <c r="I6" s="56"/>
      <c r="J6" s="56"/>
      <c r="K6" s="36" t="s">
        <v>65</v>
      </c>
      <c r="L6" s="83">
        <v>6</v>
      </c>
      <c r="M6" s="83"/>
      <c r="N6" s="63"/>
      <c r="O6" s="86" t="s">
        <v>234</v>
      </c>
      <c r="P6" s="88">
        <v>43410.445625</v>
      </c>
      <c r="Q6" s="86" t="s">
        <v>238</v>
      </c>
      <c r="R6" s="86"/>
      <c r="S6" s="86"/>
      <c r="T6" s="86" t="s">
        <v>279</v>
      </c>
      <c r="U6" s="86"/>
      <c r="V6" s="89" t="s">
        <v>298</v>
      </c>
      <c r="W6" s="88">
        <v>43410.445625</v>
      </c>
      <c r="X6" s="89" t="s">
        <v>316</v>
      </c>
      <c r="Y6" s="86"/>
      <c r="Z6" s="86"/>
      <c r="AA6" s="92" t="s">
        <v>367</v>
      </c>
      <c r="AB6" s="86"/>
      <c r="AC6" s="86" t="b">
        <v>0</v>
      </c>
      <c r="AD6" s="86">
        <v>0</v>
      </c>
      <c r="AE6" s="92" t="s">
        <v>417</v>
      </c>
      <c r="AF6" s="86" t="b">
        <v>1</v>
      </c>
      <c r="AG6" s="86" t="s">
        <v>421</v>
      </c>
      <c r="AH6" s="86"/>
      <c r="AI6" s="92" t="s">
        <v>370</v>
      </c>
      <c r="AJ6" s="86" t="b">
        <v>0</v>
      </c>
      <c r="AK6" s="86">
        <v>1</v>
      </c>
      <c r="AL6" s="92" t="s">
        <v>366</v>
      </c>
      <c r="AM6" s="86" t="s">
        <v>425</v>
      </c>
      <c r="AN6" s="86" t="b">
        <v>0</v>
      </c>
      <c r="AO6" s="92" t="s">
        <v>366</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1</v>
      </c>
      <c r="BE6" s="52">
        <v>6.666666666666667</v>
      </c>
      <c r="BF6" s="51">
        <v>0</v>
      </c>
      <c r="BG6" s="52">
        <v>0</v>
      </c>
      <c r="BH6" s="51">
        <v>0</v>
      </c>
      <c r="BI6" s="52">
        <v>0</v>
      </c>
      <c r="BJ6" s="51">
        <v>14</v>
      </c>
      <c r="BK6" s="52">
        <v>93.33333333333333</v>
      </c>
      <c r="BL6" s="51">
        <v>15</v>
      </c>
    </row>
    <row r="7" spans="1:64" ht="45">
      <c r="A7" s="84" t="s">
        <v>216</v>
      </c>
      <c r="B7" s="84" t="s">
        <v>215</v>
      </c>
      <c r="C7" s="53" t="s">
        <v>980</v>
      </c>
      <c r="D7" s="54">
        <v>3</v>
      </c>
      <c r="E7" s="65" t="s">
        <v>132</v>
      </c>
      <c r="F7" s="55">
        <v>35</v>
      </c>
      <c r="G7" s="53"/>
      <c r="H7" s="57"/>
      <c r="I7" s="56"/>
      <c r="J7" s="56"/>
      <c r="K7" s="36" t="s">
        <v>65</v>
      </c>
      <c r="L7" s="83">
        <v>7</v>
      </c>
      <c r="M7" s="83"/>
      <c r="N7" s="63"/>
      <c r="O7" s="86" t="s">
        <v>234</v>
      </c>
      <c r="P7" s="88">
        <v>43410.62835648148</v>
      </c>
      <c r="Q7" s="86" t="s">
        <v>236</v>
      </c>
      <c r="R7" s="86"/>
      <c r="S7" s="86"/>
      <c r="T7" s="86"/>
      <c r="U7" s="86"/>
      <c r="V7" s="89" t="s">
        <v>299</v>
      </c>
      <c r="W7" s="88">
        <v>43410.62835648148</v>
      </c>
      <c r="X7" s="89" t="s">
        <v>317</v>
      </c>
      <c r="Y7" s="86"/>
      <c r="Z7" s="86"/>
      <c r="AA7" s="92" t="s">
        <v>368</v>
      </c>
      <c r="AB7" s="86"/>
      <c r="AC7" s="86" t="b">
        <v>0</v>
      </c>
      <c r="AD7" s="86">
        <v>0</v>
      </c>
      <c r="AE7" s="92" t="s">
        <v>417</v>
      </c>
      <c r="AF7" s="86" t="b">
        <v>0</v>
      </c>
      <c r="AG7" s="86" t="s">
        <v>420</v>
      </c>
      <c r="AH7" s="86"/>
      <c r="AI7" s="92" t="s">
        <v>417</v>
      </c>
      <c r="AJ7" s="86" t="b">
        <v>0</v>
      </c>
      <c r="AK7" s="86">
        <v>4</v>
      </c>
      <c r="AL7" s="92" t="s">
        <v>370</v>
      </c>
      <c r="AM7" s="86" t="s">
        <v>424</v>
      </c>
      <c r="AN7" s="86" t="b">
        <v>0</v>
      </c>
      <c r="AO7" s="92" t="s">
        <v>370</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18</v>
      </c>
      <c r="BK7" s="52">
        <v>100</v>
      </c>
      <c r="BL7" s="51">
        <v>18</v>
      </c>
    </row>
    <row r="8" spans="1:64" ht="45">
      <c r="A8" s="84" t="s">
        <v>217</v>
      </c>
      <c r="B8" s="84" t="s">
        <v>215</v>
      </c>
      <c r="C8" s="53" t="s">
        <v>980</v>
      </c>
      <c r="D8" s="54">
        <v>3</v>
      </c>
      <c r="E8" s="65" t="s">
        <v>132</v>
      </c>
      <c r="F8" s="55">
        <v>35</v>
      </c>
      <c r="G8" s="53"/>
      <c r="H8" s="57"/>
      <c r="I8" s="56"/>
      <c r="J8" s="56"/>
      <c r="K8" s="36" t="s">
        <v>65</v>
      </c>
      <c r="L8" s="83">
        <v>8</v>
      </c>
      <c r="M8" s="83"/>
      <c r="N8" s="63"/>
      <c r="O8" s="86" t="s">
        <v>234</v>
      </c>
      <c r="P8" s="88">
        <v>43410.75048611111</v>
      </c>
      <c r="Q8" s="86" t="s">
        <v>236</v>
      </c>
      <c r="R8" s="86"/>
      <c r="S8" s="86"/>
      <c r="T8" s="86"/>
      <c r="U8" s="86"/>
      <c r="V8" s="89" t="s">
        <v>300</v>
      </c>
      <c r="W8" s="88">
        <v>43410.75048611111</v>
      </c>
      <c r="X8" s="89" t="s">
        <v>318</v>
      </c>
      <c r="Y8" s="86"/>
      <c r="Z8" s="86"/>
      <c r="AA8" s="92" t="s">
        <v>369</v>
      </c>
      <c r="AB8" s="86"/>
      <c r="AC8" s="86" t="b">
        <v>0</v>
      </c>
      <c r="AD8" s="86">
        <v>0</v>
      </c>
      <c r="AE8" s="92" t="s">
        <v>417</v>
      </c>
      <c r="AF8" s="86" t="b">
        <v>0</v>
      </c>
      <c r="AG8" s="86" t="s">
        <v>420</v>
      </c>
      <c r="AH8" s="86"/>
      <c r="AI8" s="92" t="s">
        <v>417</v>
      </c>
      <c r="AJ8" s="86" t="b">
        <v>0</v>
      </c>
      <c r="AK8" s="86">
        <v>4</v>
      </c>
      <c r="AL8" s="92" t="s">
        <v>370</v>
      </c>
      <c r="AM8" s="86" t="s">
        <v>425</v>
      </c>
      <c r="AN8" s="86" t="b">
        <v>0</v>
      </c>
      <c r="AO8" s="92" t="s">
        <v>370</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18</v>
      </c>
      <c r="BK8" s="52">
        <v>100</v>
      </c>
      <c r="BL8" s="51">
        <v>18</v>
      </c>
    </row>
    <row r="9" spans="1:64" ht="45">
      <c r="A9" s="84" t="s">
        <v>215</v>
      </c>
      <c r="B9" s="84" t="s">
        <v>215</v>
      </c>
      <c r="C9" s="53" t="s">
        <v>980</v>
      </c>
      <c r="D9" s="54">
        <v>3</v>
      </c>
      <c r="E9" s="65" t="s">
        <v>132</v>
      </c>
      <c r="F9" s="55">
        <v>35</v>
      </c>
      <c r="G9" s="53"/>
      <c r="H9" s="57"/>
      <c r="I9" s="56"/>
      <c r="J9" s="56"/>
      <c r="K9" s="36" t="s">
        <v>65</v>
      </c>
      <c r="L9" s="83">
        <v>9</v>
      </c>
      <c r="M9" s="83"/>
      <c r="N9" s="63"/>
      <c r="O9" s="86" t="s">
        <v>176</v>
      </c>
      <c r="P9" s="88">
        <v>43409.753842592596</v>
      </c>
      <c r="Q9" s="86" t="s">
        <v>239</v>
      </c>
      <c r="R9" s="86"/>
      <c r="S9" s="86"/>
      <c r="T9" s="86" t="s">
        <v>280</v>
      </c>
      <c r="U9" s="89" t="s">
        <v>291</v>
      </c>
      <c r="V9" s="89" t="s">
        <v>291</v>
      </c>
      <c r="W9" s="88">
        <v>43409.753842592596</v>
      </c>
      <c r="X9" s="89" t="s">
        <v>319</v>
      </c>
      <c r="Y9" s="86"/>
      <c r="Z9" s="86"/>
      <c r="AA9" s="92" t="s">
        <v>370</v>
      </c>
      <c r="AB9" s="86"/>
      <c r="AC9" s="86" t="b">
        <v>0</v>
      </c>
      <c r="AD9" s="86">
        <v>11</v>
      </c>
      <c r="AE9" s="92" t="s">
        <v>417</v>
      </c>
      <c r="AF9" s="86" t="b">
        <v>0</v>
      </c>
      <c r="AG9" s="86" t="s">
        <v>420</v>
      </c>
      <c r="AH9" s="86"/>
      <c r="AI9" s="92" t="s">
        <v>417</v>
      </c>
      <c r="AJ9" s="86" t="b">
        <v>0</v>
      </c>
      <c r="AK9" s="86">
        <v>2</v>
      </c>
      <c r="AL9" s="92" t="s">
        <v>417</v>
      </c>
      <c r="AM9" s="86" t="s">
        <v>425</v>
      </c>
      <c r="AN9" s="86" t="b">
        <v>0</v>
      </c>
      <c r="AO9" s="92" t="s">
        <v>370</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39</v>
      </c>
      <c r="BK9" s="52">
        <v>100</v>
      </c>
      <c r="BL9" s="51">
        <v>39</v>
      </c>
    </row>
    <row r="10" spans="1:64" ht="45">
      <c r="A10" s="84" t="s">
        <v>218</v>
      </c>
      <c r="B10" s="84" t="s">
        <v>215</v>
      </c>
      <c r="C10" s="53" t="s">
        <v>980</v>
      </c>
      <c r="D10" s="54">
        <v>3</v>
      </c>
      <c r="E10" s="65" t="s">
        <v>132</v>
      </c>
      <c r="F10" s="55">
        <v>35</v>
      </c>
      <c r="G10" s="53"/>
      <c r="H10" s="57"/>
      <c r="I10" s="56"/>
      <c r="J10" s="56"/>
      <c r="K10" s="36" t="s">
        <v>65</v>
      </c>
      <c r="L10" s="83">
        <v>10</v>
      </c>
      <c r="M10" s="83"/>
      <c r="N10" s="63"/>
      <c r="O10" s="86" t="s">
        <v>234</v>
      </c>
      <c r="P10" s="88">
        <v>43412.556875</v>
      </c>
      <c r="Q10" s="86" t="s">
        <v>236</v>
      </c>
      <c r="R10" s="86"/>
      <c r="S10" s="86"/>
      <c r="T10" s="86"/>
      <c r="U10" s="86"/>
      <c r="V10" s="89" t="s">
        <v>301</v>
      </c>
      <c r="W10" s="88">
        <v>43412.556875</v>
      </c>
      <c r="X10" s="89" t="s">
        <v>320</v>
      </c>
      <c r="Y10" s="86"/>
      <c r="Z10" s="86"/>
      <c r="AA10" s="92" t="s">
        <v>371</v>
      </c>
      <c r="AB10" s="86"/>
      <c r="AC10" s="86" t="b">
        <v>0</v>
      </c>
      <c r="AD10" s="86">
        <v>0</v>
      </c>
      <c r="AE10" s="92" t="s">
        <v>417</v>
      </c>
      <c r="AF10" s="86" t="b">
        <v>0</v>
      </c>
      <c r="AG10" s="86" t="s">
        <v>420</v>
      </c>
      <c r="AH10" s="86"/>
      <c r="AI10" s="92" t="s">
        <v>417</v>
      </c>
      <c r="AJ10" s="86" t="b">
        <v>0</v>
      </c>
      <c r="AK10" s="86">
        <v>6</v>
      </c>
      <c r="AL10" s="92" t="s">
        <v>370</v>
      </c>
      <c r="AM10" s="86" t="s">
        <v>424</v>
      </c>
      <c r="AN10" s="86" t="b">
        <v>0</v>
      </c>
      <c r="AO10" s="92" t="s">
        <v>370</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18</v>
      </c>
      <c r="BK10" s="52">
        <v>100</v>
      </c>
      <c r="BL10" s="51">
        <v>18</v>
      </c>
    </row>
    <row r="11" spans="1:64" ht="45">
      <c r="A11" s="84" t="s">
        <v>219</v>
      </c>
      <c r="B11" s="84" t="s">
        <v>231</v>
      </c>
      <c r="C11" s="53" t="s">
        <v>980</v>
      </c>
      <c r="D11" s="54">
        <v>3</v>
      </c>
      <c r="E11" s="65" t="s">
        <v>132</v>
      </c>
      <c r="F11" s="55">
        <v>35</v>
      </c>
      <c r="G11" s="53"/>
      <c r="H11" s="57"/>
      <c r="I11" s="56"/>
      <c r="J11" s="56"/>
      <c r="K11" s="36" t="s">
        <v>65</v>
      </c>
      <c r="L11" s="83">
        <v>11</v>
      </c>
      <c r="M11" s="83"/>
      <c r="N11" s="63"/>
      <c r="O11" s="86" t="s">
        <v>234</v>
      </c>
      <c r="P11" s="88">
        <v>43424.773726851854</v>
      </c>
      <c r="Q11" s="86" t="s">
        <v>240</v>
      </c>
      <c r="R11" s="86"/>
      <c r="S11" s="86"/>
      <c r="T11" s="86"/>
      <c r="U11" s="86"/>
      <c r="V11" s="89" t="s">
        <v>302</v>
      </c>
      <c r="W11" s="88">
        <v>43424.773726851854</v>
      </c>
      <c r="X11" s="89" t="s">
        <v>321</v>
      </c>
      <c r="Y11" s="86"/>
      <c r="Z11" s="86"/>
      <c r="AA11" s="92" t="s">
        <v>372</v>
      </c>
      <c r="AB11" s="92" t="s">
        <v>415</v>
      </c>
      <c r="AC11" s="86" t="b">
        <v>0</v>
      </c>
      <c r="AD11" s="86">
        <v>0</v>
      </c>
      <c r="AE11" s="92" t="s">
        <v>418</v>
      </c>
      <c r="AF11" s="86" t="b">
        <v>0</v>
      </c>
      <c r="AG11" s="86" t="s">
        <v>421</v>
      </c>
      <c r="AH11" s="86"/>
      <c r="AI11" s="92" t="s">
        <v>417</v>
      </c>
      <c r="AJ11" s="86" t="b">
        <v>0</v>
      </c>
      <c r="AK11" s="86">
        <v>0</v>
      </c>
      <c r="AL11" s="92" t="s">
        <v>417</v>
      </c>
      <c r="AM11" s="86" t="s">
        <v>425</v>
      </c>
      <c r="AN11" s="86" t="b">
        <v>0</v>
      </c>
      <c r="AO11" s="92" t="s">
        <v>415</v>
      </c>
      <c r="AP11" s="86" t="s">
        <v>176</v>
      </c>
      <c r="AQ11" s="86">
        <v>0</v>
      </c>
      <c r="AR11" s="86">
        <v>0</v>
      </c>
      <c r="AS11" s="86"/>
      <c r="AT11" s="86"/>
      <c r="AU11" s="86"/>
      <c r="AV11" s="86"/>
      <c r="AW11" s="86"/>
      <c r="AX11" s="86"/>
      <c r="AY11" s="86"/>
      <c r="AZ11" s="86"/>
      <c r="BA11">
        <v>1</v>
      </c>
      <c r="BB11" s="85" t="str">
        <f>REPLACE(INDEX(GroupVertices[Group],MATCH(Edges[[#This Row],[Vertex 1]],GroupVertices[Vertex],0)),1,1,"")</f>
        <v>4</v>
      </c>
      <c r="BC11" s="85" t="str">
        <f>REPLACE(INDEX(GroupVertices[Group],MATCH(Edges[[#This Row],[Vertex 2]],GroupVertices[Vertex],0)),1,1,"")</f>
        <v>4</v>
      </c>
      <c r="BD11" s="51"/>
      <c r="BE11" s="52"/>
      <c r="BF11" s="51"/>
      <c r="BG11" s="52"/>
      <c r="BH11" s="51"/>
      <c r="BI11" s="52"/>
      <c r="BJ11" s="51"/>
      <c r="BK11" s="52"/>
      <c r="BL11" s="51"/>
    </row>
    <row r="12" spans="1:64" ht="45">
      <c r="A12" s="84" t="s">
        <v>219</v>
      </c>
      <c r="B12" s="84" t="s">
        <v>232</v>
      </c>
      <c r="C12" s="53" t="s">
        <v>980</v>
      </c>
      <c r="D12" s="54">
        <v>3</v>
      </c>
      <c r="E12" s="65" t="s">
        <v>132</v>
      </c>
      <c r="F12" s="55">
        <v>35</v>
      </c>
      <c r="G12" s="53"/>
      <c r="H12" s="57"/>
      <c r="I12" s="56"/>
      <c r="J12" s="56"/>
      <c r="K12" s="36" t="s">
        <v>65</v>
      </c>
      <c r="L12" s="83">
        <v>12</v>
      </c>
      <c r="M12" s="83"/>
      <c r="N12" s="63"/>
      <c r="O12" s="86" t="s">
        <v>235</v>
      </c>
      <c r="P12" s="88">
        <v>43424.773726851854</v>
      </c>
      <c r="Q12" s="86" t="s">
        <v>240</v>
      </c>
      <c r="R12" s="86"/>
      <c r="S12" s="86"/>
      <c r="T12" s="86"/>
      <c r="U12" s="86"/>
      <c r="V12" s="89" t="s">
        <v>302</v>
      </c>
      <c r="W12" s="88">
        <v>43424.773726851854</v>
      </c>
      <c r="X12" s="89" t="s">
        <v>321</v>
      </c>
      <c r="Y12" s="86"/>
      <c r="Z12" s="86"/>
      <c r="AA12" s="92" t="s">
        <v>372</v>
      </c>
      <c r="AB12" s="92" t="s">
        <v>415</v>
      </c>
      <c r="AC12" s="86" t="b">
        <v>0</v>
      </c>
      <c r="AD12" s="86">
        <v>0</v>
      </c>
      <c r="AE12" s="92" t="s">
        <v>418</v>
      </c>
      <c r="AF12" s="86" t="b">
        <v>0</v>
      </c>
      <c r="AG12" s="86" t="s">
        <v>421</v>
      </c>
      <c r="AH12" s="86"/>
      <c r="AI12" s="92" t="s">
        <v>417</v>
      </c>
      <c r="AJ12" s="86" t="b">
        <v>0</v>
      </c>
      <c r="AK12" s="86">
        <v>0</v>
      </c>
      <c r="AL12" s="92" t="s">
        <v>417</v>
      </c>
      <c r="AM12" s="86" t="s">
        <v>425</v>
      </c>
      <c r="AN12" s="86" t="b">
        <v>0</v>
      </c>
      <c r="AO12" s="92" t="s">
        <v>415</v>
      </c>
      <c r="AP12" s="86" t="s">
        <v>176</v>
      </c>
      <c r="AQ12" s="86">
        <v>0</v>
      </c>
      <c r="AR12" s="86">
        <v>0</v>
      </c>
      <c r="AS12" s="86"/>
      <c r="AT12" s="86"/>
      <c r="AU12" s="86"/>
      <c r="AV12" s="86"/>
      <c r="AW12" s="86"/>
      <c r="AX12" s="86"/>
      <c r="AY12" s="86"/>
      <c r="AZ12" s="86"/>
      <c r="BA12">
        <v>1</v>
      </c>
      <c r="BB12" s="85" t="str">
        <f>REPLACE(INDEX(GroupVertices[Group],MATCH(Edges[[#This Row],[Vertex 1]],GroupVertices[Vertex],0)),1,1,"")</f>
        <v>4</v>
      </c>
      <c r="BC12" s="85" t="str">
        <f>REPLACE(INDEX(GroupVertices[Group],MATCH(Edges[[#This Row],[Vertex 2]],GroupVertices[Vertex],0)),1,1,"")</f>
        <v>4</v>
      </c>
      <c r="BD12" s="51">
        <v>1</v>
      </c>
      <c r="BE12" s="52">
        <v>11.11111111111111</v>
      </c>
      <c r="BF12" s="51">
        <v>0</v>
      </c>
      <c r="BG12" s="52">
        <v>0</v>
      </c>
      <c r="BH12" s="51">
        <v>0</v>
      </c>
      <c r="BI12" s="52">
        <v>0</v>
      </c>
      <c r="BJ12" s="51">
        <v>8</v>
      </c>
      <c r="BK12" s="52">
        <v>88.88888888888889</v>
      </c>
      <c r="BL12" s="51">
        <v>9</v>
      </c>
    </row>
    <row r="13" spans="1:64" ht="45">
      <c r="A13" s="84" t="s">
        <v>220</v>
      </c>
      <c r="B13" s="84" t="s">
        <v>220</v>
      </c>
      <c r="C13" s="53" t="s">
        <v>980</v>
      </c>
      <c r="D13" s="54">
        <v>3</v>
      </c>
      <c r="E13" s="65" t="s">
        <v>132</v>
      </c>
      <c r="F13" s="55">
        <v>35</v>
      </c>
      <c r="G13" s="53"/>
      <c r="H13" s="57"/>
      <c r="I13" s="56"/>
      <c r="J13" s="56"/>
      <c r="K13" s="36" t="s">
        <v>65</v>
      </c>
      <c r="L13" s="83">
        <v>13</v>
      </c>
      <c r="M13" s="83"/>
      <c r="N13" s="63"/>
      <c r="O13" s="86" t="s">
        <v>176</v>
      </c>
      <c r="P13" s="88">
        <v>43446.71532407407</v>
      </c>
      <c r="Q13" s="86" t="s">
        <v>241</v>
      </c>
      <c r="R13" s="89" t="s">
        <v>264</v>
      </c>
      <c r="S13" s="86" t="s">
        <v>272</v>
      </c>
      <c r="T13" s="86" t="s">
        <v>281</v>
      </c>
      <c r="U13" s="86"/>
      <c r="V13" s="89" t="s">
        <v>303</v>
      </c>
      <c r="W13" s="88">
        <v>43446.71532407407</v>
      </c>
      <c r="X13" s="89" t="s">
        <v>322</v>
      </c>
      <c r="Y13" s="86">
        <v>40.672404</v>
      </c>
      <c r="Z13" s="86">
        <v>-73.977063</v>
      </c>
      <c r="AA13" s="92" t="s">
        <v>373</v>
      </c>
      <c r="AB13" s="86"/>
      <c r="AC13" s="86" t="b">
        <v>0</v>
      </c>
      <c r="AD13" s="86">
        <v>0</v>
      </c>
      <c r="AE13" s="92" t="s">
        <v>417</v>
      </c>
      <c r="AF13" s="86" t="b">
        <v>0</v>
      </c>
      <c r="AG13" s="86" t="s">
        <v>421</v>
      </c>
      <c r="AH13" s="86"/>
      <c r="AI13" s="92" t="s">
        <v>417</v>
      </c>
      <c r="AJ13" s="86" t="b">
        <v>0</v>
      </c>
      <c r="AK13" s="86">
        <v>0</v>
      </c>
      <c r="AL13" s="92" t="s">
        <v>417</v>
      </c>
      <c r="AM13" s="86" t="s">
        <v>427</v>
      </c>
      <c r="AN13" s="86" t="b">
        <v>0</v>
      </c>
      <c r="AO13" s="92" t="s">
        <v>373</v>
      </c>
      <c r="AP13" s="86" t="s">
        <v>176</v>
      </c>
      <c r="AQ13" s="86">
        <v>0</v>
      </c>
      <c r="AR13" s="86">
        <v>0</v>
      </c>
      <c r="AS13" s="86" t="s">
        <v>434</v>
      </c>
      <c r="AT13" s="86" t="s">
        <v>435</v>
      </c>
      <c r="AU13" s="86" t="s">
        <v>436</v>
      </c>
      <c r="AV13" s="86" t="s">
        <v>437</v>
      </c>
      <c r="AW13" s="86" t="s">
        <v>438</v>
      </c>
      <c r="AX13" s="86" t="s">
        <v>439</v>
      </c>
      <c r="AY13" s="86" t="s">
        <v>440</v>
      </c>
      <c r="AZ13" s="89" t="s">
        <v>441</v>
      </c>
      <c r="BA13">
        <v>1</v>
      </c>
      <c r="BB13" s="85" t="str">
        <f>REPLACE(INDEX(GroupVertices[Group],MATCH(Edges[[#This Row],[Vertex 1]],GroupVertices[Vertex],0)),1,1,"")</f>
        <v>5</v>
      </c>
      <c r="BC13" s="85" t="str">
        <f>REPLACE(INDEX(GroupVertices[Group],MATCH(Edges[[#This Row],[Vertex 2]],GroupVertices[Vertex],0)),1,1,"")</f>
        <v>5</v>
      </c>
      <c r="BD13" s="51">
        <v>0</v>
      </c>
      <c r="BE13" s="52">
        <v>0</v>
      </c>
      <c r="BF13" s="51">
        <v>0</v>
      </c>
      <c r="BG13" s="52">
        <v>0</v>
      </c>
      <c r="BH13" s="51">
        <v>0</v>
      </c>
      <c r="BI13" s="52">
        <v>0</v>
      </c>
      <c r="BJ13" s="51">
        <v>14</v>
      </c>
      <c r="BK13" s="52">
        <v>100</v>
      </c>
      <c r="BL13" s="51">
        <v>14</v>
      </c>
    </row>
    <row r="14" spans="1:64" ht="45">
      <c r="A14" s="84" t="s">
        <v>221</v>
      </c>
      <c r="B14" s="84" t="s">
        <v>221</v>
      </c>
      <c r="C14" s="53" t="s">
        <v>980</v>
      </c>
      <c r="D14" s="54">
        <v>3</v>
      </c>
      <c r="E14" s="65" t="s">
        <v>132</v>
      </c>
      <c r="F14" s="55">
        <v>35</v>
      </c>
      <c r="G14" s="53"/>
      <c r="H14" s="57"/>
      <c r="I14" s="56"/>
      <c r="J14" s="56"/>
      <c r="K14" s="36" t="s">
        <v>65</v>
      </c>
      <c r="L14" s="83">
        <v>14</v>
      </c>
      <c r="M14" s="83"/>
      <c r="N14" s="63"/>
      <c r="O14" s="86" t="s">
        <v>176</v>
      </c>
      <c r="P14" s="88">
        <v>43464.533854166664</v>
      </c>
      <c r="Q14" s="86" t="s">
        <v>242</v>
      </c>
      <c r="R14" s="89" t="s">
        <v>265</v>
      </c>
      <c r="S14" s="86" t="s">
        <v>273</v>
      </c>
      <c r="T14" s="86" t="s">
        <v>282</v>
      </c>
      <c r="U14" s="86"/>
      <c r="V14" s="89" t="s">
        <v>304</v>
      </c>
      <c r="W14" s="88">
        <v>43464.533854166664</v>
      </c>
      <c r="X14" s="89" t="s">
        <v>323</v>
      </c>
      <c r="Y14" s="86"/>
      <c r="Z14" s="86"/>
      <c r="AA14" s="92" t="s">
        <v>374</v>
      </c>
      <c r="AB14" s="86"/>
      <c r="AC14" s="86" t="b">
        <v>0</v>
      </c>
      <c r="AD14" s="86">
        <v>0</v>
      </c>
      <c r="AE14" s="92" t="s">
        <v>417</v>
      </c>
      <c r="AF14" s="86" t="b">
        <v>0</v>
      </c>
      <c r="AG14" s="86" t="s">
        <v>421</v>
      </c>
      <c r="AH14" s="86"/>
      <c r="AI14" s="92" t="s">
        <v>417</v>
      </c>
      <c r="AJ14" s="86" t="b">
        <v>0</v>
      </c>
      <c r="AK14" s="86">
        <v>0</v>
      </c>
      <c r="AL14" s="92" t="s">
        <v>417</v>
      </c>
      <c r="AM14" s="86" t="s">
        <v>221</v>
      </c>
      <c r="AN14" s="86" t="b">
        <v>0</v>
      </c>
      <c r="AO14" s="92" t="s">
        <v>374</v>
      </c>
      <c r="AP14" s="86" t="s">
        <v>176</v>
      </c>
      <c r="AQ14" s="86">
        <v>0</v>
      </c>
      <c r="AR14" s="86">
        <v>0</v>
      </c>
      <c r="AS14" s="86"/>
      <c r="AT14" s="86"/>
      <c r="AU14" s="86"/>
      <c r="AV14" s="86"/>
      <c r="AW14" s="86"/>
      <c r="AX14" s="86"/>
      <c r="AY14" s="86"/>
      <c r="AZ14" s="86"/>
      <c r="BA14">
        <v>1</v>
      </c>
      <c r="BB14" s="85" t="str">
        <f>REPLACE(INDEX(GroupVertices[Group],MATCH(Edges[[#This Row],[Vertex 1]],GroupVertices[Vertex],0)),1,1,"")</f>
        <v>5</v>
      </c>
      <c r="BC14" s="85" t="str">
        <f>REPLACE(INDEX(GroupVertices[Group],MATCH(Edges[[#This Row],[Vertex 2]],GroupVertices[Vertex],0)),1,1,"")</f>
        <v>5</v>
      </c>
      <c r="BD14" s="51">
        <v>3</v>
      </c>
      <c r="BE14" s="52">
        <v>13.636363636363637</v>
      </c>
      <c r="BF14" s="51">
        <v>0</v>
      </c>
      <c r="BG14" s="52">
        <v>0</v>
      </c>
      <c r="BH14" s="51">
        <v>0</v>
      </c>
      <c r="BI14" s="52">
        <v>0</v>
      </c>
      <c r="BJ14" s="51">
        <v>19</v>
      </c>
      <c r="BK14" s="52">
        <v>86.36363636363636</v>
      </c>
      <c r="BL14" s="51">
        <v>22</v>
      </c>
    </row>
    <row r="15" spans="1:64" ht="45">
      <c r="A15" s="84" t="s">
        <v>222</v>
      </c>
      <c r="B15" s="84" t="s">
        <v>222</v>
      </c>
      <c r="C15" s="53" t="s">
        <v>980</v>
      </c>
      <c r="D15" s="54">
        <v>3</v>
      </c>
      <c r="E15" s="65" t="s">
        <v>132</v>
      </c>
      <c r="F15" s="55">
        <v>35</v>
      </c>
      <c r="G15" s="53"/>
      <c r="H15" s="57"/>
      <c r="I15" s="56"/>
      <c r="J15" s="56"/>
      <c r="K15" s="36" t="s">
        <v>65</v>
      </c>
      <c r="L15" s="83">
        <v>15</v>
      </c>
      <c r="M15" s="83"/>
      <c r="N15" s="63"/>
      <c r="O15" s="86" t="s">
        <v>176</v>
      </c>
      <c r="P15" s="88">
        <v>43467.581608796296</v>
      </c>
      <c r="Q15" s="86" t="s">
        <v>243</v>
      </c>
      <c r="R15" s="89" t="s">
        <v>266</v>
      </c>
      <c r="S15" s="86" t="s">
        <v>274</v>
      </c>
      <c r="T15" s="86"/>
      <c r="U15" s="86"/>
      <c r="V15" s="89" t="s">
        <v>305</v>
      </c>
      <c r="W15" s="88">
        <v>43467.581608796296</v>
      </c>
      <c r="X15" s="89" t="s">
        <v>324</v>
      </c>
      <c r="Y15" s="86"/>
      <c r="Z15" s="86"/>
      <c r="AA15" s="92" t="s">
        <v>375</v>
      </c>
      <c r="AB15" s="86"/>
      <c r="AC15" s="86" t="b">
        <v>0</v>
      </c>
      <c r="AD15" s="86">
        <v>1</v>
      </c>
      <c r="AE15" s="92" t="s">
        <v>417</v>
      </c>
      <c r="AF15" s="86" t="b">
        <v>0</v>
      </c>
      <c r="AG15" s="86" t="s">
        <v>422</v>
      </c>
      <c r="AH15" s="86"/>
      <c r="AI15" s="92" t="s">
        <v>417</v>
      </c>
      <c r="AJ15" s="86" t="b">
        <v>0</v>
      </c>
      <c r="AK15" s="86">
        <v>0</v>
      </c>
      <c r="AL15" s="92" t="s">
        <v>417</v>
      </c>
      <c r="AM15" s="86" t="s">
        <v>426</v>
      </c>
      <c r="AN15" s="86" t="b">
        <v>0</v>
      </c>
      <c r="AO15" s="92" t="s">
        <v>375</v>
      </c>
      <c r="AP15" s="86" t="s">
        <v>176</v>
      </c>
      <c r="AQ15" s="86">
        <v>0</v>
      </c>
      <c r="AR15" s="86">
        <v>0</v>
      </c>
      <c r="AS15" s="86"/>
      <c r="AT15" s="86"/>
      <c r="AU15" s="86"/>
      <c r="AV15" s="86"/>
      <c r="AW15" s="86"/>
      <c r="AX15" s="86"/>
      <c r="AY15" s="86"/>
      <c r="AZ15" s="86"/>
      <c r="BA15">
        <v>1</v>
      </c>
      <c r="BB15" s="85" t="str">
        <f>REPLACE(INDEX(GroupVertices[Group],MATCH(Edges[[#This Row],[Vertex 1]],GroupVertices[Vertex],0)),1,1,"")</f>
        <v>5</v>
      </c>
      <c r="BC15" s="85" t="str">
        <f>REPLACE(INDEX(GroupVertices[Group],MATCH(Edges[[#This Row],[Vertex 2]],GroupVertices[Vertex],0)),1,1,"")</f>
        <v>5</v>
      </c>
      <c r="BD15" s="51">
        <v>0</v>
      </c>
      <c r="BE15" s="52">
        <v>0</v>
      </c>
      <c r="BF15" s="51">
        <v>0</v>
      </c>
      <c r="BG15" s="52">
        <v>0</v>
      </c>
      <c r="BH15" s="51">
        <v>0</v>
      </c>
      <c r="BI15" s="52">
        <v>0</v>
      </c>
      <c r="BJ15" s="51">
        <v>1</v>
      </c>
      <c r="BK15" s="52">
        <v>100</v>
      </c>
      <c r="BL15" s="51">
        <v>1</v>
      </c>
    </row>
    <row r="16" spans="1:64" ht="45">
      <c r="A16" s="84" t="s">
        <v>223</v>
      </c>
      <c r="B16" s="84" t="s">
        <v>228</v>
      </c>
      <c r="C16" s="53" t="s">
        <v>980</v>
      </c>
      <c r="D16" s="54">
        <v>3</v>
      </c>
      <c r="E16" s="65" t="s">
        <v>132</v>
      </c>
      <c r="F16" s="55">
        <v>35</v>
      </c>
      <c r="G16" s="53"/>
      <c r="H16" s="57"/>
      <c r="I16" s="56"/>
      <c r="J16" s="56"/>
      <c r="K16" s="36" t="s">
        <v>65</v>
      </c>
      <c r="L16" s="83">
        <v>16</v>
      </c>
      <c r="M16" s="83"/>
      <c r="N16" s="63"/>
      <c r="O16" s="86" t="s">
        <v>234</v>
      </c>
      <c r="P16" s="88">
        <v>43482.429456018515</v>
      </c>
      <c r="Q16" s="86" t="s">
        <v>244</v>
      </c>
      <c r="R16" s="89" t="s">
        <v>267</v>
      </c>
      <c r="S16" s="86" t="s">
        <v>275</v>
      </c>
      <c r="T16" s="86" t="s">
        <v>283</v>
      </c>
      <c r="U16" s="86"/>
      <c r="V16" s="89" t="s">
        <v>306</v>
      </c>
      <c r="W16" s="88">
        <v>43482.429456018515</v>
      </c>
      <c r="X16" s="89" t="s">
        <v>325</v>
      </c>
      <c r="Y16" s="86"/>
      <c r="Z16" s="86"/>
      <c r="AA16" s="92" t="s">
        <v>376</v>
      </c>
      <c r="AB16" s="86"/>
      <c r="AC16" s="86" t="b">
        <v>0</v>
      </c>
      <c r="AD16" s="86">
        <v>0</v>
      </c>
      <c r="AE16" s="92" t="s">
        <v>417</v>
      </c>
      <c r="AF16" s="86" t="b">
        <v>0</v>
      </c>
      <c r="AG16" s="86" t="s">
        <v>421</v>
      </c>
      <c r="AH16" s="86"/>
      <c r="AI16" s="92" t="s">
        <v>417</v>
      </c>
      <c r="AJ16" s="86" t="b">
        <v>0</v>
      </c>
      <c r="AK16" s="86">
        <v>2</v>
      </c>
      <c r="AL16" s="92" t="s">
        <v>412</v>
      </c>
      <c r="AM16" s="86" t="s">
        <v>428</v>
      </c>
      <c r="AN16" s="86" t="b">
        <v>0</v>
      </c>
      <c r="AO16" s="92" t="s">
        <v>412</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v>1</v>
      </c>
      <c r="BE16" s="52">
        <v>7.6923076923076925</v>
      </c>
      <c r="BF16" s="51">
        <v>0</v>
      </c>
      <c r="BG16" s="52">
        <v>0</v>
      </c>
      <c r="BH16" s="51">
        <v>0</v>
      </c>
      <c r="BI16" s="52">
        <v>0</v>
      </c>
      <c r="BJ16" s="51">
        <v>12</v>
      </c>
      <c r="BK16" s="52">
        <v>92.3076923076923</v>
      </c>
      <c r="BL16" s="51">
        <v>13</v>
      </c>
    </row>
    <row r="17" spans="1:64" ht="45">
      <c r="A17" s="84" t="s">
        <v>224</v>
      </c>
      <c r="B17" s="84" t="s">
        <v>233</v>
      </c>
      <c r="C17" s="53" t="s">
        <v>980</v>
      </c>
      <c r="D17" s="54">
        <v>3</v>
      </c>
      <c r="E17" s="65" t="s">
        <v>132</v>
      </c>
      <c r="F17" s="55">
        <v>35</v>
      </c>
      <c r="G17" s="53"/>
      <c r="H17" s="57"/>
      <c r="I17" s="56"/>
      <c r="J17" s="56"/>
      <c r="K17" s="36" t="s">
        <v>65</v>
      </c>
      <c r="L17" s="83">
        <v>17</v>
      </c>
      <c r="M17" s="83"/>
      <c r="N17" s="63"/>
      <c r="O17" s="86" t="s">
        <v>235</v>
      </c>
      <c r="P17" s="88">
        <v>43436.278402777774</v>
      </c>
      <c r="Q17" s="86" t="s">
        <v>245</v>
      </c>
      <c r="R17" s="86"/>
      <c r="S17" s="86"/>
      <c r="T17" s="86" t="s">
        <v>284</v>
      </c>
      <c r="U17" s="89" t="s">
        <v>292</v>
      </c>
      <c r="V17" s="89" t="s">
        <v>292</v>
      </c>
      <c r="W17" s="88">
        <v>43436.278402777774</v>
      </c>
      <c r="X17" s="89" t="s">
        <v>326</v>
      </c>
      <c r="Y17" s="86"/>
      <c r="Z17" s="86"/>
      <c r="AA17" s="92" t="s">
        <v>377</v>
      </c>
      <c r="AB17" s="92" t="s">
        <v>416</v>
      </c>
      <c r="AC17" s="86" t="b">
        <v>0</v>
      </c>
      <c r="AD17" s="86">
        <v>2</v>
      </c>
      <c r="AE17" s="92" t="s">
        <v>419</v>
      </c>
      <c r="AF17" s="86" t="b">
        <v>0</v>
      </c>
      <c r="AG17" s="86" t="s">
        <v>423</v>
      </c>
      <c r="AH17" s="86"/>
      <c r="AI17" s="92" t="s">
        <v>417</v>
      </c>
      <c r="AJ17" s="86" t="b">
        <v>0</v>
      </c>
      <c r="AK17" s="86">
        <v>4</v>
      </c>
      <c r="AL17" s="92" t="s">
        <v>417</v>
      </c>
      <c r="AM17" s="86" t="s">
        <v>429</v>
      </c>
      <c r="AN17" s="86" t="b">
        <v>0</v>
      </c>
      <c r="AO17" s="92" t="s">
        <v>416</v>
      </c>
      <c r="AP17" s="86" t="s">
        <v>433</v>
      </c>
      <c r="AQ17" s="86">
        <v>0</v>
      </c>
      <c r="AR17" s="86">
        <v>0</v>
      </c>
      <c r="AS17" s="86"/>
      <c r="AT17" s="86"/>
      <c r="AU17" s="86"/>
      <c r="AV17" s="86"/>
      <c r="AW17" s="86"/>
      <c r="AX17" s="86"/>
      <c r="AY17" s="86"/>
      <c r="AZ17" s="86"/>
      <c r="BA17">
        <v>1</v>
      </c>
      <c r="BB17" s="85" t="str">
        <f>REPLACE(INDEX(GroupVertices[Group],MATCH(Edges[[#This Row],[Vertex 1]],GroupVertices[Vertex],0)),1,1,"")</f>
        <v>3</v>
      </c>
      <c r="BC17" s="85" t="str">
        <f>REPLACE(INDEX(GroupVertices[Group],MATCH(Edges[[#This Row],[Vertex 2]],GroupVertices[Vertex],0)),1,1,"")</f>
        <v>3</v>
      </c>
      <c r="BD17" s="51">
        <v>0</v>
      </c>
      <c r="BE17" s="52">
        <v>0</v>
      </c>
      <c r="BF17" s="51">
        <v>0</v>
      </c>
      <c r="BG17" s="52">
        <v>0</v>
      </c>
      <c r="BH17" s="51">
        <v>0</v>
      </c>
      <c r="BI17" s="52">
        <v>0</v>
      </c>
      <c r="BJ17" s="51">
        <v>8</v>
      </c>
      <c r="BK17" s="52">
        <v>100</v>
      </c>
      <c r="BL17" s="51">
        <v>8</v>
      </c>
    </row>
    <row r="18" spans="1:64" ht="45">
      <c r="A18" s="84" t="s">
        <v>225</v>
      </c>
      <c r="B18" s="84" t="s">
        <v>233</v>
      </c>
      <c r="C18" s="53" t="s">
        <v>980</v>
      </c>
      <c r="D18" s="54">
        <v>3</v>
      </c>
      <c r="E18" s="65" t="s">
        <v>132</v>
      </c>
      <c r="F18" s="55">
        <v>35</v>
      </c>
      <c r="G18" s="53"/>
      <c r="H18" s="57"/>
      <c r="I18" s="56"/>
      <c r="J18" s="56"/>
      <c r="K18" s="36" t="s">
        <v>65</v>
      </c>
      <c r="L18" s="83">
        <v>18</v>
      </c>
      <c r="M18" s="83"/>
      <c r="N18" s="63"/>
      <c r="O18" s="86" t="s">
        <v>234</v>
      </c>
      <c r="P18" s="88">
        <v>43436.56199074074</v>
      </c>
      <c r="Q18" s="86" t="s">
        <v>246</v>
      </c>
      <c r="R18" s="86"/>
      <c r="S18" s="86"/>
      <c r="T18" s="86" t="s">
        <v>285</v>
      </c>
      <c r="U18" s="86"/>
      <c r="V18" s="89" t="s">
        <v>307</v>
      </c>
      <c r="W18" s="88">
        <v>43436.56199074074</v>
      </c>
      <c r="X18" s="89" t="s">
        <v>327</v>
      </c>
      <c r="Y18" s="86"/>
      <c r="Z18" s="86"/>
      <c r="AA18" s="92" t="s">
        <v>378</v>
      </c>
      <c r="AB18" s="86"/>
      <c r="AC18" s="86" t="b">
        <v>0</v>
      </c>
      <c r="AD18" s="86">
        <v>0</v>
      </c>
      <c r="AE18" s="92" t="s">
        <v>417</v>
      </c>
      <c r="AF18" s="86" t="b">
        <v>0</v>
      </c>
      <c r="AG18" s="86" t="s">
        <v>423</v>
      </c>
      <c r="AH18" s="86"/>
      <c r="AI18" s="92" t="s">
        <v>417</v>
      </c>
      <c r="AJ18" s="86" t="b">
        <v>0</v>
      </c>
      <c r="AK18" s="86">
        <v>4</v>
      </c>
      <c r="AL18" s="92" t="s">
        <v>377</v>
      </c>
      <c r="AM18" s="86" t="s">
        <v>430</v>
      </c>
      <c r="AN18" s="86" t="b">
        <v>0</v>
      </c>
      <c r="AO18" s="92" t="s">
        <v>377</v>
      </c>
      <c r="AP18" s="86" t="s">
        <v>176</v>
      </c>
      <c r="AQ18" s="86">
        <v>0</v>
      </c>
      <c r="AR18" s="86">
        <v>0</v>
      </c>
      <c r="AS18" s="86"/>
      <c r="AT18" s="86"/>
      <c r="AU18" s="86"/>
      <c r="AV18" s="86"/>
      <c r="AW18" s="86"/>
      <c r="AX18" s="86"/>
      <c r="AY18" s="86"/>
      <c r="AZ18" s="86"/>
      <c r="BA18">
        <v>1</v>
      </c>
      <c r="BB18" s="85" t="str">
        <f>REPLACE(INDEX(GroupVertices[Group],MATCH(Edges[[#This Row],[Vertex 1]],GroupVertices[Vertex],0)),1,1,"")</f>
        <v>3</v>
      </c>
      <c r="BC18" s="85" t="str">
        <f>REPLACE(INDEX(GroupVertices[Group],MATCH(Edges[[#This Row],[Vertex 2]],GroupVertices[Vertex],0)),1,1,"")</f>
        <v>3</v>
      </c>
      <c r="BD18" s="51"/>
      <c r="BE18" s="52"/>
      <c r="BF18" s="51"/>
      <c r="BG18" s="52"/>
      <c r="BH18" s="51"/>
      <c r="BI18" s="52"/>
      <c r="BJ18" s="51"/>
      <c r="BK18" s="52"/>
      <c r="BL18" s="51"/>
    </row>
    <row r="19" spans="1:64" ht="45">
      <c r="A19" s="84" t="s">
        <v>226</v>
      </c>
      <c r="B19" s="84" t="s">
        <v>226</v>
      </c>
      <c r="C19" s="53" t="s">
        <v>980</v>
      </c>
      <c r="D19" s="54">
        <v>3</v>
      </c>
      <c r="E19" s="65" t="s">
        <v>132</v>
      </c>
      <c r="F19" s="55">
        <v>35</v>
      </c>
      <c r="G19" s="53"/>
      <c r="H19" s="57"/>
      <c r="I19" s="56"/>
      <c r="J19" s="56"/>
      <c r="K19" s="36" t="s">
        <v>65</v>
      </c>
      <c r="L19" s="83">
        <v>19</v>
      </c>
      <c r="M19" s="83"/>
      <c r="N19" s="63"/>
      <c r="O19" s="86" t="s">
        <v>176</v>
      </c>
      <c r="P19" s="88">
        <v>43437.4137962963</v>
      </c>
      <c r="Q19" s="86" t="s">
        <v>247</v>
      </c>
      <c r="R19" s="89" t="s">
        <v>268</v>
      </c>
      <c r="S19" s="86" t="s">
        <v>276</v>
      </c>
      <c r="T19" s="86" t="s">
        <v>285</v>
      </c>
      <c r="U19" s="89" t="s">
        <v>293</v>
      </c>
      <c r="V19" s="89" t="s">
        <v>293</v>
      </c>
      <c r="W19" s="88">
        <v>43437.4137962963</v>
      </c>
      <c r="X19" s="89" t="s">
        <v>328</v>
      </c>
      <c r="Y19" s="86"/>
      <c r="Z19" s="86"/>
      <c r="AA19" s="92" t="s">
        <v>379</v>
      </c>
      <c r="AB19" s="86"/>
      <c r="AC19" s="86" t="b">
        <v>0</v>
      </c>
      <c r="AD19" s="86">
        <v>7095</v>
      </c>
      <c r="AE19" s="92" t="s">
        <v>417</v>
      </c>
      <c r="AF19" s="86" t="b">
        <v>0</v>
      </c>
      <c r="AG19" s="86" t="s">
        <v>423</v>
      </c>
      <c r="AH19" s="86"/>
      <c r="AI19" s="92" t="s">
        <v>417</v>
      </c>
      <c r="AJ19" s="86" t="b">
        <v>0</v>
      </c>
      <c r="AK19" s="86">
        <v>2791</v>
      </c>
      <c r="AL19" s="92" t="s">
        <v>417</v>
      </c>
      <c r="AM19" s="86" t="s">
        <v>426</v>
      </c>
      <c r="AN19" s="86" t="b">
        <v>0</v>
      </c>
      <c r="AO19" s="92" t="s">
        <v>379</v>
      </c>
      <c r="AP19" s="86" t="s">
        <v>433</v>
      </c>
      <c r="AQ19" s="86">
        <v>0</v>
      </c>
      <c r="AR19" s="86">
        <v>0</v>
      </c>
      <c r="AS19" s="86"/>
      <c r="AT19" s="86"/>
      <c r="AU19" s="86"/>
      <c r="AV19" s="86"/>
      <c r="AW19" s="86"/>
      <c r="AX19" s="86"/>
      <c r="AY19" s="86"/>
      <c r="AZ19" s="86"/>
      <c r="BA19">
        <v>1</v>
      </c>
      <c r="BB19" s="85" t="str">
        <f>REPLACE(INDEX(GroupVertices[Group],MATCH(Edges[[#This Row],[Vertex 1]],GroupVertices[Vertex],0)),1,1,"")</f>
        <v>3</v>
      </c>
      <c r="BC19" s="85" t="str">
        <f>REPLACE(INDEX(GroupVertices[Group],MATCH(Edges[[#This Row],[Vertex 2]],GroupVertices[Vertex],0)),1,1,"")</f>
        <v>3</v>
      </c>
      <c r="BD19" s="51">
        <v>0</v>
      </c>
      <c r="BE19" s="52">
        <v>0</v>
      </c>
      <c r="BF19" s="51">
        <v>0</v>
      </c>
      <c r="BG19" s="52">
        <v>0</v>
      </c>
      <c r="BH19" s="51">
        <v>0</v>
      </c>
      <c r="BI19" s="52">
        <v>0</v>
      </c>
      <c r="BJ19" s="51">
        <v>7</v>
      </c>
      <c r="BK19" s="52">
        <v>100</v>
      </c>
      <c r="BL19" s="51">
        <v>7</v>
      </c>
    </row>
    <row r="20" spans="1:64" ht="45">
      <c r="A20" s="84" t="s">
        <v>225</v>
      </c>
      <c r="B20" s="84" t="s">
        <v>226</v>
      </c>
      <c r="C20" s="53" t="s">
        <v>980</v>
      </c>
      <c r="D20" s="54">
        <v>3</v>
      </c>
      <c r="E20" s="65" t="s">
        <v>132</v>
      </c>
      <c r="F20" s="55">
        <v>35</v>
      </c>
      <c r="G20" s="53"/>
      <c r="H20" s="57"/>
      <c r="I20" s="56"/>
      <c r="J20" s="56"/>
      <c r="K20" s="36" t="s">
        <v>65</v>
      </c>
      <c r="L20" s="83">
        <v>20</v>
      </c>
      <c r="M20" s="83"/>
      <c r="N20" s="63"/>
      <c r="O20" s="86" t="s">
        <v>234</v>
      </c>
      <c r="P20" s="88">
        <v>43437.58635416667</v>
      </c>
      <c r="Q20" s="86" t="s">
        <v>248</v>
      </c>
      <c r="R20" s="86"/>
      <c r="S20" s="86"/>
      <c r="T20" s="86"/>
      <c r="U20" s="86"/>
      <c r="V20" s="89" t="s">
        <v>307</v>
      </c>
      <c r="W20" s="88">
        <v>43437.58635416667</v>
      </c>
      <c r="X20" s="89" t="s">
        <v>329</v>
      </c>
      <c r="Y20" s="86"/>
      <c r="Z20" s="86"/>
      <c r="AA20" s="92" t="s">
        <v>380</v>
      </c>
      <c r="AB20" s="86"/>
      <c r="AC20" s="86" t="b">
        <v>0</v>
      </c>
      <c r="AD20" s="86">
        <v>0</v>
      </c>
      <c r="AE20" s="92" t="s">
        <v>417</v>
      </c>
      <c r="AF20" s="86" t="b">
        <v>0</v>
      </c>
      <c r="AG20" s="86" t="s">
        <v>423</v>
      </c>
      <c r="AH20" s="86"/>
      <c r="AI20" s="92" t="s">
        <v>417</v>
      </c>
      <c r="AJ20" s="86" t="b">
        <v>0</v>
      </c>
      <c r="AK20" s="86">
        <v>2791</v>
      </c>
      <c r="AL20" s="92" t="s">
        <v>379</v>
      </c>
      <c r="AM20" s="86" t="s">
        <v>430</v>
      </c>
      <c r="AN20" s="86" t="b">
        <v>0</v>
      </c>
      <c r="AO20" s="92" t="s">
        <v>379</v>
      </c>
      <c r="AP20" s="86" t="s">
        <v>176</v>
      </c>
      <c r="AQ20" s="86">
        <v>0</v>
      </c>
      <c r="AR20" s="86">
        <v>0</v>
      </c>
      <c r="AS20" s="86"/>
      <c r="AT20" s="86"/>
      <c r="AU20" s="86"/>
      <c r="AV20" s="86"/>
      <c r="AW20" s="86"/>
      <c r="AX20" s="86"/>
      <c r="AY20" s="86"/>
      <c r="AZ20" s="86"/>
      <c r="BA20">
        <v>1</v>
      </c>
      <c r="BB20" s="85" t="str">
        <f>REPLACE(INDEX(GroupVertices[Group],MATCH(Edges[[#This Row],[Vertex 1]],GroupVertices[Vertex],0)),1,1,"")</f>
        <v>3</v>
      </c>
      <c r="BC20" s="85" t="str">
        <f>REPLACE(INDEX(GroupVertices[Group],MATCH(Edges[[#This Row],[Vertex 2]],GroupVertices[Vertex],0)),1,1,"")</f>
        <v>3</v>
      </c>
      <c r="BD20" s="51">
        <v>0</v>
      </c>
      <c r="BE20" s="52">
        <v>0</v>
      </c>
      <c r="BF20" s="51">
        <v>0</v>
      </c>
      <c r="BG20" s="52">
        <v>0</v>
      </c>
      <c r="BH20" s="51">
        <v>0</v>
      </c>
      <c r="BI20" s="52">
        <v>0</v>
      </c>
      <c r="BJ20" s="51">
        <v>6</v>
      </c>
      <c r="BK20" s="52">
        <v>100</v>
      </c>
      <c r="BL20" s="51">
        <v>6</v>
      </c>
    </row>
    <row r="21" spans="1:64" ht="30">
      <c r="A21" s="84" t="s">
        <v>224</v>
      </c>
      <c r="B21" s="84" t="s">
        <v>224</v>
      </c>
      <c r="C21" s="53" t="s">
        <v>981</v>
      </c>
      <c r="D21" s="54">
        <v>10</v>
      </c>
      <c r="E21" s="65" t="s">
        <v>136</v>
      </c>
      <c r="F21" s="55">
        <v>12</v>
      </c>
      <c r="G21" s="53"/>
      <c r="H21" s="57"/>
      <c r="I21" s="56"/>
      <c r="J21" s="56"/>
      <c r="K21" s="36" t="s">
        <v>65</v>
      </c>
      <c r="L21" s="83">
        <v>21</v>
      </c>
      <c r="M21" s="83"/>
      <c r="N21" s="63"/>
      <c r="O21" s="86" t="s">
        <v>176</v>
      </c>
      <c r="P21" s="88">
        <v>43435.125</v>
      </c>
      <c r="Q21" s="86" t="s">
        <v>249</v>
      </c>
      <c r="R21" s="86"/>
      <c r="S21" s="86"/>
      <c r="T21" s="86" t="s">
        <v>286</v>
      </c>
      <c r="U21" s="86"/>
      <c r="V21" s="89" t="s">
        <v>308</v>
      </c>
      <c r="W21" s="88">
        <v>43435.125</v>
      </c>
      <c r="X21" s="89" t="s">
        <v>330</v>
      </c>
      <c r="Y21" s="86"/>
      <c r="Z21" s="86"/>
      <c r="AA21" s="92" t="s">
        <v>381</v>
      </c>
      <c r="AB21" s="86"/>
      <c r="AC21" s="86" t="b">
        <v>0</v>
      </c>
      <c r="AD21" s="86">
        <v>49912</v>
      </c>
      <c r="AE21" s="92" t="s">
        <v>417</v>
      </c>
      <c r="AF21" s="86" t="b">
        <v>0</v>
      </c>
      <c r="AG21" s="86" t="s">
        <v>423</v>
      </c>
      <c r="AH21" s="86"/>
      <c r="AI21" s="92" t="s">
        <v>417</v>
      </c>
      <c r="AJ21" s="86" t="b">
        <v>0</v>
      </c>
      <c r="AK21" s="86">
        <v>197813</v>
      </c>
      <c r="AL21" s="92" t="s">
        <v>417</v>
      </c>
      <c r="AM21" s="86" t="s">
        <v>431</v>
      </c>
      <c r="AN21" s="86" t="b">
        <v>0</v>
      </c>
      <c r="AO21" s="92" t="s">
        <v>381</v>
      </c>
      <c r="AP21" s="86" t="s">
        <v>433</v>
      </c>
      <c r="AQ21" s="86">
        <v>0</v>
      </c>
      <c r="AR21" s="86">
        <v>0</v>
      </c>
      <c r="AS21" s="86"/>
      <c r="AT21" s="86"/>
      <c r="AU21" s="86"/>
      <c r="AV21" s="86"/>
      <c r="AW21" s="86"/>
      <c r="AX21" s="86"/>
      <c r="AY21" s="86"/>
      <c r="AZ21" s="86"/>
      <c r="BA21">
        <v>14</v>
      </c>
      <c r="BB21" s="85" t="str">
        <f>REPLACE(INDEX(GroupVertices[Group],MATCH(Edges[[#This Row],[Vertex 1]],GroupVertices[Vertex],0)),1,1,"")</f>
        <v>3</v>
      </c>
      <c r="BC21" s="85" t="str">
        <f>REPLACE(INDEX(GroupVertices[Group],MATCH(Edges[[#This Row],[Vertex 2]],GroupVertices[Vertex],0)),1,1,"")</f>
        <v>3</v>
      </c>
      <c r="BD21" s="51">
        <v>0</v>
      </c>
      <c r="BE21" s="52">
        <v>0</v>
      </c>
      <c r="BF21" s="51">
        <v>0</v>
      </c>
      <c r="BG21" s="52">
        <v>0</v>
      </c>
      <c r="BH21" s="51">
        <v>0</v>
      </c>
      <c r="BI21" s="52">
        <v>0</v>
      </c>
      <c r="BJ21" s="51">
        <v>9</v>
      </c>
      <c r="BK21" s="52">
        <v>100</v>
      </c>
      <c r="BL21" s="51">
        <v>9</v>
      </c>
    </row>
    <row r="22" spans="1:64" ht="30">
      <c r="A22" s="84" t="s">
        <v>224</v>
      </c>
      <c r="B22" s="84" t="s">
        <v>224</v>
      </c>
      <c r="C22" s="53" t="s">
        <v>981</v>
      </c>
      <c r="D22" s="54">
        <v>10</v>
      </c>
      <c r="E22" s="65" t="s">
        <v>136</v>
      </c>
      <c r="F22" s="55">
        <v>12</v>
      </c>
      <c r="G22" s="53"/>
      <c r="H22" s="57"/>
      <c r="I22" s="56"/>
      <c r="J22" s="56"/>
      <c r="K22" s="36" t="s">
        <v>65</v>
      </c>
      <c r="L22" s="83">
        <v>22</v>
      </c>
      <c r="M22" s="83"/>
      <c r="N22" s="63"/>
      <c r="O22" s="86" t="s">
        <v>176</v>
      </c>
      <c r="P22" s="88">
        <v>43435.625</v>
      </c>
      <c r="Q22" s="86" t="s">
        <v>250</v>
      </c>
      <c r="R22" s="86"/>
      <c r="S22" s="86"/>
      <c r="T22" s="86" t="s">
        <v>286</v>
      </c>
      <c r="U22" s="86"/>
      <c r="V22" s="89" t="s">
        <v>308</v>
      </c>
      <c r="W22" s="88">
        <v>43435.625</v>
      </c>
      <c r="X22" s="89" t="s">
        <v>331</v>
      </c>
      <c r="Y22" s="86"/>
      <c r="Z22" s="86"/>
      <c r="AA22" s="92" t="s">
        <v>382</v>
      </c>
      <c r="AB22" s="86"/>
      <c r="AC22" s="86" t="b">
        <v>0</v>
      </c>
      <c r="AD22" s="86">
        <v>42983</v>
      </c>
      <c r="AE22" s="92" t="s">
        <v>417</v>
      </c>
      <c r="AF22" s="86" t="b">
        <v>0</v>
      </c>
      <c r="AG22" s="86" t="s">
        <v>423</v>
      </c>
      <c r="AH22" s="86"/>
      <c r="AI22" s="92" t="s">
        <v>417</v>
      </c>
      <c r="AJ22" s="86" t="b">
        <v>0</v>
      </c>
      <c r="AK22" s="86">
        <v>198435</v>
      </c>
      <c r="AL22" s="92" t="s">
        <v>417</v>
      </c>
      <c r="AM22" s="86" t="s">
        <v>431</v>
      </c>
      <c r="AN22" s="86" t="b">
        <v>0</v>
      </c>
      <c r="AO22" s="92" t="s">
        <v>382</v>
      </c>
      <c r="AP22" s="86" t="s">
        <v>433</v>
      </c>
      <c r="AQ22" s="86">
        <v>0</v>
      </c>
      <c r="AR22" s="86">
        <v>0</v>
      </c>
      <c r="AS22" s="86"/>
      <c r="AT22" s="86"/>
      <c r="AU22" s="86"/>
      <c r="AV22" s="86"/>
      <c r="AW22" s="86"/>
      <c r="AX22" s="86"/>
      <c r="AY22" s="86"/>
      <c r="AZ22" s="86"/>
      <c r="BA22">
        <v>14</v>
      </c>
      <c r="BB22" s="85" t="str">
        <f>REPLACE(INDEX(GroupVertices[Group],MATCH(Edges[[#This Row],[Vertex 1]],GroupVertices[Vertex],0)),1,1,"")</f>
        <v>3</v>
      </c>
      <c r="BC22" s="85" t="str">
        <f>REPLACE(INDEX(GroupVertices[Group],MATCH(Edges[[#This Row],[Vertex 2]],GroupVertices[Vertex],0)),1,1,"")</f>
        <v>3</v>
      </c>
      <c r="BD22" s="51">
        <v>0</v>
      </c>
      <c r="BE22" s="52">
        <v>0</v>
      </c>
      <c r="BF22" s="51">
        <v>0</v>
      </c>
      <c r="BG22" s="52">
        <v>0</v>
      </c>
      <c r="BH22" s="51">
        <v>0</v>
      </c>
      <c r="BI22" s="52">
        <v>0</v>
      </c>
      <c r="BJ22" s="51">
        <v>8</v>
      </c>
      <c r="BK22" s="52">
        <v>100</v>
      </c>
      <c r="BL22" s="51">
        <v>8</v>
      </c>
    </row>
    <row r="23" spans="1:64" ht="30">
      <c r="A23" s="84" t="s">
        <v>224</v>
      </c>
      <c r="B23" s="84" t="s">
        <v>224</v>
      </c>
      <c r="C23" s="53" t="s">
        <v>981</v>
      </c>
      <c r="D23" s="54">
        <v>10</v>
      </c>
      <c r="E23" s="65" t="s">
        <v>136</v>
      </c>
      <c r="F23" s="55">
        <v>12</v>
      </c>
      <c r="G23" s="53"/>
      <c r="H23" s="57"/>
      <c r="I23" s="56"/>
      <c r="J23" s="56"/>
      <c r="K23" s="36" t="s">
        <v>65</v>
      </c>
      <c r="L23" s="83">
        <v>23</v>
      </c>
      <c r="M23" s="83"/>
      <c r="N23" s="63"/>
      <c r="O23" s="86" t="s">
        <v>176</v>
      </c>
      <c r="P23" s="88">
        <v>43436.625</v>
      </c>
      <c r="Q23" s="86" t="s">
        <v>250</v>
      </c>
      <c r="R23" s="86"/>
      <c r="S23" s="86"/>
      <c r="T23" s="86" t="s">
        <v>286</v>
      </c>
      <c r="U23" s="86"/>
      <c r="V23" s="89" t="s">
        <v>308</v>
      </c>
      <c r="W23" s="88">
        <v>43436.625</v>
      </c>
      <c r="X23" s="89" t="s">
        <v>332</v>
      </c>
      <c r="Y23" s="86"/>
      <c r="Z23" s="86"/>
      <c r="AA23" s="92" t="s">
        <v>383</v>
      </c>
      <c r="AB23" s="86"/>
      <c r="AC23" s="86" t="b">
        <v>0</v>
      </c>
      <c r="AD23" s="86">
        <v>37631</v>
      </c>
      <c r="AE23" s="92" t="s">
        <v>417</v>
      </c>
      <c r="AF23" s="86" t="b">
        <v>0</v>
      </c>
      <c r="AG23" s="86" t="s">
        <v>423</v>
      </c>
      <c r="AH23" s="86"/>
      <c r="AI23" s="92" t="s">
        <v>417</v>
      </c>
      <c r="AJ23" s="86" t="b">
        <v>0</v>
      </c>
      <c r="AK23" s="86">
        <v>197543</v>
      </c>
      <c r="AL23" s="92" t="s">
        <v>417</v>
      </c>
      <c r="AM23" s="86" t="s">
        <v>431</v>
      </c>
      <c r="AN23" s="86" t="b">
        <v>0</v>
      </c>
      <c r="AO23" s="92" t="s">
        <v>383</v>
      </c>
      <c r="AP23" s="86" t="s">
        <v>433</v>
      </c>
      <c r="AQ23" s="86">
        <v>0</v>
      </c>
      <c r="AR23" s="86">
        <v>0</v>
      </c>
      <c r="AS23" s="86"/>
      <c r="AT23" s="86"/>
      <c r="AU23" s="86"/>
      <c r="AV23" s="86"/>
      <c r="AW23" s="86"/>
      <c r="AX23" s="86"/>
      <c r="AY23" s="86"/>
      <c r="AZ23" s="86"/>
      <c r="BA23">
        <v>14</v>
      </c>
      <c r="BB23" s="85" t="str">
        <f>REPLACE(INDEX(GroupVertices[Group],MATCH(Edges[[#This Row],[Vertex 1]],GroupVertices[Vertex],0)),1,1,"")</f>
        <v>3</v>
      </c>
      <c r="BC23" s="85" t="str">
        <f>REPLACE(INDEX(GroupVertices[Group],MATCH(Edges[[#This Row],[Vertex 2]],GroupVertices[Vertex],0)),1,1,"")</f>
        <v>3</v>
      </c>
      <c r="BD23" s="51">
        <v>0</v>
      </c>
      <c r="BE23" s="52">
        <v>0</v>
      </c>
      <c r="BF23" s="51">
        <v>0</v>
      </c>
      <c r="BG23" s="52">
        <v>0</v>
      </c>
      <c r="BH23" s="51">
        <v>0</v>
      </c>
      <c r="BI23" s="52">
        <v>0</v>
      </c>
      <c r="BJ23" s="51">
        <v>8</v>
      </c>
      <c r="BK23" s="52">
        <v>100</v>
      </c>
      <c r="BL23" s="51">
        <v>8</v>
      </c>
    </row>
    <row r="24" spans="1:64" ht="30">
      <c r="A24" s="84" t="s">
        <v>224</v>
      </c>
      <c r="B24" s="84" t="s">
        <v>224</v>
      </c>
      <c r="C24" s="53" t="s">
        <v>981</v>
      </c>
      <c r="D24" s="54">
        <v>10</v>
      </c>
      <c r="E24" s="65" t="s">
        <v>136</v>
      </c>
      <c r="F24" s="55">
        <v>12</v>
      </c>
      <c r="G24" s="53"/>
      <c r="H24" s="57"/>
      <c r="I24" s="56"/>
      <c r="J24" s="56"/>
      <c r="K24" s="36" t="s">
        <v>65</v>
      </c>
      <c r="L24" s="83">
        <v>24</v>
      </c>
      <c r="M24" s="83"/>
      <c r="N24" s="63"/>
      <c r="O24" s="86" t="s">
        <v>176</v>
      </c>
      <c r="P24" s="88">
        <v>43436.126284722224</v>
      </c>
      <c r="Q24" s="86" t="s">
        <v>251</v>
      </c>
      <c r="R24" s="89" t="s">
        <v>269</v>
      </c>
      <c r="S24" s="86" t="s">
        <v>277</v>
      </c>
      <c r="T24" s="86" t="s">
        <v>287</v>
      </c>
      <c r="U24" s="89" t="s">
        <v>294</v>
      </c>
      <c r="V24" s="89" t="s">
        <v>294</v>
      </c>
      <c r="W24" s="88">
        <v>43436.126284722224</v>
      </c>
      <c r="X24" s="89" t="s">
        <v>333</v>
      </c>
      <c r="Y24" s="86"/>
      <c r="Z24" s="86"/>
      <c r="AA24" s="92" t="s">
        <v>384</v>
      </c>
      <c r="AB24" s="86"/>
      <c r="AC24" s="86" t="b">
        <v>0</v>
      </c>
      <c r="AD24" s="86">
        <v>15745</v>
      </c>
      <c r="AE24" s="92" t="s">
        <v>417</v>
      </c>
      <c r="AF24" s="86" t="b">
        <v>0</v>
      </c>
      <c r="AG24" s="86" t="s">
        <v>423</v>
      </c>
      <c r="AH24" s="86"/>
      <c r="AI24" s="92" t="s">
        <v>417</v>
      </c>
      <c r="AJ24" s="86" t="b">
        <v>0</v>
      </c>
      <c r="AK24" s="86">
        <v>36139</v>
      </c>
      <c r="AL24" s="92" t="s">
        <v>417</v>
      </c>
      <c r="AM24" s="86" t="s">
        <v>426</v>
      </c>
      <c r="AN24" s="86" t="b">
        <v>0</v>
      </c>
      <c r="AO24" s="92" t="s">
        <v>384</v>
      </c>
      <c r="AP24" s="86" t="s">
        <v>433</v>
      </c>
      <c r="AQ24" s="86">
        <v>0</v>
      </c>
      <c r="AR24" s="86">
        <v>0</v>
      </c>
      <c r="AS24" s="86"/>
      <c r="AT24" s="86"/>
      <c r="AU24" s="86"/>
      <c r="AV24" s="86"/>
      <c r="AW24" s="86"/>
      <c r="AX24" s="86"/>
      <c r="AY24" s="86"/>
      <c r="AZ24" s="86"/>
      <c r="BA24">
        <v>14</v>
      </c>
      <c r="BB24" s="85" t="str">
        <f>REPLACE(INDEX(GroupVertices[Group],MATCH(Edges[[#This Row],[Vertex 1]],GroupVertices[Vertex],0)),1,1,"")</f>
        <v>3</v>
      </c>
      <c r="BC24" s="85" t="str">
        <f>REPLACE(INDEX(GroupVertices[Group],MATCH(Edges[[#This Row],[Vertex 2]],GroupVertices[Vertex],0)),1,1,"")</f>
        <v>3</v>
      </c>
      <c r="BD24" s="51">
        <v>0</v>
      </c>
      <c r="BE24" s="52">
        <v>0</v>
      </c>
      <c r="BF24" s="51">
        <v>0</v>
      </c>
      <c r="BG24" s="52">
        <v>0</v>
      </c>
      <c r="BH24" s="51">
        <v>0</v>
      </c>
      <c r="BI24" s="52">
        <v>0</v>
      </c>
      <c r="BJ24" s="51">
        <v>14</v>
      </c>
      <c r="BK24" s="52">
        <v>100</v>
      </c>
      <c r="BL24" s="51">
        <v>14</v>
      </c>
    </row>
    <row r="25" spans="1:64" ht="30">
      <c r="A25" s="84" t="s">
        <v>224</v>
      </c>
      <c r="B25" s="84" t="s">
        <v>224</v>
      </c>
      <c r="C25" s="53" t="s">
        <v>981</v>
      </c>
      <c r="D25" s="54">
        <v>10</v>
      </c>
      <c r="E25" s="65" t="s">
        <v>136</v>
      </c>
      <c r="F25" s="55">
        <v>12</v>
      </c>
      <c r="G25" s="53"/>
      <c r="H25" s="57"/>
      <c r="I25" s="56"/>
      <c r="J25" s="56"/>
      <c r="K25" s="36" t="s">
        <v>65</v>
      </c>
      <c r="L25" s="83">
        <v>25</v>
      </c>
      <c r="M25" s="83"/>
      <c r="N25" s="63"/>
      <c r="O25" s="86" t="s">
        <v>176</v>
      </c>
      <c r="P25" s="88">
        <v>43437.625</v>
      </c>
      <c r="Q25" s="86" t="s">
        <v>250</v>
      </c>
      <c r="R25" s="86"/>
      <c r="S25" s="86"/>
      <c r="T25" s="86" t="s">
        <v>286</v>
      </c>
      <c r="U25" s="86"/>
      <c r="V25" s="89" t="s">
        <v>308</v>
      </c>
      <c r="W25" s="88">
        <v>43437.625</v>
      </c>
      <c r="X25" s="89" t="s">
        <v>334</v>
      </c>
      <c r="Y25" s="86"/>
      <c r="Z25" s="86"/>
      <c r="AA25" s="92" t="s">
        <v>385</v>
      </c>
      <c r="AB25" s="86"/>
      <c r="AC25" s="86" t="b">
        <v>0</v>
      </c>
      <c r="AD25" s="86">
        <v>34912</v>
      </c>
      <c r="AE25" s="92" t="s">
        <v>417</v>
      </c>
      <c r="AF25" s="86" t="b">
        <v>0</v>
      </c>
      <c r="AG25" s="86" t="s">
        <v>423</v>
      </c>
      <c r="AH25" s="86"/>
      <c r="AI25" s="92" t="s">
        <v>417</v>
      </c>
      <c r="AJ25" s="86" t="b">
        <v>0</v>
      </c>
      <c r="AK25" s="86">
        <v>196770</v>
      </c>
      <c r="AL25" s="92" t="s">
        <v>417</v>
      </c>
      <c r="AM25" s="86" t="s">
        <v>431</v>
      </c>
      <c r="AN25" s="86" t="b">
        <v>0</v>
      </c>
      <c r="AO25" s="92" t="s">
        <v>385</v>
      </c>
      <c r="AP25" s="86" t="s">
        <v>433</v>
      </c>
      <c r="AQ25" s="86">
        <v>0</v>
      </c>
      <c r="AR25" s="86">
        <v>0</v>
      </c>
      <c r="AS25" s="86"/>
      <c r="AT25" s="86"/>
      <c r="AU25" s="86"/>
      <c r="AV25" s="86"/>
      <c r="AW25" s="86"/>
      <c r="AX25" s="86"/>
      <c r="AY25" s="86"/>
      <c r="AZ25" s="86"/>
      <c r="BA25">
        <v>14</v>
      </c>
      <c r="BB25" s="85" t="str">
        <f>REPLACE(INDEX(GroupVertices[Group],MATCH(Edges[[#This Row],[Vertex 1]],GroupVertices[Vertex],0)),1,1,"")</f>
        <v>3</v>
      </c>
      <c r="BC25" s="85" t="str">
        <f>REPLACE(INDEX(GroupVertices[Group],MATCH(Edges[[#This Row],[Vertex 2]],GroupVertices[Vertex],0)),1,1,"")</f>
        <v>3</v>
      </c>
      <c r="BD25" s="51">
        <v>0</v>
      </c>
      <c r="BE25" s="52">
        <v>0</v>
      </c>
      <c r="BF25" s="51">
        <v>0</v>
      </c>
      <c r="BG25" s="52">
        <v>0</v>
      </c>
      <c r="BH25" s="51">
        <v>0</v>
      </c>
      <c r="BI25" s="52">
        <v>0</v>
      </c>
      <c r="BJ25" s="51">
        <v>8</v>
      </c>
      <c r="BK25" s="52">
        <v>100</v>
      </c>
      <c r="BL25" s="51">
        <v>8</v>
      </c>
    </row>
    <row r="26" spans="1:64" ht="30">
      <c r="A26" s="84" t="s">
        <v>224</v>
      </c>
      <c r="B26" s="84" t="s">
        <v>224</v>
      </c>
      <c r="C26" s="53" t="s">
        <v>981</v>
      </c>
      <c r="D26" s="54">
        <v>10</v>
      </c>
      <c r="E26" s="65" t="s">
        <v>136</v>
      </c>
      <c r="F26" s="55">
        <v>12</v>
      </c>
      <c r="G26" s="53"/>
      <c r="H26" s="57"/>
      <c r="I26" s="56"/>
      <c r="J26" s="56"/>
      <c r="K26" s="36" t="s">
        <v>65</v>
      </c>
      <c r="L26" s="83">
        <v>26</v>
      </c>
      <c r="M26" s="83"/>
      <c r="N26" s="63"/>
      <c r="O26" s="86" t="s">
        <v>176</v>
      </c>
      <c r="P26" s="88">
        <v>43439.62501157408</v>
      </c>
      <c r="Q26" s="86" t="s">
        <v>252</v>
      </c>
      <c r="R26" s="86"/>
      <c r="S26" s="86"/>
      <c r="T26" s="86" t="s">
        <v>286</v>
      </c>
      <c r="U26" s="86"/>
      <c r="V26" s="89" t="s">
        <v>308</v>
      </c>
      <c r="W26" s="88">
        <v>43439.62501157408</v>
      </c>
      <c r="X26" s="89" t="s">
        <v>335</v>
      </c>
      <c r="Y26" s="86"/>
      <c r="Z26" s="86"/>
      <c r="AA26" s="92" t="s">
        <v>386</v>
      </c>
      <c r="AB26" s="86"/>
      <c r="AC26" s="86" t="b">
        <v>0</v>
      </c>
      <c r="AD26" s="86">
        <v>30255</v>
      </c>
      <c r="AE26" s="92" t="s">
        <v>417</v>
      </c>
      <c r="AF26" s="86" t="b">
        <v>0</v>
      </c>
      <c r="AG26" s="86" t="s">
        <v>423</v>
      </c>
      <c r="AH26" s="86"/>
      <c r="AI26" s="92" t="s">
        <v>417</v>
      </c>
      <c r="AJ26" s="86" t="b">
        <v>0</v>
      </c>
      <c r="AK26" s="86">
        <v>191089</v>
      </c>
      <c r="AL26" s="92" t="s">
        <v>417</v>
      </c>
      <c r="AM26" s="86" t="s">
        <v>431</v>
      </c>
      <c r="AN26" s="86" t="b">
        <v>0</v>
      </c>
      <c r="AO26" s="92" t="s">
        <v>386</v>
      </c>
      <c r="AP26" s="86" t="s">
        <v>433</v>
      </c>
      <c r="AQ26" s="86">
        <v>0</v>
      </c>
      <c r="AR26" s="86">
        <v>0</v>
      </c>
      <c r="AS26" s="86"/>
      <c r="AT26" s="86"/>
      <c r="AU26" s="86"/>
      <c r="AV26" s="86"/>
      <c r="AW26" s="86"/>
      <c r="AX26" s="86"/>
      <c r="AY26" s="86"/>
      <c r="AZ26" s="86"/>
      <c r="BA26">
        <v>14</v>
      </c>
      <c r="BB26" s="85" t="str">
        <f>REPLACE(INDEX(GroupVertices[Group],MATCH(Edges[[#This Row],[Vertex 1]],GroupVertices[Vertex],0)),1,1,"")</f>
        <v>3</v>
      </c>
      <c r="BC26" s="85" t="str">
        <f>REPLACE(INDEX(GroupVertices[Group],MATCH(Edges[[#This Row],[Vertex 2]],GroupVertices[Vertex],0)),1,1,"")</f>
        <v>3</v>
      </c>
      <c r="BD26" s="51">
        <v>0</v>
      </c>
      <c r="BE26" s="52">
        <v>0</v>
      </c>
      <c r="BF26" s="51">
        <v>0</v>
      </c>
      <c r="BG26" s="52">
        <v>0</v>
      </c>
      <c r="BH26" s="51">
        <v>0</v>
      </c>
      <c r="BI26" s="52">
        <v>0</v>
      </c>
      <c r="BJ26" s="51">
        <v>10</v>
      </c>
      <c r="BK26" s="52">
        <v>100</v>
      </c>
      <c r="BL26" s="51">
        <v>10</v>
      </c>
    </row>
    <row r="27" spans="1:64" ht="30">
      <c r="A27" s="84" t="s">
        <v>224</v>
      </c>
      <c r="B27" s="84" t="s">
        <v>224</v>
      </c>
      <c r="C27" s="53" t="s">
        <v>981</v>
      </c>
      <c r="D27" s="54">
        <v>10</v>
      </c>
      <c r="E27" s="65" t="s">
        <v>136</v>
      </c>
      <c r="F27" s="55">
        <v>12</v>
      </c>
      <c r="G27" s="53"/>
      <c r="H27" s="57"/>
      <c r="I27" s="56"/>
      <c r="J27" s="56"/>
      <c r="K27" s="36" t="s">
        <v>65</v>
      </c>
      <c r="L27" s="83">
        <v>27</v>
      </c>
      <c r="M27" s="83"/>
      <c r="N27" s="63"/>
      <c r="O27" s="86" t="s">
        <v>176</v>
      </c>
      <c r="P27" s="88">
        <v>43441.62501157408</v>
      </c>
      <c r="Q27" s="86" t="s">
        <v>252</v>
      </c>
      <c r="R27" s="86"/>
      <c r="S27" s="86"/>
      <c r="T27" s="86" t="s">
        <v>286</v>
      </c>
      <c r="U27" s="86"/>
      <c r="V27" s="89" t="s">
        <v>308</v>
      </c>
      <c r="W27" s="88">
        <v>43441.62501157408</v>
      </c>
      <c r="X27" s="89" t="s">
        <v>336</v>
      </c>
      <c r="Y27" s="86"/>
      <c r="Z27" s="86"/>
      <c r="AA27" s="92" t="s">
        <v>387</v>
      </c>
      <c r="AB27" s="86"/>
      <c r="AC27" s="86" t="b">
        <v>0</v>
      </c>
      <c r="AD27" s="86">
        <v>30506</v>
      </c>
      <c r="AE27" s="92" t="s">
        <v>417</v>
      </c>
      <c r="AF27" s="86" t="b">
        <v>0</v>
      </c>
      <c r="AG27" s="86" t="s">
        <v>423</v>
      </c>
      <c r="AH27" s="86"/>
      <c r="AI27" s="92" t="s">
        <v>417</v>
      </c>
      <c r="AJ27" s="86" t="b">
        <v>0</v>
      </c>
      <c r="AK27" s="86">
        <v>196268</v>
      </c>
      <c r="AL27" s="92" t="s">
        <v>417</v>
      </c>
      <c r="AM27" s="86" t="s">
        <v>431</v>
      </c>
      <c r="AN27" s="86" t="b">
        <v>0</v>
      </c>
      <c r="AO27" s="92" t="s">
        <v>387</v>
      </c>
      <c r="AP27" s="86" t="s">
        <v>433</v>
      </c>
      <c r="AQ27" s="86">
        <v>0</v>
      </c>
      <c r="AR27" s="86">
        <v>0</v>
      </c>
      <c r="AS27" s="86"/>
      <c r="AT27" s="86"/>
      <c r="AU27" s="86"/>
      <c r="AV27" s="86"/>
      <c r="AW27" s="86"/>
      <c r="AX27" s="86"/>
      <c r="AY27" s="86"/>
      <c r="AZ27" s="86"/>
      <c r="BA27">
        <v>14</v>
      </c>
      <c r="BB27" s="85" t="str">
        <f>REPLACE(INDEX(GroupVertices[Group],MATCH(Edges[[#This Row],[Vertex 1]],GroupVertices[Vertex],0)),1,1,"")</f>
        <v>3</v>
      </c>
      <c r="BC27" s="85" t="str">
        <f>REPLACE(INDEX(GroupVertices[Group],MATCH(Edges[[#This Row],[Vertex 2]],GroupVertices[Vertex],0)),1,1,"")</f>
        <v>3</v>
      </c>
      <c r="BD27" s="51">
        <v>0</v>
      </c>
      <c r="BE27" s="52">
        <v>0</v>
      </c>
      <c r="BF27" s="51">
        <v>0</v>
      </c>
      <c r="BG27" s="52">
        <v>0</v>
      </c>
      <c r="BH27" s="51">
        <v>0</v>
      </c>
      <c r="BI27" s="52">
        <v>0</v>
      </c>
      <c r="BJ27" s="51">
        <v>10</v>
      </c>
      <c r="BK27" s="52">
        <v>100</v>
      </c>
      <c r="BL27" s="51">
        <v>10</v>
      </c>
    </row>
    <row r="28" spans="1:64" ht="30">
      <c r="A28" s="84" t="s">
        <v>224</v>
      </c>
      <c r="B28" s="84" t="s">
        <v>224</v>
      </c>
      <c r="C28" s="53" t="s">
        <v>981</v>
      </c>
      <c r="D28" s="54">
        <v>10</v>
      </c>
      <c r="E28" s="65" t="s">
        <v>136</v>
      </c>
      <c r="F28" s="55">
        <v>12</v>
      </c>
      <c r="G28" s="53"/>
      <c r="H28" s="57"/>
      <c r="I28" s="56"/>
      <c r="J28" s="56"/>
      <c r="K28" s="36" t="s">
        <v>65</v>
      </c>
      <c r="L28" s="83">
        <v>28</v>
      </c>
      <c r="M28" s="83"/>
      <c r="N28" s="63"/>
      <c r="O28" s="86" t="s">
        <v>176</v>
      </c>
      <c r="P28" s="88">
        <v>43443.625</v>
      </c>
      <c r="Q28" s="86" t="s">
        <v>253</v>
      </c>
      <c r="R28" s="86"/>
      <c r="S28" s="86"/>
      <c r="T28" s="86" t="s">
        <v>286</v>
      </c>
      <c r="U28" s="86"/>
      <c r="V28" s="89" t="s">
        <v>308</v>
      </c>
      <c r="W28" s="88">
        <v>43443.625</v>
      </c>
      <c r="X28" s="89" t="s">
        <v>337</v>
      </c>
      <c r="Y28" s="86"/>
      <c r="Z28" s="86"/>
      <c r="AA28" s="92" t="s">
        <v>388</v>
      </c>
      <c r="AB28" s="86"/>
      <c r="AC28" s="86" t="b">
        <v>0</v>
      </c>
      <c r="AD28" s="86">
        <v>31218</v>
      </c>
      <c r="AE28" s="92" t="s">
        <v>417</v>
      </c>
      <c r="AF28" s="86" t="b">
        <v>0</v>
      </c>
      <c r="AG28" s="86" t="s">
        <v>423</v>
      </c>
      <c r="AH28" s="86"/>
      <c r="AI28" s="92" t="s">
        <v>417</v>
      </c>
      <c r="AJ28" s="86" t="b">
        <v>0</v>
      </c>
      <c r="AK28" s="86">
        <v>212614</v>
      </c>
      <c r="AL28" s="92" t="s">
        <v>417</v>
      </c>
      <c r="AM28" s="86" t="s">
        <v>431</v>
      </c>
      <c r="AN28" s="86" t="b">
        <v>0</v>
      </c>
      <c r="AO28" s="92" t="s">
        <v>388</v>
      </c>
      <c r="AP28" s="86" t="s">
        <v>433</v>
      </c>
      <c r="AQ28" s="86">
        <v>0</v>
      </c>
      <c r="AR28" s="86">
        <v>0</v>
      </c>
      <c r="AS28" s="86"/>
      <c r="AT28" s="86"/>
      <c r="AU28" s="86"/>
      <c r="AV28" s="86"/>
      <c r="AW28" s="86"/>
      <c r="AX28" s="86"/>
      <c r="AY28" s="86"/>
      <c r="AZ28" s="86"/>
      <c r="BA28">
        <v>14</v>
      </c>
      <c r="BB28" s="85" t="str">
        <f>REPLACE(INDEX(GroupVertices[Group],MATCH(Edges[[#This Row],[Vertex 1]],GroupVertices[Vertex],0)),1,1,"")</f>
        <v>3</v>
      </c>
      <c r="BC28" s="85" t="str">
        <f>REPLACE(INDEX(GroupVertices[Group],MATCH(Edges[[#This Row],[Vertex 2]],GroupVertices[Vertex],0)),1,1,"")</f>
        <v>3</v>
      </c>
      <c r="BD28" s="51">
        <v>0</v>
      </c>
      <c r="BE28" s="52">
        <v>0</v>
      </c>
      <c r="BF28" s="51">
        <v>0</v>
      </c>
      <c r="BG28" s="52">
        <v>0</v>
      </c>
      <c r="BH28" s="51">
        <v>0</v>
      </c>
      <c r="BI28" s="52">
        <v>0</v>
      </c>
      <c r="BJ28" s="51">
        <v>10</v>
      </c>
      <c r="BK28" s="52">
        <v>100</v>
      </c>
      <c r="BL28" s="51">
        <v>10</v>
      </c>
    </row>
    <row r="29" spans="1:64" ht="30">
      <c r="A29" s="84" t="s">
        <v>224</v>
      </c>
      <c r="B29" s="84" t="s">
        <v>224</v>
      </c>
      <c r="C29" s="53" t="s">
        <v>981</v>
      </c>
      <c r="D29" s="54">
        <v>10</v>
      </c>
      <c r="E29" s="65" t="s">
        <v>136</v>
      </c>
      <c r="F29" s="55">
        <v>12</v>
      </c>
      <c r="G29" s="53"/>
      <c r="H29" s="57"/>
      <c r="I29" s="56"/>
      <c r="J29" s="56"/>
      <c r="K29" s="36" t="s">
        <v>65</v>
      </c>
      <c r="L29" s="83">
        <v>29</v>
      </c>
      <c r="M29" s="83"/>
      <c r="N29" s="63"/>
      <c r="O29" s="86" t="s">
        <v>176</v>
      </c>
      <c r="P29" s="88">
        <v>43447.625</v>
      </c>
      <c r="Q29" s="86" t="s">
        <v>253</v>
      </c>
      <c r="R29" s="86"/>
      <c r="S29" s="86"/>
      <c r="T29" s="86" t="s">
        <v>286</v>
      </c>
      <c r="U29" s="86"/>
      <c r="V29" s="89" t="s">
        <v>308</v>
      </c>
      <c r="W29" s="88">
        <v>43447.625</v>
      </c>
      <c r="X29" s="89" t="s">
        <v>338</v>
      </c>
      <c r="Y29" s="86"/>
      <c r="Z29" s="86"/>
      <c r="AA29" s="92" t="s">
        <v>389</v>
      </c>
      <c r="AB29" s="86"/>
      <c r="AC29" s="86" t="b">
        <v>0</v>
      </c>
      <c r="AD29" s="86">
        <v>26740</v>
      </c>
      <c r="AE29" s="92" t="s">
        <v>417</v>
      </c>
      <c r="AF29" s="86" t="b">
        <v>0</v>
      </c>
      <c r="AG29" s="86" t="s">
        <v>423</v>
      </c>
      <c r="AH29" s="86"/>
      <c r="AI29" s="92" t="s">
        <v>417</v>
      </c>
      <c r="AJ29" s="86" t="b">
        <v>0</v>
      </c>
      <c r="AK29" s="86">
        <v>201514</v>
      </c>
      <c r="AL29" s="92" t="s">
        <v>417</v>
      </c>
      <c r="AM29" s="86" t="s">
        <v>431</v>
      </c>
      <c r="AN29" s="86" t="b">
        <v>0</v>
      </c>
      <c r="AO29" s="92" t="s">
        <v>389</v>
      </c>
      <c r="AP29" s="86" t="s">
        <v>433</v>
      </c>
      <c r="AQ29" s="86">
        <v>0</v>
      </c>
      <c r="AR29" s="86">
        <v>0</v>
      </c>
      <c r="AS29" s="86"/>
      <c r="AT29" s="86"/>
      <c r="AU29" s="86"/>
      <c r="AV29" s="86"/>
      <c r="AW29" s="86"/>
      <c r="AX29" s="86"/>
      <c r="AY29" s="86"/>
      <c r="AZ29" s="86"/>
      <c r="BA29">
        <v>14</v>
      </c>
      <c r="BB29" s="85" t="str">
        <f>REPLACE(INDEX(GroupVertices[Group],MATCH(Edges[[#This Row],[Vertex 1]],GroupVertices[Vertex],0)),1,1,"")</f>
        <v>3</v>
      </c>
      <c r="BC29" s="85" t="str">
        <f>REPLACE(INDEX(GroupVertices[Group],MATCH(Edges[[#This Row],[Vertex 2]],GroupVertices[Vertex],0)),1,1,"")</f>
        <v>3</v>
      </c>
      <c r="BD29" s="51">
        <v>0</v>
      </c>
      <c r="BE29" s="52">
        <v>0</v>
      </c>
      <c r="BF29" s="51">
        <v>0</v>
      </c>
      <c r="BG29" s="52">
        <v>0</v>
      </c>
      <c r="BH29" s="51">
        <v>0</v>
      </c>
      <c r="BI29" s="52">
        <v>0</v>
      </c>
      <c r="BJ29" s="51">
        <v>10</v>
      </c>
      <c r="BK29" s="52">
        <v>100</v>
      </c>
      <c r="BL29" s="51">
        <v>10</v>
      </c>
    </row>
    <row r="30" spans="1:64" ht="30">
      <c r="A30" s="84" t="s">
        <v>224</v>
      </c>
      <c r="B30" s="84" t="s">
        <v>224</v>
      </c>
      <c r="C30" s="53" t="s">
        <v>981</v>
      </c>
      <c r="D30" s="54">
        <v>10</v>
      </c>
      <c r="E30" s="65" t="s">
        <v>136</v>
      </c>
      <c r="F30" s="55">
        <v>12</v>
      </c>
      <c r="G30" s="53"/>
      <c r="H30" s="57"/>
      <c r="I30" s="56"/>
      <c r="J30" s="56"/>
      <c r="K30" s="36" t="s">
        <v>65</v>
      </c>
      <c r="L30" s="83">
        <v>30</v>
      </c>
      <c r="M30" s="83"/>
      <c r="N30" s="63"/>
      <c r="O30" s="86" t="s">
        <v>176</v>
      </c>
      <c r="P30" s="88">
        <v>43448.62501157408</v>
      </c>
      <c r="Q30" s="86" t="s">
        <v>253</v>
      </c>
      <c r="R30" s="86"/>
      <c r="S30" s="86"/>
      <c r="T30" s="86" t="s">
        <v>286</v>
      </c>
      <c r="U30" s="86"/>
      <c r="V30" s="89" t="s">
        <v>308</v>
      </c>
      <c r="W30" s="88">
        <v>43448.62501157408</v>
      </c>
      <c r="X30" s="89" t="s">
        <v>339</v>
      </c>
      <c r="Y30" s="86"/>
      <c r="Z30" s="86"/>
      <c r="AA30" s="92" t="s">
        <v>390</v>
      </c>
      <c r="AB30" s="86"/>
      <c r="AC30" s="86" t="b">
        <v>0</v>
      </c>
      <c r="AD30" s="86">
        <v>10613</v>
      </c>
      <c r="AE30" s="92" t="s">
        <v>417</v>
      </c>
      <c r="AF30" s="86" t="b">
        <v>0</v>
      </c>
      <c r="AG30" s="86" t="s">
        <v>423</v>
      </c>
      <c r="AH30" s="86"/>
      <c r="AI30" s="92" t="s">
        <v>417</v>
      </c>
      <c r="AJ30" s="86" t="b">
        <v>0</v>
      </c>
      <c r="AK30" s="86">
        <v>87320</v>
      </c>
      <c r="AL30" s="92" t="s">
        <v>417</v>
      </c>
      <c r="AM30" s="86" t="s">
        <v>431</v>
      </c>
      <c r="AN30" s="86" t="b">
        <v>0</v>
      </c>
      <c r="AO30" s="92" t="s">
        <v>390</v>
      </c>
      <c r="AP30" s="86" t="s">
        <v>433</v>
      </c>
      <c r="AQ30" s="86">
        <v>0</v>
      </c>
      <c r="AR30" s="86">
        <v>0</v>
      </c>
      <c r="AS30" s="86"/>
      <c r="AT30" s="86"/>
      <c r="AU30" s="86"/>
      <c r="AV30" s="86"/>
      <c r="AW30" s="86"/>
      <c r="AX30" s="86"/>
      <c r="AY30" s="86"/>
      <c r="AZ30" s="86"/>
      <c r="BA30">
        <v>14</v>
      </c>
      <c r="BB30" s="85" t="str">
        <f>REPLACE(INDEX(GroupVertices[Group],MATCH(Edges[[#This Row],[Vertex 1]],GroupVertices[Vertex],0)),1,1,"")</f>
        <v>3</v>
      </c>
      <c r="BC30" s="85" t="str">
        <f>REPLACE(INDEX(GroupVertices[Group],MATCH(Edges[[#This Row],[Vertex 2]],GroupVertices[Vertex],0)),1,1,"")</f>
        <v>3</v>
      </c>
      <c r="BD30" s="51">
        <v>0</v>
      </c>
      <c r="BE30" s="52">
        <v>0</v>
      </c>
      <c r="BF30" s="51">
        <v>0</v>
      </c>
      <c r="BG30" s="52">
        <v>0</v>
      </c>
      <c r="BH30" s="51">
        <v>0</v>
      </c>
      <c r="BI30" s="52">
        <v>0</v>
      </c>
      <c r="BJ30" s="51">
        <v>10</v>
      </c>
      <c r="BK30" s="52">
        <v>100</v>
      </c>
      <c r="BL30" s="51">
        <v>10</v>
      </c>
    </row>
    <row r="31" spans="1:64" ht="30">
      <c r="A31" s="84" t="s">
        <v>224</v>
      </c>
      <c r="B31" s="84" t="s">
        <v>224</v>
      </c>
      <c r="C31" s="53" t="s">
        <v>981</v>
      </c>
      <c r="D31" s="54">
        <v>10</v>
      </c>
      <c r="E31" s="65" t="s">
        <v>136</v>
      </c>
      <c r="F31" s="55">
        <v>12</v>
      </c>
      <c r="G31" s="53"/>
      <c r="H31" s="57"/>
      <c r="I31" s="56"/>
      <c r="J31" s="56"/>
      <c r="K31" s="36" t="s">
        <v>65</v>
      </c>
      <c r="L31" s="83">
        <v>31</v>
      </c>
      <c r="M31" s="83"/>
      <c r="N31" s="63"/>
      <c r="O31" s="86" t="s">
        <v>176</v>
      </c>
      <c r="P31" s="88">
        <v>43449.625</v>
      </c>
      <c r="Q31" s="86" t="s">
        <v>253</v>
      </c>
      <c r="R31" s="86"/>
      <c r="S31" s="86"/>
      <c r="T31" s="86" t="s">
        <v>286</v>
      </c>
      <c r="U31" s="86"/>
      <c r="V31" s="89" t="s">
        <v>308</v>
      </c>
      <c r="W31" s="88">
        <v>43449.625</v>
      </c>
      <c r="X31" s="89" t="s">
        <v>340</v>
      </c>
      <c r="Y31" s="86"/>
      <c r="Z31" s="86"/>
      <c r="AA31" s="92" t="s">
        <v>391</v>
      </c>
      <c r="AB31" s="86"/>
      <c r="AC31" s="86" t="b">
        <v>0</v>
      </c>
      <c r="AD31" s="86">
        <v>26987</v>
      </c>
      <c r="AE31" s="92" t="s">
        <v>417</v>
      </c>
      <c r="AF31" s="86" t="b">
        <v>0</v>
      </c>
      <c r="AG31" s="86" t="s">
        <v>423</v>
      </c>
      <c r="AH31" s="86"/>
      <c r="AI31" s="92" t="s">
        <v>417</v>
      </c>
      <c r="AJ31" s="86" t="b">
        <v>0</v>
      </c>
      <c r="AK31" s="86">
        <v>202413</v>
      </c>
      <c r="AL31" s="92" t="s">
        <v>417</v>
      </c>
      <c r="AM31" s="86" t="s">
        <v>431</v>
      </c>
      <c r="AN31" s="86" t="b">
        <v>0</v>
      </c>
      <c r="AO31" s="92" t="s">
        <v>391</v>
      </c>
      <c r="AP31" s="86" t="s">
        <v>433</v>
      </c>
      <c r="AQ31" s="86">
        <v>0</v>
      </c>
      <c r="AR31" s="86">
        <v>0</v>
      </c>
      <c r="AS31" s="86"/>
      <c r="AT31" s="86"/>
      <c r="AU31" s="86"/>
      <c r="AV31" s="86"/>
      <c r="AW31" s="86"/>
      <c r="AX31" s="86"/>
      <c r="AY31" s="86"/>
      <c r="AZ31" s="86"/>
      <c r="BA31">
        <v>14</v>
      </c>
      <c r="BB31" s="85" t="str">
        <f>REPLACE(INDEX(GroupVertices[Group],MATCH(Edges[[#This Row],[Vertex 1]],GroupVertices[Vertex],0)),1,1,"")</f>
        <v>3</v>
      </c>
      <c r="BC31" s="85" t="str">
        <f>REPLACE(INDEX(GroupVertices[Group],MATCH(Edges[[#This Row],[Vertex 2]],GroupVertices[Vertex],0)),1,1,"")</f>
        <v>3</v>
      </c>
      <c r="BD31" s="51">
        <v>0</v>
      </c>
      <c r="BE31" s="52">
        <v>0</v>
      </c>
      <c r="BF31" s="51">
        <v>0</v>
      </c>
      <c r="BG31" s="52">
        <v>0</v>
      </c>
      <c r="BH31" s="51">
        <v>0</v>
      </c>
      <c r="BI31" s="52">
        <v>0</v>
      </c>
      <c r="BJ31" s="51">
        <v>10</v>
      </c>
      <c r="BK31" s="52">
        <v>100</v>
      </c>
      <c r="BL31" s="51">
        <v>10</v>
      </c>
    </row>
    <row r="32" spans="1:64" ht="30">
      <c r="A32" s="84" t="s">
        <v>224</v>
      </c>
      <c r="B32" s="84" t="s">
        <v>224</v>
      </c>
      <c r="C32" s="53" t="s">
        <v>981</v>
      </c>
      <c r="D32" s="54">
        <v>10</v>
      </c>
      <c r="E32" s="65" t="s">
        <v>136</v>
      </c>
      <c r="F32" s="55">
        <v>12</v>
      </c>
      <c r="G32" s="53"/>
      <c r="H32" s="57"/>
      <c r="I32" s="56"/>
      <c r="J32" s="56"/>
      <c r="K32" s="36" t="s">
        <v>65</v>
      </c>
      <c r="L32" s="83">
        <v>32</v>
      </c>
      <c r="M32" s="83"/>
      <c r="N32" s="63"/>
      <c r="O32" s="86" t="s">
        <v>176</v>
      </c>
      <c r="P32" s="88">
        <v>43450.625</v>
      </c>
      <c r="Q32" s="86" t="s">
        <v>253</v>
      </c>
      <c r="R32" s="86"/>
      <c r="S32" s="86"/>
      <c r="T32" s="86" t="s">
        <v>286</v>
      </c>
      <c r="U32" s="86"/>
      <c r="V32" s="89" t="s">
        <v>308</v>
      </c>
      <c r="W32" s="88">
        <v>43450.625</v>
      </c>
      <c r="X32" s="89" t="s">
        <v>341</v>
      </c>
      <c r="Y32" s="86"/>
      <c r="Z32" s="86"/>
      <c r="AA32" s="92" t="s">
        <v>392</v>
      </c>
      <c r="AB32" s="86"/>
      <c r="AC32" s="86" t="b">
        <v>0</v>
      </c>
      <c r="AD32" s="86">
        <v>10396</v>
      </c>
      <c r="AE32" s="92" t="s">
        <v>417</v>
      </c>
      <c r="AF32" s="86" t="b">
        <v>0</v>
      </c>
      <c r="AG32" s="86" t="s">
        <v>423</v>
      </c>
      <c r="AH32" s="86"/>
      <c r="AI32" s="92" t="s">
        <v>417</v>
      </c>
      <c r="AJ32" s="86" t="b">
        <v>0</v>
      </c>
      <c r="AK32" s="86">
        <v>85355</v>
      </c>
      <c r="AL32" s="92" t="s">
        <v>417</v>
      </c>
      <c r="AM32" s="86" t="s">
        <v>431</v>
      </c>
      <c r="AN32" s="86" t="b">
        <v>0</v>
      </c>
      <c r="AO32" s="92" t="s">
        <v>392</v>
      </c>
      <c r="AP32" s="86" t="s">
        <v>433</v>
      </c>
      <c r="AQ32" s="86">
        <v>0</v>
      </c>
      <c r="AR32" s="86">
        <v>0</v>
      </c>
      <c r="AS32" s="86"/>
      <c r="AT32" s="86"/>
      <c r="AU32" s="86"/>
      <c r="AV32" s="86"/>
      <c r="AW32" s="86"/>
      <c r="AX32" s="86"/>
      <c r="AY32" s="86"/>
      <c r="AZ32" s="86"/>
      <c r="BA32">
        <v>14</v>
      </c>
      <c r="BB32" s="85" t="str">
        <f>REPLACE(INDEX(GroupVertices[Group],MATCH(Edges[[#This Row],[Vertex 1]],GroupVertices[Vertex],0)),1,1,"")</f>
        <v>3</v>
      </c>
      <c r="BC32" s="85" t="str">
        <f>REPLACE(INDEX(GroupVertices[Group],MATCH(Edges[[#This Row],[Vertex 2]],GroupVertices[Vertex],0)),1,1,"")</f>
        <v>3</v>
      </c>
      <c r="BD32" s="51">
        <v>0</v>
      </c>
      <c r="BE32" s="52">
        <v>0</v>
      </c>
      <c r="BF32" s="51">
        <v>0</v>
      </c>
      <c r="BG32" s="52">
        <v>0</v>
      </c>
      <c r="BH32" s="51">
        <v>0</v>
      </c>
      <c r="BI32" s="52">
        <v>0</v>
      </c>
      <c r="BJ32" s="51">
        <v>10</v>
      </c>
      <c r="BK32" s="52">
        <v>100</v>
      </c>
      <c r="BL32" s="51">
        <v>10</v>
      </c>
    </row>
    <row r="33" spans="1:64" ht="30">
      <c r="A33" s="84" t="s">
        <v>224</v>
      </c>
      <c r="B33" s="84" t="s">
        <v>224</v>
      </c>
      <c r="C33" s="53" t="s">
        <v>981</v>
      </c>
      <c r="D33" s="54">
        <v>10</v>
      </c>
      <c r="E33" s="65" t="s">
        <v>136</v>
      </c>
      <c r="F33" s="55">
        <v>12</v>
      </c>
      <c r="G33" s="53"/>
      <c r="H33" s="57"/>
      <c r="I33" s="56"/>
      <c r="J33" s="56"/>
      <c r="K33" s="36" t="s">
        <v>65</v>
      </c>
      <c r="L33" s="83">
        <v>33</v>
      </c>
      <c r="M33" s="83"/>
      <c r="N33" s="63"/>
      <c r="O33" s="86" t="s">
        <v>176</v>
      </c>
      <c r="P33" s="88">
        <v>43452.625</v>
      </c>
      <c r="Q33" s="86" t="s">
        <v>253</v>
      </c>
      <c r="R33" s="86"/>
      <c r="S33" s="86"/>
      <c r="T33" s="86" t="s">
        <v>286</v>
      </c>
      <c r="U33" s="86"/>
      <c r="V33" s="89" t="s">
        <v>308</v>
      </c>
      <c r="W33" s="88">
        <v>43452.625</v>
      </c>
      <c r="X33" s="89" t="s">
        <v>342</v>
      </c>
      <c r="Y33" s="86"/>
      <c r="Z33" s="86"/>
      <c r="AA33" s="92" t="s">
        <v>393</v>
      </c>
      <c r="AB33" s="86"/>
      <c r="AC33" s="86" t="b">
        <v>0</v>
      </c>
      <c r="AD33" s="86">
        <v>9405</v>
      </c>
      <c r="AE33" s="92" t="s">
        <v>417</v>
      </c>
      <c r="AF33" s="86" t="b">
        <v>0</v>
      </c>
      <c r="AG33" s="86" t="s">
        <v>423</v>
      </c>
      <c r="AH33" s="86"/>
      <c r="AI33" s="92" t="s">
        <v>417</v>
      </c>
      <c r="AJ33" s="86" t="b">
        <v>0</v>
      </c>
      <c r="AK33" s="86">
        <v>80450</v>
      </c>
      <c r="AL33" s="92" t="s">
        <v>417</v>
      </c>
      <c r="AM33" s="86" t="s">
        <v>431</v>
      </c>
      <c r="AN33" s="86" t="b">
        <v>0</v>
      </c>
      <c r="AO33" s="92" t="s">
        <v>393</v>
      </c>
      <c r="AP33" s="86" t="s">
        <v>433</v>
      </c>
      <c r="AQ33" s="86">
        <v>0</v>
      </c>
      <c r="AR33" s="86">
        <v>0</v>
      </c>
      <c r="AS33" s="86"/>
      <c r="AT33" s="86"/>
      <c r="AU33" s="86"/>
      <c r="AV33" s="86"/>
      <c r="AW33" s="86"/>
      <c r="AX33" s="86"/>
      <c r="AY33" s="86"/>
      <c r="AZ33" s="86"/>
      <c r="BA33">
        <v>14</v>
      </c>
      <c r="BB33" s="85" t="str">
        <f>REPLACE(INDEX(GroupVertices[Group],MATCH(Edges[[#This Row],[Vertex 1]],GroupVertices[Vertex],0)),1,1,"")</f>
        <v>3</v>
      </c>
      <c r="BC33" s="85" t="str">
        <f>REPLACE(INDEX(GroupVertices[Group],MATCH(Edges[[#This Row],[Vertex 2]],GroupVertices[Vertex],0)),1,1,"")</f>
        <v>3</v>
      </c>
      <c r="BD33" s="51">
        <v>0</v>
      </c>
      <c r="BE33" s="52">
        <v>0</v>
      </c>
      <c r="BF33" s="51">
        <v>0</v>
      </c>
      <c r="BG33" s="52">
        <v>0</v>
      </c>
      <c r="BH33" s="51">
        <v>0</v>
      </c>
      <c r="BI33" s="52">
        <v>0</v>
      </c>
      <c r="BJ33" s="51">
        <v>10</v>
      </c>
      <c r="BK33" s="52">
        <v>100</v>
      </c>
      <c r="BL33" s="51">
        <v>10</v>
      </c>
    </row>
    <row r="34" spans="1:64" ht="30">
      <c r="A34" s="84" t="s">
        <v>224</v>
      </c>
      <c r="B34" s="84" t="s">
        <v>224</v>
      </c>
      <c r="C34" s="53" t="s">
        <v>981</v>
      </c>
      <c r="D34" s="54">
        <v>10</v>
      </c>
      <c r="E34" s="65" t="s">
        <v>136</v>
      </c>
      <c r="F34" s="55">
        <v>12</v>
      </c>
      <c r="G34" s="53"/>
      <c r="H34" s="57"/>
      <c r="I34" s="56"/>
      <c r="J34" s="56"/>
      <c r="K34" s="36" t="s">
        <v>65</v>
      </c>
      <c r="L34" s="83">
        <v>34</v>
      </c>
      <c r="M34" s="83"/>
      <c r="N34" s="63"/>
      <c r="O34" s="86" t="s">
        <v>176</v>
      </c>
      <c r="P34" s="88">
        <v>43455.625</v>
      </c>
      <c r="Q34" s="86" t="s">
        <v>253</v>
      </c>
      <c r="R34" s="86"/>
      <c r="S34" s="86"/>
      <c r="T34" s="86" t="s">
        <v>286</v>
      </c>
      <c r="U34" s="86"/>
      <c r="V34" s="89" t="s">
        <v>308</v>
      </c>
      <c r="W34" s="88">
        <v>43455.625</v>
      </c>
      <c r="X34" s="89" t="s">
        <v>343</v>
      </c>
      <c r="Y34" s="86"/>
      <c r="Z34" s="86"/>
      <c r="AA34" s="92" t="s">
        <v>394</v>
      </c>
      <c r="AB34" s="86"/>
      <c r="AC34" s="86" t="b">
        <v>0</v>
      </c>
      <c r="AD34" s="86">
        <v>9876</v>
      </c>
      <c r="AE34" s="92" t="s">
        <v>417</v>
      </c>
      <c r="AF34" s="86" t="b">
        <v>0</v>
      </c>
      <c r="AG34" s="86" t="s">
        <v>423</v>
      </c>
      <c r="AH34" s="86"/>
      <c r="AI34" s="92" t="s">
        <v>417</v>
      </c>
      <c r="AJ34" s="86" t="b">
        <v>0</v>
      </c>
      <c r="AK34" s="86">
        <v>85835</v>
      </c>
      <c r="AL34" s="92" t="s">
        <v>417</v>
      </c>
      <c r="AM34" s="86" t="s">
        <v>431</v>
      </c>
      <c r="AN34" s="86" t="b">
        <v>0</v>
      </c>
      <c r="AO34" s="92" t="s">
        <v>394</v>
      </c>
      <c r="AP34" s="86" t="s">
        <v>433</v>
      </c>
      <c r="AQ34" s="86">
        <v>0</v>
      </c>
      <c r="AR34" s="86">
        <v>0</v>
      </c>
      <c r="AS34" s="86"/>
      <c r="AT34" s="86"/>
      <c r="AU34" s="86"/>
      <c r="AV34" s="86"/>
      <c r="AW34" s="86"/>
      <c r="AX34" s="86"/>
      <c r="AY34" s="86"/>
      <c r="AZ34" s="86"/>
      <c r="BA34">
        <v>14</v>
      </c>
      <c r="BB34" s="85" t="str">
        <f>REPLACE(INDEX(GroupVertices[Group],MATCH(Edges[[#This Row],[Vertex 1]],GroupVertices[Vertex],0)),1,1,"")</f>
        <v>3</v>
      </c>
      <c r="BC34" s="85" t="str">
        <f>REPLACE(INDEX(GroupVertices[Group],MATCH(Edges[[#This Row],[Vertex 2]],GroupVertices[Vertex],0)),1,1,"")</f>
        <v>3</v>
      </c>
      <c r="BD34" s="51">
        <v>0</v>
      </c>
      <c r="BE34" s="52">
        <v>0</v>
      </c>
      <c r="BF34" s="51">
        <v>0</v>
      </c>
      <c r="BG34" s="52">
        <v>0</v>
      </c>
      <c r="BH34" s="51">
        <v>0</v>
      </c>
      <c r="BI34" s="52">
        <v>0</v>
      </c>
      <c r="BJ34" s="51">
        <v>10</v>
      </c>
      <c r="BK34" s="52">
        <v>100</v>
      </c>
      <c r="BL34" s="51">
        <v>10</v>
      </c>
    </row>
    <row r="35" spans="1:64" ht="30">
      <c r="A35" s="84" t="s">
        <v>225</v>
      </c>
      <c r="B35" s="84" t="s">
        <v>224</v>
      </c>
      <c r="C35" s="53" t="s">
        <v>981</v>
      </c>
      <c r="D35" s="54">
        <v>10</v>
      </c>
      <c r="E35" s="65" t="s">
        <v>136</v>
      </c>
      <c r="F35" s="55">
        <v>12</v>
      </c>
      <c r="G35" s="53"/>
      <c r="H35" s="57"/>
      <c r="I35" s="56"/>
      <c r="J35" s="56"/>
      <c r="K35" s="36" t="s">
        <v>65</v>
      </c>
      <c r="L35" s="83">
        <v>35</v>
      </c>
      <c r="M35" s="83"/>
      <c r="N35" s="63"/>
      <c r="O35" s="86" t="s">
        <v>234</v>
      </c>
      <c r="P35" s="88">
        <v>43435.67962962963</v>
      </c>
      <c r="Q35" s="86" t="s">
        <v>254</v>
      </c>
      <c r="R35" s="86"/>
      <c r="S35" s="86"/>
      <c r="T35" s="86" t="s">
        <v>288</v>
      </c>
      <c r="U35" s="86"/>
      <c r="V35" s="89" t="s">
        <v>307</v>
      </c>
      <c r="W35" s="88">
        <v>43435.67962962963</v>
      </c>
      <c r="X35" s="89" t="s">
        <v>344</v>
      </c>
      <c r="Y35" s="86"/>
      <c r="Z35" s="86"/>
      <c r="AA35" s="92" t="s">
        <v>395</v>
      </c>
      <c r="AB35" s="86"/>
      <c r="AC35" s="86" t="b">
        <v>0</v>
      </c>
      <c r="AD35" s="86">
        <v>0</v>
      </c>
      <c r="AE35" s="92" t="s">
        <v>417</v>
      </c>
      <c r="AF35" s="86" t="b">
        <v>0</v>
      </c>
      <c r="AG35" s="86" t="s">
        <v>423</v>
      </c>
      <c r="AH35" s="86"/>
      <c r="AI35" s="92" t="s">
        <v>417</v>
      </c>
      <c r="AJ35" s="86" t="b">
        <v>0</v>
      </c>
      <c r="AK35" s="86">
        <v>197813</v>
      </c>
      <c r="AL35" s="92" t="s">
        <v>381</v>
      </c>
      <c r="AM35" s="86" t="s">
        <v>430</v>
      </c>
      <c r="AN35" s="86" t="b">
        <v>0</v>
      </c>
      <c r="AO35" s="92" t="s">
        <v>381</v>
      </c>
      <c r="AP35" s="86" t="s">
        <v>176</v>
      </c>
      <c r="AQ35" s="86">
        <v>0</v>
      </c>
      <c r="AR35" s="86">
        <v>0</v>
      </c>
      <c r="AS35" s="86"/>
      <c r="AT35" s="86"/>
      <c r="AU35" s="86"/>
      <c r="AV35" s="86"/>
      <c r="AW35" s="86"/>
      <c r="AX35" s="86"/>
      <c r="AY35" s="86"/>
      <c r="AZ35" s="86"/>
      <c r="BA35">
        <v>15</v>
      </c>
      <c r="BB35" s="85" t="str">
        <f>REPLACE(INDEX(GroupVertices[Group],MATCH(Edges[[#This Row],[Vertex 1]],GroupVertices[Vertex],0)),1,1,"")</f>
        <v>3</v>
      </c>
      <c r="BC35" s="85" t="str">
        <f>REPLACE(INDEX(GroupVertices[Group],MATCH(Edges[[#This Row],[Vertex 2]],GroupVertices[Vertex],0)),1,1,"")</f>
        <v>3</v>
      </c>
      <c r="BD35" s="51">
        <v>0</v>
      </c>
      <c r="BE35" s="52">
        <v>0</v>
      </c>
      <c r="BF35" s="51">
        <v>0</v>
      </c>
      <c r="BG35" s="52">
        <v>0</v>
      </c>
      <c r="BH35" s="51">
        <v>0</v>
      </c>
      <c r="BI35" s="52">
        <v>0</v>
      </c>
      <c r="BJ35" s="51">
        <v>11</v>
      </c>
      <c r="BK35" s="52">
        <v>100</v>
      </c>
      <c r="BL35" s="51">
        <v>11</v>
      </c>
    </row>
    <row r="36" spans="1:64" ht="30">
      <c r="A36" s="84" t="s">
        <v>225</v>
      </c>
      <c r="B36" s="84" t="s">
        <v>224</v>
      </c>
      <c r="C36" s="53" t="s">
        <v>981</v>
      </c>
      <c r="D36" s="54">
        <v>10</v>
      </c>
      <c r="E36" s="65" t="s">
        <v>136</v>
      </c>
      <c r="F36" s="55">
        <v>12</v>
      </c>
      <c r="G36" s="53"/>
      <c r="H36" s="57"/>
      <c r="I36" s="56"/>
      <c r="J36" s="56"/>
      <c r="K36" s="36" t="s">
        <v>65</v>
      </c>
      <c r="L36" s="83">
        <v>36</v>
      </c>
      <c r="M36" s="83"/>
      <c r="N36" s="63"/>
      <c r="O36" s="86" t="s">
        <v>234</v>
      </c>
      <c r="P36" s="88">
        <v>43435.68038194445</v>
      </c>
      <c r="Q36" s="86" t="s">
        <v>255</v>
      </c>
      <c r="R36" s="86"/>
      <c r="S36" s="86"/>
      <c r="T36" s="86" t="s">
        <v>286</v>
      </c>
      <c r="U36" s="86"/>
      <c r="V36" s="89" t="s">
        <v>307</v>
      </c>
      <c r="W36" s="88">
        <v>43435.68038194445</v>
      </c>
      <c r="X36" s="89" t="s">
        <v>345</v>
      </c>
      <c r="Y36" s="86"/>
      <c r="Z36" s="86"/>
      <c r="AA36" s="92" t="s">
        <v>396</v>
      </c>
      <c r="AB36" s="86"/>
      <c r="AC36" s="86" t="b">
        <v>0</v>
      </c>
      <c r="AD36" s="86">
        <v>0</v>
      </c>
      <c r="AE36" s="92" t="s">
        <v>417</v>
      </c>
      <c r="AF36" s="86" t="b">
        <v>0</v>
      </c>
      <c r="AG36" s="86" t="s">
        <v>423</v>
      </c>
      <c r="AH36" s="86"/>
      <c r="AI36" s="92" t="s">
        <v>417</v>
      </c>
      <c r="AJ36" s="86" t="b">
        <v>0</v>
      </c>
      <c r="AK36" s="86">
        <v>198435</v>
      </c>
      <c r="AL36" s="92" t="s">
        <v>382</v>
      </c>
      <c r="AM36" s="86" t="s">
        <v>430</v>
      </c>
      <c r="AN36" s="86" t="b">
        <v>0</v>
      </c>
      <c r="AO36" s="92" t="s">
        <v>382</v>
      </c>
      <c r="AP36" s="86" t="s">
        <v>176</v>
      </c>
      <c r="AQ36" s="86">
        <v>0</v>
      </c>
      <c r="AR36" s="86">
        <v>0</v>
      </c>
      <c r="AS36" s="86"/>
      <c r="AT36" s="86"/>
      <c r="AU36" s="86"/>
      <c r="AV36" s="86"/>
      <c r="AW36" s="86"/>
      <c r="AX36" s="86"/>
      <c r="AY36" s="86"/>
      <c r="AZ36" s="86"/>
      <c r="BA36">
        <v>15</v>
      </c>
      <c r="BB36" s="85" t="str">
        <f>REPLACE(INDEX(GroupVertices[Group],MATCH(Edges[[#This Row],[Vertex 1]],GroupVertices[Vertex],0)),1,1,"")</f>
        <v>3</v>
      </c>
      <c r="BC36" s="85" t="str">
        <f>REPLACE(INDEX(GroupVertices[Group],MATCH(Edges[[#This Row],[Vertex 2]],GroupVertices[Vertex],0)),1,1,"")</f>
        <v>3</v>
      </c>
      <c r="BD36" s="51">
        <v>0</v>
      </c>
      <c r="BE36" s="52">
        <v>0</v>
      </c>
      <c r="BF36" s="51">
        <v>0</v>
      </c>
      <c r="BG36" s="52">
        <v>0</v>
      </c>
      <c r="BH36" s="51">
        <v>0</v>
      </c>
      <c r="BI36" s="52">
        <v>0</v>
      </c>
      <c r="BJ36" s="51">
        <v>10</v>
      </c>
      <c r="BK36" s="52">
        <v>100</v>
      </c>
      <c r="BL36" s="51">
        <v>10</v>
      </c>
    </row>
    <row r="37" spans="1:64" ht="30">
      <c r="A37" s="84" t="s">
        <v>225</v>
      </c>
      <c r="B37" s="84" t="s">
        <v>224</v>
      </c>
      <c r="C37" s="53" t="s">
        <v>981</v>
      </c>
      <c r="D37" s="54">
        <v>10</v>
      </c>
      <c r="E37" s="65" t="s">
        <v>136</v>
      </c>
      <c r="F37" s="55">
        <v>12</v>
      </c>
      <c r="G37" s="53"/>
      <c r="H37" s="57"/>
      <c r="I37" s="56"/>
      <c r="J37" s="56"/>
      <c r="K37" s="36" t="s">
        <v>65</v>
      </c>
      <c r="L37" s="83">
        <v>37</v>
      </c>
      <c r="M37" s="83"/>
      <c r="N37" s="63"/>
      <c r="O37" s="86" t="s">
        <v>234</v>
      </c>
      <c r="P37" s="88">
        <v>43436.56199074074</v>
      </c>
      <c r="Q37" s="86" t="s">
        <v>246</v>
      </c>
      <c r="R37" s="86"/>
      <c r="S37" s="86"/>
      <c r="T37" s="86" t="s">
        <v>285</v>
      </c>
      <c r="U37" s="86"/>
      <c r="V37" s="89" t="s">
        <v>307</v>
      </c>
      <c r="W37" s="88">
        <v>43436.56199074074</v>
      </c>
      <c r="X37" s="89" t="s">
        <v>327</v>
      </c>
      <c r="Y37" s="86"/>
      <c r="Z37" s="86"/>
      <c r="AA37" s="92" t="s">
        <v>378</v>
      </c>
      <c r="AB37" s="86"/>
      <c r="AC37" s="86" t="b">
        <v>0</v>
      </c>
      <c r="AD37" s="86">
        <v>0</v>
      </c>
      <c r="AE37" s="92" t="s">
        <v>417</v>
      </c>
      <c r="AF37" s="86" t="b">
        <v>0</v>
      </c>
      <c r="AG37" s="86" t="s">
        <v>423</v>
      </c>
      <c r="AH37" s="86"/>
      <c r="AI37" s="92" t="s">
        <v>417</v>
      </c>
      <c r="AJ37" s="86" t="b">
        <v>0</v>
      </c>
      <c r="AK37" s="86">
        <v>4</v>
      </c>
      <c r="AL37" s="92" t="s">
        <v>377</v>
      </c>
      <c r="AM37" s="86" t="s">
        <v>430</v>
      </c>
      <c r="AN37" s="86" t="b">
        <v>0</v>
      </c>
      <c r="AO37" s="92" t="s">
        <v>377</v>
      </c>
      <c r="AP37" s="86" t="s">
        <v>176</v>
      </c>
      <c r="AQ37" s="86">
        <v>0</v>
      </c>
      <c r="AR37" s="86">
        <v>0</v>
      </c>
      <c r="AS37" s="86"/>
      <c r="AT37" s="86"/>
      <c r="AU37" s="86"/>
      <c r="AV37" s="86"/>
      <c r="AW37" s="86"/>
      <c r="AX37" s="86"/>
      <c r="AY37" s="86"/>
      <c r="AZ37" s="86"/>
      <c r="BA37">
        <v>15</v>
      </c>
      <c r="BB37" s="85" t="str">
        <f>REPLACE(INDEX(GroupVertices[Group],MATCH(Edges[[#This Row],[Vertex 1]],GroupVertices[Vertex],0)),1,1,"")</f>
        <v>3</v>
      </c>
      <c r="BC37" s="85" t="str">
        <f>REPLACE(INDEX(GroupVertices[Group],MATCH(Edges[[#This Row],[Vertex 2]],GroupVertices[Vertex],0)),1,1,"")</f>
        <v>3</v>
      </c>
      <c r="BD37" s="51">
        <v>0</v>
      </c>
      <c r="BE37" s="52">
        <v>0</v>
      </c>
      <c r="BF37" s="51">
        <v>0</v>
      </c>
      <c r="BG37" s="52">
        <v>0</v>
      </c>
      <c r="BH37" s="51">
        <v>0</v>
      </c>
      <c r="BI37" s="52">
        <v>0</v>
      </c>
      <c r="BJ37" s="51">
        <v>10</v>
      </c>
      <c r="BK37" s="52">
        <v>100</v>
      </c>
      <c r="BL37" s="51">
        <v>10</v>
      </c>
    </row>
    <row r="38" spans="1:64" ht="30">
      <c r="A38" s="84" t="s">
        <v>225</v>
      </c>
      <c r="B38" s="84" t="s">
        <v>224</v>
      </c>
      <c r="C38" s="53" t="s">
        <v>981</v>
      </c>
      <c r="D38" s="54">
        <v>10</v>
      </c>
      <c r="E38" s="65" t="s">
        <v>136</v>
      </c>
      <c r="F38" s="55">
        <v>12</v>
      </c>
      <c r="G38" s="53"/>
      <c r="H38" s="57"/>
      <c r="I38" s="56"/>
      <c r="J38" s="56"/>
      <c r="K38" s="36" t="s">
        <v>65</v>
      </c>
      <c r="L38" s="83">
        <v>38</v>
      </c>
      <c r="M38" s="83"/>
      <c r="N38" s="63"/>
      <c r="O38" s="86" t="s">
        <v>234</v>
      </c>
      <c r="P38" s="88">
        <v>43437.58614583333</v>
      </c>
      <c r="Q38" s="86" t="s">
        <v>255</v>
      </c>
      <c r="R38" s="86"/>
      <c r="S38" s="86"/>
      <c r="T38" s="86" t="s">
        <v>286</v>
      </c>
      <c r="U38" s="86"/>
      <c r="V38" s="89" t="s">
        <v>307</v>
      </c>
      <c r="W38" s="88">
        <v>43437.58614583333</v>
      </c>
      <c r="X38" s="89" t="s">
        <v>346</v>
      </c>
      <c r="Y38" s="86"/>
      <c r="Z38" s="86"/>
      <c r="AA38" s="92" t="s">
        <v>397</v>
      </c>
      <c r="AB38" s="86"/>
      <c r="AC38" s="86" t="b">
        <v>0</v>
      </c>
      <c r="AD38" s="86">
        <v>0</v>
      </c>
      <c r="AE38" s="92" t="s">
        <v>417</v>
      </c>
      <c r="AF38" s="86" t="b">
        <v>0</v>
      </c>
      <c r="AG38" s="86" t="s">
        <v>423</v>
      </c>
      <c r="AH38" s="86"/>
      <c r="AI38" s="92" t="s">
        <v>417</v>
      </c>
      <c r="AJ38" s="86" t="b">
        <v>0</v>
      </c>
      <c r="AK38" s="86">
        <v>197543</v>
      </c>
      <c r="AL38" s="92" t="s">
        <v>383</v>
      </c>
      <c r="AM38" s="86" t="s">
        <v>430</v>
      </c>
      <c r="AN38" s="86" t="b">
        <v>0</v>
      </c>
      <c r="AO38" s="92" t="s">
        <v>383</v>
      </c>
      <c r="AP38" s="86" t="s">
        <v>176</v>
      </c>
      <c r="AQ38" s="86">
        <v>0</v>
      </c>
      <c r="AR38" s="86">
        <v>0</v>
      </c>
      <c r="AS38" s="86"/>
      <c r="AT38" s="86"/>
      <c r="AU38" s="86"/>
      <c r="AV38" s="86"/>
      <c r="AW38" s="86"/>
      <c r="AX38" s="86"/>
      <c r="AY38" s="86"/>
      <c r="AZ38" s="86"/>
      <c r="BA38">
        <v>15</v>
      </c>
      <c r="BB38" s="85" t="str">
        <f>REPLACE(INDEX(GroupVertices[Group],MATCH(Edges[[#This Row],[Vertex 1]],GroupVertices[Vertex],0)),1,1,"")</f>
        <v>3</v>
      </c>
      <c r="BC38" s="85" t="str">
        <f>REPLACE(INDEX(GroupVertices[Group],MATCH(Edges[[#This Row],[Vertex 2]],GroupVertices[Vertex],0)),1,1,"")</f>
        <v>3</v>
      </c>
      <c r="BD38" s="51">
        <v>0</v>
      </c>
      <c r="BE38" s="52">
        <v>0</v>
      </c>
      <c r="BF38" s="51">
        <v>0</v>
      </c>
      <c r="BG38" s="52">
        <v>0</v>
      </c>
      <c r="BH38" s="51">
        <v>0</v>
      </c>
      <c r="BI38" s="52">
        <v>0</v>
      </c>
      <c r="BJ38" s="51">
        <v>10</v>
      </c>
      <c r="BK38" s="52">
        <v>100</v>
      </c>
      <c r="BL38" s="51">
        <v>10</v>
      </c>
    </row>
    <row r="39" spans="1:64" ht="30">
      <c r="A39" s="84" t="s">
        <v>225</v>
      </c>
      <c r="B39" s="84" t="s">
        <v>224</v>
      </c>
      <c r="C39" s="53" t="s">
        <v>981</v>
      </c>
      <c r="D39" s="54">
        <v>10</v>
      </c>
      <c r="E39" s="65" t="s">
        <v>136</v>
      </c>
      <c r="F39" s="55">
        <v>12</v>
      </c>
      <c r="G39" s="53"/>
      <c r="H39" s="57"/>
      <c r="I39" s="56"/>
      <c r="J39" s="56"/>
      <c r="K39" s="36" t="s">
        <v>65</v>
      </c>
      <c r="L39" s="83">
        <v>39</v>
      </c>
      <c r="M39" s="83"/>
      <c r="N39" s="63"/>
      <c r="O39" s="86" t="s">
        <v>234</v>
      </c>
      <c r="P39" s="88">
        <v>43437.58672453704</v>
      </c>
      <c r="Q39" s="86" t="s">
        <v>256</v>
      </c>
      <c r="R39" s="86"/>
      <c r="S39" s="86"/>
      <c r="T39" s="86" t="s">
        <v>289</v>
      </c>
      <c r="U39" s="86"/>
      <c r="V39" s="89" t="s">
        <v>307</v>
      </c>
      <c r="W39" s="88">
        <v>43437.58672453704</v>
      </c>
      <c r="X39" s="89" t="s">
        <v>347</v>
      </c>
      <c r="Y39" s="86"/>
      <c r="Z39" s="86"/>
      <c r="AA39" s="92" t="s">
        <v>398</v>
      </c>
      <c r="AB39" s="86"/>
      <c r="AC39" s="86" t="b">
        <v>0</v>
      </c>
      <c r="AD39" s="86">
        <v>0</v>
      </c>
      <c r="AE39" s="92" t="s">
        <v>417</v>
      </c>
      <c r="AF39" s="86" t="b">
        <v>0</v>
      </c>
      <c r="AG39" s="86" t="s">
        <v>423</v>
      </c>
      <c r="AH39" s="86"/>
      <c r="AI39" s="92" t="s">
        <v>417</v>
      </c>
      <c r="AJ39" s="86" t="b">
        <v>0</v>
      </c>
      <c r="AK39" s="86">
        <v>36139</v>
      </c>
      <c r="AL39" s="92" t="s">
        <v>384</v>
      </c>
      <c r="AM39" s="86" t="s">
        <v>430</v>
      </c>
      <c r="AN39" s="86" t="b">
        <v>0</v>
      </c>
      <c r="AO39" s="92" t="s">
        <v>384</v>
      </c>
      <c r="AP39" s="86" t="s">
        <v>176</v>
      </c>
      <c r="AQ39" s="86">
        <v>0</v>
      </c>
      <c r="AR39" s="86">
        <v>0</v>
      </c>
      <c r="AS39" s="86"/>
      <c r="AT39" s="86"/>
      <c r="AU39" s="86"/>
      <c r="AV39" s="86"/>
      <c r="AW39" s="86"/>
      <c r="AX39" s="86"/>
      <c r="AY39" s="86"/>
      <c r="AZ39" s="86"/>
      <c r="BA39">
        <v>15</v>
      </c>
      <c r="BB39" s="85" t="str">
        <f>REPLACE(INDEX(GroupVertices[Group],MATCH(Edges[[#This Row],[Vertex 1]],GroupVertices[Vertex],0)),1,1,"")</f>
        <v>3</v>
      </c>
      <c r="BC39" s="85" t="str">
        <f>REPLACE(INDEX(GroupVertices[Group],MATCH(Edges[[#This Row],[Vertex 2]],GroupVertices[Vertex],0)),1,1,"")</f>
        <v>3</v>
      </c>
      <c r="BD39" s="51">
        <v>0</v>
      </c>
      <c r="BE39" s="52">
        <v>0</v>
      </c>
      <c r="BF39" s="51">
        <v>0</v>
      </c>
      <c r="BG39" s="52">
        <v>0</v>
      </c>
      <c r="BH39" s="51">
        <v>0</v>
      </c>
      <c r="BI39" s="52">
        <v>0</v>
      </c>
      <c r="BJ39" s="51">
        <v>9</v>
      </c>
      <c r="BK39" s="52">
        <v>100</v>
      </c>
      <c r="BL39" s="51">
        <v>9</v>
      </c>
    </row>
    <row r="40" spans="1:64" ht="30">
      <c r="A40" s="84" t="s">
        <v>225</v>
      </c>
      <c r="B40" s="84" t="s">
        <v>224</v>
      </c>
      <c r="C40" s="53" t="s">
        <v>981</v>
      </c>
      <c r="D40" s="54">
        <v>10</v>
      </c>
      <c r="E40" s="65" t="s">
        <v>136</v>
      </c>
      <c r="F40" s="55">
        <v>12</v>
      </c>
      <c r="G40" s="53"/>
      <c r="H40" s="57"/>
      <c r="I40" s="56"/>
      <c r="J40" s="56"/>
      <c r="K40" s="36" t="s">
        <v>65</v>
      </c>
      <c r="L40" s="83">
        <v>40</v>
      </c>
      <c r="M40" s="83"/>
      <c r="N40" s="63"/>
      <c r="O40" s="86" t="s">
        <v>234</v>
      </c>
      <c r="P40" s="88">
        <v>43438.56686342593</v>
      </c>
      <c r="Q40" s="86" t="s">
        <v>255</v>
      </c>
      <c r="R40" s="86"/>
      <c r="S40" s="86"/>
      <c r="T40" s="86" t="s">
        <v>286</v>
      </c>
      <c r="U40" s="86"/>
      <c r="V40" s="89" t="s">
        <v>307</v>
      </c>
      <c r="W40" s="88">
        <v>43438.56686342593</v>
      </c>
      <c r="X40" s="89" t="s">
        <v>348</v>
      </c>
      <c r="Y40" s="86"/>
      <c r="Z40" s="86"/>
      <c r="AA40" s="92" t="s">
        <v>399</v>
      </c>
      <c r="AB40" s="86"/>
      <c r="AC40" s="86" t="b">
        <v>0</v>
      </c>
      <c r="AD40" s="86">
        <v>0</v>
      </c>
      <c r="AE40" s="92" t="s">
        <v>417</v>
      </c>
      <c r="AF40" s="86" t="b">
        <v>0</v>
      </c>
      <c r="AG40" s="86" t="s">
        <v>423</v>
      </c>
      <c r="AH40" s="86"/>
      <c r="AI40" s="92" t="s">
        <v>417</v>
      </c>
      <c r="AJ40" s="86" t="b">
        <v>0</v>
      </c>
      <c r="AK40" s="86">
        <v>196770</v>
      </c>
      <c r="AL40" s="92" t="s">
        <v>385</v>
      </c>
      <c r="AM40" s="86" t="s">
        <v>430</v>
      </c>
      <c r="AN40" s="86" t="b">
        <v>0</v>
      </c>
      <c r="AO40" s="92" t="s">
        <v>385</v>
      </c>
      <c r="AP40" s="86" t="s">
        <v>176</v>
      </c>
      <c r="AQ40" s="86">
        <v>0</v>
      </c>
      <c r="AR40" s="86">
        <v>0</v>
      </c>
      <c r="AS40" s="86"/>
      <c r="AT40" s="86"/>
      <c r="AU40" s="86"/>
      <c r="AV40" s="86"/>
      <c r="AW40" s="86"/>
      <c r="AX40" s="86"/>
      <c r="AY40" s="86"/>
      <c r="AZ40" s="86"/>
      <c r="BA40">
        <v>15</v>
      </c>
      <c r="BB40" s="85" t="str">
        <f>REPLACE(INDEX(GroupVertices[Group],MATCH(Edges[[#This Row],[Vertex 1]],GroupVertices[Vertex],0)),1,1,"")</f>
        <v>3</v>
      </c>
      <c r="BC40" s="85" t="str">
        <f>REPLACE(INDEX(GroupVertices[Group],MATCH(Edges[[#This Row],[Vertex 2]],GroupVertices[Vertex],0)),1,1,"")</f>
        <v>3</v>
      </c>
      <c r="BD40" s="51">
        <v>0</v>
      </c>
      <c r="BE40" s="52">
        <v>0</v>
      </c>
      <c r="BF40" s="51">
        <v>0</v>
      </c>
      <c r="BG40" s="52">
        <v>0</v>
      </c>
      <c r="BH40" s="51">
        <v>0</v>
      </c>
      <c r="BI40" s="52">
        <v>0</v>
      </c>
      <c r="BJ40" s="51">
        <v>10</v>
      </c>
      <c r="BK40" s="52">
        <v>100</v>
      </c>
      <c r="BL40" s="51">
        <v>10</v>
      </c>
    </row>
    <row r="41" spans="1:64" ht="30">
      <c r="A41" s="84" t="s">
        <v>225</v>
      </c>
      <c r="B41" s="84" t="s">
        <v>224</v>
      </c>
      <c r="C41" s="53" t="s">
        <v>981</v>
      </c>
      <c r="D41" s="54">
        <v>10</v>
      </c>
      <c r="E41" s="65" t="s">
        <v>136</v>
      </c>
      <c r="F41" s="55">
        <v>12</v>
      </c>
      <c r="G41" s="53"/>
      <c r="H41" s="57"/>
      <c r="I41" s="56"/>
      <c r="J41" s="56"/>
      <c r="K41" s="36" t="s">
        <v>65</v>
      </c>
      <c r="L41" s="83">
        <v>41</v>
      </c>
      <c r="M41" s="83"/>
      <c r="N41" s="63"/>
      <c r="O41" s="86" t="s">
        <v>234</v>
      </c>
      <c r="P41" s="88">
        <v>43440.59208333334</v>
      </c>
      <c r="Q41" s="86" t="s">
        <v>257</v>
      </c>
      <c r="R41" s="86"/>
      <c r="S41" s="86"/>
      <c r="T41" s="86" t="s">
        <v>288</v>
      </c>
      <c r="U41" s="86"/>
      <c r="V41" s="89" t="s">
        <v>307</v>
      </c>
      <c r="W41" s="88">
        <v>43440.59208333334</v>
      </c>
      <c r="X41" s="89" t="s">
        <v>349</v>
      </c>
      <c r="Y41" s="86"/>
      <c r="Z41" s="86"/>
      <c r="AA41" s="92" t="s">
        <v>400</v>
      </c>
      <c r="AB41" s="86"/>
      <c r="AC41" s="86" t="b">
        <v>0</v>
      </c>
      <c r="AD41" s="86">
        <v>0</v>
      </c>
      <c r="AE41" s="92" t="s">
        <v>417</v>
      </c>
      <c r="AF41" s="86" t="b">
        <v>0</v>
      </c>
      <c r="AG41" s="86" t="s">
        <v>423</v>
      </c>
      <c r="AH41" s="86"/>
      <c r="AI41" s="92" t="s">
        <v>417</v>
      </c>
      <c r="AJ41" s="86" t="b">
        <v>0</v>
      </c>
      <c r="AK41" s="86">
        <v>191089</v>
      </c>
      <c r="AL41" s="92" t="s">
        <v>386</v>
      </c>
      <c r="AM41" s="86" t="s">
        <v>430</v>
      </c>
      <c r="AN41" s="86" t="b">
        <v>0</v>
      </c>
      <c r="AO41" s="92" t="s">
        <v>386</v>
      </c>
      <c r="AP41" s="86" t="s">
        <v>176</v>
      </c>
      <c r="AQ41" s="86">
        <v>0</v>
      </c>
      <c r="AR41" s="86">
        <v>0</v>
      </c>
      <c r="AS41" s="86"/>
      <c r="AT41" s="86"/>
      <c r="AU41" s="86"/>
      <c r="AV41" s="86"/>
      <c r="AW41" s="86"/>
      <c r="AX41" s="86"/>
      <c r="AY41" s="86"/>
      <c r="AZ41" s="86"/>
      <c r="BA41">
        <v>15</v>
      </c>
      <c r="BB41" s="85" t="str">
        <f>REPLACE(INDEX(GroupVertices[Group],MATCH(Edges[[#This Row],[Vertex 1]],GroupVertices[Vertex],0)),1,1,"")</f>
        <v>3</v>
      </c>
      <c r="BC41" s="85" t="str">
        <f>REPLACE(INDEX(GroupVertices[Group],MATCH(Edges[[#This Row],[Vertex 2]],GroupVertices[Vertex],0)),1,1,"")</f>
        <v>3</v>
      </c>
      <c r="BD41" s="51">
        <v>0</v>
      </c>
      <c r="BE41" s="52">
        <v>0</v>
      </c>
      <c r="BF41" s="51">
        <v>0</v>
      </c>
      <c r="BG41" s="52">
        <v>0</v>
      </c>
      <c r="BH41" s="51">
        <v>0</v>
      </c>
      <c r="BI41" s="52">
        <v>0</v>
      </c>
      <c r="BJ41" s="51">
        <v>12</v>
      </c>
      <c r="BK41" s="52">
        <v>100</v>
      </c>
      <c r="BL41" s="51">
        <v>12</v>
      </c>
    </row>
    <row r="42" spans="1:64" ht="30">
      <c r="A42" s="84" t="s">
        <v>225</v>
      </c>
      <c r="B42" s="84" t="s">
        <v>224</v>
      </c>
      <c r="C42" s="53" t="s">
        <v>981</v>
      </c>
      <c r="D42" s="54">
        <v>10</v>
      </c>
      <c r="E42" s="65" t="s">
        <v>136</v>
      </c>
      <c r="F42" s="55">
        <v>12</v>
      </c>
      <c r="G42" s="53"/>
      <c r="H42" s="57"/>
      <c r="I42" s="56"/>
      <c r="J42" s="56"/>
      <c r="K42" s="36" t="s">
        <v>65</v>
      </c>
      <c r="L42" s="83">
        <v>42</v>
      </c>
      <c r="M42" s="83"/>
      <c r="N42" s="63"/>
      <c r="O42" s="86" t="s">
        <v>234</v>
      </c>
      <c r="P42" s="88">
        <v>43442.1115162037</v>
      </c>
      <c r="Q42" s="86" t="s">
        <v>257</v>
      </c>
      <c r="R42" s="86"/>
      <c r="S42" s="86"/>
      <c r="T42" s="86" t="s">
        <v>288</v>
      </c>
      <c r="U42" s="86"/>
      <c r="V42" s="89" t="s">
        <v>307</v>
      </c>
      <c r="W42" s="88">
        <v>43442.1115162037</v>
      </c>
      <c r="X42" s="89" t="s">
        <v>350</v>
      </c>
      <c r="Y42" s="86"/>
      <c r="Z42" s="86"/>
      <c r="AA42" s="92" t="s">
        <v>401</v>
      </c>
      <c r="AB42" s="86"/>
      <c r="AC42" s="86" t="b">
        <v>0</v>
      </c>
      <c r="AD42" s="86">
        <v>0</v>
      </c>
      <c r="AE42" s="92" t="s">
        <v>417</v>
      </c>
      <c r="AF42" s="86" t="b">
        <v>0</v>
      </c>
      <c r="AG42" s="86" t="s">
        <v>423</v>
      </c>
      <c r="AH42" s="86"/>
      <c r="AI42" s="92" t="s">
        <v>417</v>
      </c>
      <c r="AJ42" s="86" t="b">
        <v>0</v>
      </c>
      <c r="AK42" s="86">
        <v>196268</v>
      </c>
      <c r="AL42" s="92" t="s">
        <v>387</v>
      </c>
      <c r="AM42" s="86" t="s">
        <v>430</v>
      </c>
      <c r="AN42" s="86" t="b">
        <v>0</v>
      </c>
      <c r="AO42" s="92" t="s">
        <v>387</v>
      </c>
      <c r="AP42" s="86" t="s">
        <v>176</v>
      </c>
      <c r="AQ42" s="86">
        <v>0</v>
      </c>
      <c r="AR42" s="86">
        <v>0</v>
      </c>
      <c r="AS42" s="86"/>
      <c r="AT42" s="86"/>
      <c r="AU42" s="86"/>
      <c r="AV42" s="86"/>
      <c r="AW42" s="86"/>
      <c r="AX42" s="86"/>
      <c r="AY42" s="86"/>
      <c r="AZ42" s="86"/>
      <c r="BA42">
        <v>15</v>
      </c>
      <c r="BB42" s="85" t="str">
        <f>REPLACE(INDEX(GroupVertices[Group],MATCH(Edges[[#This Row],[Vertex 1]],GroupVertices[Vertex],0)),1,1,"")</f>
        <v>3</v>
      </c>
      <c r="BC42" s="85" t="str">
        <f>REPLACE(INDEX(GroupVertices[Group],MATCH(Edges[[#This Row],[Vertex 2]],GroupVertices[Vertex],0)),1,1,"")</f>
        <v>3</v>
      </c>
      <c r="BD42" s="51">
        <v>0</v>
      </c>
      <c r="BE42" s="52">
        <v>0</v>
      </c>
      <c r="BF42" s="51">
        <v>0</v>
      </c>
      <c r="BG42" s="52">
        <v>0</v>
      </c>
      <c r="BH42" s="51">
        <v>0</v>
      </c>
      <c r="BI42" s="52">
        <v>0</v>
      </c>
      <c r="BJ42" s="51">
        <v>12</v>
      </c>
      <c r="BK42" s="52">
        <v>100</v>
      </c>
      <c r="BL42" s="51">
        <v>12</v>
      </c>
    </row>
    <row r="43" spans="1:64" ht="30">
      <c r="A43" s="84" t="s">
        <v>225</v>
      </c>
      <c r="B43" s="84" t="s">
        <v>224</v>
      </c>
      <c r="C43" s="53" t="s">
        <v>981</v>
      </c>
      <c r="D43" s="54">
        <v>10</v>
      </c>
      <c r="E43" s="65" t="s">
        <v>136</v>
      </c>
      <c r="F43" s="55">
        <v>12</v>
      </c>
      <c r="G43" s="53"/>
      <c r="H43" s="57"/>
      <c r="I43" s="56"/>
      <c r="J43" s="56"/>
      <c r="K43" s="36" t="s">
        <v>65</v>
      </c>
      <c r="L43" s="83">
        <v>43</v>
      </c>
      <c r="M43" s="83"/>
      <c r="N43" s="63"/>
      <c r="O43" s="86" t="s">
        <v>234</v>
      </c>
      <c r="P43" s="88">
        <v>43444.608831018515</v>
      </c>
      <c r="Q43" s="86" t="s">
        <v>258</v>
      </c>
      <c r="R43" s="86"/>
      <c r="S43" s="86"/>
      <c r="T43" s="86" t="s">
        <v>286</v>
      </c>
      <c r="U43" s="86"/>
      <c r="V43" s="89" t="s">
        <v>307</v>
      </c>
      <c r="W43" s="88">
        <v>43444.608831018515</v>
      </c>
      <c r="X43" s="89" t="s">
        <v>351</v>
      </c>
      <c r="Y43" s="86"/>
      <c r="Z43" s="86"/>
      <c r="AA43" s="92" t="s">
        <v>402</v>
      </c>
      <c r="AB43" s="86"/>
      <c r="AC43" s="86" t="b">
        <v>0</v>
      </c>
      <c r="AD43" s="86">
        <v>0</v>
      </c>
      <c r="AE43" s="92" t="s">
        <v>417</v>
      </c>
      <c r="AF43" s="86" t="b">
        <v>0</v>
      </c>
      <c r="AG43" s="86" t="s">
        <v>423</v>
      </c>
      <c r="AH43" s="86"/>
      <c r="AI43" s="92" t="s">
        <v>417</v>
      </c>
      <c r="AJ43" s="86" t="b">
        <v>0</v>
      </c>
      <c r="AK43" s="86">
        <v>212614</v>
      </c>
      <c r="AL43" s="92" t="s">
        <v>388</v>
      </c>
      <c r="AM43" s="86" t="s">
        <v>430</v>
      </c>
      <c r="AN43" s="86" t="b">
        <v>0</v>
      </c>
      <c r="AO43" s="92" t="s">
        <v>388</v>
      </c>
      <c r="AP43" s="86" t="s">
        <v>176</v>
      </c>
      <c r="AQ43" s="86">
        <v>0</v>
      </c>
      <c r="AR43" s="86">
        <v>0</v>
      </c>
      <c r="AS43" s="86"/>
      <c r="AT43" s="86"/>
      <c r="AU43" s="86"/>
      <c r="AV43" s="86"/>
      <c r="AW43" s="86"/>
      <c r="AX43" s="86"/>
      <c r="AY43" s="86"/>
      <c r="AZ43" s="86"/>
      <c r="BA43">
        <v>15</v>
      </c>
      <c r="BB43" s="85" t="str">
        <f>REPLACE(INDEX(GroupVertices[Group],MATCH(Edges[[#This Row],[Vertex 1]],GroupVertices[Vertex],0)),1,1,"")</f>
        <v>3</v>
      </c>
      <c r="BC43" s="85" t="str">
        <f>REPLACE(INDEX(GroupVertices[Group],MATCH(Edges[[#This Row],[Vertex 2]],GroupVertices[Vertex],0)),1,1,"")</f>
        <v>3</v>
      </c>
      <c r="BD43" s="51">
        <v>0</v>
      </c>
      <c r="BE43" s="52">
        <v>0</v>
      </c>
      <c r="BF43" s="51">
        <v>0</v>
      </c>
      <c r="BG43" s="52">
        <v>0</v>
      </c>
      <c r="BH43" s="51">
        <v>0</v>
      </c>
      <c r="BI43" s="52">
        <v>0</v>
      </c>
      <c r="BJ43" s="51">
        <v>12</v>
      </c>
      <c r="BK43" s="52">
        <v>100</v>
      </c>
      <c r="BL43" s="51">
        <v>12</v>
      </c>
    </row>
    <row r="44" spans="1:64" ht="30">
      <c r="A44" s="84" t="s">
        <v>225</v>
      </c>
      <c r="B44" s="84" t="s">
        <v>224</v>
      </c>
      <c r="C44" s="53" t="s">
        <v>981</v>
      </c>
      <c r="D44" s="54">
        <v>10</v>
      </c>
      <c r="E44" s="65" t="s">
        <v>136</v>
      </c>
      <c r="F44" s="55">
        <v>12</v>
      </c>
      <c r="G44" s="53"/>
      <c r="H44" s="57"/>
      <c r="I44" s="56"/>
      <c r="J44" s="56"/>
      <c r="K44" s="36" t="s">
        <v>65</v>
      </c>
      <c r="L44" s="83">
        <v>44</v>
      </c>
      <c r="M44" s="83"/>
      <c r="N44" s="63"/>
      <c r="O44" s="86" t="s">
        <v>234</v>
      </c>
      <c r="P44" s="88">
        <v>43448.62572916667</v>
      </c>
      <c r="Q44" s="86" t="s">
        <v>258</v>
      </c>
      <c r="R44" s="86"/>
      <c r="S44" s="86"/>
      <c r="T44" s="86" t="s">
        <v>286</v>
      </c>
      <c r="U44" s="86"/>
      <c r="V44" s="89" t="s">
        <v>307</v>
      </c>
      <c r="W44" s="88">
        <v>43448.62572916667</v>
      </c>
      <c r="X44" s="89" t="s">
        <v>352</v>
      </c>
      <c r="Y44" s="86"/>
      <c r="Z44" s="86"/>
      <c r="AA44" s="92" t="s">
        <v>403</v>
      </c>
      <c r="AB44" s="86"/>
      <c r="AC44" s="86" t="b">
        <v>0</v>
      </c>
      <c r="AD44" s="86">
        <v>0</v>
      </c>
      <c r="AE44" s="92" t="s">
        <v>417</v>
      </c>
      <c r="AF44" s="86" t="b">
        <v>0</v>
      </c>
      <c r="AG44" s="86" t="s">
        <v>423</v>
      </c>
      <c r="AH44" s="86"/>
      <c r="AI44" s="92" t="s">
        <v>417</v>
      </c>
      <c r="AJ44" s="86" t="b">
        <v>0</v>
      </c>
      <c r="AK44" s="86">
        <v>201514</v>
      </c>
      <c r="AL44" s="92" t="s">
        <v>389</v>
      </c>
      <c r="AM44" s="86" t="s">
        <v>430</v>
      </c>
      <c r="AN44" s="86" t="b">
        <v>0</v>
      </c>
      <c r="AO44" s="92" t="s">
        <v>389</v>
      </c>
      <c r="AP44" s="86" t="s">
        <v>176</v>
      </c>
      <c r="AQ44" s="86">
        <v>0</v>
      </c>
      <c r="AR44" s="86">
        <v>0</v>
      </c>
      <c r="AS44" s="86"/>
      <c r="AT44" s="86"/>
      <c r="AU44" s="86"/>
      <c r="AV44" s="86"/>
      <c r="AW44" s="86"/>
      <c r="AX44" s="86"/>
      <c r="AY44" s="86"/>
      <c r="AZ44" s="86"/>
      <c r="BA44">
        <v>15</v>
      </c>
      <c r="BB44" s="85" t="str">
        <f>REPLACE(INDEX(GroupVertices[Group],MATCH(Edges[[#This Row],[Vertex 1]],GroupVertices[Vertex],0)),1,1,"")</f>
        <v>3</v>
      </c>
      <c r="BC44" s="85" t="str">
        <f>REPLACE(INDEX(GroupVertices[Group],MATCH(Edges[[#This Row],[Vertex 2]],GroupVertices[Vertex],0)),1,1,"")</f>
        <v>3</v>
      </c>
      <c r="BD44" s="51">
        <v>0</v>
      </c>
      <c r="BE44" s="52">
        <v>0</v>
      </c>
      <c r="BF44" s="51">
        <v>0</v>
      </c>
      <c r="BG44" s="52">
        <v>0</v>
      </c>
      <c r="BH44" s="51">
        <v>0</v>
      </c>
      <c r="BI44" s="52">
        <v>0</v>
      </c>
      <c r="BJ44" s="51">
        <v>12</v>
      </c>
      <c r="BK44" s="52">
        <v>100</v>
      </c>
      <c r="BL44" s="51">
        <v>12</v>
      </c>
    </row>
    <row r="45" spans="1:64" ht="30">
      <c r="A45" s="84" t="s">
        <v>225</v>
      </c>
      <c r="B45" s="84" t="s">
        <v>224</v>
      </c>
      <c r="C45" s="53" t="s">
        <v>981</v>
      </c>
      <c r="D45" s="54">
        <v>10</v>
      </c>
      <c r="E45" s="65" t="s">
        <v>136</v>
      </c>
      <c r="F45" s="55">
        <v>12</v>
      </c>
      <c r="G45" s="53"/>
      <c r="H45" s="57"/>
      <c r="I45" s="56"/>
      <c r="J45" s="56"/>
      <c r="K45" s="36" t="s">
        <v>65</v>
      </c>
      <c r="L45" s="83">
        <v>45</v>
      </c>
      <c r="M45" s="83"/>
      <c r="N45" s="63"/>
      <c r="O45" s="86" t="s">
        <v>234</v>
      </c>
      <c r="P45" s="88">
        <v>43448.62582175926</v>
      </c>
      <c r="Q45" s="86" t="s">
        <v>258</v>
      </c>
      <c r="R45" s="86"/>
      <c r="S45" s="86"/>
      <c r="T45" s="86" t="s">
        <v>286</v>
      </c>
      <c r="U45" s="86"/>
      <c r="V45" s="89" t="s">
        <v>307</v>
      </c>
      <c r="W45" s="88">
        <v>43448.62582175926</v>
      </c>
      <c r="X45" s="89" t="s">
        <v>353</v>
      </c>
      <c r="Y45" s="86"/>
      <c r="Z45" s="86"/>
      <c r="AA45" s="92" t="s">
        <v>404</v>
      </c>
      <c r="AB45" s="86"/>
      <c r="AC45" s="86" t="b">
        <v>0</v>
      </c>
      <c r="AD45" s="86">
        <v>0</v>
      </c>
      <c r="AE45" s="92" t="s">
        <v>417</v>
      </c>
      <c r="AF45" s="86" t="b">
        <v>0</v>
      </c>
      <c r="AG45" s="86" t="s">
        <v>423</v>
      </c>
      <c r="AH45" s="86"/>
      <c r="AI45" s="92" t="s">
        <v>417</v>
      </c>
      <c r="AJ45" s="86" t="b">
        <v>0</v>
      </c>
      <c r="AK45" s="86">
        <v>87320</v>
      </c>
      <c r="AL45" s="92" t="s">
        <v>390</v>
      </c>
      <c r="AM45" s="86" t="s">
        <v>430</v>
      </c>
      <c r="AN45" s="86" t="b">
        <v>0</v>
      </c>
      <c r="AO45" s="92" t="s">
        <v>390</v>
      </c>
      <c r="AP45" s="86" t="s">
        <v>176</v>
      </c>
      <c r="AQ45" s="86">
        <v>0</v>
      </c>
      <c r="AR45" s="86">
        <v>0</v>
      </c>
      <c r="AS45" s="86"/>
      <c r="AT45" s="86"/>
      <c r="AU45" s="86"/>
      <c r="AV45" s="86"/>
      <c r="AW45" s="86"/>
      <c r="AX45" s="86"/>
      <c r="AY45" s="86"/>
      <c r="AZ45" s="86"/>
      <c r="BA45">
        <v>15</v>
      </c>
      <c r="BB45" s="85" t="str">
        <f>REPLACE(INDEX(GroupVertices[Group],MATCH(Edges[[#This Row],[Vertex 1]],GroupVertices[Vertex],0)),1,1,"")</f>
        <v>3</v>
      </c>
      <c r="BC45" s="85" t="str">
        <f>REPLACE(INDEX(GroupVertices[Group],MATCH(Edges[[#This Row],[Vertex 2]],GroupVertices[Vertex],0)),1,1,"")</f>
        <v>3</v>
      </c>
      <c r="BD45" s="51">
        <v>0</v>
      </c>
      <c r="BE45" s="52">
        <v>0</v>
      </c>
      <c r="BF45" s="51">
        <v>0</v>
      </c>
      <c r="BG45" s="52">
        <v>0</v>
      </c>
      <c r="BH45" s="51">
        <v>0</v>
      </c>
      <c r="BI45" s="52">
        <v>0</v>
      </c>
      <c r="BJ45" s="51">
        <v>12</v>
      </c>
      <c r="BK45" s="52">
        <v>100</v>
      </c>
      <c r="BL45" s="51">
        <v>12</v>
      </c>
    </row>
    <row r="46" spans="1:64" ht="30">
      <c r="A46" s="84" t="s">
        <v>225</v>
      </c>
      <c r="B46" s="84" t="s">
        <v>224</v>
      </c>
      <c r="C46" s="53" t="s">
        <v>981</v>
      </c>
      <c r="D46" s="54">
        <v>10</v>
      </c>
      <c r="E46" s="65" t="s">
        <v>136</v>
      </c>
      <c r="F46" s="55">
        <v>12</v>
      </c>
      <c r="G46" s="53"/>
      <c r="H46" s="57"/>
      <c r="I46" s="56"/>
      <c r="J46" s="56"/>
      <c r="K46" s="36" t="s">
        <v>65</v>
      </c>
      <c r="L46" s="83">
        <v>46</v>
      </c>
      <c r="M46" s="83"/>
      <c r="N46" s="63"/>
      <c r="O46" s="86" t="s">
        <v>234</v>
      </c>
      <c r="P46" s="88">
        <v>43450.02505787037</v>
      </c>
      <c r="Q46" s="86" t="s">
        <v>258</v>
      </c>
      <c r="R46" s="86"/>
      <c r="S46" s="86"/>
      <c r="T46" s="86" t="s">
        <v>286</v>
      </c>
      <c r="U46" s="86"/>
      <c r="V46" s="89" t="s">
        <v>307</v>
      </c>
      <c r="W46" s="88">
        <v>43450.02505787037</v>
      </c>
      <c r="X46" s="89" t="s">
        <v>354</v>
      </c>
      <c r="Y46" s="86"/>
      <c r="Z46" s="86"/>
      <c r="AA46" s="92" t="s">
        <v>405</v>
      </c>
      <c r="AB46" s="86"/>
      <c r="AC46" s="86" t="b">
        <v>0</v>
      </c>
      <c r="AD46" s="86">
        <v>0</v>
      </c>
      <c r="AE46" s="92" t="s">
        <v>417</v>
      </c>
      <c r="AF46" s="86" t="b">
        <v>0</v>
      </c>
      <c r="AG46" s="86" t="s">
        <v>423</v>
      </c>
      <c r="AH46" s="86"/>
      <c r="AI46" s="92" t="s">
        <v>417</v>
      </c>
      <c r="AJ46" s="86" t="b">
        <v>0</v>
      </c>
      <c r="AK46" s="86">
        <v>202413</v>
      </c>
      <c r="AL46" s="92" t="s">
        <v>391</v>
      </c>
      <c r="AM46" s="86" t="s">
        <v>430</v>
      </c>
      <c r="AN46" s="86" t="b">
        <v>0</v>
      </c>
      <c r="AO46" s="92" t="s">
        <v>391</v>
      </c>
      <c r="AP46" s="86" t="s">
        <v>176</v>
      </c>
      <c r="AQ46" s="86">
        <v>0</v>
      </c>
      <c r="AR46" s="86">
        <v>0</v>
      </c>
      <c r="AS46" s="86"/>
      <c r="AT46" s="86"/>
      <c r="AU46" s="86"/>
      <c r="AV46" s="86"/>
      <c r="AW46" s="86"/>
      <c r="AX46" s="86"/>
      <c r="AY46" s="86"/>
      <c r="AZ46" s="86"/>
      <c r="BA46">
        <v>15</v>
      </c>
      <c r="BB46" s="85" t="str">
        <f>REPLACE(INDEX(GroupVertices[Group],MATCH(Edges[[#This Row],[Vertex 1]],GroupVertices[Vertex],0)),1,1,"")</f>
        <v>3</v>
      </c>
      <c r="BC46" s="85" t="str">
        <f>REPLACE(INDEX(GroupVertices[Group],MATCH(Edges[[#This Row],[Vertex 2]],GroupVertices[Vertex],0)),1,1,"")</f>
        <v>3</v>
      </c>
      <c r="BD46" s="51">
        <v>0</v>
      </c>
      <c r="BE46" s="52">
        <v>0</v>
      </c>
      <c r="BF46" s="51">
        <v>0</v>
      </c>
      <c r="BG46" s="52">
        <v>0</v>
      </c>
      <c r="BH46" s="51">
        <v>0</v>
      </c>
      <c r="BI46" s="52">
        <v>0</v>
      </c>
      <c r="BJ46" s="51">
        <v>12</v>
      </c>
      <c r="BK46" s="52">
        <v>100</v>
      </c>
      <c r="BL46" s="51">
        <v>12</v>
      </c>
    </row>
    <row r="47" spans="1:64" ht="30">
      <c r="A47" s="84" t="s">
        <v>225</v>
      </c>
      <c r="B47" s="84" t="s">
        <v>224</v>
      </c>
      <c r="C47" s="53" t="s">
        <v>981</v>
      </c>
      <c r="D47" s="54">
        <v>10</v>
      </c>
      <c r="E47" s="65" t="s">
        <v>136</v>
      </c>
      <c r="F47" s="55">
        <v>12</v>
      </c>
      <c r="G47" s="53"/>
      <c r="H47" s="57"/>
      <c r="I47" s="56"/>
      <c r="J47" s="56"/>
      <c r="K47" s="36" t="s">
        <v>65</v>
      </c>
      <c r="L47" s="83">
        <v>47</v>
      </c>
      <c r="M47" s="83"/>
      <c r="N47" s="63"/>
      <c r="O47" s="86" t="s">
        <v>234</v>
      </c>
      <c r="P47" s="88">
        <v>43450.65146990741</v>
      </c>
      <c r="Q47" s="86" t="s">
        <v>258</v>
      </c>
      <c r="R47" s="86"/>
      <c r="S47" s="86"/>
      <c r="T47" s="86" t="s">
        <v>286</v>
      </c>
      <c r="U47" s="86"/>
      <c r="V47" s="89" t="s">
        <v>307</v>
      </c>
      <c r="W47" s="88">
        <v>43450.65146990741</v>
      </c>
      <c r="X47" s="89" t="s">
        <v>355</v>
      </c>
      <c r="Y47" s="86"/>
      <c r="Z47" s="86"/>
      <c r="AA47" s="92" t="s">
        <v>406</v>
      </c>
      <c r="AB47" s="86"/>
      <c r="AC47" s="86" t="b">
        <v>0</v>
      </c>
      <c r="AD47" s="86">
        <v>0</v>
      </c>
      <c r="AE47" s="92" t="s">
        <v>417</v>
      </c>
      <c r="AF47" s="86" t="b">
        <v>0</v>
      </c>
      <c r="AG47" s="86" t="s">
        <v>423</v>
      </c>
      <c r="AH47" s="86"/>
      <c r="AI47" s="92" t="s">
        <v>417</v>
      </c>
      <c r="AJ47" s="86" t="b">
        <v>0</v>
      </c>
      <c r="AK47" s="86">
        <v>85355</v>
      </c>
      <c r="AL47" s="92" t="s">
        <v>392</v>
      </c>
      <c r="AM47" s="86" t="s">
        <v>430</v>
      </c>
      <c r="AN47" s="86" t="b">
        <v>0</v>
      </c>
      <c r="AO47" s="92" t="s">
        <v>392</v>
      </c>
      <c r="AP47" s="86" t="s">
        <v>176</v>
      </c>
      <c r="AQ47" s="86">
        <v>0</v>
      </c>
      <c r="AR47" s="86">
        <v>0</v>
      </c>
      <c r="AS47" s="86"/>
      <c r="AT47" s="86"/>
      <c r="AU47" s="86"/>
      <c r="AV47" s="86"/>
      <c r="AW47" s="86"/>
      <c r="AX47" s="86"/>
      <c r="AY47" s="86"/>
      <c r="AZ47" s="86"/>
      <c r="BA47">
        <v>15</v>
      </c>
      <c r="BB47" s="85" t="str">
        <f>REPLACE(INDEX(GroupVertices[Group],MATCH(Edges[[#This Row],[Vertex 1]],GroupVertices[Vertex],0)),1,1,"")</f>
        <v>3</v>
      </c>
      <c r="BC47" s="85" t="str">
        <f>REPLACE(INDEX(GroupVertices[Group],MATCH(Edges[[#This Row],[Vertex 2]],GroupVertices[Vertex],0)),1,1,"")</f>
        <v>3</v>
      </c>
      <c r="BD47" s="51">
        <v>0</v>
      </c>
      <c r="BE47" s="52">
        <v>0</v>
      </c>
      <c r="BF47" s="51">
        <v>0</v>
      </c>
      <c r="BG47" s="52">
        <v>0</v>
      </c>
      <c r="BH47" s="51">
        <v>0</v>
      </c>
      <c r="BI47" s="52">
        <v>0</v>
      </c>
      <c r="BJ47" s="51">
        <v>12</v>
      </c>
      <c r="BK47" s="52">
        <v>100</v>
      </c>
      <c r="BL47" s="51">
        <v>12</v>
      </c>
    </row>
    <row r="48" spans="1:64" ht="30">
      <c r="A48" s="84" t="s">
        <v>225</v>
      </c>
      <c r="B48" s="84" t="s">
        <v>224</v>
      </c>
      <c r="C48" s="53" t="s">
        <v>981</v>
      </c>
      <c r="D48" s="54">
        <v>10</v>
      </c>
      <c r="E48" s="65" t="s">
        <v>136</v>
      </c>
      <c r="F48" s="55">
        <v>12</v>
      </c>
      <c r="G48" s="53"/>
      <c r="H48" s="57"/>
      <c r="I48" s="56"/>
      <c r="J48" s="56"/>
      <c r="K48" s="36" t="s">
        <v>65</v>
      </c>
      <c r="L48" s="83">
        <v>48</v>
      </c>
      <c r="M48" s="83"/>
      <c r="N48" s="63"/>
      <c r="O48" s="86" t="s">
        <v>234</v>
      </c>
      <c r="P48" s="88">
        <v>43452.6803125</v>
      </c>
      <c r="Q48" s="86" t="s">
        <v>258</v>
      </c>
      <c r="R48" s="86"/>
      <c r="S48" s="86"/>
      <c r="T48" s="86" t="s">
        <v>286</v>
      </c>
      <c r="U48" s="86"/>
      <c r="V48" s="89" t="s">
        <v>307</v>
      </c>
      <c r="W48" s="88">
        <v>43452.6803125</v>
      </c>
      <c r="X48" s="89" t="s">
        <v>356</v>
      </c>
      <c r="Y48" s="86"/>
      <c r="Z48" s="86"/>
      <c r="AA48" s="92" t="s">
        <v>407</v>
      </c>
      <c r="AB48" s="86"/>
      <c r="AC48" s="86" t="b">
        <v>0</v>
      </c>
      <c r="AD48" s="86">
        <v>0</v>
      </c>
      <c r="AE48" s="92" t="s">
        <v>417</v>
      </c>
      <c r="AF48" s="86" t="b">
        <v>0</v>
      </c>
      <c r="AG48" s="86" t="s">
        <v>423</v>
      </c>
      <c r="AH48" s="86"/>
      <c r="AI48" s="92" t="s">
        <v>417</v>
      </c>
      <c r="AJ48" s="86" t="b">
        <v>0</v>
      </c>
      <c r="AK48" s="86">
        <v>80450</v>
      </c>
      <c r="AL48" s="92" t="s">
        <v>393</v>
      </c>
      <c r="AM48" s="86" t="s">
        <v>430</v>
      </c>
      <c r="AN48" s="86" t="b">
        <v>0</v>
      </c>
      <c r="AO48" s="92" t="s">
        <v>393</v>
      </c>
      <c r="AP48" s="86" t="s">
        <v>176</v>
      </c>
      <c r="AQ48" s="86">
        <v>0</v>
      </c>
      <c r="AR48" s="86">
        <v>0</v>
      </c>
      <c r="AS48" s="86"/>
      <c r="AT48" s="86"/>
      <c r="AU48" s="86"/>
      <c r="AV48" s="86"/>
      <c r="AW48" s="86"/>
      <c r="AX48" s="86"/>
      <c r="AY48" s="86"/>
      <c r="AZ48" s="86"/>
      <c r="BA48">
        <v>15</v>
      </c>
      <c r="BB48" s="85" t="str">
        <f>REPLACE(INDEX(GroupVertices[Group],MATCH(Edges[[#This Row],[Vertex 1]],GroupVertices[Vertex],0)),1,1,"")</f>
        <v>3</v>
      </c>
      <c r="BC48" s="85" t="str">
        <f>REPLACE(INDEX(GroupVertices[Group],MATCH(Edges[[#This Row],[Vertex 2]],GroupVertices[Vertex],0)),1,1,"")</f>
        <v>3</v>
      </c>
      <c r="BD48" s="51">
        <v>0</v>
      </c>
      <c r="BE48" s="52">
        <v>0</v>
      </c>
      <c r="BF48" s="51">
        <v>0</v>
      </c>
      <c r="BG48" s="52">
        <v>0</v>
      </c>
      <c r="BH48" s="51">
        <v>0</v>
      </c>
      <c r="BI48" s="52">
        <v>0</v>
      </c>
      <c r="BJ48" s="51">
        <v>12</v>
      </c>
      <c r="BK48" s="52">
        <v>100</v>
      </c>
      <c r="BL48" s="51">
        <v>12</v>
      </c>
    </row>
    <row r="49" spans="1:64" ht="30">
      <c r="A49" s="84" t="s">
        <v>225</v>
      </c>
      <c r="B49" s="84" t="s">
        <v>224</v>
      </c>
      <c r="C49" s="53" t="s">
        <v>981</v>
      </c>
      <c r="D49" s="54">
        <v>10</v>
      </c>
      <c r="E49" s="65" t="s">
        <v>136</v>
      </c>
      <c r="F49" s="55">
        <v>12</v>
      </c>
      <c r="G49" s="53"/>
      <c r="H49" s="57"/>
      <c r="I49" s="56"/>
      <c r="J49" s="56"/>
      <c r="K49" s="36" t="s">
        <v>65</v>
      </c>
      <c r="L49" s="83">
        <v>49</v>
      </c>
      <c r="M49" s="83"/>
      <c r="N49" s="63"/>
      <c r="O49" s="86" t="s">
        <v>234</v>
      </c>
      <c r="P49" s="88">
        <v>43455.642280092594</v>
      </c>
      <c r="Q49" s="86" t="s">
        <v>258</v>
      </c>
      <c r="R49" s="86"/>
      <c r="S49" s="86"/>
      <c r="T49" s="86" t="s">
        <v>286</v>
      </c>
      <c r="U49" s="86"/>
      <c r="V49" s="89" t="s">
        <v>307</v>
      </c>
      <c r="W49" s="88">
        <v>43455.642280092594</v>
      </c>
      <c r="X49" s="89" t="s">
        <v>357</v>
      </c>
      <c r="Y49" s="86"/>
      <c r="Z49" s="86"/>
      <c r="AA49" s="92" t="s">
        <v>408</v>
      </c>
      <c r="AB49" s="86"/>
      <c r="AC49" s="86" t="b">
        <v>0</v>
      </c>
      <c r="AD49" s="86">
        <v>0</v>
      </c>
      <c r="AE49" s="92" t="s">
        <v>417</v>
      </c>
      <c r="AF49" s="86" t="b">
        <v>0</v>
      </c>
      <c r="AG49" s="86" t="s">
        <v>423</v>
      </c>
      <c r="AH49" s="86"/>
      <c r="AI49" s="92" t="s">
        <v>417</v>
      </c>
      <c r="AJ49" s="86" t="b">
        <v>0</v>
      </c>
      <c r="AK49" s="86">
        <v>85835</v>
      </c>
      <c r="AL49" s="92" t="s">
        <v>394</v>
      </c>
      <c r="AM49" s="86" t="s">
        <v>430</v>
      </c>
      <c r="AN49" s="86" t="b">
        <v>0</v>
      </c>
      <c r="AO49" s="92" t="s">
        <v>394</v>
      </c>
      <c r="AP49" s="86" t="s">
        <v>176</v>
      </c>
      <c r="AQ49" s="86">
        <v>0</v>
      </c>
      <c r="AR49" s="86">
        <v>0</v>
      </c>
      <c r="AS49" s="86"/>
      <c r="AT49" s="86"/>
      <c r="AU49" s="86"/>
      <c r="AV49" s="86"/>
      <c r="AW49" s="86"/>
      <c r="AX49" s="86"/>
      <c r="AY49" s="86"/>
      <c r="AZ49" s="86"/>
      <c r="BA49">
        <v>15</v>
      </c>
      <c r="BB49" s="85" t="str">
        <f>REPLACE(INDEX(GroupVertices[Group],MATCH(Edges[[#This Row],[Vertex 1]],GroupVertices[Vertex],0)),1,1,"")</f>
        <v>3</v>
      </c>
      <c r="BC49" s="85" t="str">
        <f>REPLACE(INDEX(GroupVertices[Group],MATCH(Edges[[#This Row],[Vertex 2]],GroupVertices[Vertex],0)),1,1,"")</f>
        <v>3</v>
      </c>
      <c r="BD49" s="51">
        <v>0</v>
      </c>
      <c r="BE49" s="52">
        <v>0</v>
      </c>
      <c r="BF49" s="51">
        <v>0</v>
      </c>
      <c r="BG49" s="52">
        <v>0</v>
      </c>
      <c r="BH49" s="51">
        <v>0</v>
      </c>
      <c r="BI49" s="52">
        <v>0</v>
      </c>
      <c r="BJ49" s="51">
        <v>12</v>
      </c>
      <c r="BK49" s="52">
        <v>100</v>
      </c>
      <c r="BL49" s="51">
        <v>12</v>
      </c>
    </row>
    <row r="50" spans="1:64" ht="45">
      <c r="A50" s="84" t="s">
        <v>225</v>
      </c>
      <c r="B50" s="84" t="s">
        <v>225</v>
      </c>
      <c r="C50" s="53" t="s">
        <v>980</v>
      </c>
      <c r="D50" s="54">
        <v>3</v>
      </c>
      <c r="E50" s="65" t="s">
        <v>132</v>
      </c>
      <c r="F50" s="55">
        <v>35</v>
      </c>
      <c r="G50" s="53"/>
      <c r="H50" s="57"/>
      <c r="I50" s="56"/>
      <c r="J50" s="56"/>
      <c r="K50" s="36" t="s">
        <v>65</v>
      </c>
      <c r="L50" s="83">
        <v>50</v>
      </c>
      <c r="M50" s="83"/>
      <c r="N50" s="63"/>
      <c r="O50" s="86" t="s">
        <v>176</v>
      </c>
      <c r="P50" s="88">
        <v>43482.67145833333</v>
      </c>
      <c r="Q50" s="86" t="s">
        <v>259</v>
      </c>
      <c r="R50" s="89" t="s">
        <v>270</v>
      </c>
      <c r="S50" s="86" t="s">
        <v>278</v>
      </c>
      <c r="T50" s="86" t="s">
        <v>290</v>
      </c>
      <c r="U50" s="86"/>
      <c r="V50" s="89" t="s">
        <v>307</v>
      </c>
      <c r="W50" s="88">
        <v>43482.67145833333</v>
      </c>
      <c r="X50" s="89" t="s">
        <v>358</v>
      </c>
      <c r="Y50" s="86"/>
      <c r="Z50" s="86"/>
      <c r="AA50" s="92" t="s">
        <v>409</v>
      </c>
      <c r="AB50" s="86"/>
      <c r="AC50" s="86" t="b">
        <v>0</v>
      </c>
      <c r="AD50" s="86">
        <v>0</v>
      </c>
      <c r="AE50" s="92" t="s">
        <v>417</v>
      </c>
      <c r="AF50" s="86" t="b">
        <v>0</v>
      </c>
      <c r="AG50" s="86" t="s">
        <v>423</v>
      </c>
      <c r="AH50" s="86"/>
      <c r="AI50" s="92" t="s">
        <v>417</v>
      </c>
      <c r="AJ50" s="86" t="b">
        <v>0</v>
      </c>
      <c r="AK50" s="86">
        <v>0</v>
      </c>
      <c r="AL50" s="92" t="s">
        <v>417</v>
      </c>
      <c r="AM50" s="86" t="s">
        <v>426</v>
      </c>
      <c r="AN50" s="86" t="b">
        <v>0</v>
      </c>
      <c r="AO50" s="92" t="s">
        <v>409</v>
      </c>
      <c r="AP50" s="86" t="s">
        <v>176</v>
      </c>
      <c r="AQ50" s="86">
        <v>0</v>
      </c>
      <c r="AR50" s="86">
        <v>0</v>
      </c>
      <c r="AS50" s="86"/>
      <c r="AT50" s="86"/>
      <c r="AU50" s="86"/>
      <c r="AV50" s="86"/>
      <c r="AW50" s="86"/>
      <c r="AX50" s="86"/>
      <c r="AY50" s="86"/>
      <c r="AZ50" s="86"/>
      <c r="BA50">
        <v>1</v>
      </c>
      <c r="BB50" s="85" t="str">
        <f>REPLACE(INDEX(GroupVertices[Group],MATCH(Edges[[#This Row],[Vertex 1]],GroupVertices[Vertex],0)),1,1,"")</f>
        <v>3</v>
      </c>
      <c r="BC50" s="85" t="str">
        <f>REPLACE(INDEX(GroupVertices[Group],MATCH(Edges[[#This Row],[Vertex 2]],GroupVertices[Vertex],0)),1,1,"")</f>
        <v>3</v>
      </c>
      <c r="BD50" s="51">
        <v>0</v>
      </c>
      <c r="BE50" s="52">
        <v>0</v>
      </c>
      <c r="BF50" s="51">
        <v>0</v>
      </c>
      <c r="BG50" s="52">
        <v>0</v>
      </c>
      <c r="BH50" s="51">
        <v>0</v>
      </c>
      <c r="BI50" s="52">
        <v>0</v>
      </c>
      <c r="BJ50" s="51">
        <v>16</v>
      </c>
      <c r="BK50" s="52">
        <v>100</v>
      </c>
      <c r="BL50" s="51">
        <v>16</v>
      </c>
    </row>
    <row r="51" spans="1:64" ht="45">
      <c r="A51" s="84" t="s">
        <v>227</v>
      </c>
      <c r="B51" s="84" t="s">
        <v>228</v>
      </c>
      <c r="C51" s="53" t="s">
        <v>980</v>
      </c>
      <c r="D51" s="54">
        <v>3</v>
      </c>
      <c r="E51" s="65" t="s">
        <v>136</v>
      </c>
      <c r="F51" s="55">
        <v>35</v>
      </c>
      <c r="G51" s="53"/>
      <c r="H51" s="57"/>
      <c r="I51" s="56"/>
      <c r="J51" s="56"/>
      <c r="K51" s="36" t="s">
        <v>65</v>
      </c>
      <c r="L51" s="83">
        <v>51</v>
      </c>
      <c r="M51" s="83"/>
      <c r="N51" s="63"/>
      <c r="O51" s="86" t="s">
        <v>234</v>
      </c>
      <c r="P51" s="88">
        <v>43482.89152777778</v>
      </c>
      <c r="Q51" s="86" t="s">
        <v>260</v>
      </c>
      <c r="R51" s="89" t="s">
        <v>267</v>
      </c>
      <c r="S51" s="86" t="s">
        <v>275</v>
      </c>
      <c r="T51" s="86" t="s">
        <v>283</v>
      </c>
      <c r="U51" s="86"/>
      <c r="V51" s="89" t="s">
        <v>309</v>
      </c>
      <c r="W51" s="88">
        <v>43482.89152777778</v>
      </c>
      <c r="X51" s="89" t="s">
        <v>359</v>
      </c>
      <c r="Y51" s="86"/>
      <c r="Z51" s="86"/>
      <c r="AA51" s="92" t="s">
        <v>410</v>
      </c>
      <c r="AB51" s="86"/>
      <c r="AC51" s="86" t="b">
        <v>0</v>
      </c>
      <c r="AD51" s="86">
        <v>0</v>
      </c>
      <c r="AE51" s="92" t="s">
        <v>417</v>
      </c>
      <c r="AF51" s="86" t="b">
        <v>0</v>
      </c>
      <c r="AG51" s="86" t="s">
        <v>421</v>
      </c>
      <c r="AH51" s="86"/>
      <c r="AI51" s="92" t="s">
        <v>417</v>
      </c>
      <c r="AJ51" s="86" t="b">
        <v>0</v>
      </c>
      <c r="AK51" s="86">
        <v>1</v>
      </c>
      <c r="AL51" s="92" t="s">
        <v>413</v>
      </c>
      <c r="AM51" s="86" t="s">
        <v>425</v>
      </c>
      <c r="AN51" s="86" t="b">
        <v>0</v>
      </c>
      <c r="AO51" s="92" t="s">
        <v>413</v>
      </c>
      <c r="AP51" s="86" t="s">
        <v>176</v>
      </c>
      <c r="AQ51" s="86">
        <v>0</v>
      </c>
      <c r="AR51" s="86">
        <v>0</v>
      </c>
      <c r="AS51" s="86"/>
      <c r="AT51" s="86"/>
      <c r="AU51" s="86"/>
      <c r="AV51" s="86"/>
      <c r="AW51" s="86"/>
      <c r="AX51" s="86"/>
      <c r="AY51" s="86"/>
      <c r="AZ51" s="86"/>
      <c r="BA51">
        <v>2</v>
      </c>
      <c r="BB51" s="85" t="str">
        <f>REPLACE(INDEX(GroupVertices[Group],MATCH(Edges[[#This Row],[Vertex 1]],GroupVertices[Vertex],0)),1,1,"")</f>
        <v>2</v>
      </c>
      <c r="BC51" s="85" t="str">
        <f>REPLACE(INDEX(GroupVertices[Group],MATCH(Edges[[#This Row],[Vertex 2]],GroupVertices[Vertex],0)),1,1,"")</f>
        <v>2</v>
      </c>
      <c r="BD51" s="51"/>
      <c r="BE51" s="52"/>
      <c r="BF51" s="51"/>
      <c r="BG51" s="52"/>
      <c r="BH51" s="51"/>
      <c r="BI51" s="52"/>
      <c r="BJ51" s="51"/>
      <c r="BK51" s="52"/>
      <c r="BL51" s="51"/>
    </row>
    <row r="52" spans="1:64" ht="45">
      <c r="A52" s="84" t="s">
        <v>227</v>
      </c>
      <c r="B52" s="84" t="s">
        <v>229</v>
      </c>
      <c r="C52" s="53" t="s">
        <v>980</v>
      </c>
      <c r="D52" s="54">
        <v>3</v>
      </c>
      <c r="E52" s="65" t="s">
        <v>132</v>
      </c>
      <c r="F52" s="55">
        <v>35</v>
      </c>
      <c r="G52" s="53"/>
      <c r="H52" s="57"/>
      <c r="I52" s="56"/>
      <c r="J52" s="56"/>
      <c r="K52" s="36" t="s">
        <v>65</v>
      </c>
      <c r="L52" s="83">
        <v>52</v>
      </c>
      <c r="M52" s="83"/>
      <c r="N52" s="63"/>
      <c r="O52" s="86" t="s">
        <v>234</v>
      </c>
      <c r="P52" s="88">
        <v>43482.89152777778</v>
      </c>
      <c r="Q52" s="86" t="s">
        <v>260</v>
      </c>
      <c r="R52" s="89" t="s">
        <v>267</v>
      </c>
      <c r="S52" s="86" t="s">
        <v>275</v>
      </c>
      <c r="T52" s="86" t="s">
        <v>283</v>
      </c>
      <c r="U52" s="86"/>
      <c r="V52" s="89" t="s">
        <v>309</v>
      </c>
      <c r="W52" s="88">
        <v>43482.89152777778</v>
      </c>
      <c r="X52" s="89" t="s">
        <v>359</v>
      </c>
      <c r="Y52" s="86"/>
      <c r="Z52" s="86"/>
      <c r="AA52" s="92" t="s">
        <v>410</v>
      </c>
      <c r="AB52" s="86"/>
      <c r="AC52" s="86" t="b">
        <v>0</v>
      </c>
      <c r="AD52" s="86">
        <v>0</v>
      </c>
      <c r="AE52" s="92" t="s">
        <v>417</v>
      </c>
      <c r="AF52" s="86" t="b">
        <v>0</v>
      </c>
      <c r="AG52" s="86" t="s">
        <v>421</v>
      </c>
      <c r="AH52" s="86"/>
      <c r="AI52" s="92" t="s">
        <v>417</v>
      </c>
      <c r="AJ52" s="86" t="b">
        <v>0</v>
      </c>
      <c r="AK52" s="86">
        <v>1</v>
      </c>
      <c r="AL52" s="92" t="s">
        <v>413</v>
      </c>
      <c r="AM52" s="86" t="s">
        <v>425</v>
      </c>
      <c r="AN52" s="86" t="b">
        <v>0</v>
      </c>
      <c r="AO52" s="92" t="s">
        <v>413</v>
      </c>
      <c r="AP52" s="86" t="s">
        <v>176</v>
      </c>
      <c r="AQ52" s="86">
        <v>0</v>
      </c>
      <c r="AR52" s="86">
        <v>0</v>
      </c>
      <c r="AS52" s="86"/>
      <c r="AT52" s="86"/>
      <c r="AU52" s="86"/>
      <c r="AV52" s="86"/>
      <c r="AW52" s="86"/>
      <c r="AX52" s="86"/>
      <c r="AY52" s="86"/>
      <c r="AZ52" s="86"/>
      <c r="BA52">
        <v>1</v>
      </c>
      <c r="BB52" s="85" t="str">
        <f>REPLACE(INDEX(GroupVertices[Group],MATCH(Edges[[#This Row],[Vertex 1]],GroupVertices[Vertex],0)),1,1,"")</f>
        <v>2</v>
      </c>
      <c r="BC52" s="85" t="str">
        <f>REPLACE(INDEX(GroupVertices[Group],MATCH(Edges[[#This Row],[Vertex 2]],GroupVertices[Vertex],0)),1,1,"")</f>
        <v>2</v>
      </c>
      <c r="BD52" s="51">
        <v>1</v>
      </c>
      <c r="BE52" s="52">
        <v>6.666666666666667</v>
      </c>
      <c r="BF52" s="51">
        <v>0</v>
      </c>
      <c r="BG52" s="52">
        <v>0</v>
      </c>
      <c r="BH52" s="51">
        <v>0</v>
      </c>
      <c r="BI52" s="52">
        <v>0</v>
      </c>
      <c r="BJ52" s="51">
        <v>14</v>
      </c>
      <c r="BK52" s="52">
        <v>93.33333333333333</v>
      </c>
      <c r="BL52" s="51">
        <v>15</v>
      </c>
    </row>
    <row r="53" spans="1:64" ht="45">
      <c r="A53" s="84" t="s">
        <v>227</v>
      </c>
      <c r="B53" s="84" t="s">
        <v>228</v>
      </c>
      <c r="C53" s="53" t="s">
        <v>980</v>
      </c>
      <c r="D53" s="54">
        <v>3</v>
      </c>
      <c r="E53" s="65" t="s">
        <v>136</v>
      </c>
      <c r="F53" s="55">
        <v>35</v>
      </c>
      <c r="G53" s="53"/>
      <c r="H53" s="57"/>
      <c r="I53" s="56"/>
      <c r="J53" s="56"/>
      <c r="K53" s="36" t="s">
        <v>65</v>
      </c>
      <c r="L53" s="83">
        <v>53</v>
      </c>
      <c r="M53" s="83"/>
      <c r="N53" s="63"/>
      <c r="O53" s="86" t="s">
        <v>234</v>
      </c>
      <c r="P53" s="88">
        <v>43482.89199074074</v>
      </c>
      <c r="Q53" s="86" t="s">
        <v>244</v>
      </c>
      <c r="R53" s="89" t="s">
        <v>267</v>
      </c>
      <c r="S53" s="86" t="s">
        <v>275</v>
      </c>
      <c r="T53" s="86" t="s">
        <v>283</v>
      </c>
      <c r="U53" s="86"/>
      <c r="V53" s="89" t="s">
        <v>309</v>
      </c>
      <c r="W53" s="88">
        <v>43482.89199074074</v>
      </c>
      <c r="X53" s="89" t="s">
        <v>360</v>
      </c>
      <c r="Y53" s="86"/>
      <c r="Z53" s="86"/>
      <c r="AA53" s="92" t="s">
        <v>411</v>
      </c>
      <c r="AB53" s="86"/>
      <c r="AC53" s="86" t="b">
        <v>0</v>
      </c>
      <c r="AD53" s="86">
        <v>0</v>
      </c>
      <c r="AE53" s="92" t="s">
        <v>417</v>
      </c>
      <c r="AF53" s="86" t="b">
        <v>0</v>
      </c>
      <c r="AG53" s="86" t="s">
        <v>421</v>
      </c>
      <c r="AH53" s="86"/>
      <c r="AI53" s="92" t="s">
        <v>417</v>
      </c>
      <c r="AJ53" s="86" t="b">
        <v>0</v>
      </c>
      <c r="AK53" s="86">
        <v>2</v>
      </c>
      <c r="AL53" s="92" t="s">
        <v>412</v>
      </c>
      <c r="AM53" s="86" t="s">
        <v>425</v>
      </c>
      <c r="AN53" s="86" t="b">
        <v>0</v>
      </c>
      <c r="AO53" s="92" t="s">
        <v>412</v>
      </c>
      <c r="AP53" s="86" t="s">
        <v>176</v>
      </c>
      <c r="AQ53" s="86">
        <v>0</v>
      </c>
      <c r="AR53" s="86">
        <v>0</v>
      </c>
      <c r="AS53" s="86"/>
      <c r="AT53" s="86"/>
      <c r="AU53" s="86"/>
      <c r="AV53" s="86"/>
      <c r="AW53" s="86"/>
      <c r="AX53" s="86"/>
      <c r="AY53" s="86"/>
      <c r="AZ53" s="86"/>
      <c r="BA53">
        <v>2</v>
      </c>
      <c r="BB53" s="85" t="str">
        <f>REPLACE(INDEX(GroupVertices[Group],MATCH(Edges[[#This Row],[Vertex 1]],GroupVertices[Vertex],0)),1,1,"")</f>
        <v>2</v>
      </c>
      <c r="BC53" s="85" t="str">
        <f>REPLACE(INDEX(GroupVertices[Group],MATCH(Edges[[#This Row],[Vertex 2]],GroupVertices[Vertex],0)),1,1,"")</f>
        <v>2</v>
      </c>
      <c r="BD53" s="51">
        <v>1</v>
      </c>
      <c r="BE53" s="52">
        <v>7.6923076923076925</v>
      </c>
      <c r="BF53" s="51">
        <v>0</v>
      </c>
      <c r="BG53" s="52">
        <v>0</v>
      </c>
      <c r="BH53" s="51">
        <v>0</v>
      </c>
      <c r="BI53" s="52">
        <v>0</v>
      </c>
      <c r="BJ53" s="51">
        <v>12</v>
      </c>
      <c r="BK53" s="52">
        <v>92.3076923076923</v>
      </c>
      <c r="BL53" s="51">
        <v>13</v>
      </c>
    </row>
    <row r="54" spans="1:64" ht="45">
      <c r="A54" s="84" t="s">
        <v>228</v>
      </c>
      <c r="B54" s="84" t="s">
        <v>228</v>
      </c>
      <c r="C54" s="53" t="s">
        <v>980</v>
      </c>
      <c r="D54" s="54">
        <v>3</v>
      </c>
      <c r="E54" s="65" t="s">
        <v>132</v>
      </c>
      <c r="F54" s="55">
        <v>35</v>
      </c>
      <c r="G54" s="53"/>
      <c r="H54" s="57"/>
      <c r="I54" s="56"/>
      <c r="J54" s="56"/>
      <c r="K54" s="36" t="s">
        <v>65</v>
      </c>
      <c r="L54" s="83">
        <v>54</v>
      </c>
      <c r="M54" s="83"/>
      <c r="N54" s="63"/>
      <c r="O54" s="86" t="s">
        <v>176</v>
      </c>
      <c r="P54" s="88">
        <v>43482.425208333334</v>
      </c>
      <c r="Q54" s="86" t="s">
        <v>261</v>
      </c>
      <c r="R54" s="89" t="s">
        <v>267</v>
      </c>
      <c r="S54" s="86" t="s">
        <v>275</v>
      </c>
      <c r="T54" s="86" t="s">
        <v>283</v>
      </c>
      <c r="U54" s="86"/>
      <c r="V54" s="89" t="s">
        <v>310</v>
      </c>
      <c r="W54" s="88">
        <v>43482.425208333334</v>
      </c>
      <c r="X54" s="89" t="s">
        <v>361</v>
      </c>
      <c r="Y54" s="86"/>
      <c r="Z54" s="86"/>
      <c r="AA54" s="92" t="s">
        <v>412</v>
      </c>
      <c r="AB54" s="86"/>
      <c r="AC54" s="86" t="b">
        <v>0</v>
      </c>
      <c r="AD54" s="86">
        <v>0</v>
      </c>
      <c r="AE54" s="92" t="s">
        <v>417</v>
      </c>
      <c r="AF54" s="86" t="b">
        <v>0</v>
      </c>
      <c r="AG54" s="86" t="s">
        <v>421</v>
      </c>
      <c r="AH54" s="86"/>
      <c r="AI54" s="92" t="s">
        <v>417</v>
      </c>
      <c r="AJ54" s="86" t="b">
        <v>0</v>
      </c>
      <c r="AK54" s="86">
        <v>2</v>
      </c>
      <c r="AL54" s="92" t="s">
        <v>417</v>
      </c>
      <c r="AM54" s="86" t="s">
        <v>426</v>
      </c>
      <c r="AN54" s="86" t="b">
        <v>0</v>
      </c>
      <c r="AO54" s="92" t="s">
        <v>412</v>
      </c>
      <c r="AP54" s="86" t="s">
        <v>176</v>
      </c>
      <c r="AQ54" s="86">
        <v>0</v>
      </c>
      <c r="AR54" s="86">
        <v>0</v>
      </c>
      <c r="AS54" s="86"/>
      <c r="AT54" s="86"/>
      <c r="AU54" s="86"/>
      <c r="AV54" s="86"/>
      <c r="AW54" s="86"/>
      <c r="AX54" s="86"/>
      <c r="AY54" s="86"/>
      <c r="AZ54" s="86"/>
      <c r="BA54">
        <v>1</v>
      </c>
      <c r="BB54" s="85" t="str">
        <f>REPLACE(INDEX(GroupVertices[Group],MATCH(Edges[[#This Row],[Vertex 1]],GroupVertices[Vertex],0)),1,1,"")</f>
        <v>2</v>
      </c>
      <c r="BC54" s="85" t="str">
        <f>REPLACE(INDEX(GroupVertices[Group],MATCH(Edges[[#This Row],[Vertex 2]],GroupVertices[Vertex],0)),1,1,"")</f>
        <v>2</v>
      </c>
      <c r="BD54" s="51">
        <v>1</v>
      </c>
      <c r="BE54" s="52">
        <v>9.090909090909092</v>
      </c>
      <c r="BF54" s="51">
        <v>0</v>
      </c>
      <c r="BG54" s="52">
        <v>0</v>
      </c>
      <c r="BH54" s="51">
        <v>0</v>
      </c>
      <c r="BI54" s="52">
        <v>0</v>
      </c>
      <c r="BJ54" s="51">
        <v>10</v>
      </c>
      <c r="BK54" s="52">
        <v>90.9090909090909</v>
      </c>
      <c r="BL54" s="51">
        <v>11</v>
      </c>
    </row>
    <row r="55" spans="1:64" ht="45">
      <c r="A55" s="84" t="s">
        <v>229</v>
      </c>
      <c r="B55" s="84" t="s">
        <v>228</v>
      </c>
      <c r="C55" s="53" t="s">
        <v>980</v>
      </c>
      <c r="D55" s="54">
        <v>3</v>
      </c>
      <c r="E55" s="65" t="s">
        <v>132</v>
      </c>
      <c r="F55" s="55">
        <v>35</v>
      </c>
      <c r="G55" s="53"/>
      <c r="H55" s="57"/>
      <c r="I55" s="56"/>
      <c r="J55" s="56"/>
      <c r="K55" s="36" t="s">
        <v>65</v>
      </c>
      <c r="L55" s="83">
        <v>55</v>
      </c>
      <c r="M55" s="83"/>
      <c r="N55" s="63"/>
      <c r="O55" s="86" t="s">
        <v>234</v>
      </c>
      <c r="P55" s="88">
        <v>43482.4940625</v>
      </c>
      <c r="Q55" s="86" t="s">
        <v>262</v>
      </c>
      <c r="R55" s="89" t="s">
        <v>267</v>
      </c>
      <c r="S55" s="86" t="s">
        <v>275</v>
      </c>
      <c r="T55" s="86" t="s">
        <v>283</v>
      </c>
      <c r="U55" s="86"/>
      <c r="V55" s="89" t="s">
        <v>311</v>
      </c>
      <c r="W55" s="88">
        <v>43482.4940625</v>
      </c>
      <c r="X55" s="89" t="s">
        <v>362</v>
      </c>
      <c r="Y55" s="86"/>
      <c r="Z55" s="86"/>
      <c r="AA55" s="92" t="s">
        <v>413</v>
      </c>
      <c r="AB55" s="86"/>
      <c r="AC55" s="86" t="b">
        <v>0</v>
      </c>
      <c r="AD55" s="86">
        <v>0</v>
      </c>
      <c r="AE55" s="92" t="s">
        <v>417</v>
      </c>
      <c r="AF55" s="86" t="b">
        <v>0</v>
      </c>
      <c r="AG55" s="86" t="s">
        <v>421</v>
      </c>
      <c r="AH55" s="86"/>
      <c r="AI55" s="92" t="s">
        <v>417</v>
      </c>
      <c r="AJ55" s="86" t="b">
        <v>0</v>
      </c>
      <c r="AK55" s="86">
        <v>1</v>
      </c>
      <c r="AL55" s="92" t="s">
        <v>417</v>
      </c>
      <c r="AM55" s="86" t="s">
        <v>432</v>
      </c>
      <c r="AN55" s="86" t="b">
        <v>0</v>
      </c>
      <c r="AO55" s="92" t="s">
        <v>413</v>
      </c>
      <c r="AP55" s="86" t="s">
        <v>176</v>
      </c>
      <c r="AQ55" s="86">
        <v>0</v>
      </c>
      <c r="AR55" s="86">
        <v>0</v>
      </c>
      <c r="AS55" s="86"/>
      <c r="AT55" s="86"/>
      <c r="AU55" s="86"/>
      <c r="AV55" s="86"/>
      <c r="AW55" s="86"/>
      <c r="AX55" s="86"/>
      <c r="AY55" s="86"/>
      <c r="AZ55" s="86"/>
      <c r="BA55">
        <v>1</v>
      </c>
      <c r="BB55" s="85" t="str">
        <f>REPLACE(INDEX(GroupVertices[Group],MATCH(Edges[[#This Row],[Vertex 1]],GroupVertices[Vertex],0)),1,1,"")</f>
        <v>2</v>
      </c>
      <c r="BC55" s="85" t="str">
        <f>REPLACE(INDEX(GroupVertices[Group],MATCH(Edges[[#This Row],[Vertex 2]],GroupVertices[Vertex],0)),1,1,"")</f>
        <v>2</v>
      </c>
      <c r="BD55" s="51">
        <v>1</v>
      </c>
      <c r="BE55" s="52">
        <v>7.6923076923076925</v>
      </c>
      <c r="BF55" s="51">
        <v>0</v>
      </c>
      <c r="BG55" s="52">
        <v>0</v>
      </c>
      <c r="BH55" s="51">
        <v>0</v>
      </c>
      <c r="BI55" s="52">
        <v>0</v>
      </c>
      <c r="BJ55" s="51">
        <v>12</v>
      </c>
      <c r="BK55" s="52">
        <v>92.3076923076923</v>
      </c>
      <c r="BL55" s="51">
        <v>13</v>
      </c>
    </row>
    <row r="56" spans="1:64" ht="45">
      <c r="A56" s="84" t="s">
        <v>230</v>
      </c>
      <c r="B56" s="84" t="s">
        <v>228</v>
      </c>
      <c r="C56" s="53" t="s">
        <v>980</v>
      </c>
      <c r="D56" s="54">
        <v>3</v>
      </c>
      <c r="E56" s="65" t="s">
        <v>132</v>
      </c>
      <c r="F56" s="55">
        <v>35</v>
      </c>
      <c r="G56" s="53"/>
      <c r="H56" s="57"/>
      <c r="I56" s="56"/>
      <c r="J56" s="56"/>
      <c r="K56" s="36" t="s">
        <v>65</v>
      </c>
      <c r="L56" s="83">
        <v>56</v>
      </c>
      <c r="M56" s="83"/>
      <c r="N56" s="63"/>
      <c r="O56" s="86" t="s">
        <v>234</v>
      </c>
      <c r="P56" s="88">
        <v>43483.716157407405</v>
      </c>
      <c r="Q56" s="86" t="s">
        <v>260</v>
      </c>
      <c r="R56" s="89" t="s">
        <v>267</v>
      </c>
      <c r="S56" s="86" t="s">
        <v>275</v>
      </c>
      <c r="T56" s="86" t="s">
        <v>283</v>
      </c>
      <c r="U56" s="86"/>
      <c r="V56" s="89" t="s">
        <v>312</v>
      </c>
      <c r="W56" s="88">
        <v>43483.716157407405</v>
      </c>
      <c r="X56" s="89" t="s">
        <v>363</v>
      </c>
      <c r="Y56" s="86"/>
      <c r="Z56" s="86"/>
      <c r="AA56" s="92" t="s">
        <v>414</v>
      </c>
      <c r="AB56" s="86"/>
      <c r="AC56" s="86" t="b">
        <v>0</v>
      </c>
      <c r="AD56" s="86">
        <v>0</v>
      </c>
      <c r="AE56" s="92" t="s">
        <v>417</v>
      </c>
      <c r="AF56" s="86" t="b">
        <v>0</v>
      </c>
      <c r="AG56" s="86" t="s">
        <v>421</v>
      </c>
      <c r="AH56" s="86"/>
      <c r="AI56" s="92" t="s">
        <v>417</v>
      </c>
      <c r="AJ56" s="86" t="b">
        <v>0</v>
      </c>
      <c r="AK56" s="86">
        <v>2</v>
      </c>
      <c r="AL56" s="92" t="s">
        <v>413</v>
      </c>
      <c r="AM56" s="86" t="s">
        <v>425</v>
      </c>
      <c r="AN56" s="86" t="b">
        <v>0</v>
      </c>
      <c r="AO56" s="92" t="s">
        <v>413</v>
      </c>
      <c r="AP56" s="86" t="s">
        <v>176</v>
      </c>
      <c r="AQ56" s="86">
        <v>0</v>
      </c>
      <c r="AR56" s="86">
        <v>0</v>
      </c>
      <c r="AS56" s="86"/>
      <c r="AT56" s="86"/>
      <c r="AU56" s="86"/>
      <c r="AV56" s="86"/>
      <c r="AW56" s="86"/>
      <c r="AX56" s="86"/>
      <c r="AY56" s="86"/>
      <c r="AZ56" s="86"/>
      <c r="BA56">
        <v>1</v>
      </c>
      <c r="BB56" s="85" t="str">
        <f>REPLACE(INDEX(GroupVertices[Group],MATCH(Edges[[#This Row],[Vertex 1]],GroupVertices[Vertex],0)),1,1,"")</f>
        <v>2</v>
      </c>
      <c r="BC56" s="85" t="str">
        <f>REPLACE(INDEX(GroupVertices[Group],MATCH(Edges[[#This Row],[Vertex 2]],GroupVertices[Vertex],0)),1,1,"")</f>
        <v>2</v>
      </c>
      <c r="BD56" s="51"/>
      <c r="BE56" s="52"/>
      <c r="BF56" s="51"/>
      <c r="BG56" s="52"/>
      <c r="BH56" s="51"/>
      <c r="BI56" s="52"/>
      <c r="BJ56" s="51"/>
      <c r="BK56" s="52"/>
      <c r="BL56" s="51"/>
    </row>
    <row r="57" spans="1:64" ht="45">
      <c r="A57" s="84" t="s">
        <v>230</v>
      </c>
      <c r="B57" s="84" t="s">
        <v>229</v>
      </c>
      <c r="C57" s="53" t="s">
        <v>980</v>
      </c>
      <c r="D57" s="54">
        <v>3</v>
      </c>
      <c r="E57" s="65" t="s">
        <v>132</v>
      </c>
      <c r="F57" s="55">
        <v>35</v>
      </c>
      <c r="G57" s="53"/>
      <c r="H57" s="57"/>
      <c r="I57" s="56"/>
      <c r="J57" s="56"/>
      <c r="K57" s="36" t="s">
        <v>65</v>
      </c>
      <c r="L57" s="83">
        <v>57</v>
      </c>
      <c r="M57" s="83"/>
      <c r="N57" s="63"/>
      <c r="O57" s="86" t="s">
        <v>234</v>
      </c>
      <c r="P57" s="88">
        <v>43483.716157407405</v>
      </c>
      <c r="Q57" s="86" t="s">
        <v>260</v>
      </c>
      <c r="R57" s="89" t="s">
        <v>267</v>
      </c>
      <c r="S57" s="86" t="s">
        <v>275</v>
      </c>
      <c r="T57" s="86" t="s">
        <v>283</v>
      </c>
      <c r="U57" s="86"/>
      <c r="V57" s="89" t="s">
        <v>312</v>
      </c>
      <c r="W57" s="88">
        <v>43483.716157407405</v>
      </c>
      <c r="X57" s="89" t="s">
        <v>363</v>
      </c>
      <c r="Y57" s="86"/>
      <c r="Z57" s="86"/>
      <c r="AA57" s="92" t="s">
        <v>414</v>
      </c>
      <c r="AB57" s="86"/>
      <c r="AC57" s="86" t="b">
        <v>0</v>
      </c>
      <c r="AD57" s="86">
        <v>0</v>
      </c>
      <c r="AE57" s="92" t="s">
        <v>417</v>
      </c>
      <c r="AF57" s="86" t="b">
        <v>0</v>
      </c>
      <c r="AG57" s="86" t="s">
        <v>421</v>
      </c>
      <c r="AH57" s="86"/>
      <c r="AI57" s="92" t="s">
        <v>417</v>
      </c>
      <c r="AJ57" s="86" t="b">
        <v>0</v>
      </c>
      <c r="AK57" s="86">
        <v>2</v>
      </c>
      <c r="AL57" s="92" t="s">
        <v>413</v>
      </c>
      <c r="AM57" s="86" t="s">
        <v>425</v>
      </c>
      <c r="AN57" s="86" t="b">
        <v>0</v>
      </c>
      <c r="AO57" s="92" t="s">
        <v>413</v>
      </c>
      <c r="AP57" s="86" t="s">
        <v>176</v>
      </c>
      <c r="AQ57" s="86">
        <v>0</v>
      </c>
      <c r="AR57" s="86">
        <v>0</v>
      </c>
      <c r="AS57" s="86"/>
      <c r="AT57" s="86"/>
      <c r="AU57" s="86"/>
      <c r="AV57" s="86"/>
      <c r="AW57" s="86"/>
      <c r="AX57" s="86"/>
      <c r="AY57" s="86"/>
      <c r="AZ57" s="86"/>
      <c r="BA57">
        <v>1</v>
      </c>
      <c r="BB57" s="85" t="str">
        <f>REPLACE(INDEX(GroupVertices[Group],MATCH(Edges[[#This Row],[Vertex 1]],GroupVertices[Vertex],0)),1,1,"")</f>
        <v>2</v>
      </c>
      <c r="BC57" s="85" t="str">
        <f>REPLACE(INDEX(GroupVertices[Group],MATCH(Edges[[#This Row],[Vertex 2]],GroupVertices[Vertex],0)),1,1,"")</f>
        <v>2</v>
      </c>
      <c r="BD57" s="51">
        <v>1</v>
      </c>
      <c r="BE57" s="52">
        <v>6.666666666666667</v>
      </c>
      <c r="BF57" s="51">
        <v>0</v>
      </c>
      <c r="BG57" s="52">
        <v>0</v>
      </c>
      <c r="BH57" s="51">
        <v>0</v>
      </c>
      <c r="BI57" s="52">
        <v>0</v>
      </c>
      <c r="BJ57" s="51">
        <v>14</v>
      </c>
      <c r="BK57" s="52">
        <v>93.33333333333333</v>
      </c>
      <c r="BL57" s="51">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hyperlinks>
    <hyperlink ref="R5" r:id="rId1" display="https://twitter.com/NatasaPilidou/status/1059507019672117249"/>
    <hyperlink ref="R13" r:id="rId2" display="https://www.instagram.com/p/BrS41fZhn6U/?utm_source=ig_twitter_share&amp;igshid=b2e168sa2wa5"/>
    <hyperlink ref="R14" r:id="rId3" display="https://freestuff.land/2018/12/29/free-16-9-oz-flow-water-at-shaws-star-markets/"/>
    <hyperlink ref="R15" r:id="rId4" display="https://soundcloud.com/user-714052154/lakhoi-immaculation-freestyle"/>
    <hyperlink ref="R16" r:id="rId5" display="https://splash247.com/flow-water-technologies-new-bwts-with-fuel-saving-bonus/"/>
    <hyperlink ref="R19" r:id="rId6" display="https://bushiroad.com/ck95_goods"/>
    <hyperlink ref="R24" r:id="rId7" display="http://gbp.eng.mg/5a7f5"/>
    <hyperlink ref="R50" r:id="rId8" display="https://www.monster-strike.com/promotion/cityhunter/?utm_campaign=cityhunter&amp;utm_source=twitteroa"/>
    <hyperlink ref="R51" r:id="rId9" display="https://splash247.com/flow-water-technologies-new-bwts-with-fuel-saving-bonus/"/>
    <hyperlink ref="R52" r:id="rId10" display="https://splash247.com/flow-water-technologies-new-bwts-with-fuel-saving-bonus/"/>
    <hyperlink ref="R53" r:id="rId11" display="https://splash247.com/flow-water-technologies-new-bwts-with-fuel-saving-bonus/"/>
    <hyperlink ref="R54" r:id="rId12" display="https://splash247.com/flow-water-technologies-new-bwts-with-fuel-saving-bonus/"/>
    <hyperlink ref="R55" r:id="rId13" display="https://splash247.com/flow-water-technologies-new-bwts-with-fuel-saving-bonus/"/>
    <hyperlink ref="R56" r:id="rId14" display="https://splash247.com/flow-water-technologies-new-bwts-with-fuel-saving-bonus/"/>
    <hyperlink ref="R57" r:id="rId15" display="https://splash247.com/flow-water-technologies-new-bwts-with-fuel-saving-bonus/"/>
    <hyperlink ref="U9" r:id="rId16" display="https://pbs.twimg.com/media/DrQgArLW4AEj8Sf.jpg"/>
    <hyperlink ref="U17" r:id="rId17" display="https://pbs.twimg.com/amplify_video_thumb/1062163295929417728/img/mGz30PvnzVf3SeEd.jpg"/>
    <hyperlink ref="U19" r:id="rId18" display="https://pbs.twimg.com/media/Dte8WkXUcAE5bq6.jpg"/>
    <hyperlink ref="U24" r:id="rId19" display="https://pbs.twimg.com/media/DtYUECrU4Ac0QWT.jpg"/>
    <hyperlink ref="V3" r:id="rId20" display="http://pbs.twimg.com/profile_images/683702074387791872/EAGvrYSV_normal.jpg"/>
    <hyperlink ref="V4" r:id="rId21" display="http://pbs.twimg.com/profile_images/990234267912323074/_zwoC1s-_normal.jpg"/>
    <hyperlink ref="V5" r:id="rId22" display="http://pbs.twimg.com/profile_images/753244071548846080/GdmDHKi7_normal.jpg"/>
    <hyperlink ref="V6" r:id="rId23" display="http://pbs.twimg.com/profile_images/882237930059771905/CxEWwBz0_normal.jpg"/>
    <hyperlink ref="V7" r:id="rId24" display="http://pbs.twimg.com/profile_images/1068685976065712129/5EcYfMyB_normal.jpg"/>
    <hyperlink ref="V8" r:id="rId25" display="http://pbs.twimg.com/profile_images/947933632471105541/fk3WnjjS_normal.jpg"/>
    <hyperlink ref="V9" r:id="rId26" display="https://pbs.twimg.com/media/DrQgArLW4AEj8Sf.jpg"/>
    <hyperlink ref="V10" r:id="rId27" display="http://pbs.twimg.com/profile_images/970944907308425216/rr-URaSj_normal.jpg"/>
    <hyperlink ref="V11" r:id="rId28" display="http://pbs.twimg.com/profile_images/1061387216855928834/UdqtAMlM_normal.jpg"/>
    <hyperlink ref="V12" r:id="rId29" display="http://pbs.twimg.com/profile_images/1061387216855928834/UdqtAMlM_normal.jpg"/>
    <hyperlink ref="V13" r:id="rId30" display="http://pbs.twimg.com/profile_images/932397402887196672/BtHHGGbq_normal.jpg"/>
    <hyperlink ref="V14" r:id="rId31" display="http://pbs.twimg.com/profile_images/845012622357528577/7RvLXmuP_normal.jpg"/>
    <hyperlink ref="V15" r:id="rId32" display="http://pbs.twimg.com/profile_images/917274193129033728/lt0Sknk5_normal.jpg"/>
    <hyperlink ref="V16" r:id="rId33" display="http://pbs.twimg.com/profile_images/1015986451866161153/mRzQqxv7_normal.jpg"/>
    <hyperlink ref="V17" r:id="rId34" display="https://pbs.twimg.com/amplify_video_thumb/1062163295929417728/img/mGz30PvnzVf3SeEd.jpg"/>
    <hyperlink ref="V18" r:id="rId35" display="http://abs.twimg.com/sticky/default_profile_images/default_profile_normal.png"/>
    <hyperlink ref="V19" r:id="rId36" display="https://pbs.twimg.com/media/Dte8WkXUcAE5bq6.jpg"/>
    <hyperlink ref="V20" r:id="rId37" display="http://abs.twimg.com/sticky/default_profile_images/default_profile_normal.png"/>
    <hyperlink ref="V21" r:id="rId38" display="http://pbs.twimg.com/profile_images/776417983644053504/Xg6rh33l_normal.jpg"/>
    <hyperlink ref="V22" r:id="rId39" display="http://pbs.twimg.com/profile_images/776417983644053504/Xg6rh33l_normal.jpg"/>
    <hyperlink ref="V23" r:id="rId40" display="http://pbs.twimg.com/profile_images/776417983644053504/Xg6rh33l_normal.jpg"/>
    <hyperlink ref="V24" r:id="rId41" display="https://pbs.twimg.com/media/DtYUECrU4Ac0QWT.jpg"/>
    <hyperlink ref="V25" r:id="rId42" display="http://pbs.twimg.com/profile_images/776417983644053504/Xg6rh33l_normal.jpg"/>
    <hyperlink ref="V26" r:id="rId43" display="http://pbs.twimg.com/profile_images/776417983644053504/Xg6rh33l_normal.jpg"/>
    <hyperlink ref="V27" r:id="rId44" display="http://pbs.twimg.com/profile_images/776417983644053504/Xg6rh33l_normal.jpg"/>
    <hyperlink ref="V28" r:id="rId45" display="http://pbs.twimg.com/profile_images/776417983644053504/Xg6rh33l_normal.jpg"/>
    <hyperlink ref="V29" r:id="rId46" display="http://pbs.twimg.com/profile_images/776417983644053504/Xg6rh33l_normal.jpg"/>
    <hyperlink ref="V30" r:id="rId47" display="http://pbs.twimg.com/profile_images/776417983644053504/Xg6rh33l_normal.jpg"/>
    <hyperlink ref="V31" r:id="rId48" display="http://pbs.twimg.com/profile_images/776417983644053504/Xg6rh33l_normal.jpg"/>
    <hyperlink ref="V32" r:id="rId49" display="http://pbs.twimg.com/profile_images/776417983644053504/Xg6rh33l_normal.jpg"/>
    <hyperlink ref="V33" r:id="rId50" display="http://pbs.twimg.com/profile_images/776417983644053504/Xg6rh33l_normal.jpg"/>
    <hyperlink ref="V34" r:id="rId51" display="http://pbs.twimg.com/profile_images/776417983644053504/Xg6rh33l_normal.jpg"/>
    <hyperlink ref="V35" r:id="rId52" display="http://abs.twimg.com/sticky/default_profile_images/default_profile_normal.png"/>
    <hyperlink ref="V36" r:id="rId53" display="http://abs.twimg.com/sticky/default_profile_images/default_profile_normal.png"/>
    <hyperlink ref="V37" r:id="rId54" display="http://abs.twimg.com/sticky/default_profile_images/default_profile_normal.png"/>
    <hyperlink ref="V38" r:id="rId55" display="http://abs.twimg.com/sticky/default_profile_images/default_profile_normal.png"/>
    <hyperlink ref="V39" r:id="rId56" display="http://abs.twimg.com/sticky/default_profile_images/default_profile_normal.png"/>
    <hyperlink ref="V40" r:id="rId57" display="http://abs.twimg.com/sticky/default_profile_images/default_profile_normal.png"/>
    <hyperlink ref="V41" r:id="rId58" display="http://abs.twimg.com/sticky/default_profile_images/default_profile_normal.png"/>
    <hyperlink ref="V42" r:id="rId59" display="http://abs.twimg.com/sticky/default_profile_images/default_profile_normal.png"/>
    <hyperlink ref="V43" r:id="rId60" display="http://abs.twimg.com/sticky/default_profile_images/default_profile_normal.png"/>
    <hyperlink ref="V44" r:id="rId61" display="http://abs.twimg.com/sticky/default_profile_images/default_profile_normal.png"/>
    <hyperlink ref="V45" r:id="rId62" display="http://abs.twimg.com/sticky/default_profile_images/default_profile_normal.png"/>
    <hyperlink ref="V46" r:id="rId63" display="http://abs.twimg.com/sticky/default_profile_images/default_profile_normal.png"/>
    <hyperlink ref="V47" r:id="rId64" display="http://abs.twimg.com/sticky/default_profile_images/default_profile_normal.png"/>
    <hyperlink ref="V48" r:id="rId65" display="http://abs.twimg.com/sticky/default_profile_images/default_profile_normal.png"/>
    <hyperlink ref="V49" r:id="rId66" display="http://abs.twimg.com/sticky/default_profile_images/default_profile_normal.png"/>
    <hyperlink ref="V50" r:id="rId67" display="http://abs.twimg.com/sticky/default_profile_images/default_profile_normal.png"/>
    <hyperlink ref="V51" r:id="rId68" display="http://pbs.twimg.com/profile_images/959324024760295424/dXhhOoqH_normal.jpg"/>
    <hyperlink ref="V52" r:id="rId69" display="http://pbs.twimg.com/profile_images/959324024760295424/dXhhOoqH_normal.jpg"/>
    <hyperlink ref="V53" r:id="rId70" display="http://pbs.twimg.com/profile_images/959324024760295424/dXhhOoqH_normal.jpg"/>
    <hyperlink ref="V54" r:id="rId71" display="http://pbs.twimg.com/profile_images/425746299573395456/Pgmz7-9W_normal.jpeg"/>
    <hyperlink ref="V55" r:id="rId72" display="http://pbs.twimg.com/profile_images/378800000600245264/666624ab49bd9a333bfd31c92786e23e_normal.jpeg"/>
    <hyperlink ref="V56" r:id="rId73" display="http://pbs.twimg.com/profile_images/3120524182/d112c9da03715e4f3c7695d63bb9aa25_normal.jpeg"/>
    <hyperlink ref="V57" r:id="rId74" display="http://pbs.twimg.com/profile_images/3120524182/d112c9da03715e4f3c7695d63bb9aa25_normal.jpeg"/>
    <hyperlink ref="X3" r:id="rId75" display="https://twitter.com/#!/a_charalambides/status/1059511882770452487"/>
    <hyperlink ref="X4" r:id="rId76" display="https://twitter.com/#!/stavridess/status/1059616538670510080"/>
    <hyperlink ref="X5" r:id="rId77" display="https://twitter.com/#!/ahhullinsurance/status/1059756645734146048"/>
    <hyperlink ref="X6" r:id="rId78" display="https://twitter.com/#!/natasapilidou/status/1059757712001638400"/>
    <hyperlink ref="X7" r:id="rId79" display="https://twitter.com/#!/sim010101/status/1059823933510348806"/>
    <hyperlink ref="X8" r:id="rId80" display="https://twitter.com/#!/franceslanitou/status/1059868190812131328"/>
    <hyperlink ref="X9" r:id="rId81" display="https://twitter.com/#!/natasapilidou/status/1059507019672117249"/>
    <hyperlink ref="X10" r:id="rId82" display="https://twitter.com/#!/stalodemo/status/1060522801549975562"/>
    <hyperlink ref="X11" r:id="rId83" display="https://twitter.com/#!/j0rgepou/status/1064950043487203333"/>
    <hyperlink ref="X12" r:id="rId84" display="https://twitter.com/#!/j0rgepou/status/1064950043487203333"/>
    <hyperlink ref="X13" r:id="rId85" display="https://twitter.com/#!/iamryanduke/status/1072901410285481985"/>
    <hyperlink ref="X14" r:id="rId86" display="https://twitter.com/#!/freestuff_land/status/1079358630061920256"/>
    <hyperlink ref="X15" r:id="rId87" display="https://twitter.com/#!/lakhoi_san/status/1080463097440157697"/>
    <hyperlink ref="X16" r:id="rId88" display="https://twitter.com/#!/lowsulfurbunker/status/1085843778949341184"/>
    <hyperlink ref="X17" r:id="rId89" display="https://twitter.com/#!/bang_dream_gbp/status/1069119196250939392"/>
    <hyperlink ref="X18" r:id="rId90" display="https://twitter.com/#!/flowwater_58/status/1069221966991642625"/>
    <hyperlink ref="X19" r:id="rId91" display="https://twitter.com/#!/bang_dream_info/status/1069530648812040193"/>
    <hyperlink ref="X20" r:id="rId92" display="https://twitter.com/#!/flowwater_58/status/1069593181702909952"/>
    <hyperlink ref="X21" r:id="rId93" display="https://twitter.com/#!/bang_dream_gbp/status/1068701219483316227"/>
    <hyperlink ref="X22" r:id="rId94" display="https://twitter.com/#!/bang_dream_gbp/status/1068882412317270016"/>
    <hyperlink ref="X23" r:id="rId95" display="https://twitter.com/#!/bang_dream_gbp/status/1069244800329646081"/>
    <hyperlink ref="X24" r:id="rId96" display="https://twitter.com/#!/bang_dream_gbp/status/1069064069460545536"/>
    <hyperlink ref="X25" r:id="rId97" display="https://twitter.com/#!/bang_dream_gbp/status/1069607189327753216"/>
    <hyperlink ref="X26" r:id="rId98" display="https://twitter.com/#!/bang_dream_gbp/status/1070331966548045825"/>
    <hyperlink ref="X27" r:id="rId99" display="https://twitter.com/#!/bang_dream_gbp/status/1071056744825139201"/>
    <hyperlink ref="X28" r:id="rId100" display="https://twitter.com/#!/bang_dream_gbp/status/1071781514382319616"/>
    <hyperlink ref="X29" r:id="rId101" display="https://twitter.com/#!/bang_dream_gbp/status/1073231067279167489"/>
    <hyperlink ref="X30" r:id="rId102" display="https://twitter.com/#!/bang_dream_gbp/status/1073593456763768832"/>
    <hyperlink ref="X31" r:id="rId103" display="https://twitter.com/#!/bang_dream_gbp/status/1073955842221895680"/>
    <hyperlink ref="X32" r:id="rId104" display="https://twitter.com/#!/bang_dream_gbp/status/1074318230104231937"/>
    <hyperlink ref="X33" r:id="rId105" display="https://twitter.com/#!/bang_dream_gbp/status/1075043005986267136"/>
    <hyperlink ref="X34" r:id="rId106" display="https://twitter.com/#!/bang_dream_gbp/status/1076130170438848512"/>
    <hyperlink ref="X35" r:id="rId107" display="https://twitter.com/#!/flowwater_58/status/1068902207414657026"/>
    <hyperlink ref="X36" r:id="rId108" display="https://twitter.com/#!/flowwater_58/status/1068902480933601281"/>
    <hyperlink ref="X37" r:id="rId109" display="https://twitter.com/#!/flowwater_58/status/1069221966991642625"/>
    <hyperlink ref="X38" r:id="rId110" display="https://twitter.com/#!/flowwater_58/status/1069593107056910337"/>
    <hyperlink ref="X39" r:id="rId111" display="https://twitter.com/#!/flowwater_58/status/1069593316864356354"/>
    <hyperlink ref="X40" r:id="rId112" display="https://twitter.com/#!/flowwater_58/status/1069948506486394880"/>
    <hyperlink ref="X41" r:id="rId113" display="https://twitter.com/#!/flowwater_58/status/1070682422792974341"/>
    <hyperlink ref="X42" r:id="rId114" display="https://twitter.com/#!/flowwater_58/status/1071233045246599168"/>
    <hyperlink ref="X43" r:id="rId115" display="https://twitter.com/#!/flowwater_58/status/1072138044298342400"/>
    <hyperlink ref="X44" r:id="rId116" display="https://twitter.com/#!/flowwater_58/status/1073593719683657730"/>
    <hyperlink ref="X45" r:id="rId117" display="https://twitter.com/#!/flowwater_58/status/1073593750767788032"/>
    <hyperlink ref="X46" r:id="rId118" display="https://twitter.com/#!/flowwater_58/status/1074100820046565377"/>
    <hyperlink ref="X47" r:id="rId119" display="https://twitter.com/#!/flowwater_58/status/1074327823353929728"/>
    <hyperlink ref="X48" r:id="rId120" display="https://twitter.com/#!/flowwater_58/status/1075063048191172608"/>
    <hyperlink ref="X49" r:id="rId121" display="https://twitter.com/#!/flowwater_58/status/1076136431091736577"/>
    <hyperlink ref="X50" r:id="rId122" display="https://twitter.com/#!/flowwater_58/status/1085931475487285248"/>
    <hyperlink ref="X51" r:id="rId123" display="https://twitter.com/#!/splash_247/status/1086011228562964480"/>
    <hyperlink ref="X52" r:id="rId124" display="https://twitter.com/#!/splash_247/status/1086011228562964480"/>
    <hyperlink ref="X53" r:id="rId125" display="https://twitter.com/#!/splash_247/status/1086011393856352256"/>
    <hyperlink ref="X54" r:id="rId126" display="https://twitter.com/#!/office_gmn/status/1085842238427426816"/>
    <hyperlink ref="X55" r:id="rId127" display="https://twitter.com/#!/ukrphysics/status/1085867189943455744"/>
    <hyperlink ref="X56" r:id="rId128" display="https://twitter.com/#!/samchambers/status/1086310062631600129"/>
    <hyperlink ref="X57" r:id="rId129" display="https://twitter.com/#!/samchambers/status/1086310062631600129"/>
    <hyperlink ref="AZ13" r:id="rId130" display="https://api.twitter.com/1.1/geo/id/011add077f4d2da3.json"/>
  </hyperlinks>
  <printOptions/>
  <pageMargins left="0.7" right="0.7" top="0.75" bottom="0.75" header="0.3" footer="0.3"/>
  <pageSetup horizontalDpi="600" verticalDpi="600" orientation="portrait" r:id="rId134"/>
  <legacyDrawing r:id="rId132"/>
  <tableParts>
    <tablePart r:id="rId13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870</v>
      </c>
      <c r="B1" s="13" t="s">
        <v>903</v>
      </c>
      <c r="C1" s="13" t="s">
        <v>904</v>
      </c>
      <c r="D1" s="13" t="s">
        <v>144</v>
      </c>
      <c r="E1" s="13" t="s">
        <v>906</v>
      </c>
      <c r="F1" s="13" t="s">
        <v>907</v>
      </c>
      <c r="G1" s="13" t="s">
        <v>908</v>
      </c>
    </row>
    <row r="2" spans="1:7" ht="15">
      <c r="A2" s="85" t="s">
        <v>719</v>
      </c>
      <c r="B2" s="85">
        <v>12</v>
      </c>
      <c r="C2" s="132">
        <v>0.0192</v>
      </c>
      <c r="D2" s="85" t="s">
        <v>905</v>
      </c>
      <c r="E2" s="85"/>
      <c r="F2" s="85"/>
      <c r="G2" s="85"/>
    </row>
    <row r="3" spans="1:7" ht="15">
      <c r="A3" s="85" t="s">
        <v>720</v>
      </c>
      <c r="B3" s="85">
        <v>0</v>
      </c>
      <c r="C3" s="132">
        <v>0</v>
      </c>
      <c r="D3" s="85" t="s">
        <v>905</v>
      </c>
      <c r="E3" s="85"/>
      <c r="F3" s="85"/>
      <c r="G3" s="85"/>
    </row>
    <row r="4" spans="1:7" ht="15">
      <c r="A4" s="85" t="s">
        <v>721</v>
      </c>
      <c r="B4" s="85">
        <v>0</v>
      </c>
      <c r="C4" s="132">
        <v>0</v>
      </c>
      <c r="D4" s="85" t="s">
        <v>905</v>
      </c>
      <c r="E4" s="85"/>
      <c r="F4" s="85"/>
      <c r="G4" s="85"/>
    </row>
    <row r="5" spans="1:7" ht="15">
      <c r="A5" s="85" t="s">
        <v>722</v>
      </c>
      <c r="B5" s="85">
        <v>613</v>
      </c>
      <c r="C5" s="132">
        <v>0.9808</v>
      </c>
      <c r="D5" s="85" t="s">
        <v>905</v>
      </c>
      <c r="E5" s="85"/>
      <c r="F5" s="85"/>
      <c r="G5" s="85"/>
    </row>
    <row r="6" spans="1:7" ht="15">
      <c r="A6" s="85" t="s">
        <v>723</v>
      </c>
      <c r="B6" s="85">
        <v>625</v>
      </c>
      <c r="C6" s="132">
        <v>1</v>
      </c>
      <c r="D6" s="85" t="s">
        <v>905</v>
      </c>
      <c r="E6" s="85"/>
      <c r="F6" s="85"/>
      <c r="G6" s="85"/>
    </row>
    <row r="7" spans="1:7" ht="15">
      <c r="A7" s="91" t="s">
        <v>685</v>
      </c>
      <c r="B7" s="91">
        <v>48</v>
      </c>
      <c r="C7" s="133">
        <v>0.020075405129141827</v>
      </c>
      <c r="D7" s="91" t="s">
        <v>905</v>
      </c>
      <c r="E7" s="91" t="b">
        <v>0</v>
      </c>
      <c r="F7" s="91" t="b">
        <v>0</v>
      </c>
      <c r="G7" s="91" t="b">
        <v>0</v>
      </c>
    </row>
    <row r="8" spans="1:7" ht="15">
      <c r="A8" s="91" t="s">
        <v>224</v>
      </c>
      <c r="B8" s="91">
        <v>33</v>
      </c>
      <c r="C8" s="133">
        <v>0.019605888992284756</v>
      </c>
      <c r="D8" s="91" t="s">
        <v>905</v>
      </c>
      <c r="E8" s="91" t="b">
        <v>0</v>
      </c>
      <c r="F8" s="91" t="b">
        <v>0</v>
      </c>
      <c r="G8" s="91" t="b">
        <v>0</v>
      </c>
    </row>
    <row r="9" spans="1:7" ht="15">
      <c r="A9" s="91" t="s">
        <v>686</v>
      </c>
      <c r="B9" s="91">
        <v>26</v>
      </c>
      <c r="C9" s="133">
        <v>0.013806746880771468</v>
      </c>
      <c r="D9" s="91" t="s">
        <v>905</v>
      </c>
      <c r="E9" s="91" t="b">
        <v>0</v>
      </c>
      <c r="F9" s="91" t="b">
        <v>0</v>
      </c>
      <c r="G9" s="91" t="b">
        <v>0</v>
      </c>
    </row>
    <row r="10" spans="1:7" ht="15">
      <c r="A10" s="91" t="s">
        <v>289</v>
      </c>
      <c r="B10" s="91">
        <v>26</v>
      </c>
      <c r="C10" s="133">
        <v>0.013806746880771468</v>
      </c>
      <c r="D10" s="91" t="s">
        <v>905</v>
      </c>
      <c r="E10" s="91" t="b">
        <v>0</v>
      </c>
      <c r="F10" s="91" t="b">
        <v>0</v>
      </c>
      <c r="G10" s="91" t="b">
        <v>0</v>
      </c>
    </row>
    <row r="11" spans="1:7" ht="15">
      <c r="A11" s="91" t="s">
        <v>724</v>
      </c>
      <c r="B11" s="91">
        <v>24</v>
      </c>
      <c r="C11" s="133">
        <v>0.014258828358025277</v>
      </c>
      <c r="D11" s="91" t="s">
        <v>905</v>
      </c>
      <c r="E11" s="91" t="b">
        <v>0</v>
      </c>
      <c r="F11" s="91" t="b">
        <v>0</v>
      </c>
      <c r="G11" s="91" t="b">
        <v>0</v>
      </c>
    </row>
    <row r="12" spans="1:7" ht="15">
      <c r="A12" s="91" t="s">
        <v>739</v>
      </c>
      <c r="B12" s="91">
        <v>24</v>
      </c>
      <c r="C12" s="133">
        <v>0.014258828358025277</v>
      </c>
      <c r="D12" s="91" t="s">
        <v>905</v>
      </c>
      <c r="E12" s="91" t="b">
        <v>0</v>
      </c>
      <c r="F12" s="91" t="b">
        <v>0</v>
      </c>
      <c r="G12" s="91" t="b">
        <v>0</v>
      </c>
    </row>
    <row r="13" spans="1:7" ht="15">
      <c r="A13" s="91" t="s">
        <v>231</v>
      </c>
      <c r="B13" s="91">
        <v>18</v>
      </c>
      <c r="C13" s="133">
        <v>0.01477560449710226</v>
      </c>
      <c r="D13" s="91" t="s">
        <v>905</v>
      </c>
      <c r="E13" s="91" t="b">
        <v>0</v>
      </c>
      <c r="F13" s="91" t="b">
        <v>0</v>
      </c>
      <c r="G13" s="91" t="b">
        <v>0</v>
      </c>
    </row>
    <row r="14" spans="1:7" ht="15">
      <c r="A14" s="91" t="s">
        <v>740</v>
      </c>
      <c r="B14" s="91">
        <v>18</v>
      </c>
      <c r="C14" s="133">
        <v>0.01477560449710226</v>
      </c>
      <c r="D14" s="91" t="s">
        <v>905</v>
      </c>
      <c r="E14" s="91" t="b">
        <v>0</v>
      </c>
      <c r="F14" s="91" t="b">
        <v>0</v>
      </c>
      <c r="G14" s="91" t="b">
        <v>0</v>
      </c>
    </row>
    <row r="15" spans="1:7" ht="15">
      <c r="A15" s="91" t="s">
        <v>687</v>
      </c>
      <c r="B15" s="91">
        <v>14</v>
      </c>
      <c r="C15" s="133">
        <v>0.014265317542424277</v>
      </c>
      <c r="D15" s="91" t="s">
        <v>905</v>
      </c>
      <c r="E15" s="91" t="b">
        <v>0</v>
      </c>
      <c r="F15" s="91" t="b">
        <v>0</v>
      </c>
      <c r="G15" s="91" t="b">
        <v>0</v>
      </c>
    </row>
    <row r="16" spans="1:7" ht="15">
      <c r="A16" s="91" t="s">
        <v>741</v>
      </c>
      <c r="B16" s="91">
        <v>14</v>
      </c>
      <c r="C16" s="133">
        <v>0.014265317542424277</v>
      </c>
      <c r="D16" s="91" t="s">
        <v>905</v>
      </c>
      <c r="E16" s="91" t="b">
        <v>0</v>
      </c>
      <c r="F16" s="91" t="b">
        <v>0</v>
      </c>
      <c r="G16" s="91" t="b">
        <v>0</v>
      </c>
    </row>
    <row r="17" spans="1:7" ht="15">
      <c r="A17" s="91" t="s">
        <v>726</v>
      </c>
      <c r="B17" s="91">
        <v>14</v>
      </c>
      <c r="C17" s="133">
        <v>0.023614999927404897</v>
      </c>
      <c r="D17" s="91" t="s">
        <v>905</v>
      </c>
      <c r="E17" s="91" t="b">
        <v>0</v>
      </c>
      <c r="F17" s="91" t="b">
        <v>0</v>
      </c>
      <c r="G17" s="91" t="b">
        <v>0</v>
      </c>
    </row>
    <row r="18" spans="1:7" ht="15">
      <c r="A18" s="91" t="s">
        <v>727</v>
      </c>
      <c r="B18" s="91">
        <v>12</v>
      </c>
      <c r="C18" s="133">
        <v>0.0202414285092042</v>
      </c>
      <c r="D18" s="91" t="s">
        <v>905</v>
      </c>
      <c r="E18" s="91" t="b">
        <v>0</v>
      </c>
      <c r="F18" s="91" t="b">
        <v>0</v>
      </c>
      <c r="G18" s="91" t="b">
        <v>0</v>
      </c>
    </row>
    <row r="19" spans="1:7" ht="15">
      <c r="A19" s="91" t="s">
        <v>742</v>
      </c>
      <c r="B19" s="91">
        <v>10</v>
      </c>
      <c r="C19" s="133">
        <v>0.012841563994517902</v>
      </c>
      <c r="D19" s="91" t="s">
        <v>905</v>
      </c>
      <c r="E19" s="91" t="b">
        <v>0</v>
      </c>
      <c r="F19" s="91" t="b">
        <v>0</v>
      </c>
      <c r="G19" s="91" t="b">
        <v>0</v>
      </c>
    </row>
    <row r="20" spans="1:7" ht="15">
      <c r="A20" s="91" t="s">
        <v>728</v>
      </c>
      <c r="B20" s="91">
        <v>7</v>
      </c>
      <c r="C20" s="133">
        <v>0.011807499963702449</v>
      </c>
      <c r="D20" s="91" t="s">
        <v>905</v>
      </c>
      <c r="E20" s="91" t="b">
        <v>0</v>
      </c>
      <c r="F20" s="91" t="b">
        <v>0</v>
      </c>
      <c r="G20" s="91" t="b">
        <v>0</v>
      </c>
    </row>
    <row r="21" spans="1:7" ht="15">
      <c r="A21" s="91" t="s">
        <v>729</v>
      </c>
      <c r="B21" s="91">
        <v>7</v>
      </c>
      <c r="C21" s="133">
        <v>0.011807499963702449</v>
      </c>
      <c r="D21" s="91" t="s">
        <v>905</v>
      </c>
      <c r="E21" s="91" t="b">
        <v>0</v>
      </c>
      <c r="F21" s="91" t="b">
        <v>0</v>
      </c>
      <c r="G21" s="91" t="b">
        <v>0</v>
      </c>
    </row>
    <row r="22" spans="1:7" ht="15">
      <c r="A22" s="91" t="s">
        <v>735</v>
      </c>
      <c r="B22" s="91">
        <v>6</v>
      </c>
      <c r="C22" s="133">
        <v>0.0101207142546021</v>
      </c>
      <c r="D22" s="91" t="s">
        <v>905</v>
      </c>
      <c r="E22" s="91" t="b">
        <v>0</v>
      </c>
      <c r="F22" s="91" t="b">
        <v>0</v>
      </c>
      <c r="G22" s="91" t="b">
        <v>0</v>
      </c>
    </row>
    <row r="23" spans="1:7" ht="15">
      <c r="A23" s="91" t="s">
        <v>688</v>
      </c>
      <c r="B23" s="91">
        <v>6</v>
      </c>
      <c r="C23" s="133">
        <v>0.0101207142546021</v>
      </c>
      <c r="D23" s="91" t="s">
        <v>905</v>
      </c>
      <c r="E23" s="91" t="b">
        <v>0</v>
      </c>
      <c r="F23" s="91" t="b">
        <v>0</v>
      </c>
      <c r="G23" s="91" t="b">
        <v>0</v>
      </c>
    </row>
    <row r="24" spans="1:7" ht="15">
      <c r="A24" s="91" t="s">
        <v>689</v>
      </c>
      <c r="B24" s="91">
        <v>6</v>
      </c>
      <c r="C24" s="133">
        <v>0.0101207142546021</v>
      </c>
      <c r="D24" s="91" t="s">
        <v>905</v>
      </c>
      <c r="E24" s="91" t="b">
        <v>0</v>
      </c>
      <c r="F24" s="91" t="b">
        <v>0</v>
      </c>
      <c r="G24" s="91" t="b">
        <v>0</v>
      </c>
    </row>
    <row r="25" spans="1:7" ht="15">
      <c r="A25" s="91" t="s">
        <v>736</v>
      </c>
      <c r="B25" s="91">
        <v>6</v>
      </c>
      <c r="C25" s="133">
        <v>0.0101207142546021</v>
      </c>
      <c r="D25" s="91" t="s">
        <v>905</v>
      </c>
      <c r="E25" s="91" t="b">
        <v>0</v>
      </c>
      <c r="F25" s="91" t="b">
        <v>0</v>
      </c>
      <c r="G25" s="91" t="b">
        <v>0</v>
      </c>
    </row>
    <row r="26" spans="1:7" ht="15">
      <c r="A26" s="91" t="s">
        <v>737</v>
      </c>
      <c r="B26" s="91">
        <v>6</v>
      </c>
      <c r="C26" s="133">
        <v>0.0101207142546021</v>
      </c>
      <c r="D26" s="91" t="s">
        <v>905</v>
      </c>
      <c r="E26" s="91" t="b">
        <v>1</v>
      </c>
      <c r="F26" s="91" t="b">
        <v>0</v>
      </c>
      <c r="G26" s="91" t="b">
        <v>0</v>
      </c>
    </row>
    <row r="27" spans="1:7" ht="15">
      <c r="A27" s="91" t="s">
        <v>690</v>
      </c>
      <c r="B27" s="91">
        <v>6</v>
      </c>
      <c r="C27" s="133">
        <v>0.0101207142546021</v>
      </c>
      <c r="D27" s="91" t="s">
        <v>905</v>
      </c>
      <c r="E27" s="91" t="b">
        <v>0</v>
      </c>
      <c r="F27" s="91" t="b">
        <v>0</v>
      </c>
      <c r="G27" s="91" t="b">
        <v>0</v>
      </c>
    </row>
    <row r="28" spans="1:7" ht="15">
      <c r="A28" s="91" t="s">
        <v>691</v>
      </c>
      <c r="B28" s="91">
        <v>6</v>
      </c>
      <c r="C28" s="133">
        <v>0.0101207142546021</v>
      </c>
      <c r="D28" s="91" t="s">
        <v>905</v>
      </c>
      <c r="E28" s="91" t="b">
        <v>0</v>
      </c>
      <c r="F28" s="91" t="b">
        <v>0</v>
      </c>
      <c r="G28" s="91" t="b">
        <v>0</v>
      </c>
    </row>
    <row r="29" spans="1:7" ht="15">
      <c r="A29" s="91" t="s">
        <v>743</v>
      </c>
      <c r="B29" s="91">
        <v>6</v>
      </c>
      <c r="C29" s="133">
        <v>0.0101207142546021</v>
      </c>
      <c r="D29" s="91" t="s">
        <v>905</v>
      </c>
      <c r="E29" s="91" t="b">
        <v>0</v>
      </c>
      <c r="F29" s="91" t="b">
        <v>0</v>
      </c>
      <c r="G29" s="91" t="b">
        <v>0</v>
      </c>
    </row>
    <row r="30" spans="1:7" ht="15">
      <c r="A30" s="91" t="s">
        <v>730</v>
      </c>
      <c r="B30" s="91">
        <v>6</v>
      </c>
      <c r="C30" s="133">
        <v>0.0101207142546021</v>
      </c>
      <c r="D30" s="91" t="s">
        <v>905</v>
      </c>
      <c r="E30" s="91" t="b">
        <v>0</v>
      </c>
      <c r="F30" s="91" t="b">
        <v>0</v>
      </c>
      <c r="G30" s="91" t="b">
        <v>0</v>
      </c>
    </row>
    <row r="31" spans="1:7" ht="15">
      <c r="A31" s="91" t="s">
        <v>731</v>
      </c>
      <c r="B31" s="91">
        <v>6</v>
      </c>
      <c r="C31" s="133">
        <v>0.0101207142546021</v>
      </c>
      <c r="D31" s="91" t="s">
        <v>905</v>
      </c>
      <c r="E31" s="91" t="b">
        <v>0</v>
      </c>
      <c r="F31" s="91" t="b">
        <v>0</v>
      </c>
      <c r="G31" s="91" t="b">
        <v>0</v>
      </c>
    </row>
    <row r="32" spans="1:7" ht="15">
      <c r="A32" s="91" t="s">
        <v>732</v>
      </c>
      <c r="B32" s="91">
        <v>6</v>
      </c>
      <c r="C32" s="133">
        <v>0.0101207142546021</v>
      </c>
      <c r="D32" s="91" t="s">
        <v>905</v>
      </c>
      <c r="E32" s="91" t="b">
        <v>0</v>
      </c>
      <c r="F32" s="91" t="b">
        <v>0</v>
      </c>
      <c r="G32" s="91" t="b">
        <v>0</v>
      </c>
    </row>
    <row r="33" spans="1:7" ht="15">
      <c r="A33" s="91" t="s">
        <v>733</v>
      </c>
      <c r="B33" s="91">
        <v>6</v>
      </c>
      <c r="C33" s="133">
        <v>0.0101207142546021</v>
      </c>
      <c r="D33" s="91" t="s">
        <v>905</v>
      </c>
      <c r="E33" s="91" t="b">
        <v>0</v>
      </c>
      <c r="F33" s="91" t="b">
        <v>0</v>
      </c>
      <c r="G33" s="91" t="b">
        <v>0</v>
      </c>
    </row>
    <row r="34" spans="1:7" ht="15">
      <c r="A34" s="91" t="s">
        <v>871</v>
      </c>
      <c r="B34" s="91">
        <v>6</v>
      </c>
      <c r="C34" s="133">
        <v>0.0101207142546021</v>
      </c>
      <c r="D34" s="91" t="s">
        <v>905</v>
      </c>
      <c r="E34" s="91" t="b">
        <v>0</v>
      </c>
      <c r="F34" s="91" t="b">
        <v>0</v>
      </c>
      <c r="G34" s="91" t="b">
        <v>0</v>
      </c>
    </row>
    <row r="35" spans="1:7" ht="15">
      <c r="A35" s="91" t="s">
        <v>872</v>
      </c>
      <c r="B35" s="91">
        <v>6</v>
      </c>
      <c r="C35" s="133">
        <v>0.0101207142546021</v>
      </c>
      <c r="D35" s="91" t="s">
        <v>905</v>
      </c>
      <c r="E35" s="91" t="b">
        <v>0</v>
      </c>
      <c r="F35" s="91" t="b">
        <v>0</v>
      </c>
      <c r="G35" s="91" t="b">
        <v>0</v>
      </c>
    </row>
    <row r="36" spans="1:7" ht="15">
      <c r="A36" s="91" t="s">
        <v>873</v>
      </c>
      <c r="B36" s="91">
        <v>6</v>
      </c>
      <c r="C36" s="133">
        <v>0.0101207142546021</v>
      </c>
      <c r="D36" s="91" t="s">
        <v>905</v>
      </c>
      <c r="E36" s="91" t="b">
        <v>0</v>
      </c>
      <c r="F36" s="91" t="b">
        <v>0</v>
      </c>
      <c r="G36" s="91" t="b">
        <v>0</v>
      </c>
    </row>
    <row r="37" spans="1:7" ht="15">
      <c r="A37" s="91" t="s">
        <v>874</v>
      </c>
      <c r="B37" s="91">
        <v>6</v>
      </c>
      <c r="C37" s="133">
        <v>0.0101207142546021</v>
      </c>
      <c r="D37" s="91" t="s">
        <v>905</v>
      </c>
      <c r="E37" s="91" t="b">
        <v>0</v>
      </c>
      <c r="F37" s="91" t="b">
        <v>0</v>
      </c>
      <c r="G37" s="91" t="b">
        <v>0</v>
      </c>
    </row>
    <row r="38" spans="1:7" ht="15">
      <c r="A38" s="91" t="s">
        <v>228</v>
      </c>
      <c r="B38" s="91">
        <v>5</v>
      </c>
      <c r="C38" s="133">
        <v>0.009152451649382193</v>
      </c>
      <c r="D38" s="91" t="s">
        <v>905</v>
      </c>
      <c r="E38" s="91" t="b">
        <v>0</v>
      </c>
      <c r="F38" s="91" t="b">
        <v>0</v>
      </c>
      <c r="G38" s="91" t="b">
        <v>0</v>
      </c>
    </row>
    <row r="39" spans="1:7" ht="15">
      <c r="A39" s="91" t="s">
        <v>215</v>
      </c>
      <c r="B39" s="91">
        <v>5</v>
      </c>
      <c r="C39" s="133">
        <v>0.009152451649382193</v>
      </c>
      <c r="D39" s="91" t="s">
        <v>905</v>
      </c>
      <c r="E39" s="91" t="b">
        <v>0</v>
      </c>
      <c r="F39" s="91" t="b">
        <v>0</v>
      </c>
      <c r="G39" s="91" t="b">
        <v>0</v>
      </c>
    </row>
    <row r="40" spans="1:7" ht="15">
      <c r="A40" s="91" t="s">
        <v>875</v>
      </c>
      <c r="B40" s="91">
        <v>4</v>
      </c>
      <c r="C40" s="133">
        <v>0.00802548228508148</v>
      </c>
      <c r="D40" s="91" t="s">
        <v>905</v>
      </c>
      <c r="E40" s="91" t="b">
        <v>0</v>
      </c>
      <c r="F40" s="91" t="b">
        <v>0</v>
      </c>
      <c r="G40" s="91" t="b">
        <v>0</v>
      </c>
    </row>
    <row r="41" spans="1:7" ht="15">
      <c r="A41" s="91" t="s">
        <v>692</v>
      </c>
      <c r="B41" s="91">
        <v>4</v>
      </c>
      <c r="C41" s="133">
        <v>0.00802548228508148</v>
      </c>
      <c r="D41" s="91" t="s">
        <v>905</v>
      </c>
      <c r="E41" s="91" t="b">
        <v>0</v>
      </c>
      <c r="F41" s="91" t="b">
        <v>0</v>
      </c>
      <c r="G41" s="91" t="b">
        <v>0</v>
      </c>
    </row>
    <row r="42" spans="1:7" ht="15">
      <c r="A42" s="91" t="s">
        <v>229</v>
      </c>
      <c r="B42" s="91">
        <v>2</v>
      </c>
      <c r="C42" s="133">
        <v>0.005105409003390037</v>
      </c>
      <c r="D42" s="91" t="s">
        <v>905</v>
      </c>
      <c r="E42" s="91" t="b">
        <v>0</v>
      </c>
      <c r="F42" s="91" t="b">
        <v>0</v>
      </c>
      <c r="G42" s="91" t="b">
        <v>0</v>
      </c>
    </row>
    <row r="43" spans="1:7" ht="15">
      <c r="A43" s="91" t="s">
        <v>876</v>
      </c>
      <c r="B43" s="91">
        <v>2</v>
      </c>
      <c r="C43" s="133">
        <v>0.005105409003390037</v>
      </c>
      <c r="D43" s="91" t="s">
        <v>905</v>
      </c>
      <c r="E43" s="91" t="b">
        <v>0</v>
      </c>
      <c r="F43" s="91" t="b">
        <v>0</v>
      </c>
      <c r="G43" s="91" t="b">
        <v>0</v>
      </c>
    </row>
    <row r="44" spans="1:7" ht="15">
      <c r="A44" s="91" t="s">
        <v>877</v>
      </c>
      <c r="B44" s="91">
        <v>2</v>
      </c>
      <c r="C44" s="133">
        <v>0.005105409003390037</v>
      </c>
      <c r="D44" s="91" t="s">
        <v>905</v>
      </c>
      <c r="E44" s="91" t="b">
        <v>0</v>
      </c>
      <c r="F44" s="91" t="b">
        <v>0</v>
      </c>
      <c r="G44" s="91" t="b">
        <v>0</v>
      </c>
    </row>
    <row r="45" spans="1:7" ht="15">
      <c r="A45" s="91" t="s">
        <v>878</v>
      </c>
      <c r="B45" s="91">
        <v>2</v>
      </c>
      <c r="C45" s="133">
        <v>0.005105409003390037</v>
      </c>
      <c r="D45" s="91" t="s">
        <v>905</v>
      </c>
      <c r="E45" s="91" t="b">
        <v>0</v>
      </c>
      <c r="F45" s="91" t="b">
        <v>0</v>
      </c>
      <c r="G45" s="91" t="b">
        <v>0</v>
      </c>
    </row>
    <row r="46" spans="1:7" ht="15">
      <c r="A46" s="91" t="s">
        <v>879</v>
      </c>
      <c r="B46" s="91">
        <v>2</v>
      </c>
      <c r="C46" s="133">
        <v>0.005105409003390037</v>
      </c>
      <c r="D46" s="91" t="s">
        <v>905</v>
      </c>
      <c r="E46" s="91" t="b">
        <v>0</v>
      </c>
      <c r="F46" s="91" t="b">
        <v>0</v>
      </c>
      <c r="G46" s="91" t="b">
        <v>0</v>
      </c>
    </row>
    <row r="47" spans="1:7" ht="15">
      <c r="A47" s="91" t="s">
        <v>880</v>
      </c>
      <c r="B47" s="91">
        <v>2</v>
      </c>
      <c r="C47" s="133">
        <v>0.005105409003390037</v>
      </c>
      <c r="D47" s="91" t="s">
        <v>905</v>
      </c>
      <c r="E47" s="91" t="b">
        <v>0</v>
      </c>
      <c r="F47" s="91" t="b">
        <v>0</v>
      </c>
      <c r="G47" s="91" t="b">
        <v>0</v>
      </c>
    </row>
    <row r="48" spans="1:7" ht="15">
      <c r="A48" s="91" t="s">
        <v>881</v>
      </c>
      <c r="B48" s="91">
        <v>2</v>
      </c>
      <c r="C48" s="133">
        <v>0.005105409003390037</v>
      </c>
      <c r="D48" s="91" t="s">
        <v>905</v>
      </c>
      <c r="E48" s="91" t="b">
        <v>0</v>
      </c>
      <c r="F48" s="91" t="b">
        <v>0</v>
      </c>
      <c r="G48" s="91" t="b">
        <v>0</v>
      </c>
    </row>
    <row r="49" spans="1:7" ht="15">
      <c r="A49" s="91" t="s">
        <v>882</v>
      </c>
      <c r="B49" s="91">
        <v>2</v>
      </c>
      <c r="C49" s="133">
        <v>0.005105409003390037</v>
      </c>
      <c r="D49" s="91" t="s">
        <v>905</v>
      </c>
      <c r="E49" s="91" t="b">
        <v>0</v>
      </c>
      <c r="F49" s="91" t="b">
        <v>0</v>
      </c>
      <c r="G49" s="91" t="b">
        <v>0</v>
      </c>
    </row>
    <row r="50" spans="1:7" ht="15">
      <c r="A50" s="91" t="s">
        <v>883</v>
      </c>
      <c r="B50" s="91">
        <v>2</v>
      </c>
      <c r="C50" s="133">
        <v>0.005105409003390037</v>
      </c>
      <c r="D50" s="91" t="s">
        <v>905</v>
      </c>
      <c r="E50" s="91" t="b">
        <v>0</v>
      </c>
      <c r="F50" s="91" t="b">
        <v>0</v>
      </c>
      <c r="G50" s="91" t="b">
        <v>0</v>
      </c>
    </row>
    <row r="51" spans="1:7" ht="15">
      <c r="A51" s="91" t="s">
        <v>884</v>
      </c>
      <c r="B51" s="91">
        <v>2</v>
      </c>
      <c r="C51" s="133">
        <v>0.005105409003390037</v>
      </c>
      <c r="D51" s="91" t="s">
        <v>905</v>
      </c>
      <c r="E51" s="91" t="b">
        <v>0</v>
      </c>
      <c r="F51" s="91" t="b">
        <v>0</v>
      </c>
      <c r="G51" s="91" t="b">
        <v>0</v>
      </c>
    </row>
    <row r="52" spans="1:7" ht="15">
      <c r="A52" s="91" t="s">
        <v>885</v>
      </c>
      <c r="B52" s="91">
        <v>2</v>
      </c>
      <c r="C52" s="133">
        <v>0.005105409003390037</v>
      </c>
      <c r="D52" s="91" t="s">
        <v>905</v>
      </c>
      <c r="E52" s="91" t="b">
        <v>0</v>
      </c>
      <c r="F52" s="91" t="b">
        <v>0</v>
      </c>
      <c r="G52" s="91" t="b">
        <v>0</v>
      </c>
    </row>
    <row r="53" spans="1:7" ht="15">
      <c r="A53" s="91" t="s">
        <v>886</v>
      </c>
      <c r="B53" s="91">
        <v>2</v>
      </c>
      <c r="C53" s="133">
        <v>0.005105409003390037</v>
      </c>
      <c r="D53" s="91" t="s">
        <v>905</v>
      </c>
      <c r="E53" s="91" t="b">
        <v>0</v>
      </c>
      <c r="F53" s="91" t="b">
        <v>0</v>
      </c>
      <c r="G53" s="91" t="b">
        <v>0</v>
      </c>
    </row>
    <row r="54" spans="1:7" ht="15">
      <c r="A54" s="91" t="s">
        <v>887</v>
      </c>
      <c r="B54" s="91">
        <v>2</v>
      </c>
      <c r="C54" s="133">
        <v>0.005105409003390037</v>
      </c>
      <c r="D54" s="91" t="s">
        <v>905</v>
      </c>
      <c r="E54" s="91" t="b">
        <v>0</v>
      </c>
      <c r="F54" s="91" t="b">
        <v>0</v>
      </c>
      <c r="G54" s="91" t="b">
        <v>0</v>
      </c>
    </row>
    <row r="55" spans="1:7" ht="15">
      <c r="A55" s="91" t="s">
        <v>233</v>
      </c>
      <c r="B55" s="91">
        <v>2</v>
      </c>
      <c r="C55" s="133">
        <v>0.005105409003390037</v>
      </c>
      <c r="D55" s="91" t="s">
        <v>905</v>
      </c>
      <c r="E55" s="91" t="b">
        <v>0</v>
      </c>
      <c r="F55" s="91" t="b">
        <v>0</v>
      </c>
      <c r="G55" s="91" t="b">
        <v>0</v>
      </c>
    </row>
    <row r="56" spans="1:7" ht="15">
      <c r="A56" s="91" t="s">
        <v>888</v>
      </c>
      <c r="B56" s="91">
        <v>2</v>
      </c>
      <c r="C56" s="133">
        <v>0.005105409003390037</v>
      </c>
      <c r="D56" s="91" t="s">
        <v>905</v>
      </c>
      <c r="E56" s="91" t="b">
        <v>0</v>
      </c>
      <c r="F56" s="91" t="b">
        <v>0</v>
      </c>
      <c r="G56" s="91" t="b">
        <v>0</v>
      </c>
    </row>
    <row r="57" spans="1:7" ht="15">
      <c r="A57" s="91" t="s">
        <v>889</v>
      </c>
      <c r="B57" s="91">
        <v>2</v>
      </c>
      <c r="C57" s="133">
        <v>0.005105409003390037</v>
      </c>
      <c r="D57" s="91" t="s">
        <v>905</v>
      </c>
      <c r="E57" s="91" t="b">
        <v>0</v>
      </c>
      <c r="F57" s="91" t="b">
        <v>0</v>
      </c>
      <c r="G57" s="91" t="b">
        <v>0</v>
      </c>
    </row>
    <row r="58" spans="1:7" ht="15">
      <c r="A58" s="91" t="s">
        <v>890</v>
      </c>
      <c r="B58" s="91">
        <v>2</v>
      </c>
      <c r="C58" s="133">
        <v>0.005105409003390037</v>
      </c>
      <c r="D58" s="91" t="s">
        <v>905</v>
      </c>
      <c r="E58" s="91" t="b">
        <v>0</v>
      </c>
      <c r="F58" s="91" t="b">
        <v>0</v>
      </c>
      <c r="G58" s="91" t="b">
        <v>0</v>
      </c>
    </row>
    <row r="59" spans="1:7" ht="15">
      <c r="A59" s="91" t="s">
        <v>891</v>
      </c>
      <c r="B59" s="91">
        <v>2</v>
      </c>
      <c r="C59" s="133">
        <v>0.005105409003390037</v>
      </c>
      <c r="D59" s="91" t="s">
        <v>905</v>
      </c>
      <c r="E59" s="91" t="b">
        <v>0</v>
      </c>
      <c r="F59" s="91" t="b">
        <v>0</v>
      </c>
      <c r="G59" s="91" t="b">
        <v>0</v>
      </c>
    </row>
    <row r="60" spans="1:7" ht="15">
      <c r="A60" s="91" t="s">
        <v>892</v>
      </c>
      <c r="B60" s="91">
        <v>2</v>
      </c>
      <c r="C60" s="133">
        <v>0.005105409003390037</v>
      </c>
      <c r="D60" s="91" t="s">
        <v>905</v>
      </c>
      <c r="E60" s="91" t="b">
        <v>0</v>
      </c>
      <c r="F60" s="91" t="b">
        <v>0</v>
      </c>
      <c r="G60" s="91" t="b">
        <v>0</v>
      </c>
    </row>
    <row r="61" spans="1:7" ht="15">
      <c r="A61" s="91" t="s">
        <v>893</v>
      </c>
      <c r="B61" s="91">
        <v>2</v>
      </c>
      <c r="C61" s="133">
        <v>0.005105409003390037</v>
      </c>
      <c r="D61" s="91" t="s">
        <v>905</v>
      </c>
      <c r="E61" s="91" t="b">
        <v>0</v>
      </c>
      <c r="F61" s="91" t="b">
        <v>0</v>
      </c>
      <c r="G61" s="91" t="b">
        <v>0</v>
      </c>
    </row>
    <row r="62" spans="1:7" ht="15">
      <c r="A62" s="91" t="s">
        <v>894</v>
      </c>
      <c r="B62" s="91">
        <v>2</v>
      </c>
      <c r="C62" s="133">
        <v>0.005105409003390037</v>
      </c>
      <c r="D62" s="91" t="s">
        <v>905</v>
      </c>
      <c r="E62" s="91" t="b">
        <v>0</v>
      </c>
      <c r="F62" s="91" t="b">
        <v>0</v>
      </c>
      <c r="G62" s="91" t="b">
        <v>0</v>
      </c>
    </row>
    <row r="63" spans="1:7" ht="15">
      <c r="A63" s="91" t="s">
        <v>895</v>
      </c>
      <c r="B63" s="91">
        <v>2</v>
      </c>
      <c r="C63" s="133">
        <v>0.005105409003390037</v>
      </c>
      <c r="D63" s="91" t="s">
        <v>905</v>
      </c>
      <c r="E63" s="91" t="b">
        <v>0</v>
      </c>
      <c r="F63" s="91" t="b">
        <v>0</v>
      </c>
      <c r="G63" s="91" t="b">
        <v>0</v>
      </c>
    </row>
    <row r="64" spans="1:7" ht="15">
      <c r="A64" s="91" t="s">
        <v>896</v>
      </c>
      <c r="B64" s="91">
        <v>2</v>
      </c>
      <c r="C64" s="133">
        <v>0.005105409003390037</v>
      </c>
      <c r="D64" s="91" t="s">
        <v>905</v>
      </c>
      <c r="E64" s="91" t="b">
        <v>0</v>
      </c>
      <c r="F64" s="91" t="b">
        <v>0</v>
      </c>
      <c r="G64" s="91" t="b">
        <v>0</v>
      </c>
    </row>
    <row r="65" spans="1:7" ht="15">
      <c r="A65" s="91" t="s">
        <v>897</v>
      </c>
      <c r="B65" s="91">
        <v>2</v>
      </c>
      <c r="C65" s="133">
        <v>0.005105409003390037</v>
      </c>
      <c r="D65" s="91" t="s">
        <v>905</v>
      </c>
      <c r="E65" s="91" t="b">
        <v>0</v>
      </c>
      <c r="F65" s="91" t="b">
        <v>0</v>
      </c>
      <c r="G65" s="91" t="b">
        <v>0</v>
      </c>
    </row>
    <row r="66" spans="1:7" ht="15">
      <c r="A66" s="91" t="s">
        <v>747</v>
      </c>
      <c r="B66" s="91">
        <v>2</v>
      </c>
      <c r="C66" s="133">
        <v>0.006198076864239333</v>
      </c>
      <c r="D66" s="91" t="s">
        <v>905</v>
      </c>
      <c r="E66" s="91" t="b">
        <v>1</v>
      </c>
      <c r="F66" s="91" t="b">
        <v>0</v>
      </c>
      <c r="G66" s="91" t="b">
        <v>0</v>
      </c>
    </row>
    <row r="67" spans="1:7" ht="15">
      <c r="A67" s="91" t="s">
        <v>707</v>
      </c>
      <c r="B67" s="91">
        <v>2</v>
      </c>
      <c r="C67" s="133">
        <v>0.005105409003390037</v>
      </c>
      <c r="D67" s="91" t="s">
        <v>905</v>
      </c>
      <c r="E67" s="91" t="b">
        <v>0</v>
      </c>
      <c r="F67" s="91" t="b">
        <v>0</v>
      </c>
      <c r="G67" s="91" t="b">
        <v>0</v>
      </c>
    </row>
    <row r="68" spans="1:7" ht="15">
      <c r="A68" s="91" t="s">
        <v>746</v>
      </c>
      <c r="B68" s="91">
        <v>2</v>
      </c>
      <c r="C68" s="133">
        <v>0.005105409003390037</v>
      </c>
      <c r="D68" s="91" t="s">
        <v>905</v>
      </c>
      <c r="E68" s="91" t="b">
        <v>0</v>
      </c>
      <c r="F68" s="91" t="b">
        <v>0</v>
      </c>
      <c r="G68" s="91" t="b">
        <v>0</v>
      </c>
    </row>
    <row r="69" spans="1:7" ht="15">
      <c r="A69" s="91" t="s">
        <v>898</v>
      </c>
      <c r="B69" s="91">
        <v>2</v>
      </c>
      <c r="C69" s="133">
        <v>0.005105409003390037</v>
      </c>
      <c r="D69" s="91" t="s">
        <v>905</v>
      </c>
      <c r="E69" s="91" t="b">
        <v>0</v>
      </c>
      <c r="F69" s="91" t="b">
        <v>0</v>
      </c>
      <c r="G69" s="91" t="b">
        <v>0</v>
      </c>
    </row>
    <row r="70" spans="1:7" ht="15">
      <c r="A70" s="91" t="s">
        <v>899</v>
      </c>
      <c r="B70" s="91">
        <v>2</v>
      </c>
      <c r="C70" s="133">
        <v>0.005105409003390037</v>
      </c>
      <c r="D70" s="91" t="s">
        <v>905</v>
      </c>
      <c r="E70" s="91" t="b">
        <v>0</v>
      </c>
      <c r="F70" s="91" t="b">
        <v>0</v>
      </c>
      <c r="G70" s="91" t="b">
        <v>0</v>
      </c>
    </row>
    <row r="71" spans="1:7" ht="15">
      <c r="A71" s="91" t="s">
        <v>900</v>
      </c>
      <c r="B71" s="91">
        <v>2</v>
      </c>
      <c r="C71" s="133">
        <v>0.005105409003390037</v>
      </c>
      <c r="D71" s="91" t="s">
        <v>905</v>
      </c>
      <c r="E71" s="91" t="b">
        <v>0</v>
      </c>
      <c r="F71" s="91" t="b">
        <v>0</v>
      </c>
      <c r="G71" s="91" t="b">
        <v>0</v>
      </c>
    </row>
    <row r="72" spans="1:7" ht="15">
      <c r="A72" s="91" t="s">
        <v>694</v>
      </c>
      <c r="B72" s="91">
        <v>2</v>
      </c>
      <c r="C72" s="133">
        <v>0.005105409003390037</v>
      </c>
      <c r="D72" s="91" t="s">
        <v>905</v>
      </c>
      <c r="E72" s="91" t="b">
        <v>0</v>
      </c>
      <c r="F72" s="91" t="b">
        <v>0</v>
      </c>
      <c r="G72" s="91" t="b">
        <v>0</v>
      </c>
    </row>
    <row r="73" spans="1:7" ht="15">
      <c r="A73" s="91" t="s">
        <v>695</v>
      </c>
      <c r="B73" s="91">
        <v>2</v>
      </c>
      <c r="C73" s="133">
        <v>0.005105409003390037</v>
      </c>
      <c r="D73" s="91" t="s">
        <v>905</v>
      </c>
      <c r="E73" s="91" t="b">
        <v>0</v>
      </c>
      <c r="F73" s="91" t="b">
        <v>0</v>
      </c>
      <c r="G73" s="91" t="b">
        <v>0</v>
      </c>
    </row>
    <row r="74" spans="1:7" ht="15">
      <c r="A74" s="91" t="s">
        <v>901</v>
      </c>
      <c r="B74" s="91">
        <v>2</v>
      </c>
      <c r="C74" s="133">
        <v>0.005105409003390037</v>
      </c>
      <c r="D74" s="91" t="s">
        <v>905</v>
      </c>
      <c r="E74" s="91" t="b">
        <v>1</v>
      </c>
      <c r="F74" s="91" t="b">
        <v>0</v>
      </c>
      <c r="G74" s="91" t="b">
        <v>0</v>
      </c>
    </row>
    <row r="75" spans="1:7" ht="15">
      <c r="A75" s="91" t="s">
        <v>902</v>
      </c>
      <c r="B75" s="91">
        <v>2</v>
      </c>
      <c r="C75" s="133">
        <v>0.005105409003390037</v>
      </c>
      <c r="D75" s="91" t="s">
        <v>905</v>
      </c>
      <c r="E75" s="91" t="b">
        <v>0</v>
      </c>
      <c r="F75" s="91" t="b">
        <v>0</v>
      </c>
      <c r="G75" s="91" t="b">
        <v>0</v>
      </c>
    </row>
    <row r="76" spans="1:7" ht="15">
      <c r="A76" s="91" t="s">
        <v>696</v>
      </c>
      <c r="B76" s="91">
        <v>2</v>
      </c>
      <c r="C76" s="133">
        <v>0.005105409003390037</v>
      </c>
      <c r="D76" s="91" t="s">
        <v>905</v>
      </c>
      <c r="E76" s="91" t="b">
        <v>0</v>
      </c>
      <c r="F76" s="91" t="b">
        <v>0</v>
      </c>
      <c r="G76" s="91" t="b">
        <v>0</v>
      </c>
    </row>
    <row r="77" spans="1:7" ht="15">
      <c r="A77" s="91" t="s">
        <v>697</v>
      </c>
      <c r="B77" s="91">
        <v>2</v>
      </c>
      <c r="C77" s="133">
        <v>0.006198076864239333</v>
      </c>
      <c r="D77" s="91" t="s">
        <v>905</v>
      </c>
      <c r="E77" s="91" t="b">
        <v>0</v>
      </c>
      <c r="F77" s="91" t="b">
        <v>0</v>
      </c>
      <c r="G77" s="91" t="b">
        <v>0</v>
      </c>
    </row>
    <row r="78" spans="1:7" ht="15">
      <c r="A78" s="91" t="s">
        <v>726</v>
      </c>
      <c r="B78" s="91">
        <v>14</v>
      </c>
      <c r="C78" s="133">
        <v>0.0120630504311462</v>
      </c>
      <c r="D78" s="91" t="s">
        <v>639</v>
      </c>
      <c r="E78" s="91" t="b">
        <v>0</v>
      </c>
      <c r="F78" s="91" t="b">
        <v>0</v>
      </c>
      <c r="G78" s="91" t="b">
        <v>0</v>
      </c>
    </row>
    <row r="79" spans="1:7" ht="15">
      <c r="A79" s="91" t="s">
        <v>727</v>
      </c>
      <c r="B79" s="91">
        <v>12</v>
      </c>
      <c r="C79" s="133">
        <v>0.010339757512411028</v>
      </c>
      <c r="D79" s="91" t="s">
        <v>639</v>
      </c>
      <c r="E79" s="91" t="b">
        <v>0</v>
      </c>
      <c r="F79" s="91" t="b">
        <v>0</v>
      </c>
      <c r="G79" s="91" t="b">
        <v>0</v>
      </c>
    </row>
    <row r="80" spans="1:7" ht="15">
      <c r="A80" s="91" t="s">
        <v>231</v>
      </c>
      <c r="B80" s="91">
        <v>8</v>
      </c>
      <c r="C80" s="133">
        <v>0</v>
      </c>
      <c r="D80" s="91" t="s">
        <v>639</v>
      </c>
      <c r="E80" s="91" t="b">
        <v>0</v>
      </c>
      <c r="F80" s="91" t="b">
        <v>0</v>
      </c>
      <c r="G80" s="91" t="b">
        <v>0</v>
      </c>
    </row>
    <row r="81" spans="1:7" ht="15">
      <c r="A81" s="91" t="s">
        <v>687</v>
      </c>
      <c r="B81" s="91">
        <v>8</v>
      </c>
      <c r="C81" s="133">
        <v>0</v>
      </c>
      <c r="D81" s="91" t="s">
        <v>639</v>
      </c>
      <c r="E81" s="91" t="b">
        <v>0</v>
      </c>
      <c r="F81" s="91" t="b">
        <v>0</v>
      </c>
      <c r="G81" s="91" t="b">
        <v>0</v>
      </c>
    </row>
    <row r="82" spans="1:7" ht="15">
      <c r="A82" s="91" t="s">
        <v>728</v>
      </c>
      <c r="B82" s="91">
        <v>7</v>
      </c>
      <c r="C82" s="133">
        <v>0.0060315252155731</v>
      </c>
      <c r="D82" s="91" t="s">
        <v>639</v>
      </c>
      <c r="E82" s="91" t="b">
        <v>0</v>
      </c>
      <c r="F82" s="91" t="b">
        <v>0</v>
      </c>
      <c r="G82" s="91" t="b">
        <v>0</v>
      </c>
    </row>
    <row r="83" spans="1:7" ht="15">
      <c r="A83" s="91" t="s">
        <v>729</v>
      </c>
      <c r="B83" s="91">
        <v>7</v>
      </c>
      <c r="C83" s="133">
        <v>0.0060315252155731</v>
      </c>
      <c r="D83" s="91" t="s">
        <v>639</v>
      </c>
      <c r="E83" s="91" t="b">
        <v>0</v>
      </c>
      <c r="F83" s="91" t="b">
        <v>0</v>
      </c>
      <c r="G83" s="91" t="b">
        <v>0</v>
      </c>
    </row>
    <row r="84" spans="1:7" ht="15">
      <c r="A84" s="91" t="s">
        <v>730</v>
      </c>
      <c r="B84" s="91">
        <v>6</v>
      </c>
      <c r="C84" s="133">
        <v>0.005169878756205514</v>
      </c>
      <c r="D84" s="91" t="s">
        <v>639</v>
      </c>
      <c r="E84" s="91" t="b">
        <v>0</v>
      </c>
      <c r="F84" s="91" t="b">
        <v>0</v>
      </c>
      <c r="G84" s="91" t="b">
        <v>0</v>
      </c>
    </row>
    <row r="85" spans="1:7" ht="15">
      <c r="A85" s="91" t="s">
        <v>731</v>
      </c>
      <c r="B85" s="91">
        <v>6</v>
      </c>
      <c r="C85" s="133">
        <v>0.005169878756205514</v>
      </c>
      <c r="D85" s="91" t="s">
        <v>639</v>
      </c>
      <c r="E85" s="91" t="b">
        <v>0</v>
      </c>
      <c r="F85" s="91" t="b">
        <v>0</v>
      </c>
      <c r="G85" s="91" t="b">
        <v>0</v>
      </c>
    </row>
    <row r="86" spans="1:7" ht="15">
      <c r="A86" s="91" t="s">
        <v>732</v>
      </c>
      <c r="B86" s="91">
        <v>6</v>
      </c>
      <c r="C86" s="133">
        <v>0.005169878756205514</v>
      </c>
      <c r="D86" s="91" t="s">
        <v>639</v>
      </c>
      <c r="E86" s="91" t="b">
        <v>0</v>
      </c>
      <c r="F86" s="91" t="b">
        <v>0</v>
      </c>
      <c r="G86" s="91" t="b">
        <v>0</v>
      </c>
    </row>
    <row r="87" spans="1:7" ht="15">
      <c r="A87" s="91" t="s">
        <v>733</v>
      </c>
      <c r="B87" s="91">
        <v>6</v>
      </c>
      <c r="C87" s="133">
        <v>0.005169878756205514</v>
      </c>
      <c r="D87" s="91" t="s">
        <v>639</v>
      </c>
      <c r="E87" s="91" t="b">
        <v>0</v>
      </c>
      <c r="F87" s="91" t="b">
        <v>0</v>
      </c>
      <c r="G87" s="91" t="b">
        <v>0</v>
      </c>
    </row>
    <row r="88" spans="1:7" ht="15">
      <c r="A88" s="91" t="s">
        <v>871</v>
      </c>
      <c r="B88" s="91">
        <v>6</v>
      </c>
      <c r="C88" s="133">
        <v>0.005169878756205514</v>
      </c>
      <c r="D88" s="91" t="s">
        <v>639</v>
      </c>
      <c r="E88" s="91" t="b">
        <v>0</v>
      </c>
      <c r="F88" s="91" t="b">
        <v>0</v>
      </c>
      <c r="G88" s="91" t="b">
        <v>0</v>
      </c>
    </row>
    <row r="89" spans="1:7" ht="15">
      <c r="A89" s="91" t="s">
        <v>872</v>
      </c>
      <c r="B89" s="91">
        <v>6</v>
      </c>
      <c r="C89" s="133">
        <v>0.005169878756205514</v>
      </c>
      <c r="D89" s="91" t="s">
        <v>639</v>
      </c>
      <c r="E89" s="91" t="b">
        <v>0</v>
      </c>
      <c r="F89" s="91" t="b">
        <v>0</v>
      </c>
      <c r="G89" s="91" t="b">
        <v>0</v>
      </c>
    </row>
    <row r="90" spans="1:7" ht="15">
      <c r="A90" s="91" t="s">
        <v>873</v>
      </c>
      <c r="B90" s="91">
        <v>6</v>
      </c>
      <c r="C90" s="133">
        <v>0.005169878756205514</v>
      </c>
      <c r="D90" s="91" t="s">
        <v>639</v>
      </c>
      <c r="E90" s="91" t="b">
        <v>0</v>
      </c>
      <c r="F90" s="91" t="b">
        <v>0</v>
      </c>
      <c r="G90" s="91" t="b">
        <v>0</v>
      </c>
    </row>
    <row r="91" spans="1:7" ht="15">
      <c r="A91" s="91" t="s">
        <v>874</v>
      </c>
      <c r="B91" s="91">
        <v>6</v>
      </c>
      <c r="C91" s="133">
        <v>0.005169878756205514</v>
      </c>
      <c r="D91" s="91" t="s">
        <v>639</v>
      </c>
      <c r="E91" s="91" t="b">
        <v>0</v>
      </c>
      <c r="F91" s="91" t="b">
        <v>0</v>
      </c>
      <c r="G91" s="91" t="b">
        <v>0</v>
      </c>
    </row>
    <row r="92" spans="1:7" ht="15">
      <c r="A92" s="91" t="s">
        <v>215</v>
      </c>
      <c r="B92" s="91">
        <v>5</v>
      </c>
      <c r="C92" s="133">
        <v>0.007038620091583614</v>
      </c>
      <c r="D92" s="91" t="s">
        <v>639</v>
      </c>
      <c r="E92" s="91" t="b">
        <v>0</v>
      </c>
      <c r="F92" s="91" t="b">
        <v>0</v>
      </c>
      <c r="G92" s="91" t="b">
        <v>0</v>
      </c>
    </row>
    <row r="93" spans="1:7" ht="15">
      <c r="A93" s="91" t="s">
        <v>898</v>
      </c>
      <c r="B93" s="91">
        <v>2</v>
      </c>
      <c r="C93" s="133">
        <v>0.008304275742454653</v>
      </c>
      <c r="D93" s="91" t="s">
        <v>639</v>
      </c>
      <c r="E93" s="91" t="b">
        <v>0</v>
      </c>
      <c r="F93" s="91" t="b">
        <v>0</v>
      </c>
      <c r="G93" s="91" t="b">
        <v>0</v>
      </c>
    </row>
    <row r="94" spans="1:7" ht="15">
      <c r="A94" s="91" t="s">
        <v>899</v>
      </c>
      <c r="B94" s="91">
        <v>2</v>
      </c>
      <c r="C94" s="133">
        <v>0.008304275742454653</v>
      </c>
      <c r="D94" s="91" t="s">
        <v>639</v>
      </c>
      <c r="E94" s="91" t="b">
        <v>0</v>
      </c>
      <c r="F94" s="91" t="b">
        <v>0</v>
      </c>
      <c r="G94" s="91" t="b">
        <v>0</v>
      </c>
    </row>
    <row r="95" spans="1:7" ht="15">
      <c r="A95" s="91" t="s">
        <v>900</v>
      </c>
      <c r="B95" s="91">
        <v>2</v>
      </c>
      <c r="C95" s="133">
        <v>0.008304275742454653</v>
      </c>
      <c r="D95" s="91" t="s">
        <v>639</v>
      </c>
      <c r="E95" s="91" t="b">
        <v>0</v>
      </c>
      <c r="F95" s="91" t="b">
        <v>0</v>
      </c>
      <c r="G95" s="91" t="b">
        <v>0</v>
      </c>
    </row>
    <row r="96" spans="1:7" ht="15">
      <c r="A96" s="91" t="s">
        <v>694</v>
      </c>
      <c r="B96" s="91">
        <v>2</v>
      </c>
      <c r="C96" s="133">
        <v>0.008304275742454653</v>
      </c>
      <c r="D96" s="91" t="s">
        <v>639</v>
      </c>
      <c r="E96" s="91" t="b">
        <v>0</v>
      </c>
      <c r="F96" s="91" t="b">
        <v>0</v>
      </c>
      <c r="G96" s="91" t="b">
        <v>0</v>
      </c>
    </row>
    <row r="97" spans="1:7" ht="15">
      <c r="A97" s="91" t="s">
        <v>695</v>
      </c>
      <c r="B97" s="91">
        <v>2</v>
      </c>
      <c r="C97" s="133">
        <v>0.008304275742454653</v>
      </c>
      <c r="D97" s="91" t="s">
        <v>639</v>
      </c>
      <c r="E97" s="91" t="b">
        <v>0</v>
      </c>
      <c r="F97" s="91" t="b">
        <v>0</v>
      </c>
      <c r="G97" s="91" t="b">
        <v>0</v>
      </c>
    </row>
    <row r="98" spans="1:7" ht="15">
      <c r="A98" s="91" t="s">
        <v>901</v>
      </c>
      <c r="B98" s="91">
        <v>2</v>
      </c>
      <c r="C98" s="133">
        <v>0.008304275742454653</v>
      </c>
      <c r="D98" s="91" t="s">
        <v>639</v>
      </c>
      <c r="E98" s="91" t="b">
        <v>1</v>
      </c>
      <c r="F98" s="91" t="b">
        <v>0</v>
      </c>
      <c r="G98" s="91" t="b">
        <v>0</v>
      </c>
    </row>
    <row r="99" spans="1:7" ht="15">
      <c r="A99" s="91" t="s">
        <v>902</v>
      </c>
      <c r="B99" s="91">
        <v>2</v>
      </c>
      <c r="C99" s="133">
        <v>0.008304275742454653</v>
      </c>
      <c r="D99" s="91" t="s">
        <v>639</v>
      </c>
      <c r="E99" s="91" t="b">
        <v>0</v>
      </c>
      <c r="F99" s="91" t="b">
        <v>0</v>
      </c>
      <c r="G99" s="91" t="b">
        <v>0</v>
      </c>
    </row>
    <row r="100" spans="1:7" ht="15">
      <c r="A100" s="91" t="s">
        <v>696</v>
      </c>
      <c r="B100" s="91">
        <v>2</v>
      </c>
      <c r="C100" s="133">
        <v>0.008304275742454653</v>
      </c>
      <c r="D100" s="91" t="s">
        <v>639</v>
      </c>
      <c r="E100" s="91" t="b">
        <v>0</v>
      </c>
      <c r="F100" s="91" t="b">
        <v>0</v>
      </c>
      <c r="G100" s="91" t="b">
        <v>0</v>
      </c>
    </row>
    <row r="101" spans="1:7" ht="15">
      <c r="A101" s="91" t="s">
        <v>697</v>
      </c>
      <c r="B101" s="91">
        <v>2</v>
      </c>
      <c r="C101" s="133">
        <v>0.01245641361368198</v>
      </c>
      <c r="D101" s="91" t="s">
        <v>639</v>
      </c>
      <c r="E101" s="91" t="b">
        <v>0</v>
      </c>
      <c r="F101" s="91" t="b">
        <v>0</v>
      </c>
      <c r="G101" s="91" t="b">
        <v>0</v>
      </c>
    </row>
    <row r="102" spans="1:7" ht="15">
      <c r="A102" s="91" t="s">
        <v>231</v>
      </c>
      <c r="B102" s="91">
        <v>6</v>
      </c>
      <c r="C102" s="133">
        <v>0</v>
      </c>
      <c r="D102" s="91" t="s">
        <v>640</v>
      </c>
      <c r="E102" s="91" t="b">
        <v>0</v>
      </c>
      <c r="F102" s="91" t="b">
        <v>0</v>
      </c>
      <c r="G102" s="91" t="b">
        <v>0</v>
      </c>
    </row>
    <row r="103" spans="1:7" ht="15">
      <c r="A103" s="91" t="s">
        <v>687</v>
      </c>
      <c r="B103" s="91">
        <v>6</v>
      </c>
      <c r="C103" s="133">
        <v>0</v>
      </c>
      <c r="D103" s="91" t="s">
        <v>640</v>
      </c>
      <c r="E103" s="91" t="b">
        <v>0</v>
      </c>
      <c r="F103" s="91" t="b">
        <v>0</v>
      </c>
      <c r="G103" s="91" t="b">
        <v>0</v>
      </c>
    </row>
    <row r="104" spans="1:7" ht="15">
      <c r="A104" s="91" t="s">
        <v>735</v>
      </c>
      <c r="B104" s="91">
        <v>6</v>
      </c>
      <c r="C104" s="133">
        <v>0</v>
      </c>
      <c r="D104" s="91" t="s">
        <v>640</v>
      </c>
      <c r="E104" s="91" t="b">
        <v>0</v>
      </c>
      <c r="F104" s="91" t="b">
        <v>0</v>
      </c>
      <c r="G104" s="91" t="b">
        <v>0</v>
      </c>
    </row>
    <row r="105" spans="1:7" ht="15">
      <c r="A105" s="91" t="s">
        <v>688</v>
      </c>
      <c r="B105" s="91">
        <v>6</v>
      </c>
      <c r="C105" s="133">
        <v>0</v>
      </c>
      <c r="D105" s="91" t="s">
        <v>640</v>
      </c>
      <c r="E105" s="91" t="b">
        <v>0</v>
      </c>
      <c r="F105" s="91" t="b">
        <v>0</v>
      </c>
      <c r="G105" s="91" t="b">
        <v>0</v>
      </c>
    </row>
    <row r="106" spans="1:7" ht="15">
      <c r="A106" s="91" t="s">
        <v>689</v>
      </c>
      <c r="B106" s="91">
        <v>6</v>
      </c>
      <c r="C106" s="133">
        <v>0</v>
      </c>
      <c r="D106" s="91" t="s">
        <v>640</v>
      </c>
      <c r="E106" s="91" t="b">
        <v>0</v>
      </c>
      <c r="F106" s="91" t="b">
        <v>0</v>
      </c>
      <c r="G106" s="91" t="b">
        <v>0</v>
      </c>
    </row>
    <row r="107" spans="1:7" ht="15">
      <c r="A107" s="91" t="s">
        <v>736</v>
      </c>
      <c r="B107" s="91">
        <v>6</v>
      </c>
      <c r="C107" s="133">
        <v>0</v>
      </c>
      <c r="D107" s="91" t="s">
        <v>640</v>
      </c>
      <c r="E107" s="91" t="b">
        <v>0</v>
      </c>
      <c r="F107" s="91" t="b">
        <v>0</v>
      </c>
      <c r="G107" s="91" t="b">
        <v>0</v>
      </c>
    </row>
    <row r="108" spans="1:7" ht="15">
      <c r="A108" s="91" t="s">
        <v>737</v>
      </c>
      <c r="B108" s="91">
        <v>6</v>
      </c>
      <c r="C108" s="133">
        <v>0</v>
      </c>
      <c r="D108" s="91" t="s">
        <v>640</v>
      </c>
      <c r="E108" s="91" t="b">
        <v>1</v>
      </c>
      <c r="F108" s="91" t="b">
        <v>0</v>
      </c>
      <c r="G108" s="91" t="b">
        <v>0</v>
      </c>
    </row>
    <row r="109" spans="1:7" ht="15">
      <c r="A109" s="91" t="s">
        <v>690</v>
      </c>
      <c r="B109" s="91">
        <v>6</v>
      </c>
      <c r="C109" s="133">
        <v>0</v>
      </c>
      <c r="D109" s="91" t="s">
        <v>640</v>
      </c>
      <c r="E109" s="91" t="b">
        <v>0</v>
      </c>
      <c r="F109" s="91" t="b">
        <v>0</v>
      </c>
      <c r="G109" s="91" t="b">
        <v>0</v>
      </c>
    </row>
    <row r="110" spans="1:7" ht="15">
      <c r="A110" s="91" t="s">
        <v>691</v>
      </c>
      <c r="B110" s="91">
        <v>6</v>
      </c>
      <c r="C110" s="133">
        <v>0</v>
      </c>
      <c r="D110" s="91" t="s">
        <v>640</v>
      </c>
      <c r="E110" s="91" t="b">
        <v>0</v>
      </c>
      <c r="F110" s="91" t="b">
        <v>0</v>
      </c>
      <c r="G110" s="91" t="b">
        <v>0</v>
      </c>
    </row>
    <row r="111" spans="1:7" ht="15">
      <c r="A111" s="91" t="s">
        <v>228</v>
      </c>
      <c r="B111" s="91">
        <v>5</v>
      </c>
      <c r="C111" s="133">
        <v>0.005909048212509314</v>
      </c>
      <c r="D111" s="91" t="s">
        <v>640</v>
      </c>
      <c r="E111" s="91" t="b">
        <v>0</v>
      </c>
      <c r="F111" s="91" t="b">
        <v>0</v>
      </c>
      <c r="G111" s="91" t="b">
        <v>0</v>
      </c>
    </row>
    <row r="112" spans="1:7" ht="15">
      <c r="A112" s="91" t="s">
        <v>875</v>
      </c>
      <c r="B112" s="91">
        <v>4</v>
      </c>
      <c r="C112" s="133">
        <v>0.01051291098839888</v>
      </c>
      <c r="D112" s="91" t="s">
        <v>640</v>
      </c>
      <c r="E112" s="91" t="b">
        <v>0</v>
      </c>
      <c r="F112" s="91" t="b">
        <v>0</v>
      </c>
      <c r="G112" s="91" t="b">
        <v>0</v>
      </c>
    </row>
    <row r="113" spans="1:7" ht="15">
      <c r="A113" s="91" t="s">
        <v>229</v>
      </c>
      <c r="B113" s="91">
        <v>2</v>
      </c>
      <c r="C113" s="133">
        <v>0.014242425514019774</v>
      </c>
      <c r="D113" s="91" t="s">
        <v>640</v>
      </c>
      <c r="E113" s="91" t="b">
        <v>0</v>
      </c>
      <c r="F113" s="91" t="b">
        <v>0</v>
      </c>
      <c r="G113" s="91" t="b">
        <v>0</v>
      </c>
    </row>
    <row r="114" spans="1:7" ht="15">
      <c r="A114" s="91" t="s">
        <v>876</v>
      </c>
      <c r="B114" s="91">
        <v>2</v>
      </c>
      <c r="C114" s="133">
        <v>0.014242425514019774</v>
      </c>
      <c r="D114" s="91" t="s">
        <v>640</v>
      </c>
      <c r="E114" s="91" t="b">
        <v>0</v>
      </c>
      <c r="F114" s="91" t="b">
        <v>0</v>
      </c>
      <c r="G114" s="91" t="b">
        <v>0</v>
      </c>
    </row>
    <row r="115" spans="1:7" ht="15">
      <c r="A115" s="91" t="s">
        <v>685</v>
      </c>
      <c r="B115" s="91">
        <v>48</v>
      </c>
      <c r="C115" s="133">
        <v>0.00657896982647286</v>
      </c>
      <c r="D115" s="91" t="s">
        <v>641</v>
      </c>
      <c r="E115" s="91" t="b">
        <v>0</v>
      </c>
      <c r="F115" s="91" t="b">
        <v>0</v>
      </c>
      <c r="G115" s="91" t="b">
        <v>0</v>
      </c>
    </row>
    <row r="116" spans="1:7" ht="15">
      <c r="A116" s="91" t="s">
        <v>224</v>
      </c>
      <c r="B116" s="91">
        <v>33</v>
      </c>
      <c r="C116" s="133">
        <v>0.015112546488368505</v>
      </c>
      <c r="D116" s="91" t="s">
        <v>641</v>
      </c>
      <c r="E116" s="91" t="b">
        <v>0</v>
      </c>
      <c r="F116" s="91" t="b">
        <v>0</v>
      </c>
      <c r="G116" s="91" t="b">
        <v>0</v>
      </c>
    </row>
    <row r="117" spans="1:7" ht="15">
      <c r="A117" s="91" t="s">
        <v>686</v>
      </c>
      <c r="B117" s="91">
        <v>26</v>
      </c>
      <c r="C117" s="133">
        <v>0.008914090693986115</v>
      </c>
      <c r="D117" s="91" t="s">
        <v>641</v>
      </c>
      <c r="E117" s="91" t="b">
        <v>0</v>
      </c>
      <c r="F117" s="91" t="b">
        <v>0</v>
      </c>
      <c r="G117" s="91" t="b">
        <v>0</v>
      </c>
    </row>
    <row r="118" spans="1:7" ht="15">
      <c r="A118" s="91" t="s">
        <v>289</v>
      </c>
      <c r="B118" s="91">
        <v>26</v>
      </c>
      <c r="C118" s="133">
        <v>0.008914090693986115</v>
      </c>
      <c r="D118" s="91" t="s">
        <v>641</v>
      </c>
      <c r="E118" s="91" t="b">
        <v>0</v>
      </c>
      <c r="F118" s="91" t="b">
        <v>0</v>
      </c>
      <c r="G118" s="91" t="b">
        <v>0</v>
      </c>
    </row>
    <row r="119" spans="1:7" ht="15">
      <c r="A119" s="91" t="s">
        <v>724</v>
      </c>
      <c r="B119" s="91">
        <v>24</v>
      </c>
      <c r="C119" s="133">
        <v>0.01099094290063164</v>
      </c>
      <c r="D119" s="91" t="s">
        <v>641</v>
      </c>
      <c r="E119" s="91" t="b">
        <v>0</v>
      </c>
      <c r="F119" s="91" t="b">
        <v>0</v>
      </c>
      <c r="G119" s="91" t="b">
        <v>0</v>
      </c>
    </row>
    <row r="120" spans="1:7" ht="15">
      <c r="A120" s="91" t="s">
        <v>739</v>
      </c>
      <c r="B120" s="91">
        <v>24</v>
      </c>
      <c r="C120" s="133">
        <v>0.01099094290063164</v>
      </c>
      <c r="D120" s="91" t="s">
        <v>641</v>
      </c>
      <c r="E120" s="91" t="b">
        <v>0</v>
      </c>
      <c r="F120" s="91" t="b">
        <v>0</v>
      </c>
      <c r="G120" s="91" t="b">
        <v>0</v>
      </c>
    </row>
    <row r="121" spans="1:7" ht="15">
      <c r="A121" s="91" t="s">
        <v>740</v>
      </c>
      <c r="B121" s="91">
        <v>18</v>
      </c>
      <c r="C121" s="133">
        <v>0.01568988684086909</v>
      </c>
      <c r="D121" s="91" t="s">
        <v>641</v>
      </c>
      <c r="E121" s="91" t="b">
        <v>0</v>
      </c>
      <c r="F121" s="91" t="b">
        <v>0</v>
      </c>
      <c r="G121" s="91" t="b">
        <v>0</v>
      </c>
    </row>
    <row r="122" spans="1:7" ht="15">
      <c r="A122" s="91" t="s">
        <v>741</v>
      </c>
      <c r="B122" s="91">
        <v>14</v>
      </c>
      <c r="C122" s="133">
        <v>0.017262922711242027</v>
      </c>
      <c r="D122" s="91" t="s">
        <v>641</v>
      </c>
      <c r="E122" s="91" t="b">
        <v>0</v>
      </c>
      <c r="F122" s="91" t="b">
        <v>0</v>
      </c>
      <c r="G122" s="91" t="b">
        <v>0</v>
      </c>
    </row>
    <row r="123" spans="1:7" ht="15">
      <c r="A123" s="91" t="s">
        <v>742</v>
      </c>
      <c r="B123" s="91">
        <v>10</v>
      </c>
      <c r="C123" s="133">
        <v>0.017169335757545943</v>
      </c>
      <c r="D123" s="91" t="s">
        <v>641</v>
      </c>
      <c r="E123" s="91" t="b">
        <v>0</v>
      </c>
      <c r="F123" s="91" t="b">
        <v>0</v>
      </c>
      <c r="G123" s="91" t="b">
        <v>0</v>
      </c>
    </row>
    <row r="124" spans="1:7" ht="15">
      <c r="A124" s="91" t="s">
        <v>743</v>
      </c>
      <c r="B124" s="91">
        <v>6</v>
      </c>
      <c r="C124" s="133">
        <v>0.014709192506508158</v>
      </c>
      <c r="D124" s="91" t="s">
        <v>641</v>
      </c>
      <c r="E124" s="91" t="b">
        <v>0</v>
      </c>
      <c r="F124" s="91" t="b">
        <v>0</v>
      </c>
      <c r="G124" s="91" t="b">
        <v>0</v>
      </c>
    </row>
    <row r="125" spans="1:7" ht="15">
      <c r="A125" s="91" t="s">
        <v>692</v>
      </c>
      <c r="B125" s="91">
        <v>4</v>
      </c>
      <c r="C125" s="133">
        <v>0.012138462894700995</v>
      </c>
      <c r="D125" s="91" t="s">
        <v>641</v>
      </c>
      <c r="E125" s="91" t="b">
        <v>0</v>
      </c>
      <c r="F125" s="91" t="b">
        <v>0</v>
      </c>
      <c r="G125" s="91" t="b">
        <v>0</v>
      </c>
    </row>
    <row r="126" spans="1:7" ht="15">
      <c r="A126" s="91" t="s">
        <v>877</v>
      </c>
      <c r="B126" s="91">
        <v>2</v>
      </c>
      <c r="C126" s="133">
        <v>0.008062807577575538</v>
      </c>
      <c r="D126" s="91" t="s">
        <v>641</v>
      </c>
      <c r="E126" s="91" t="b">
        <v>0</v>
      </c>
      <c r="F126" s="91" t="b">
        <v>0</v>
      </c>
      <c r="G126" s="91" t="b">
        <v>0</v>
      </c>
    </row>
    <row r="127" spans="1:7" ht="15">
      <c r="A127" s="91" t="s">
        <v>878</v>
      </c>
      <c r="B127" s="91">
        <v>2</v>
      </c>
      <c r="C127" s="133">
        <v>0.008062807577575538</v>
      </c>
      <c r="D127" s="91" t="s">
        <v>641</v>
      </c>
      <c r="E127" s="91" t="b">
        <v>0</v>
      </c>
      <c r="F127" s="91" t="b">
        <v>0</v>
      </c>
      <c r="G127" s="91" t="b">
        <v>0</v>
      </c>
    </row>
    <row r="128" spans="1:7" ht="15">
      <c r="A128" s="91" t="s">
        <v>879</v>
      </c>
      <c r="B128" s="91">
        <v>2</v>
      </c>
      <c r="C128" s="133">
        <v>0.008062807577575538</v>
      </c>
      <c r="D128" s="91" t="s">
        <v>641</v>
      </c>
      <c r="E128" s="91" t="b">
        <v>0</v>
      </c>
      <c r="F128" s="91" t="b">
        <v>0</v>
      </c>
      <c r="G128" s="91" t="b">
        <v>0</v>
      </c>
    </row>
    <row r="129" spans="1:7" ht="15">
      <c r="A129" s="91" t="s">
        <v>880</v>
      </c>
      <c r="B129" s="91">
        <v>2</v>
      </c>
      <c r="C129" s="133">
        <v>0.008062807577575538</v>
      </c>
      <c r="D129" s="91" t="s">
        <v>641</v>
      </c>
      <c r="E129" s="91" t="b">
        <v>0</v>
      </c>
      <c r="F129" s="91" t="b">
        <v>0</v>
      </c>
      <c r="G129" s="91" t="b">
        <v>0</v>
      </c>
    </row>
    <row r="130" spans="1:7" ht="15">
      <c r="A130" s="91" t="s">
        <v>892</v>
      </c>
      <c r="B130" s="91">
        <v>2</v>
      </c>
      <c r="C130" s="133">
        <v>0.008062807577575538</v>
      </c>
      <c r="D130" s="91" t="s">
        <v>641</v>
      </c>
      <c r="E130" s="91" t="b">
        <v>0</v>
      </c>
      <c r="F130" s="91" t="b">
        <v>0</v>
      </c>
      <c r="G130" s="91" t="b">
        <v>0</v>
      </c>
    </row>
    <row r="131" spans="1:7" ht="15">
      <c r="A131" s="91" t="s">
        <v>893</v>
      </c>
      <c r="B131" s="91">
        <v>2</v>
      </c>
      <c r="C131" s="133">
        <v>0.008062807577575538</v>
      </c>
      <c r="D131" s="91" t="s">
        <v>641</v>
      </c>
      <c r="E131" s="91" t="b">
        <v>0</v>
      </c>
      <c r="F131" s="91" t="b">
        <v>0</v>
      </c>
      <c r="G131" s="91" t="b">
        <v>0</v>
      </c>
    </row>
    <row r="132" spans="1:7" ht="15">
      <c r="A132" s="91" t="s">
        <v>894</v>
      </c>
      <c r="B132" s="91">
        <v>2</v>
      </c>
      <c r="C132" s="133">
        <v>0.008062807577575538</v>
      </c>
      <c r="D132" s="91" t="s">
        <v>641</v>
      </c>
      <c r="E132" s="91" t="b">
        <v>0</v>
      </c>
      <c r="F132" s="91" t="b">
        <v>0</v>
      </c>
      <c r="G132" s="91" t="b">
        <v>0</v>
      </c>
    </row>
    <row r="133" spans="1:7" ht="15">
      <c r="A133" s="91" t="s">
        <v>895</v>
      </c>
      <c r="B133" s="91">
        <v>2</v>
      </c>
      <c r="C133" s="133">
        <v>0.008062807577575538</v>
      </c>
      <c r="D133" s="91" t="s">
        <v>641</v>
      </c>
      <c r="E133" s="91" t="b">
        <v>0</v>
      </c>
      <c r="F133" s="91" t="b">
        <v>0</v>
      </c>
      <c r="G133" s="91" t="b">
        <v>0</v>
      </c>
    </row>
    <row r="134" spans="1:7" ht="15">
      <c r="A134" s="91" t="s">
        <v>896</v>
      </c>
      <c r="B134" s="91">
        <v>2</v>
      </c>
      <c r="C134" s="133">
        <v>0.008062807577575538</v>
      </c>
      <c r="D134" s="91" t="s">
        <v>641</v>
      </c>
      <c r="E134" s="91" t="b">
        <v>0</v>
      </c>
      <c r="F134" s="91" t="b">
        <v>0</v>
      </c>
      <c r="G134" s="91" t="b">
        <v>0</v>
      </c>
    </row>
    <row r="135" spans="1:7" ht="15">
      <c r="A135" s="91" t="s">
        <v>897</v>
      </c>
      <c r="B135" s="91">
        <v>2</v>
      </c>
      <c r="C135" s="133">
        <v>0.008062807577575538</v>
      </c>
      <c r="D135" s="91" t="s">
        <v>641</v>
      </c>
      <c r="E135" s="91" t="b">
        <v>0</v>
      </c>
      <c r="F135" s="91" t="b">
        <v>0</v>
      </c>
      <c r="G135" s="91" t="b">
        <v>0</v>
      </c>
    </row>
    <row r="136" spans="1:7" ht="15">
      <c r="A136" s="91" t="s">
        <v>233</v>
      </c>
      <c r="B136" s="91">
        <v>2</v>
      </c>
      <c r="C136" s="133">
        <v>0.008062807577575538</v>
      </c>
      <c r="D136" s="91" t="s">
        <v>641</v>
      </c>
      <c r="E136" s="91" t="b">
        <v>0</v>
      </c>
      <c r="F136" s="91" t="b">
        <v>0</v>
      </c>
      <c r="G136" s="91" t="b">
        <v>0</v>
      </c>
    </row>
    <row r="137" spans="1:7" ht="15">
      <c r="A137" s="91" t="s">
        <v>888</v>
      </c>
      <c r="B137" s="91">
        <v>2</v>
      </c>
      <c r="C137" s="133">
        <v>0.008062807577575538</v>
      </c>
      <c r="D137" s="91" t="s">
        <v>641</v>
      </c>
      <c r="E137" s="91" t="b">
        <v>0</v>
      </c>
      <c r="F137" s="91" t="b">
        <v>0</v>
      </c>
      <c r="G137" s="91" t="b">
        <v>0</v>
      </c>
    </row>
    <row r="138" spans="1:7" ht="15">
      <c r="A138" s="91" t="s">
        <v>889</v>
      </c>
      <c r="B138" s="91">
        <v>2</v>
      </c>
      <c r="C138" s="133">
        <v>0.008062807577575538</v>
      </c>
      <c r="D138" s="91" t="s">
        <v>641</v>
      </c>
      <c r="E138" s="91" t="b">
        <v>0</v>
      </c>
      <c r="F138" s="91" t="b">
        <v>0</v>
      </c>
      <c r="G138" s="91" t="b">
        <v>0</v>
      </c>
    </row>
    <row r="139" spans="1:7" ht="15">
      <c r="A139" s="91" t="s">
        <v>890</v>
      </c>
      <c r="B139" s="91">
        <v>2</v>
      </c>
      <c r="C139" s="133">
        <v>0.008062807577575538</v>
      </c>
      <c r="D139" s="91" t="s">
        <v>641</v>
      </c>
      <c r="E139" s="91" t="b">
        <v>0</v>
      </c>
      <c r="F139" s="91" t="b">
        <v>0</v>
      </c>
      <c r="G139" s="91" t="b">
        <v>0</v>
      </c>
    </row>
    <row r="140" spans="1:7" ht="15">
      <c r="A140" s="91" t="s">
        <v>891</v>
      </c>
      <c r="B140" s="91">
        <v>2</v>
      </c>
      <c r="C140" s="133">
        <v>0.008062807577575538</v>
      </c>
      <c r="D140" s="91" t="s">
        <v>641</v>
      </c>
      <c r="E140" s="91" t="b">
        <v>0</v>
      </c>
      <c r="F140" s="91" t="b">
        <v>0</v>
      </c>
      <c r="G140" s="91" t="b">
        <v>0</v>
      </c>
    </row>
    <row r="141" spans="1:7" ht="15">
      <c r="A141" s="91" t="s">
        <v>882</v>
      </c>
      <c r="B141" s="91">
        <v>2</v>
      </c>
      <c r="C141" s="133">
        <v>0.008062807577575538</v>
      </c>
      <c r="D141" s="91" t="s">
        <v>641</v>
      </c>
      <c r="E141" s="91" t="b">
        <v>0</v>
      </c>
      <c r="F141" s="91" t="b">
        <v>0</v>
      </c>
      <c r="G141" s="91" t="b">
        <v>0</v>
      </c>
    </row>
    <row r="142" spans="1:7" ht="15">
      <c r="A142" s="91" t="s">
        <v>883</v>
      </c>
      <c r="B142" s="91">
        <v>2</v>
      </c>
      <c r="C142" s="133">
        <v>0.008062807577575538</v>
      </c>
      <c r="D142" s="91" t="s">
        <v>641</v>
      </c>
      <c r="E142" s="91" t="b">
        <v>0</v>
      </c>
      <c r="F142" s="91" t="b">
        <v>0</v>
      </c>
      <c r="G142" s="91" t="b">
        <v>0</v>
      </c>
    </row>
    <row r="143" spans="1:7" ht="15">
      <c r="A143" s="91" t="s">
        <v>884</v>
      </c>
      <c r="B143" s="91">
        <v>2</v>
      </c>
      <c r="C143" s="133">
        <v>0.008062807577575538</v>
      </c>
      <c r="D143" s="91" t="s">
        <v>641</v>
      </c>
      <c r="E143" s="91" t="b">
        <v>0</v>
      </c>
      <c r="F143" s="91" t="b">
        <v>0</v>
      </c>
      <c r="G143" s="91" t="b">
        <v>0</v>
      </c>
    </row>
    <row r="144" spans="1:7" ht="15">
      <c r="A144" s="91" t="s">
        <v>885</v>
      </c>
      <c r="B144" s="91">
        <v>2</v>
      </c>
      <c r="C144" s="133">
        <v>0.008062807577575538</v>
      </c>
      <c r="D144" s="91" t="s">
        <v>641</v>
      </c>
      <c r="E144" s="91" t="b">
        <v>0</v>
      </c>
      <c r="F144" s="91" t="b">
        <v>0</v>
      </c>
      <c r="G144" s="91" t="b">
        <v>0</v>
      </c>
    </row>
    <row r="145" spans="1:7" ht="15">
      <c r="A145" s="91" t="s">
        <v>886</v>
      </c>
      <c r="B145" s="91">
        <v>2</v>
      </c>
      <c r="C145" s="133">
        <v>0.008062807577575538</v>
      </c>
      <c r="D145" s="91" t="s">
        <v>641</v>
      </c>
      <c r="E145" s="91" t="b">
        <v>0</v>
      </c>
      <c r="F145" s="91" t="b">
        <v>0</v>
      </c>
      <c r="G145" s="91" t="b">
        <v>0</v>
      </c>
    </row>
    <row r="146" spans="1:7" ht="15">
      <c r="A146" s="91" t="s">
        <v>887</v>
      </c>
      <c r="B146" s="91">
        <v>2</v>
      </c>
      <c r="C146" s="133">
        <v>0.008062807577575538</v>
      </c>
      <c r="D146" s="91" t="s">
        <v>641</v>
      </c>
      <c r="E146" s="91" t="b">
        <v>0</v>
      </c>
      <c r="F146" s="91" t="b">
        <v>0</v>
      </c>
      <c r="G146" s="91" t="b">
        <v>0</v>
      </c>
    </row>
    <row r="147" spans="1:7" ht="15">
      <c r="A147" s="91" t="s">
        <v>881</v>
      </c>
      <c r="B147" s="91">
        <v>2</v>
      </c>
      <c r="C147" s="133">
        <v>0.008062807577575538</v>
      </c>
      <c r="D147" s="91" t="s">
        <v>641</v>
      </c>
      <c r="E147" s="91" t="b">
        <v>0</v>
      </c>
      <c r="F147" s="91" t="b">
        <v>0</v>
      </c>
      <c r="G147" s="91" t="b">
        <v>0</v>
      </c>
    </row>
    <row r="148" spans="1:7" ht="15">
      <c r="A148" s="91" t="s">
        <v>231</v>
      </c>
      <c r="B148" s="91">
        <v>3</v>
      </c>
      <c r="C148" s="133">
        <v>0</v>
      </c>
      <c r="D148" s="91" t="s">
        <v>643</v>
      </c>
      <c r="E148" s="91" t="b">
        <v>0</v>
      </c>
      <c r="F148" s="91" t="b">
        <v>0</v>
      </c>
      <c r="G148" s="91" t="b">
        <v>0</v>
      </c>
    </row>
    <row r="149" spans="1:7" ht="15">
      <c r="A149" s="91" t="s">
        <v>746</v>
      </c>
      <c r="B149" s="91">
        <v>2</v>
      </c>
      <c r="C149" s="133">
        <v>0.011360726390689111</v>
      </c>
      <c r="D149" s="91" t="s">
        <v>643</v>
      </c>
      <c r="E149" s="91" t="b">
        <v>0</v>
      </c>
      <c r="F149" s="91" t="b">
        <v>0</v>
      </c>
      <c r="G149" s="91" t="b">
        <v>0</v>
      </c>
    </row>
    <row r="150" spans="1:7" ht="15">
      <c r="A150" s="91" t="s">
        <v>707</v>
      </c>
      <c r="B150" s="91">
        <v>2</v>
      </c>
      <c r="C150" s="133">
        <v>0.011360726390689111</v>
      </c>
      <c r="D150" s="91" t="s">
        <v>643</v>
      </c>
      <c r="E150" s="91" t="b">
        <v>0</v>
      </c>
      <c r="F150" s="91" t="b">
        <v>0</v>
      </c>
      <c r="G150" s="91" t="b">
        <v>0</v>
      </c>
    </row>
    <row r="151" spans="1:7" ht="15">
      <c r="A151" s="91" t="s">
        <v>747</v>
      </c>
      <c r="B151" s="91">
        <v>2</v>
      </c>
      <c r="C151" s="133">
        <v>0.03078201643352661</v>
      </c>
      <c r="D151" s="91" t="s">
        <v>643</v>
      </c>
      <c r="E151" s="91" t="b">
        <v>1</v>
      </c>
      <c r="F151" s="91" t="b">
        <v>0</v>
      </c>
      <c r="G151"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909</v>
      </c>
      <c r="B1" s="13" t="s">
        <v>910</v>
      </c>
      <c r="C1" s="13" t="s">
        <v>903</v>
      </c>
      <c r="D1" s="13" t="s">
        <v>904</v>
      </c>
      <c r="E1" s="13" t="s">
        <v>911</v>
      </c>
      <c r="F1" s="13" t="s">
        <v>144</v>
      </c>
      <c r="G1" s="13" t="s">
        <v>912</v>
      </c>
      <c r="H1" s="13" t="s">
        <v>913</v>
      </c>
      <c r="I1" s="13" t="s">
        <v>914</v>
      </c>
      <c r="J1" s="13" t="s">
        <v>915</v>
      </c>
      <c r="K1" s="13" t="s">
        <v>916</v>
      </c>
      <c r="L1" s="13" t="s">
        <v>917</v>
      </c>
    </row>
    <row r="2" spans="1:12" ht="15">
      <c r="A2" s="91" t="s">
        <v>686</v>
      </c>
      <c r="B2" s="91" t="s">
        <v>724</v>
      </c>
      <c r="C2" s="91">
        <v>24</v>
      </c>
      <c r="D2" s="133">
        <v>0.014258828358025277</v>
      </c>
      <c r="E2" s="133">
        <v>1.2839966563652008</v>
      </c>
      <c r="F2" s="91" t="s">
        <v>905</v>
      </c>
      <c r="G2" s="91" t="b">
        <v>0</v>
      </c>
      <c r="H2" s="91" t="b">
        <v>0</v>
      </c>
      <c r="I2" s="91" t="b">
        <v>0</v>
      </c>
      <c r="J2" s="91" t="b">
        <v>0</v>
      </c>
      <c r="K2" s="91" t="b">
        <v>0</v>
      </c>
      <c r="L2" s="91" t="b">
        <v>0</v>
      </c>
    </row>
    <row r="3" spans="1:12" ht="15">
      <c r="A3" s="91" t="s">
        <v>685</v>
      </c>
      <c r="B3" s="91" t="s">
        <v>289</v>
      </c>
      <c r="C3" s="91">
        <v>24</v>
      </c>
      <c r="D3" s="133">
        <v>0.014258828358025277</v>
      </c>
      <c r="E3" s="133">
        <v>1.0014500663952328</v>
      </c>
      <c r="F3" s="91" t="s">
        <v>905</v>
      </c>
      <c r="G3" s="91" t="b">
        <v>0</v>
      </c>
      <c r="H3" s="91" t="b">
        <v>0</v>
      </c>
      <c r="I3" s="91" t="b">
        <v>0</v>
      </c>
      <c r="J3" s="91" t="b">
        <v>0</v>
      </c>
      <c r="K3" s="91" t="b">
        <v>0</v>
      </c>
      <c r="L3" s="91" t="b">
        <v>0</v>
      </c>
    </row>
    <row r="4" spans="1:12" ht="15">
      <c r="A4" s="91" t="s">
        <v>724</v>
      </c>
      <c r="B4" s="91" t="s">
        <v>685</v>
      </c>
      <c r="C4" s="91">
        <v>18</v>
      </c>
      <c r="D4" s="133">
        <v>0.01477560449710226</v>
      </c>
      <c r="E4" s="133">
        <v>0.8927900303521316</v>
      </c>
      <c r="F4" s="91" t="s">
        <v>905</v>
      </c>
      <c r="G4" s="91" t="b">
        <v>0</v>
      </c>
      <c r="H4" s="91" t="b">
        <v>0</v>
      </c>
      <c r="I4" s="91" t="b">
        <v>0</v>
      </c>
      <c r="J4" s="91" t="b">
        <v>0</v>
      </c>
      <c r="K4" s="91" t="b">
        <v>0</v>
      </c>
      <c r="L4" s="91" t="b">
        <v>0</v>
      </c>
    </row>
    <row r="5" spans="1:12" ht="15">
      <c r="A5" s="91" t="s">
        <v>685</v>
      </c>
      <c r="B5" s="91" t="s">
        <v>224</v>
      </c>
      <c r="C5" s="91">
        <v>18</v>
      </c>
      <c r="D5" s="133">
        <v>0.01477560449710226</v>
      </c>
      <c r="E5" s="133">
        <v>1.0362121726544447</v>
      </c>
      <c r="F5" s="91" t="s">
        <v>905</v>
      </c>
      <c r="G5" s="91" t="b">
        <v>0</v>
      </c>
      <c r="H5" s="91" t="b">
        <v>0</v>
      </c>
      <c r="I5" s="91" t="b">
        <v>0</v>
      </c>
      <c r="J5" s="91" t="b">
        <v>0</v>
      </c>
      <c r="K5" s="91" t="b">
        <v>0</v>
      </c>
      <c r="L5" s="91" t="b">
        <v>0</v>
      </c>
    </row>
    <row r="6" spans="1:12" ht="15">
      <c r="A6" s="91" t="s">
        <v>224</v>
      </c>
      <c r="B6" s="91" t="s">
        <v>740</v>
      </c>
      <c r="C6" s="91">
        <v>18</v>
      </c>
      <c r="D6" s="133">
        <v>0.01477560449710226</v>
      </c>
      <c r="E6" s="133">
        <v>1.1804560644581312</v>
      </c>
      <c r="F6" s="91" t="s">
        <v>905</v>
      </c>
      <c r="G6" s="91" t="b">
        <v>0</v>
      </c>
      <c r="H6" s="91" t="b">
        <v>0</v>
      </c>
      <c r="I6" s="91" t="b">
        <v>0</v>
      </c>
      <c r="J6" s="91" t="b">
        <v>0</v>
      </c>
      <c r="K6" s="91" t="b">
        <v>0</v>
      </c>
      <c r="L6" s="91" t="b">
        <v>0</v>
      </c>
    </row>
    <row r="7" spans="1:12" ht="15">
      <c r="A7" s="91" t="s">
        <v>740</v>
      </c>
      <c r="B7" s="91" t="s">
        <v>739</v>
      </c>
      <c r="C7" s="91">
        <v>18</v>
      </c>
      <c r="D7" s="133">
        <v>0.01477560449710226</v>
      </c>
      <c r="E7" s="133">
        <v>1.3187587626244128</v>
      </c>
      <c r="F7" s="91" t="s">
        <v>905</v>
      </c>
      <c r="G7" s="91" t="b">
        <v>0</v>
      </c>
      <c r="H7" s="91" t="b">
        <v>0</v>
      </c>
      <c r="I7" s="91" t="b">
        <v>0</v>
      </c>
      <c r="J7" s="91" t="b">
        <v>0</v>
      </c>
      <c r="K7" s="91" t="b">
        <v>0</v>
      </c>
      <c r="L7" s="91" t="b">
        <v>0</v>
      </c>
    </row>
    <row r="8" spans="1:12" ht="15">
      <c r="A8" s="91" t="s">
        <v>231</v>
      </c>
      <c r="B8" s="91" t="s">
        <v>687</v>
      </c>
      <c r="C8" s="91">
        <v>14</v>
      </c>
      <c r="D8" s="133">
        <v>0.014265317542424277</v>
      </c>
      <c r="E8" s="133">
        <v>1.4685210829577449</v>
      </c>
      <c r="F8" s="91" t="s">
        <v>905</v>
      </c>
      <c r="G8" s="91" t="b">
        <v>0</v>
      </c>
      <c r="H8" s="91" t="b">
        <v>0</v>
      </c>
      <c r="I8" s="91" t="b">
        <v>0</v>
      </c>
      <c r="J8" s="91" t="b">
        <v>0</v>
      </c>
      <c r="K8" s="91" t="b">
        <v>0</v>
      </c>
      <c r="L8" s="91" t="b">
        <v>0</v>
      </c>
    </row>
    <row r="9" spans="1:12" ht="15">
      <c r="A9" s="91" t="s">
        <v>739</v>
      </c>
      <c r="B9" s="91" t="s">
        <v>741</v>
      </c>
      <c r="C9" s="91">
        <v>14</v>
      </c>
      <c r="D9" s="133">
        <v>0.014265317542424277</v>
      </c>
      <c r="E9" s="133">
        <v>1.3187587626244128</v>
      </c>
      <c r="F9" s="91" t="s">
        <v>905</v>
      </c>
      <c r="G9" s="91" t="b">
        <v>0</v>
      </c>
      <c r="H9" s="91" t="b">
        <v>0</v>
      </c>
      <c r="I9" s="91" t="b">
        <v>0</v>
      </c>
      <c r="J9" s="91" t="b">
        <v>0</v>
      </c>
      <c r="K9" s="91" t="b">
        <v>0</v>
      </c>
      <c r="L9" s="91" t="b">
        <v>0</v>
      </c>
    </row>
    <row r="10" spans="1:12" ht="15">
      <c r="A10" s="91" t="s">
        <v>741</v>
      </c>
      <c r="B10" s="91" t="s">
        <v>685</v>
      </c>
      <c r="C10" s="91">
        <v>14</v>
      </c>
      <c r="D10" s="133">
        <v>0.014265317542424277</v>
      </c>
      <c r="E10" s="133">
        <v>1.0177287669604316</v>
      </c>
      <c r="F10" s="91" t="s">
        <v>905</v>
      </c>
      <c r="G10" s="91" t="b">
        <v>0</v>
      </c>
      <c r="H10" s="91" t="b">
        <v>0</v>
      </c>
      <c r="I10" s="91" t="b">
        <v>0</v>
      </c>
      <c r="J10" s="91" t="b">
        <v>0</v>
      </c>
      <c r="K10" s="91" t="b">
        <v>0</v>
      </c>
      <c r="L10" s="91" t="b">
        <v>0</v>
      </c>
    </row>
    <row r="11" spans="1:12" ht="15">
      <c r="A11" s="91" t="s">
        <v>224</v>
      </c>
      <c r="B11" s="91" t="s">
        <v>686</v>
      </c>
      <c r="C11" s="91">
        <v>12</v>
      </c>
      <c r="D11" s="133">
        <v>0.013685421344108417</v>
      </c>
      <c r="E11" s="133">
        <v>1.1135092748275182</v>
      </c>
      <c r="F11" s="91" t="s">
        <v>905</v>
      </c>
      <c r="G11" s="91" t="b">
        <v>0</v>
      </c>
      <c r="H11" s="91" t="b">
        <v>0</v>
      </c>
      <c r="I11" s="91" t="b">
        <v>0</v>
      </c>
      <c r="J11" s="91" t="b">
        <v>0</v>
      </c>
      <c r="K11" s="91" t="b">
        <v>0</v>
      </c>
      <c r="L11" s="91" t="b">
        <v>0</v>
      </c>
    </row>
    <row r="12" spans="1:12" ht="15">
      <c r="A12" s="91" t="s">
        <v>726</v>
      </c>
      <c r="B12" s="91" t="s">
        <v>728</v>
      </c>
      <c r="C12" s="91">
        <v>7</v>
      </c>
      <c r="D12" s="133">
        <v>0.011807499963702449</v>
      </c>
      <c r="E12" s="133">
        <v>1.5528419686577808</v>
      </c>
      <c r="F12" s="91" t="s">
        <v>905</v>
      </c>
      <c r="G12" s="91" t="b">
        <v>0</v>
      </c>
      <c r="H12" s="91" t="b">
        <v>0</v>
      </c>
      <c r="I12" s="91" t="b">
        <v>0</v>
      </c>
      <c r="J12" s="91" t="b">
        <v>0</v>
      </c>
      <c r="K12" s="91" t="b">
        <v>0</v>
      </c>
      <c r="L12" s="91" t="b">
        <v>0</v>
      </c>
    </row>
    <row r="13" spans="1:12" ht="15">
      <c r="A13" s="91" t="s">
        <v>687</v>
      </c>
      <c r="B13" s="91" t="s">
        <v>735</v>
      </c>
      <c r="C13" s="91">
        <v>6</v>
      </c>
      <c r="D13" s="133">
        <v>0.0101207142546021</v>
      </c>
      <c r="E13" s="133">
        <v>1.6197887582883939</v>
      </c>
      <c r="F13" s="91" t="s">
        <v>905</v>
      </c>
      <c r="G13" s="91" t="b">
        <v>0</v>
      </c>
      <c r="H13" s="91" t="b">
        <v>0</v>
      </c>
      <c r="I13" s="91" t="b">
        <v>0</v>
      </c>
      <c r="J13" s="91" t="b">
        <v>0</v>
      </c>
      <c r="K13" s="91" t="b">
        <v>0</v>
      </c>
      <c r="L13" s="91" t="b">
        <v>0</v>
      </c>
    </row>
    <row r="14" spans="1:12" ht="15">
      <c r="A14" s="91" t="s">
        <v>735</v>
      </c>
      <c r="B14" s="91" t="s">
        <v>688</v>
      </c>
      <c r="C14" s="91">
        <v>6</v>
      </c>
      <c r="D14" s="133">
        <v>0.0101207142546021</v>
      </c>
      <c r="E14" s="133">
        <v>1.9208187539523751</v>
      </c>
      <c r="F14" s="91" t="s">
        <v>905</v>
      </c>
      <c r="G14" s="91" t="b">
        <v>0</v>
      </c>
      <c r="H14" s="91" t="b">
        <v>0</v>
      </c>
      <c r="I14" s="91" t="b">
        <v>0</v>
      </c>
      <c r="J14" s="91" t="b">
        <v>0</v>
      </c>
      <c r="K14" s="91" t="b">
        <v>0</v>
      </c>
      <c r="L14" s="91" t="b">
        <v>0</v>
      </c>
    </row>
    <row r="15" spans="1:12" ht="15">
      <c r="A15" s="91" t="s">
        <v>688</v>
      </c>
      <c r="B15" s="91" t="s">
        <v>689</v>
      </c>
      <c r="C15" s="91">
        <v>6</v>
      </c>
      <c r="D15" s="133">
        <v>0.0101207142546021</v>
      </c>
      <c r="E15" s="133">
        <v>1.9208187539523751</v>
      </c>
      <c r="F15" s="91" t="s">
        <v>905</v>
      </c>
      <c r="G15" s="91" t="b">
        <v>0</v>
      </c>
      <c r="H15" s="91" t="b">
        <v>0</v>
      </c>
      <c r="I15" s="91" t="b">
        <v>0</v>
      </c>
      <c r="J15" s="91" t="b">
        <v>0</v>
      </c>
      <c r="K15" s="91" t="b">
        <v>0</v>
      </c>
      <c r="L15" s="91" t="b">
        <v>0</v>
      </c>
    </row>
    <row r="16" spans="1:12" ht="15">
      <c r="A16" s="91" t="s">
        <v>689</v>
      </c>
      <c r="B16" s="91" t="s">
        <v>736</v>
      </c>
      <c r="C16" s="91">
        <v>6</v>
      </c>
      <c r="D16" s="133">
        <v>0.0101207142546021</v>
      </c>
      <c r="E16" s="133">
        <v>1.9208187539523751</v>
      </c>
      <c r="F16" s="91" t="s">
        <v>905</v>
      </c>
      <c r="G16" s="91" t="b">
        <v>0</v>
      </c>
      <c r="H16" s="91" t="b">
        <v>0</v>
      </c>
      <c r="I16" s="91" t="b">
        <v>0</v>
      </c>
      <c r="J16" s="91" t="b">
        <v>0</v>
      </c>
      <c r="K16" s="91" t="b">
        <v>0</v>
      </c>
      <c r="L16" s="91" t="b">
        <v>0</v>
      </c>
    </row>
    <row r="17" spans="1:12" ht="15">
      <c r="A17" s="91" t="s">
        <v>736</v>
      </c>
      <c r="B17" s="91" t="s">
        <v>737</v>
      </c>
      <c r="C17" s="91">
        <v>6</v>
      </c>
      <c r="D17" s="133">
        <v>0.0101207142546021</v>
      </c>
      <c r="E17" s="133">
        <v>1.9208187539523751</v>
      </c>
      <c r="F17" s="91" t="s">
        <v>905</v>
      </c>
      <c r="G17" s="91" t="b">
        <v>0</v>
      </c>
      <c r="H17" s="91" t="b">
        <v>0</v>
      </c>
      <c r="I17" s="91" t="b">
        <v>0</v>
      </c>
      <c r="J17" s="91" t="b">
        <v>1</v>
      </c>
      <c r="K17" s="91" t="b">
        <v>0</v>
      </c>
      <c r="L17" s="91" t="b">
        <v>0</v>
      </c>
    </row>
    <row r="18" spans="1:12" ht="15">
      <c r="A18" s="91" t="s">
        <v>737</v>
      </c>
      <c r="B18" s="91" t="s">
        <v>690</v>
      </c>
      <c r="C18" s="91">
        <v>6</v>
      </c>
      <c r="D18" s="133">
        <v>0.0101207142546021</v>
      </c>
      <c r="E18" s="133">
        <v>1.9208187539523751</v>
      </c>
      <c r="F18" s="91" t="s">
        <v>905</v>
      </c>
      <c r="G18" s="91" t="b">
        <v>1</v>
      </c>
      <c r="H18" s="91" t="b">
        <v>0</v>
      </c>
      <c r="I18" s="91" t="b">
        <v>0</v>
      </c>
      <c r="J18" s="91" t="b">
        <v>0</v>
      </c>
      <c r="K18" s="91" t="b">
        <v>0</v>
      </c>
      <c r="L18" s="91" t="b">
        <v>0</v>
      </c>
    </row>
    <row r="19" spans="1:12" ht="15">
      <c r="A19" s="91" t="s">
        <v>690</v>
      </c>
      <c r="B19" s="91" t="s">
        <v>691</v>
      </c>
      <c r="C19" s="91">
        <v>6</v>
      </c>
      <c r="D19" s="133">
        <v>0.0101207142546021</v>
      </c>
      <c r="E19" s="133">
        <v>1.9208187539523751</v>
      </c>
      <c r="F19" s="91" t="s">
        <v>905</v>
      </c>
      <c r="G19" s="91" t="b">
        <v>0</v>
      </c>
      <c r="H19" s="91" t="b">
        <v>0</v>
      </c>
      <c r="I19" s="91" t="b">
        <v>0</v>
      </c>
      <c r="J19" s="91" t="b">
        <v>0</v>
      </c>
      <c r="K19" s="91" t="b">
        <v>0</v>
      </c>
      <c r="L19" s="91" t="b">
        <v>0</v>
      </c>
    </row>
    <row r="20" spans="1:12" ht="15">
      <c r="A20" s="91" t="s">
        <v>724</v>
      </c>
      <c r="B20" s="91" t="s">
        <v>742</v>
      </c>
      <c r="C20" s="91">
        <v>6</v>
      </c>
      <c r="D20" s="133">
        <v>0.0101207142546021</v>
      </c>
      <c r="E20" s="133">
        <v>1.0969100130080565</v>
      </c>
      <c r="F20" s="91" t="s">
        <v>905</v>
      </c>
      <c r="G20" s="91" t="b">
        <v>0</v>
      </c>
      <c r="H20" s="91" t="b">
        <v>0</v>
      </c>
      <c r="I20" s="91" t="b">
        <v>0</v>
      </c>
      <c r="J20" s="91" t="b">
        <v>0</v>
      </c>
      <c r="K20" s="91" t="b">
        <v>0</v>
      </c>
      <c r="L20" s="91" t="b">
        <v>0</v>
      </c>
    </row>
    <row r="21" spans="1:12" ht="15">
      <c r="A21" s="91" t="s">
        <v>742</v>
      </c>
      <c r="B21" s="91" t="s">
        <v>743</v>
      </c>
      <c r="C21" s="91">
        <v>6</v>
      </c>
      <c r="D21" s="133">
        <v>0.0101207142546021</v>
      </c>
      <c r="E21" s="133">
        <v>1.6989700043360187</v>
      </c>
      <c r="F21" s="91" t="s">
        <v>905</v>
      </c>
      <c r="G21" s="91" t="b">
        <v>0</v>
      </c>
      <c r="H21" s="91" t="b">
        <v>0</v>
      </c>
      <c r="I21" s="91" t="b">
        <v>0</v>
      </c>
      <c r="J21" s="91" t="b">
        <v>0</v>
      </c>
      <c r="K21" s="91" t="b">
        <v>0</v>
      </c>
      <c r="L21" s="91" t="b">
        <v>0</v>
      </c>
    </row>
    <row r="22" spans="1:12" ht="15">
      <c r="A22" s="91" t="s">
        <v>743</v>
      </c>
      <c r="B22" s="91" t="s">
        <v>739</v>
      </c>
      <c r="C22" s="91">
        <v>6</v>
      </c>
      <c r="D22" s="133">
        <v>0.0101207142546021</v>
      </c>
      <c r="E22" s="133">
        <v>1.3187587626244128</v>
      </c>
      <c r="F22" s="91" t="s">
        <v>905</v>
      </c>
      <c r="G22" s="91" t="b">
        <v>0</v>
      </c>
      <c r="H22" s="91" t="b">
        <v>0</v>
      </c>
      <c r="I22" s="91" t="b">
        <v>0</v>
      </c>
      <c r="J22" s="91" t="b">
        <v>0</v>
      </c>
      <c r="K22" s="91" t="b">
        <v>0</v>
      </c>
      <c r="L22" s="91" t="b">
        <v>0</v>
      </c>
    </row>
    <row r="23" spans="1:12" ht="15">
      <c r="A23" s="91" t="s">
        <v>739</v>
      </c>
      <c r="B23" s="91" t="s">
        <v>685</v>
      </c>
      <c r="C23" s="91">
        <v>6</v>
      </c>
      <c r="D23" s="133">
        <v>0.0101207142546021</v>
      </c>
      <c r="E23" s="133">
        <v>0.4156687756324692</v>
      </c>
      <c r="F23" s="91" t="s">
        <v>905</v>
      </c>
      <c r="G23" s="91" t="b">
        <v>0</v>
      </c>
      <c r="H23" s="91" t="b">
        <v>0</v>
      </c>
      <c r="I23" s="91" t="b">
        <v>0</v>
      </c>
      <c r="J23" s="91" t="b">
        <v>0</v>
      </c>
      <c r="K23" s="91" t="b">
        <v>0</v>
      </c>
      <c r="L23" s="91" t="b">
        <v>0</v>
      </c>
    </row>
    <row r="24" spans="1:12" ht="15">
      <c r="A24" s="91" t="s">
        <v>730</v>
      </c>
      <c r="B24" s="91" t="s">
        <v>726</v>
      </c>
      <c r="C24" s="91">
        <v>6</v>
      </c>
      <c r="D24" s="133">
        <v>0.0101207142546021</v>
      </c>
      <c r="E24" s="133">
        <v>1.5528419686577808</v>
      </c>
      <c r="F24" s="91" t="s">
        <v>905</v>
      </c>
      <c r="G24" s="91" t="b">
        <v>0</v>
      </c>
      <c r="H24" s="91" t="b">
        <v>0</v>
      </c>
      <c r="I24" s="91" t="b">
        <v>0</v>
      </c>
      <c r="J24" s="91" t="b">
        <v>0</v>
      </c>
      <c r="K24" s="91" t="b">
        <v>0</v>
      </c>
      <c r="L24" s="91" t="b">
        <v>0</v>
      </c>
    </row>
    <row r="25" spans="1:12" ht="15">
      <c r="A25" s="91" t="s">
        <v>728</v>
      </c>
      <c r="B25" s="91" t="s">
        <v>731</v>
      </c>
      <c r="C25" s="91">
        <v>6</v>
      </c>
      <c r="D25" s="133">
        <v>0.0101207142546021</v>
      </c>
      <c r="E25" s="133">
        <v>1.8538719643217618</v>
      </c>
      <c r="F25" s="91" t="s">
        <v>905</v>
      </c>
      <c r="G25" s="91" t="b">
        <v>0</v>
      </c>
      <c r="H25" s="91" t="b">
        <v>0</v>
      </c>
      <c r="I25" s="91" t="b">
        <v>0</v>
      </c>
      <c r="J25" s="91" t="b">
        <v>0</v>
      </c>
      <c r="K25" s="91" t="b">
        <v>0</v>
      </c>
      <c r="L25" s="91" t="b">
        <v>0</v>
      </c>
    </row>
    <row r="26" spans="1:12" ht="15">
      <c r="A26" s="91" t="s">
        <v>731</v>
      </c>
      <c r="B26" s="91" t="s">
        <v>231</v>
      </c>
      <c r="C26" s="91">
        <v>6</v>
      </c>
      <c r="D26" s="133">
        <v>0.0101207142546021</v>
      </c>
      <c r="E26" s="133">
        <v>1.494850021680094</v>
      </c>
      <c r="F26" s="91" t="s">
        <v>905</v>
      </c>
      <c r="G26" s="91" t="b">
        <v>0</v>
      </c>
      <c r="H26" s="91" t="b">
        <v>0</v>
      </c>
      <c r="I26" s="91" t="b">
        <v>0</v>
      </c>
      <c r="J26" s="91" t="b">
        <v>0</v>
      </c>
      <c r="K26" s="91" t="b">
        <v>0</v>
      </c>
      <c r="L26" s="91" t="b">
        <v>0</v>
      </c>
    </row>
    <row r="27" spans="1:12" ht="15">
      <c r="A27" s="91" t="s">
        <v>687</v>
      </c>
      <c r="B27" s="91" t="s">
        <v>732</v>
      </c>
      <c r="C27" s="91">
        <v>6</v>
      </c>
      <c r="D27" s="133">
        <v>0.0101207142546021</v>
      </c>
      <c r="E27" s="133">
        <v>1.6197887582883939</v>
      </c>
      <c r="F27" s="91" t="s">
        <v>905</v>
      </c>
      <c r="G27" s="91" t="b">
        <v>0</v>
      </c>
      <c r="H27" s="91" t="b">
        <v>0</v>
      </c>
      <c r="I27" s="91" t="b">
        <v>0</v>
      </c>
      <c r="J27" s="91" t="b">
        <v>0</v>
      </c>
      <c r="K27" s="91" t="b">
        <v>0</v>
      </c>
      <c r="L27" s="91" t="b">
        <v>0</v>
      </c>
    </row>
    <row r="28" spans="1:12" ht="15">
      <c r="A28" s="91" t="s">
        <v>732</v>
      </c>
      <c r="B28" s="91" t="s">
        <v>729</v>
      </c>
      <c r="C28" s="91">
        <v>6</v>
      </c>
      <c r="D28" s="133">
        <v>0.0101207142546021</v>
      </c>
      <c r="E28" s="133">
        <v>1.8538719643217618</v>
      </c>
      <c r="F28" s="91" t="s">
        <v>905</v>
      </c>
      <c r="G28" s="91" t="b">
        <v>0</v>
      </c>
      <c r="H28" s="91" t="b">
        <v>0</v>
      </c>
      <c r="I28" s="91" t="b">
        <v>0</v>
      </c>
      <c r="J28" s="91" t="b">
        <v>0</v>
      </c>
      <c r="K28" s="91" t="b">
        <v>0</v>
      </c>
      <c r="L28" s="91" t="b">
        <v>0</v>
      </c>
    </row>
    <row r="29" spans="1:12" ht="15">
      <c r="A29" s="91" t="s">
        <v>729</v>
      </c>
      <c r="B29" s="91" t="s">
        <v>733</v>
      </c>
      <c r="C29" s="91">
        <v>6</v>
      </c>
      <c r="D29" s="133">
        <v>0.0101207142546021</v>
      </c>
      <c r="E29" s="133">
        <v>1.8538719643217618</v>
      </c>
      <c r="F29" s="91" t="s">
        <v>905</v>
      </c>
      <c r="G29" s="91" t="b">
        <v>0</v>
      </c>
      <c r="H29" s="91" t="b">
        <v>0</v>
      </c>
      <c r="I29" s="91" t="b">
        <v>0</v>
      </c>
      <c r="J29" s="91" t="b">
        <v>0</v>
      </c>
      <c r="K29" s="91" t="b">
        <v>0</v>
      </c>
      <c r="L29" s="91" t="b">
        <v>0</v>
      </c>
    </row>
    <row r="30" spans="1:12" ht="15">
      <c r="A30" s="91" t="s">
        <v>733</v>
      </c>
      <c r="B30" s="91" t="s">
        <v>727</v>
      </c>
      <c r="C30" s="91">
        <v>6</v>
      </c>
      <c r="D30" s="133">
        <v>0.0101207142546021</v>
      </c>
      <c r="E30" s="133">
        <v>1.6197887582883939</v>
      </c>
      <c r="F30" s="91" t="s">
        <v>905</v>
      </c>
      <c r="G30" s="91" t="b">
        <v>0</v>
      </c>
      <c r="H30" s="91" t="b">
        <v>0</v>
      </c>
      <c r="I30" s="91" t="b">
        <v>0</v>
      </c>
      <c r="J30" s="91" t="b">
        <v>0</v>
      </c>
      <c r="K30" s="91" t="b">
        <v>0</v>
      </c>
      <c r="L30" s="91" t="b">
        <v>0</v>
      </c>
    </row>
    <row r="31" spans="1:12" ht="15">
      <c r="A31" s="91" t="s">
        <v>727</v>
      </c>
      <c r="B31" s="91" t="s">
        <v>871</v>
      </c>
      <c r="C31" s="91">
        <v>6</v>
      </c>
      <c r="D31" s="133">
        <v>0.0101207142546021</v>
      </c>
      <c r="E31" s="133">
        <v>1.6197887582883939</v>
      </c>
      <c r="F31" s="91" t="s">
        <v>905</v>
      </c>
      <c r="G31" s="91" t="b">
        <v>0</v>
      </c>
      <c r="H31" s="91" t="b">
        <v>0</v>
      </c>
      <c r="I31" s="91" t="b">
        <v>0</v>
      </c>
      <c r="J31" s="91" t="b">
        <v>0</v>
      </c>
      <c r="K31" s="91" t="b">
        <v>0</v>
      </c>
      <c r="L31" s="91" t="b">
        <v>0</v>
      </c>
    </row>
    <row r="32" spans="1:12" ht="15">
      <c r="A32" s="91" t="s">
        <v>871</v>
      </c>
      <c r="B32" s="91" t="s">
        <v>872</v>
      </c>
      <c r="C32" s="91">
        <v>6</v>
      </c>
      <c r="D32" s="133">
        <v>0.0101207142546021</v>
      </c>
      <c r="E32" s="133">
        <v>1.9208187539523751</v>
      </c>
      <c r="F32" s="91" t="s">
        <v>905</v>
      </c>
      <c r="G32" s="91" t="b">
        <v>0</v>
      </c>
      <c r="H32" s="91" t="b">
        <v>0</v>
      </c>
      <c r="I32" s="91" t="b">
        <v>0</v>
      </c>
      <c r="J32" s="91" t="b">
        <v>0</v>
      </c>
      <c r="K32" s="91" t="b">
        <v>0</v>
      </c>
      <c r="L32" s="91" t="b">
        <v>0</v>
      </c>
    </row>
    <row r="33" spans="1:12" ht="15">
      <c r="A33" s="91" t="s">
        <v>872</v>
      </c>
      <c r="B33" s="91" t="s">
        <v>727</v>
      </c>
      <c r="C33" s="91">
        <v>6</v>
      </c>
      <c r="D33" s="133">
        <v>0.0101207142546021</v>
      </c>
      <c r="E33" s="133">
        <v>1.6197887582883939</v>
      </c>
      <c r="F33" s="91" t="s">
        <v>905</v>
      </c>
      <c r="G33" s="91" t="b">
        <v>0</v>
      </c>
      <c r="H33" s="91" t="b">
        <v>0</v>
      </c>
      <c r="I33" s="91" t="b">
        <v>0</v>
      </c>
      <c r="J33" s="91" t="b">
        <v>0</v>
      </c>
      <c r="K33" s="91" t="b">
        <v>0</v>
      </c>
      <c r="L33" s="91" t="b">
        <v>0</v>
      </c>
    </row>
    <row r="34" spans="1:12" ht="15">
      <c r="A34" s="91" t="s">
        <v>727</v>
      </c>
      <c r="B34" s="91" t="s">
        <v>873</v>
      </c>
      <c r="C34" s="91">
        <v>6</v>
      </c>
      <c r="D34" s="133">
        <v>0.0101207142546021</v>
      </c>
      <c r="E34" s="133">
        <v>1.6197887582883939</v>
      </c>
      <c r="F34" s="91" t="s">
        <v>905</v>
      </c>
      <c r="G34" s="91" t="b">
        <v>0</v>
      </c>
      <c r="H34" s="91" t="b">
        <v>0</v>
      </c>
      <c r="I34" s="91" t="b">
        <v>0</v>
      </c>
      <c r="J34" s="91" t="b">
        <v>0</v>
      </c>
      <c r="K34" s="91" t="b">
        <v>0</v>
      </c>
      <c r="L34" s="91" t="b">
        <v>0</v>
      </c>
    </row>
    <row r="35" spans="1:12" ht="15">
      <c r="A35" s="91" t="s">
        <v>873</v>
      </c>
      <c r="B35" s="91" t="s">
        <v>726</v>
      </c>
      <c r="C35" s="91">
        <v>6</v>
      </c>
      <c r="D35" s="133">
        <v>0.0101207142546021</v>
      </c>
      <c r="E35" s="133">
        <v>1.5528419686577808</v>
      </c>
      <c r="F35" s="91" t="s">
        <v>905</v>
      </c>
      <c r="G35" s="91" t="b">
        <v>0</v>
      </c>
      <c r="H35" s="91" t="b">
        <v>0</v>
      </c>
      <c r="I35" s="91" t="b">
        <v>0</v>
      </c>
      <c r="J35" s="91" t="b">
        <v>0</v>
      </c>
      <c r="K35" s="91" t="b">
        <v>0</v>
      </c>
      <c r="L35" s="91" t="b">
        <v>0</v>
      </c>
    </row>
    <row r="36" spans="1:12" ht="15">
      <c r="A36" s="91" t="s">
        <v>726</v>
      </c>
      <c r="B36" s="91" t="s">
        <v>874</v>
      </c>
      <c r="C36" s="91">
        <v>6</v>
      </c>
      <c r="D36" s="133">
        <v>0.0101207142546021</v>
      </c>
      <c r="E36" s="133">
        <v>1.5528419686577808</v>
      </c>
      <c r="F36" s="91" t="s">
        <v>905</v>
      </c>
      <c r="G36" s="91" t="b">
        <v>0</v>
      </c>
      <c r="H36" s="91" t="b">
        <v>0</v>
      </c>
      <c r="I36" s="91" t="b">
        <v>0</v>
      </c>
      <c r="J36" s="91" t="b">
        <v>0</v>
      </c>
      <c r="K36" s="91" t="b">
        <v>0</v>
      </c>
      <c r="L36" s="91" t="b">
        <v>0</v>
      </c>
    </row>
    <row r="37" spans="1:12" ht="15">
      <c r="A37" s="91" t="s">
        <v>228</v>
      </c>
      <c r="B37" s="91" t="s">
        <v>231</v>
      </c>
      <c r="C37" s="91">
        <v>5</v>
      </c>
      <c r="D37" s="133">
        <v>0.009152451649382193</v>
      </c>
      <c r="E37" s="133">
        <v>1.494850021680094</v>
      </c>
      <c r="F37" s="91" t="s">
        <v>905</v>
      </c>
      <c r="G37" s="91" t="b">
        <v>0</v>
      </c>
      <c r="H37" s="91" t="b">
        <v>0</v>
      </c>
      <c r="I37" s="91" t="b">
        <v>0</v>
      </c>
      <c r="J37" s="91" t="b">
        <v>0</v>
      </c>
      <c r="K37" s="91" t="b">
        <v>0</v>
      </c>
      <c r="L37" s="91" t="b">
        <v>0</v>
      </c>
    </row>
    <row r="38" spans="1:12" ht="15">
      <c r="A38" s="91" t="s">
        <v>215</v>
      </c>
      <c r="B38" s="91" t="s">
        <v>730</v>
      </c>
      <c r="C38" s="91">
        <v>5</v>
      </c>
      <c r="D38" s="133">
        <v>0.009152451649382193</v>
      </c>
      <c r="E38" s="133">
        <v>2</v>
      </c>
      <c r="F38" s="91" t="s">
        <v>905</v>
      </c>
      <c r="G38" s="91" t="b">
        <v>0</v>
      </c>
      <c r="H38" s="91" t="b">
        <v>0</v>
      </c>
      <c r="I38" s="91" t="b">
        <v>0</v>
      </c>
      <c r="J38" s="91" t="b">
        <v>0</v>
      </c>
      <c r="K38" s="91" t="b">
        <v>0</v>
      </c>
      <c r="L38" s="91" t="b">
        <v>0</v>
      </c>
    </row>
    <row r="39" spans="1:12" ht="15">
      <c r="A39" s="91" t="s">
        <v>691</v>
      </c>
      <c r="B39" s="91" t="s">
        <v>875</v>
      </c>
      <c r="C39" s="91">
        <v>4</v>
      </c>
      <c r="D39" s="133">
        <v>0.00802548228508148</v>
      </c>
      <c r="E39" s="133">
        <v>1.9208187539523751</v>
      </c>
      <c r="F39" s="91" t="s">
        <v>905</v>
      </c>
      <c r="G39" s="91" t="b">
        <v>0</v>
      </c>
      <c r="H39" s="91" t="b">
        <v>0</v>
      </c>
      <c r="I39" s="91" t="b">
        <v>0</v>
      </c>
      <c r="J39" s="91" t="b">
        <v>0</v>
      </c>
      <c r="K39" s="91" t="b">
        <v>0</v>
      </c>
      <c r="L39" s="91" t="b">
        <v>0</v>
      </c>
    </row>
    <row r="40" spans="1:12" ht="15">
      <c r="A40" s="91" t="s">
        <v>692</v>
      </c>
      <c r="B40" s="91" t="s">
        <v>685</v>
      </c>
      <c r="C40" s="91">
        <v>4</v>
      </c>
      <c r="D40" s="133">
        <v>0.00802548228508148</v>
      </c>
      <c r="E40" s="133">
        <v>1.0177287669604316</v>
      </c>
      <c r="F40" s="91" t="s">
        <v>905</v>
      </c>
      <c r="G40" s="91" t="b">
        <v>0</v>
      </c>
      <c r="H40" s="91" t="b">
        <v>0</v>
      </c>
      <c r="I40" s="91" t="b">
        <v>0</v>
      </c>
      <c r="J40" s="91" t="b">
        <v>0</v>
      </c>
      <c r="K40" s="91" t="b">
        <v>0</v>
      </c>
      <c r="L40" s="91" t="b">
        <v>0</v>
      </c>
    </row>
    <row r="41" spans="1:12" ht="15">
      <c r="A41" s="91" t="s">
        <v>739</v>
      </c>
      <c r="B41" s="91" t="s">
        <v>742</v>
      </c>
      <c r="C41" s="91">
        <v>4</v>
      </c>
      <c r="D41" s="133">
        <v>0.00802548228508148</v>
      </c>
      <c r="E41" s="133">
        <v>0.9208187539523752</v>
      </c>
      <c r="F41" s="91" t="s">
        <v>905</v>
      </c>
      <c r="G41" s="91" t="b">
        <v>0</v>
      </c>
      <c r="H41" s="91" t="b">
        <v>0</v>
      </c>
      <c r="I41" s="91" t="b">
        <v>0</v>
      </c>
      <c r="J41" s="91" t="b">
        <v>0</v>
      </c>
      <c r="K41" s="91" t="b">
        <v>0</v>
      </c>
      <c r="L41" s="91" t="b">
        <v>0</v>
      </c>
    </row>
    <row r="42" spans="1:12" ht="15">
      <c r="A42" s="91" t="s">
        <v>742</v>
      </c>
      <c r="B42" s="91" t="s">
        <v>685</v>
      </c>
      <c r="C42" s="91">
        <v>4</v>
      </c>
      <c r="D42" s="133">
        <v>0.00802548228508148</v>
      </c>
      <c r="E42" s="133">
        <v>0.619788758288394</v>
      </c>
      <c r="F42" s="91" t="s">
        <v>905</v>
      </c>
      <c r="G42" s="91" t="b">
        <v>0</v>
      </c>
      <c r="H42" s="91" t="b">
        <v>0</v>
      </c>
      <c r="I42" s="91" t="b">
        <v>0</v>
      </c>
      <c r="J42" s="91" t="b">
        <v>0</v>
      </c>
      <c r="K42" s="91" t="b">
        <v>0</v>
      </c>
      <c r="L42" s="91" t="b">
        <v>0</v>
      </c>
    </row>
    <row r="43" spans="1:12" ht="15">
      <c r="A43" s="91" t="s">
        <v>229</v>
      </c>
      <c r="B43" s="91" t="s">
        <v>228</v>
      </c>
      <c r="C43" s="91">
        <v>2</v>
      </c>
      <c r="D43" s="133">
        <v>0.005105409003390037</v>
      </c>
      <c r="E43" s="133">
        <v>2.3979400086720375</v>
      </c>
      <c r="F43" s="91" t="s">
        <v>905</v>
      </c>
      <c r="G43" s="91" t="b">
        <v>0</v>
      </c>
      <c r="H43" s="91" t="b">
        <v>0</v>
      </c>
      <c r="I43" s="91" t="b">
        <v>0</v>
      </c>
      <c r="J43" s="91" t="b">
        <v>0</v>
      </c>
      <c r="K43" s="91" t="b">
        <v>0</v>
      </c>
      <c r="L43" s="91" t="b">
        <v>0</v>
      </c>
    </row>
    <row r="44" spans="1:12" ht="15">
      <c r="A44" s="91" t="s">
        <v>691</v>
      </c>
      <c r="B44" s="91" t="s">
        <v>876</v>
      </c>
      <c r="C44" s="91">
        <v>2</v>
      </c>
      <c r="D44" s="133">
        <v>0.005105409003390037</v>
      </c>
      <c r="E44" s="133">
        <v>1.9208187539523751</v>
      </c>
      <c r="F44" s="91" t="s">
        <v>905</v>
      </c>
      <c r="G44" s="91" t="b">
        <v>0</v>
      </c>
      <c r="H44" s="91" t="b">
        <v>0</v>
      </c>
      <c r="I44" s="91" t="b">
        <v>0</v>
      </c>
      <c r="J44" s="91" t="b">
        <v>0</v>
      </c>
      <c r="K44" s="91" t="b">
        <v>0</v>
      </c>
      <c r="L44" s="91" t="b">
        <v>0</v>
      </c>
    </row>
    <row r="45" spans="1:12" ht="15">
      <c r="A45" s="91" t="s">
        <v>877</v>
      </c>
      <c r="B45" s="91" t="s">
        <v>878</v>
      </c>
      <c r="C45" s="91">
        <v>2</v>
      </c>
      <c r="D45" s="133">
        <v>0.005105409003390037</v>
      </c>
      <c r="E45" s="133">
        <v>2.3979400086720375</v>
      </c>
      <c r="F45" s="91" t="s">
        <v>905</v>
      </c>
      <c r="G45" s="91" t="b">
        <v>0</v>
      </c>
      <c r="H45" s="91" t="b">
        <v>0</v>
      </c>
      <c r="I45" s="91" t="b">
        <v>0</v>
      </c>
      <c r="J45" s="91" t="b">
        <v>0</v>
      </c>
      <c r="K45" s="91" t="b">
        <v>0</v>
      </c>
      <c r="L45" s="91" t="b">
        <v>0</v>
      </c>
    </row>
    <row r="46" spans="1:12" ht="15">
      <c r="A46" s="91" t="s">
        <v>878</v>
      </c>
      <c r="B46" s="91" t="s">
        <v>879</v>
      </c>
      <c r="C46" s="91">
        <v>2</v>
      </c>
      <c r="D46" s="133">
        <v>0.005105409003390037</v>
      </c>
      <c r="E46" s="133">
        <v>2.3979400086720375</v>
      </c>
      <c r="F46" s="91" t="s">
        <v>905</v>
      </c>
      <c r="G46" s="91" t="b">
        <v>0</v>
      </c>
      <c r="H46" s="91" t="b">
        <v>0</v>
      </c>
      <c r="I46" s="91" t="b">
        <v>0</v>
      </c>
      <c r="J46" s="91" t="b">
        <v>0</v>
      </c>
      <c r="K46" s="91" t="b">
        <v>0</v>
      </c>
      <c r="L46" s="91" t="b">
        <v>0</v>
      </c>
    </row>
    <row r="47" spans="1:12" ht="15">
      <c r="A47" s="91" t="s">
        <v>879</v>
      </c>
      <c r="B47" s="91" t="s">
        <v>880</v>
      </c>
      <c r="C47" s="91">
        <v>2</v>
      </c>
      <c r="D47" s="133">
        <v>0.005105409003390037</v>
      </c>
      <c r="E47" s="133">
        <v>2.3979400086720375</v>
      </c>
      <c r="F47" s="91" t="s">
        <v>905</v>
      </c>
      <c r="G47" s="91" t="b">
        <v>0</v>
      </c>
      <c r="H47" s="91" t="b">
        <v>0</v>
      </c>
      <c r="I47" s="91" t="b">
        <v>0</v>
      </c>
      <c r="J47" s="91" t="b">
        <v>0</v>
      </c>
      <c r="K47" s="91" t="b">
        <v>0</v>
      </c>
      <c r="L47" s="91" t="b">
        <v>0</v>
      </c>
    </row>
    <row r="48" spans="1:12" ht="15">
      <c r="A48" s="91" t="s">
        <v>685</v>
      </c>
      <c r="B48" s="91" t="s">
        <v>881</v>
      </c>
      <c r="C48" s="91">
        <v>2</v>
      </c>
      <c r="D48" s="133">
        <v>0.005105409003390037</v>
      </c>
      <c r="E48" s="133">
        <v>1.0362121726544447</v>
      </c>
      <c r="F48" s="91" t="s">
        <v>905</v>
      </c>
      <c r="G48" s="91" t="b">
        <v>0</v>
      </c>
      <c r="H48" s="91" t="b">
        <v>0</v>
      </c>
      <c r="I48" s="91" t="b">
        <v>0</v>
      </c>
      <c r="J48" s="91" t="b">
        <v>0</v>
      </c>
      <c r="K48" s="91" t="b">
        <v>0</v>
      </c>
      <c r="L48" s="91" t="b">
        <v>0</v>
      </c>
    </row>
    <row r="49" spans="1:12" ht="15">
      <c r="A49" s="91" t="s">
        <v>882</v>
      </c>
      <c r="B49" s="91" t="s">
        <v>883</v>
      </c>
      <c r="C49" s="91">
        <v>2</v>
      </c>
      <c r="D49" s="133">
        <v>0.005105409003390037</v>
      </c>
      <c r="E49" s="133">
        <v>2.3979400086720375</v>
      </c>
      <c r="F49" s="91" t="s">
        <v>905</v>
      </c>
      <c r="G49" s="91" t="b">
        <v>0</v>
      </c>
      <c r="H49" s="91" t="b">
        <v>0</v>
      </c>
      <c r="I49" s="91" t="b">
        <v>0</v>
      </c>
      <c r="J49" s="91" t="b">
        <v>0</v>
      </c>
      <c r="K49" s="91" t="b">
        <v>0</v>
      </c>
      <c r="L49" s="91" t="b">
        <v>0</v>
      </c>
    </row>
    <row r="50" spans="1:12" ht="15">
      <c r="A50" s="91" t="s">
        <v>883</v>
      </c>
      <c r="B50" s="91" t="s">
        <v>884</v>
      </c>
      <c r="C50" s="91">
        <v>2</v>
      </c>
      <c r="D50" s="133">
        <v>0.005105409003390037</v>
      </c>
      <c r="E50" s="133">
        <v>2.3979400086720375</v>
      </c>
      <c r="F50" s="91" t="s">
        <v>905</v>
      </c>
      <c r="G50" s="91" t="b">
        <v>0</v>
      </c>
      <c r="H50" s="91" t="b">
        <v>0</v>
      </c>
      <c r="I50" s="91" t="b">
        <v>0</v>
      </c>
      <c r="J50" s="91" t="b">
        <v>0</v>
      </c>
      <c r="K50" s="91" t="b">
        <v>0</v>
      </c>
      <c r="L50" s="91" t="b">
        <v>0</v>
      </c>
    </row>
    <row r="51" spans="1:12" ht="15">
      <c r="A51" s="91" t="s">
        <v>884</v>
      </c>
      <c r="B51" s="91" t="s">
        <v>885</v>
      </c>
      <c r="C51" s="91">
        <v>2</v>
      </c>
      <c r="D51" s="133">
        <v>0.005105409003390037</v>
      </c>
      <c r="E51" s="133">
        <v>2.3979400086720375</v>
      </c>
      <c r="F51" s="91" t="s">
        <v>905</v>
      </c>
      <c r="G51" s="91" t="b">
        <v>0</v>
      </c>
      <c r="H51" s="91" t="b">
        <v>0</v>
      </c>
      <c r="I51" s="91" t="b">
        <v>0</v>
      </c>
      <c r="J51" s="91" t="b">
        <v>0</v>
      </c>
      <c r="K51" s="91" t="b">
        <v>0</v>
      </c>
      <c r="L51" s="91" t="b">
        <v>0</v>
      </c>
    </row>
    <row r="52" spans="1:12" ht="15">
      <c r="A52" s="91" t="s">
        <v>885</v>
      </c>
      <c r="B52" s="91" t="s">
        <v>289</v>
      </c>
      <c r="C52" s="91">
        <v>2</v>
      </c>
      <c r="D52" s="133">
        <v>0.005105409003390037</v>
      </c>
      <c r="E52" s="133">
        <v>1.283996656365201</v>
      </c>
      <c r="F52" s="91" t="s">
        <v>905</v>
      </c>
      <c r="G52" s="91" t="b">
        <v>0</v>
      </c>
      <c r="H52" s="91" t="b">
        <v>0</v>
      </c>
      <c r="I52" s="91" t="b">
        <v>0</v>
      </c>
      <c r="J52" s="91" t="b">
        <v>0</v>
      </c>
      <c r="K52" s="91" t="b">
        <v>0</v>
      </c>
      <c r="L52" s="91" t="b">
        <v>0</v>
      </c>
    </row>
    <row r="53" spans="1:12" ht="15">
      <c r="A53" s="91" t="s">
        <v>289</v>
      </c>
      <c r="B53" s="91" t="s">
        <v>886</v>
      </c>
      <c r="C53" s="91">
        <v>2</v>
      </c>
      <c r="D53" s="133">
        <v>0.005105409003390037</v>
      </c>
      <c r="E53" s="133">
        <v>2.3979400086720375</v>
      </c>
      <c r="F53" s="91" t="s">
        <v>905</v>
      </c>
      <c r="G53" s="91" t="b">
        <v>0</v>
      </c>
      <c r="H53" s="91" t="b">
        <v>0</v>
      </c>
      <c r="I53" s="91" t="b">
        <v>0</v>
      </c>
      <c r="J53" s="91" t="b">
        <v>0</v>
      </c>
      <c r="K53" s="91" t="b">
        <v>0</v>
      </c>
      <c r="L53" s="91" t="b">
        <v>0</v>
      </c>
    </row>
    <row r="54" spans="1:12" ht="15">
      <c r="A54" s="91" t="s">
        <v>886</v>
      </c>
      <c r="B54" s="91" t="s">
        <v>887</v>
      </c>
      <c r="C54" s="91">
        <v>2</v>
      </c>
      <c r="D54" s="133">
        <v>0.005105409003390037</v>
      </c>
      <c r="E54" s="133">
        <v>2.3979400086720375</v>
      </c>
      <c r="F54" s="91" t="s">
        <v>905</v>
      </c>
      <c r="G54" s="91" t="b">
        <v>0</v>
      </c>
      <c r="H54" s="91" t="b">
        <v>0</v>
      </c>
      <c r="I54" s="91" t="b">
        <v>0</v>
      </c>
      <c r="J54" s="91" t="b">
        <v>0</v>
      </c>
      <c r="K54" s="91" t="b">
        <v>0</v>
      </c>
      <c r="L54" s="91" t="b">
        <v>0</v>
      </c>
    </row>
    <row r="55" spans="1:12" ht="15">
      <c r="A55" s="91" t="s">
        <v>233</v>
      </c>
      <c r="B55" s="91" t="s">
        <v>888</v>
      </c>
      <c r="C55" s="91">
        <v>2</v>
      </c>
      <c r="D55" s="133">
        <v>0.005105409003390037</v>
      </c>
      <c r="E55" s="133">
        <v>2.3979400086720375</v>
      </c>
      <c r="F55" s="91" t="s">
        <v>905</v>
      </c>
      <c r="G55" s="91" t="b">
        <v>0</v>
      </c>
      <c r="H55" s="91" t="b">
        <v>0</v>
      </c>
      <c r="I55" s="91" t="b">
        <v>0</v>
      </c>
      <c r="J55" s="91" t="b">
        <v>0</v>
      </c>
      <c r="K55" s="91" t="b">
        <v>0</v>
      </c>
      <c r="L55" s="91" t="b">
        <v>0</v>
      </c>
    </row>
    <row r="56" spans="1:12" ht="15">
      <c r="A56" s="91" t="s">
        <v>888</v>
      </c>
      <c r="B56" s="91" t="s">
        <v>889</v>
      </c>
      <c r="C56" s="91">
        <v>2</v>
      </c>
      <c r="D56" s="133">
        <v>0.005105409003390037</v>
      </c>
      <c r="E56" s="133">
        <v>2.3979400086720375</v>
      </c>
      <c r="F56" s="91" t="s">
        <v>905</v>
      </c>
      <c r="G56" s="91" t="b">
        <v>0</v>
      </c>
      <c r="H56" s="91" t="b">
        <v>0</v>
      </c>
      <c r="I56" s="91" t="b">
        <v>0</v>
      </c>
      <c r="J56" s="91" t="b">
        <v>0</v>
      </c>
      <c r="K56" s="91" t="b">
        <v>0</v>
      </c>
      <c r="L56" s="91" t="b">
        <v>0</v>
      </c>
    </row>
    <row r="57" spans="1:12" ht="15">
      <c r="A57" s="91" t="s">
        <v>889</v>
      </c>
      <c r="B57" s="91" t="s">
        <v>890</v>
      </c>
      <c r="C57" s="91">
        <v>2</v>
      </c>
      <c r="D57" s="133">
        <v>0.005105409003390037</v>
      </c>
      <c r="E57" s="133">
        <v>2.3979400086720375</v>
      </c>
      <c r="F57" s="91" t="s">
        <v>905</v>
      </c>
      <c r="G57" s="91" t="b">
        <v>0</v>
      </c>
      <c r="H57" s="91" t="b">
        <v>0</v>
      </c>
      <c r="I57" s="91" t="b">
        <v>0</v>
      </c>
      <c r="J57" s="91" t="b">
        <v>0</v>
      </c>
      <c r="K57" s="91" t="b">
        <v>0</v>
      </c>
      <c r="L57" s="91" t="b">
        <v>0</v>
      </c>
    </row>
    <row r="58" spans="1:12" ht="15">
      <c r="A58" s="91" t="s">
        <v>890</v>
      </c>
      <c r="B58" s="91" t="s">
        <v>891</v>
      </c>
      <c r="C58" s="91">
        <v>2</v>
      </c>
      <c r="D58" s="133">
        <v>0.005105409003390037</v>
      </c>
      <c r="E58" s="133">
        <v>2.3979400086720375</v>
      </c>
      <c r="F58" s="91" t="s">
        <v>905</v>
      </c>
      <c r="G58" s="91" t="b">
        <v>0</v>
      </c>
      <c r="H58" s="91" t="b">
        <v>0</v>
      </c>
      <c r="I58" s="91" t="b">
        <v>0</v>
      </c>
      <c r="J58" s="91" t="b">
        <v>0</v>
      </c>
      <c r="K58" s="91" t="b">
        <v>0</v>
      </c>
      <c r="L58" s="91" t="b">
        <v>0</v>
      </c>
    </row>
    <row r="59" spans="1:12" ht="15">
      <c r="A59" s="91" t="s">
        <v>891</v>
      </c>
      <c r="B59" s="91" t="s">
        <v>692</v>
      </c>
      <c r="C59" s="91">
        <v>2</v>
      </c>
      <c r="D59" s="133">
        <v>0.005105409003390037</v>
      </c>
      <c r="E59" s="133">
        <v>2.0969100130080567</v>
      </c>
      <c r="F59" s="91" t="s">
        <v>905</v>
      </c>
      <c r="G59" s="91" t="b">
        <v>0</v>
      </c>
      <c r="H59" s="91" t="b">
        <v>0</v>
      </c>
      <c r="I59" s="91" t="b">
        <v>0</v>
      </c>
      <c r="J59" s="91" t="b">
        <v>0</v>
      </c>
      <c r="K59" s="91" t="b">
        <v>0</v>
      </c>
      <c r="L59" s="91" t="b">
        <v>0</v>
      </c>
    </row>
    <row r="60" spans="1:12" ht="15">
      <c r="A60" s="91" t="s">
        <v>892</v>
      </c>
      <c r="B60" s="91" t="s">
        <v>686</v>
      </c>
      <c r="C60" s="91">
        <v>2</v>
      </c>
      <c r="D60" s="133">
        <v>0.005105409003390037</v>
      </c>
      <c r="E60" s="133">
        <v>1.5528419686577808</v>
      </c>
      <c r="F60" s="91" t="s">
        <v>905</v>
      </c>
      <c r="G60" s="91" t="b">
        <v>0</v>
      </c>
      <c r="H60" s="91" t="b">
        <v>0</v>
      </c>
      <c r="I60" s="91" t="b">
        <v>0</v>
      </c>
      <c r="J60" s="91" t="b">
        <v>0</v>
      </c>
      <c r="K60" s="91" t="b">
        <v>0</v>
      </c>
      <c r="L60" s="91" t="b">
        <v>0</v>
      </c>
    </row>
    <row r="61" spans="1:12" ht="15">
      <c r="A61" s="91" t="s">
        <v>686</v>
      </c>
      <c r="B61" s="91" t="s">
        <v>893</v>
      </c>
      <c r="C61" s="91">
        <v>2</v>
      </c>
      <c r="D61" s="133">
        <v>0.005105409003390037</v>
      </c>
      <c r="E61" s="133">
        <v>1.283996656365201</v>
      </c>
      <c r="F61" s="91" t="s">
        <v>905</v>
      </c>
      <c r="G61" s="91" t="b">
        <v>0</v>
      </c>
      <c r="H61" s="91" t="b">
        <v>0</v>
      </c>
      <c r="I61" s="91" t="b">
        <v>0</v>
      </c>
      <c r="J61" s="91" t="b">
        <v>0</v>
      </c>
      <c r="K61" s="91" t="b">
        <v>0</v>
      </c>
      <c r="L61" s="91" t="b">
        <v>0</v>
      </c>
    </row>
    <row r="62" spans="1:12" ht="15">
      <c r="A62" s="91" t="s">
        <v>893</v>
      </c>
      <c r="B62" s="91" t="s">
        <v>894</v>
      </c>
      <c r="C62" s="91">
        <v>2</v>
      </c>
      <c r="D62" s="133">
        <v>0.005105409003390037</v>
      </c>
      <c r="E62" s="133">
        <v>2.3979400086720375</v>
      </c>
      <c r="F62" s="91" t="s">
        <v>905</v>
      </c>
      <c r="G62" s="91" t="b">
        <v>0</v>
      </c>
      <c r="H62" s="91" t="b">
        <v>0</v>
      </c>
      <c r="I62" s="91" t="b">
        <v>0</v>
      </c>
      <c r="J62" s="91" t="b">
        <v>0</v>
      </c>
      <c r="K62" s="91" t="b">
        <v>0</v>
      </c>
      <c r="L62" s="91" t="b">
        <v>0</v>
      </c>
    </row>
    <row r="63" spans="1:12" ht="15">
      <c r="A63" s="91" t="s">
        <v>894</v>
      </c>
      <c r="B63" s="91" t="s">
        <v>895</v>
      </c>
      <c r="C63" s="91">
        <v>2</v>
      </c>
      <c r="D63" s="133">
        <v>0.005105409003390037</v>
      </c>
      <c r="E63" s="133">
        <v>2.3979400086720375</v>
      </c>
      <c r="F63" s="91" t="s">
        <v>905</v>
      </c>
      <c r="G63" s="91" t="b">
        <v>0</v>
      </c>
      <c r="H63" s="91" t="b">
        <v>0</v>
      </c>
      <c r="I63" s="91" t="b">
        <v>0</v>
      </c>
      <c r="J63" s="91" t="b">
        <v>0</v>
      </c>
      <c r="K63" s="91" t="b">
        <v>0</v>
      </c>
      <c r="L63" s="91" t="b">
        <v>0</v>
      </c>
    </row>
    <row r="64" spans="1:12" ht="15">
      <c r="A64" s="91" t="s">
        <v>895</v>
      </c>
      <c r="B64" s="91" t="s">
        <v>896</v>
      </c>
      <c r="C64" s="91">
        <v>2</v>
      </c>
      <c r="D64" s="133">
        <v>0.005105409003390037</v>
      </c>
      <c r="E64" s="133">
        <v>2.3979400086720375</v>
      </c>
      <c r="F64" s="91" t="s">
        <v>905</v>
      </c>
      <c r="G64" s="91" t="b">
        <v>0</v>
      </c>
      <c r="H64" s="91" t="b">
        <v>0</v>
      </c>
      <c r="I64" s="91" t="b">
        <v>0</v>
      </c>
      <c r="J64" s="91" t="b">
        <v>0</v>
      </c>
      <c r="K64" s="91" t="b">
        <v>0</v>
      </c>
      <c r="L64" s="91" t="b">
        <v>0</v>
      </c>
    </row>
    <row r="65" spans="1:12" ht="15">
      <c r="A65" s="91" t="s">
        <v>896</v>
      </c>
      <c r="B65" s="91" t="s">
        <v>897</v>
      </c>
      <c r="C65" s="91">
        <v>2</v>
      </c>
      <c r="D65" s="133">
        <v>0.005105409003390037</v>
      </c>
      <c r="E65" s="133">
        <v>2.3979400086720375</v>
      </c>
      <c r="F65" s="91" t="s">
        <v>905</v>
      </c>
      <c r="G65" s="91" t="b">
        <v>0</v>
      </c>
      <c r="H65" s="91" t="b">
        <v>0</v>
      </c>
      <c r="I65" s="91" t="b">
        <v>0</v>
      </c>
      <c r="J65" s="91" t="b">
        <v>0</v>
      </c>
      <c r="K65" s="91" t="b">
        <v>0</v>
      </c>
      <c r="L65" s="91" t="b">
        <v>0</v>
      </c>
    </row>
    <row r="66" spans="1:12" ht="15">
      <c r="A66" s="91" t="s">
        <v>897</v>
      </c>
      <c r="B66" s="91" t="s">
        <v>685</v>
      </c>
      <c r="C66" s="91">
        <v>2</v>
      </c>
      <c r="D66" s="133">
        <v>0.005105409003390037</v>
      </c>
      <c r="E66" s="133">
        <v>1.0177287669604316</v>
      </c>
      <c r="F66" s="91" t="s">
        <v>905</v>
      </c>
      <c r="G66" s="91" t="b">
        <v>0</v>
      </c>
      <c r="H66" s="91" t="b">
        <v>0</v>
      </c>
      <c r="I66" s="91" t="b">
        <v>0</v>
      </c>
      <c r="J66" s="91" t="b">
        <v>0</v>
      </c>
      <c r="K66" s="91" t="b">
        <v>0</v>
      </c>
      <c r="L66" s="91" t="b">
        <v>0</v>
      </c>
    </row>
    <row r="67" spans="1:12" ht="15">
      <c r="A67" s="91" t="s">
        <v>898</v>
      </c>
      <c r="B67" s="91" t="s">
        <v>899</v>
      </c>
      <c r="C67" s="91">
        <v>2</v>
      </c>
      <c r="D67" s="133">
        <v>0.005105409003390037</v>
      </c>
      <c r="E67" s="133">
        <v>2.3979400086720375</v>
      </c>
      <c r="F67" s="91" t="s">
        <v>905</v>
      </c>
      <c r="G67" s="91" t="b">
        <v>0</v>
      </c>
      <c r="H67" s="91" t="b">
        <v>0</v>
      </c>
      <c r="I67" s="91" t="b">
        <v>0</v>
      </c>
      <c r="J67" s="91" t="b">
        <v>0</v>
      </c>
      <c r="K67" s="91" t="b">
        <v>0</v>
      </c>
      <c r="L67" s="91" t="b">
        <v>0</v>
      </c>
    </row>
    <row r="68" spans="1:12" ht="15">
      <c r="A68" s="91" t="s">
        <v>899</v>
      </c>
      <c r="B68" s="91" t="s">
        <v>900</v>
      </c>
      <c r="C68" s="91">
        <v>2</v>
      </c>
      <c r="D68" s="133">
        <v>0.005105409003390037</v>
      </c>
      <c r="E68" s="133">
        <v>2.3979400086720375</v>
      </c>
      <c r="F68" s="91" t="s">
        <v>905</v>
      </c>
      <c r="G68" s="91" t="b">
        <v>0</v>
      </c>
      <c r="H68" s="91" t="b">
        <v>0</v>
      </c>
      <c r="I68" s="91" t="b">
        <v>0</v>
      </c>
      <c r="J68" s="91" t="b">
        <v>0</v>
      </c>
      <c r="K68" s="91" t="b">
        <v>0</v>
      </c>
      <c r="L68" s="91" t="b">
        <v>0</v>
      </c>
    </row>
    <row r="69" spans="1:12" ht="15">
      <c r="A69" s="91" t="s">
        <v>900</v>
      </c>
      <c r="B69" s="91" t="s">
        <v>694</v>
      </c>
      <c r="C69" s="91">
        <v>2</v>
      </c>
      <c r="D69" s="133">
        <v>0.005105409003390037</v>
      </c>
      <c r="E69" s="133">
        <v>2.3979400086720375</v>
      </c>
      <c r="F69" s="91" t="s">
        <v>905</v>
      </c>
      <c r="G69" s="91" t="b">
        <v>0</v>
      </c>
      <c r="H69" s="91" t="b">
        <v>0</v>
      </c>
      <c r="I69" s="91" t="b">
        <v>0</v>
      </c>
      <c r="J69" s="91" t="b">
        <v>0</v>
      </c>
      <c r="K69" s="91" t="b">
        <v>0</v>
      </c>
      <c r="L69" s="91" t="b">
        <v>0</v>
      </c>
    </row>
    <row r="70" spans="1:12" ht="15">
      <c r="A70" s="91" t="s">
        <v>694</v>
      </c>
      <c r="B70" s="91" t="s">
        <v>695</v>
      </c>
      <c r="C70" s="91">
        <v>2</v>
      </c>
      <c r="D70" s="133">
        <v>0.005105409003390037</v>
      </c>
      <c r="E70" s="133">
        <v>2.3979400086720375</v>
      </c>
      <c r="F70" s="91" t="s">
        <v>905</v>
      </c>
      <c r="G70" s="91" t="b">
        <v>0</v>
      </c>
      <c r="H70" s="91" t="b">
        <v>0</v>
      </c>
      <c r="I70" s="91" t="b">
        <v>0</v>
      </c>
      <c r="J70" s="91" t="b">
        <v>0</v>
      </c>
      <c r="K70" s="91" t="b">
        <v>0</v>
      </c>
      <c r="L70" s="91" t="b">
        <v>0</v>
      </c>
    </row>
    <row r="71" spans="1:12" ht="15">
      <c r="A71" s="91" t="s">
        <v>695</v>
      </c>
      <c r="B71" s="91" t="s">
        <v>901</v>
      </c>
      <c r="C71" s="91">
        <v>2</v>
      </c>
      <c r="D71" s="133">
        <v>0.005105409003390037</v>
      </c>
      <c r="E71" s="133">
        <v>2.3979400086720375</v>
      </c>
      <c r="F71" s="91" t="s">
        <v>905</v>
      </c>
      <c r="G71" s="91" t="b">
        <v>0</v>
      </c>
      <c r="H71" s="91" t="b">
        <v>0</v>
      </c>
      <c r="I71" s="91" t="b">
        <v>0</v>
      </c>
      <c r="J71" s="91" t="b">
        <v>1</v>
      </c>
      <c r="K71" s="91" t="b">
        <v>0</v>
      </c>
      <c r="L71" s="91" t="b">
        <v>0</v>
      </c>
    </row>
    <row r="72" spans="1:12" ht="15">
      <c r="A72" s="91" t="s">
        <v>901</v>
      </c>
      <c r="B72" s="91" t="s">
        <v>902</v>
      </c>
      <c r="C72" s="91">
        <v>2</v>
      </c>
      <c r="D72" s="133">
        <v>0.005105409003390037</v>
      </c>
      <c r="E72" s="133">
        <v>2.3979400086720375</v>
      </c>
      <c r="F72" s="91" t="s">
        <v>905</v>
      </c>
      <c r="G72" s="91" t="b">
        <v>1</v>
      </c>
      <c r="H72" s="91" t="b">
        <v>0</v>
      </c>
      <c r="I72" s="91" t="b">
        <v>0</v>
      </c>
      <c r="J72" s="91" t="b">
        <v>0</v>
      </c>
      <c r="K72" s="91" t="b">
        <v>0</v>
      </c>
      <c r="L72" s="91" t="b">
        <v>0</v>
      </c>
    </row>
    <row r="73" spans="1:12" ht="15">
      <c r="A73" s="91" t="s">
        <v>902</v>
      </c>
      <c r="B73" s="91" t="s">
        <v>696</v>
      </c>
      <c r="C73" s="91">
        <v>2</v>
      </c>
      <c r="D73" s="133">
        <v>0.005105409003390037</v>
      </c>
      <c r="E73" s="133">
        <v>2.3979400086720375</v>
      </c>
      <c r="F73" s="91" t="s">
        <v>905</v>
      </c>
      <c r="G73" s="91" t="b">
        <v>0</v>
      </c>
      <c r="H73" s="91" t="b">
        <v>0</v>
      </c>
      <c r="I73" s="91" t="b">
        <v>0</v>
      </c>
      <c r="J73" s="91" t="b">
        <v>0</v>
      </c>
      <c r="K73" s="91" t="b">
        <v>0</v>
      </c>
      <c r="L73" s="91" t="b">
        <v>0</v>
      </c>
    </row>
    <row r="74" spans="1:12" ht="15">
      <c r="A74" s="91" t="s">
        <v>696</v>
      </c>
      <c r="B74" s="91" t="s">
        <v>231</v>
      </c>
      <c r="C74" s="91">
        <v>2</v>
      </c>
      <c r="D74" s="133">
        <v>0.005105409003390037</v>
      </c>
      <c r="E74" s="133">
        <v>1.4948500216800942</v>
      </c>
      <c r="F74" s="91" t="s">
        <v>905</v>
      </c>
      <c r="G74" s="91" t="b">
        <v>0</v>
      </c>
      <c r="H74" s="91" t="b">
        <v>0</v>
      </c>
      <c r="I74" s="91" t="b">
        <v>0</v>
      </c>
      <c r="J74" s="91" t="b">
        <v>0</v>
      </c>
      <c r="K74" s="91" t="b">
        <v>0</v>
      </c>
      <c r="L74" s="91" t="b">
        <v>0</v>
      </c>
    </row>
    <row r="75" spans="1:12" ht="15">
      <c r="A75" s="91" t="s">
        <v>231</v>
      </c>
      <c r="B75" s="91" t="s">
        <v>687</v>
      </c>
      <c r="C75" s="91">
        <v>8</v>
      </c>
      <c r="D75" s="133">
        <v>0</v>
      </c>
      <c r="E75" s="133">
        <v>1.2336305801644631</v>
      </c>
      <c r="F75" s="91" t="s">
        <v>639</v>
      </c>
      <c r="G75" s="91" t="b">
        <v>0</v>
      </c>
      <c r="H75" s="91" t="b">
        <v>0</v>
      </c>
      <c r="I75" s="91" t="b">
        <v>0</v>
      </c>
      <c r="J75" s="91" t="b">
        <v>0</v>
      </c>
      <c r="K75" s="91" t="b">
        <v>0</v>
      </c>
      <c r="L75" s="91" t="b">
        <v>0</v>
      </c>
    </row>
    <row r="76" spans="1:12" ht="15">
      <c r="A76" s="91" t="s">
        <v>726</v>
      </c>
      <c r="B76" s="91" t="s">
        <v>728</v>
      </c>
      <c r="C76" s="91">
        <v>7</v>
      </c>
      <c r="D76" s="133">
        <v>0.0060315252155731</v>
      </c>
      <c r="E76" s="133">
        <v>0.9905925314781687</v>
      </c>
      <c r="F76" s="91" t="s">
        <v>639</v>
      </c>
      <c r="G76" s="91" t="b">
        <v>0</v>
      </c>
      <c r="H76" s="91" t="b">
        <v>0</v>
      </c>
      <c r="I76" s="91" t="b">
        <v>0</v>
      </c>
      <c r="J76" s="91" t="b">
        <v>0</v>
      </c>
      <c r="K76" s="91" t="b">
        <v>0</v>
      </c>
      <c r="L76" s="91" t="b">
        <v>0</v>
      </c>
    </row>
    <row r="77" spans="1:12" ht="15">
      <c r="A77" s="91" t="s">
        <v>730</v>
      </c>
      <c r="B77" s="91" t="s">
        <v>726</v>
      </c>
      <c r="C77" s="91">
        <v>6</v>
      </c>
      <c r="D77" s="133">
        <v>0.005169878756205514</v>
      </c>
      <c r="E77" s="133">
        <v>0.9905925314781687</v>
      </c>
      <c r="F77" s="91" t="s">
        <v>639</v>
      </c>
      <c r="G77" s="91" t="b">
        <v>0</v>
      </c>
      <c r="H77" s="91" t="b">
        <v>0</v>
      </c>
      <c r="I77" s="91" t="b">
        <v>0</v>
      </c>
      <c r="J77" s="91" t="b">
        <v>0</v>
      </c>
      <c r="K77" s="91" t="b">
        <v>0</v>
      </c>
      <c r="L77" s="91" t="b">
        <v>0</v>
      </c>
    </row>
    <row r="78" spans="1:12" ht="15">
      <c r="A78" s="91" t="s">
        <v>728</v>
      </c>
      <c r="B78" s="91" t="s">
        <v>731</v>
      </c>
      <c r="C78" s="91">
        <v>6</v>
      </c>
      <c r="D78" s="133">
        <v>0.005169878756205514</v>
      </c>
      <c r="E78" s="133">
        <v>1.29162252714215</v>
      </c>
      <c r="F78" s="91" t="s">
        <v>639</v>
      </c>
      <c r="G78" s="91" t="b">
        <v>0</v>
      </c>
      <c r="H78" s="91" t="b">
        <v>0</v>
      </c>
      <c r="I78" s="91" t="b">
        <v>0</v>
      </c>
      <c r="J78" s="91" t="b">
        <v>0</v>
      </c>
      <c r="K78" s="91" t="b">
        <v>0</v>
      </c>
      <c r="L78" s="91" t="b">
        <v>0</v>
      </c>
    </row>
    <row r="79" spans="1:12" ht="15">
      <c r="A79" s="91" t="s">
        <v>731</v>
      </c>
      <c r="B79" s="91" t="s">
        <v>231</v>
      </c>
      <c r="C79" s="91">
        <v>6</v>
      </c>
      <c r="D79" s="133">
        <v>0.005169878756205514</v>
      </c>
      <c r="E79" s="133">
        <v>1.2336305801644631</v>
      </c>
      <c r="F79" s="91" t="s">
        <v>639</v>
      </c>
      <c r="G79" s="91" t="b">
        <v>0</v>
      </c>
      <c r="H79" s="91" t="b">
        <v>0</v>
      </c>
      <c r="I79" s="91" t="b">
        <v>0</v>
      </c>
      <c r="J79" s="91" t="b">
        <v>0</v>
      </c>
      <c r="K79" s="91" t="b">
        <v>0</v>
      </c>
      <c r="L79" s="91" t="b">
        <v>0</v>
      </c>
    </row>
    <row r="80" spans="1:12" ht="15">
      <c r="A80" s="91" t="s">
        <v>687</v>
      </c>
      <c r="B80" s="91" t="s">
        <v>732</v>
      </c>
      <c r="C80" s="91">
        <v>6</v>
      </c>
      <c r="D80" s="133">
        <v>0.005169878756205514</v>
      </c>
      <c r="E80" s="133">
        <v>1.358569316772763</v>
      </c>
      <c r="F80" s="91" t="s">
        <v>639</v>
      </c>
      <c r="G80" s="91" t="b">
        <v>0</v>
      </c>
      <c r="H80" s="91" t="b">
        <v>0</v>
      </c>
      <c r="I80" s="91" t="b">
        <v>0</v>
      </c>
      <c r="J80" s="91" t="b">
        <v>0</v>
      </c>
      <c r="K80" s="91" t="b">
        <v>0</v>
      </c>
      <c r="L80" s="91" t="b">
        <v>0</v>
      </c>
    </row>
    <row r="81" spans="1:12" ht="15">
      <c r="A81" s="91" t="s">
        <v>732</v>
      </c>
      <c r="B81" s="91" t="s">
        <v>729</v>
      </c>
      <c r="C81" s="91">
        <v>6</v>
      </c>
      <c r="D81" s="133">
        <v>0.005169878756205514</v>
      </c>
      <c r="E81" s="133">
        <v>1.29162252714215</v>
      </c>
      <c r="F81" s="91" t="s">
        <v>639</v>
      </c>
      <c r="G81" s="91" t="b">
        <v>0</v>
      </c>
      <c r="H81" s="91" t="b">
        <v>0</v>
      </c>
      <c r="I81" s="91" t="b">
        <v>0</v>
      </c>
      <c r="J81" s="91" t="b">
        <v>0</v>
      </c>
      <c r="K81" s="91" t="b">
        <v>0</v>
      </c>
      <c r="L81" s="91" t="b">
        <v>0</v>
      </c>
    </row>
    <row r="82" spans="1:12" ht="15">
      <c r="A82" s="91" t="s">
        <v>729</v>
      </c>
      <c r="B82" s="91" t="s">
        <v>733</v>
      </c>
      <c r="C82" s="91">
        <v>6</v>
      </c>
      <c r="D82" s="133">
        <v>0.005169878756205514</v>
      </c>
      <c r="E82" s="133">
        <v>1.29162252714215</v>
      </c>
      <c r="F82" s="91" t="s">
        <v>639</v>
      </c>
      <c r="G82" s="91" t="b">
        <v>0</v>
      </c>
      <c r="H82" s="91" t="b">
        <v>0</v>
      </c>
      <c r="I82" s="91" t="b">
        <v>0</v>
      </c>
      <c r="J82" s="91" t="b">
        <v>0</v>
      </c>
      <c r="K82" s="91" t="b">
        <v>0</v>
      </c>
      <c r="L82" s="91" t="b">
        <v>0</v>
      </c>
    </row>
    <row r="83" spans="1:12" ht="15">
      <c r="A83" s="91" t="s">
        <v>733</v>
      </c>
      <c r="B83" s="91" t="s">
        <v>727</v>
      </c>
      <c r="C83" s="91">
        <v>6</v>
      </c>
      <c r="D83" s="133">
        <v>0.005169878756205514</v>
      </c>
      <c r="E83" s="133">
        <v>1.057539321108782</v>
      </c>
      <c r="F83" s="91" t="s">
        <v>639</v>
      </c>
      <c r="G83" s="91" t="b">
        <v>0</v>
      </c>
      <c r="H83" s="91" t="b">
        <v>0</v>
      </c>
      <c r="I83" s="91" t="b">
        <v>0</v>
      </c>
      <c r="J83" s="91" t="b">
        <v>0</v>
      </c>
      <c r="K83" s="91" t="b">
        <v>0</v>
      </c>
      <c r="L83" s="91" t="b">
        <v>0</v>
      </c>
    </row>
    <row r="84" spans="1:12" ht="15">
      <c r="A84" s="91" t="s">
        <v>727</v>
      </c>
      <c r="B84" s="91" t="s">
        <v>871</v>
      </c>
      <c r="C84" s="91">
        <v>6</v>
      </c>
      <c r="D84" s="133">
        <v>0.005169878756205514</v>
      </c>
      <c r="E84" s="133">
        <v>1.057539321108782</v>
      </c>
      <c r="F84" s="91" t="s">
        <v>639</v>
      </c>
      <c r="G84" s="91" t="b">
        <v>0</v>
      </c>
      <c r="H84" s="91" t="b">
        <v>0</v>
      </c>
      <c r="I84" s="91" t="b">
        <v>0</v>
      </c>
      <c r="J84" s="91" t="b">
        <v>0</v>
      </c>
      <c r="K84" s="91" t="b">
        <v>0</v>
      </c>
      <c r="L84" s="91" t="b">
        <v>0</v>
      </c>
    </row>
    <row r="85" spans="1:12" ht="15">
      <c r="A85" s="91" t="s">
        <v>871</v>
      </c>
      <c r="B85" s="91" t="s">
        <v>872</v>
      </c>
      <c r="C85" s="91">
        <v>6</v>
      </c>
      <c r="D85" s="133">
        <v>0.005169878756205514</v>
      </c>
      <c r="E85" s="133">
        <v>1.358569316772763</v>
      </c>
      <c r="F85" s="91" t="s">
        <v>639</v>
      </c>
      <c r="G85" s="91" t="b">
        <v>0</v>
      </c>
      <c r="H85" s="91" t="b">
        <v>0</v>
      </c>
      <c r="I85" s="91" t="b">
        <v>0</v>
      </c>
      <c r="J85" s="91" t="b">
        <v>0</v>
      </c>
      <c r="K85" s="91" t="b">
        <v>0</v>
      </c>
      <c r="L85" s="91" t="b">
        <v>0</v>
      </c>
    </row>
    <row r="86" spans="1:12" ht="15">
      <c r="A86" s="91" t="s">
        <v>872</v>
      </c>
      <c r="B86" s="91" t="s">
        <v>727</v>
      </c>
      <c r="C86" s="91">
        <v>6</v>
      </c>
      <c r="D86" s="133">
        <v>0.005169878756205514</v>
      </c>
      <c r="E86" s="133">
        <v>1.057539321108782</v>
      </c>
      <c r="F86" s="91" t="s">
        <v>639</v>
      </c>
      <c r="G86" s="91" t="b">
        <v>0</v>
      </c>
      <c r="H86" s="91" t="b">
        <v>0</v>
      </c>
      <c r="I86" s="91" t="b">
        <v>0</v>
      </c>
      <c r="J86" s="91" t="b">
        <v>0</v>
      </c>
      <c r="K86" s="91" t="b">
        <v>0</v>
      </c>
      <c r="L86" s="91" t="b">
        <v>0</v>
      </c>
    </row>
    <row r="87" spans="1:12" ht="15">
      <c r="A87" s="91" t="s">
        <v>727</v>
      </c>
      <c r="B87" s="91" t="s">
        <v>873</v>
      </c>
      <c r="C87" s="91">
        <v>6</v>
      </c>
      <c r="D87" s="133">
        <v>0.005169878756205514</v>
      </c>
      <c r="E87" s="133">
        <v>1.057539321108782</v>
      </c>
      <c r="F87" s="91" t="s">
        <v>639</v>
      </c>
      <c r="G87" s="91" t="b">
        <v>0</v>
      </c>
      <c r="H87" s="91" t="b">
        <v>0</v>
      </c>
      <c r="I87" s="91" t="b">
        <v>0</v>
      </c>
      <c r="J87" s="91" t="b">
        <v>0</v>
      </c>
      <c r="K87" s="91" t="b">
        <v>0</v>
      </c>
      <c r="L87" s="91" t="b">
        <v>0</v>
      </c>
    </row>
    <row r="88" spans="1:12" ht="15">
      <c r="A88" s="91" t="s">
        <v>873</v>
      </c>
      <c r="B88" s="91" t="s">
        <v>726</v>
      </c>
      <c r="C88" s="91">
        <v>6</v>
      </c>
      <c r="D88" s="133">
        <v>0.005169878756205514</v>
      </c>
      <c r="E88" s="133">
        <v>0.9905925314781687</v>
      </c>
      <c r="F88" s="91" t="s">
        <v>639</v>
      </c>
      <c r="G88" s="91" t="b">
        <v>0</v>
      </c>
      <c r="H88" s="91" t="b">
        <v>0</v>
      </c>
      <c r="I88" s="91" t="b">
        <v>0</v>
      </c>
      <c r="J88" s="91" t="b">
        <v>0</v>
      </c>
      <c r="K88" s="91" t="b">
        <v>0</v>
      </c>
      <c r="L88" s="91" t="b">
        <v>0</v>
      </c>
    </row>
    <row r="89" spans="1:12" ht="15">
      <c r="A89" s="91" t="s">
        <v>726</v>
      </c>
      <c r="B89" s="91" t="s">
        <v>874</v>
      </c>
      <c r="C89" s="91">
        <v>6</v>
      </c>
      <c r="D89" s="133">
        <v>0.005169878756205514</v>
      </c>
      <c r="E89" s="133">
        <v>0.9905925314781687</v>
      </c>
      <c r="F89" s="91" t="s">
        <v>639</v>
      </c>
      <c r="G89" s="91" t="b">
        <v>0</v>
      </c>
      <c r="H89" s="91" t="b">
        <v>0</v>
      </c>
      <c r="I89" s="91" t="b">
        <v>0</v>
      </c>
      <c r="J89" s="91" t="b">
        <v>0</v>
      </c>
      <c r="K89" s="91" t="b">
        <v>0</v>
      </c>
      <c r="L89" s="91" t="b">
        <v>0</v>
      </c>
    </row>
    <row r="90" spans="1:12" ht="15">
      <c r="A90" s="91" t="s">
        <v>215</v>
      </c>
      <c r="B90" s="91" t="s">
        <v>730</v>
      </c>
      <c r="C90" s="91">
        <v>5</v>
      </c>
      <c r="D90" s="133">
        <v>0.007038620091583614</v>
      </c>
      <c r="E90" s="133">
        <v>1.437750562820388</v>
      </c>
      <c r="F90" s="91" t="s">
        <v>639</v>
      </c>
      <c r="G90" s="91" t="b">
        <v>0</v>
      </c>
      <c r="H90" s="91" t="b">
        <v>0</v>
      </c>
      <c r="I90" s="91" t="b">
        <v>0</v>
      </c>
      <c r="J90" s="91" t="b">
        <v>0</v>
      </c>
      <c r="K90" s="91" t="b">
        <v>0</v>
      </c>
      <c r="L90" s="91" t="b">
        <v>0</v>
      </c>
    </row>
    <row r="91" spans="1:12" ht="15">
      <c r="A91" s="91" t="s">
        <v>898</v>
      </c>
      <c r="B91" s="91" t="s">
        <v>899</v>
      </c>
      <c r="C91" s="91">
        <v>2</v>
      </c>
      <c r="D91" s="133">
        <v>0.008304275742454653</v>
      </c>
      <c r="E91" s="133">
        <v>1.8356905714924256</v>
      </c>
      <c r="F91" s="91" t="s">
        <v>639</v>
      </c>
      <c r="G91" s="91" t="b">
        <v>0</v>
      </c>
      <c r="H91" s="91" t="b">
        <v>0</v>
      </c>
      <c r="I91" s="91" t="b">
        <v>0</v>
      </c>
      <c r="J91" s="91" t="b">
        <v>0</v>
      </c>
      <c r="K91" s="91" t="b">
        <v>0</v>
      </c>
      <c r="L91" s="91" t="b">
        <v>0</v>
      </c>
    </row>
    <row r="92" spans="1:12" ht="15">
      <c r="A92" s="91" t="s">
        <v>899</v>
      </c>
      <c r="B92" s="91" t="s">
        <v>900</v>
      </c>
      <c r="C92" s="91">
        <v>2</v>
      </c>
      <c r="D92" s="133">
        <v>0.008304275742454653</v>
      </c>
      <c r="E92" s="133">
        <v>1.8356905714924256</v>
      </c>
      <c r="F92" s="91" t="s">
        <v>639</v>
      </c>
      <c r="G92" s="91" t="b">
        <v>0</v>
      </c>
      <c r="H92" s="91" t="b">
        <v>0</v>
      </c>
      <c r="I92" s="91" t="b">
        <v>0</v>
      </c>
      <c r="J92" s="91" t="b">
        <v>0</v>
      </c>
      <c r="K92" s="91" t="b">
        <v>0</v>
      </c>
      <c r="L92" s="91" t="b">
        <v>0</v>
      </c>
    </row>
    <row r="93" spans="1:12" ht="15">
      <c r="A93" s="91" t="s">
        <v>900</v>
      </c>
      <c r="B93" s="91" t="s">
        <v>694</v>
      </c>
      <c r="C93" s="91">
        <v>2</v>
      </c>
      <c r="D93" s="133">
        <v>0.008304275742454653</v>
      </c>
      <c r="E93" s="133">
        <v>1.8356905714924256</v>
      </c>
      <c r="F93" s="91" t="s">
        <v>639</v>
      </c>
      <c r="G93" s="91" t="b">
        <v>0</v>
      </c>
      <c r="H93" s="91" t="b">
        <v>0</v>
      </c>
      <c r="I93" s="91" t="b">
        <v>0</v>
      </c>
      <c r="J93" s="91" t="b">
        <v>0</v>
      </c>
      <c r="K93" s="91" t="b">
        <v>0</v>
      </c>
      <c r="L93" s="91" t="b">
        <v>0</v>
      </c>
    </row>
    <row r="94" spans="1:12" ht="15">
      <c r="A94" s="91" t="s">
        <v>694</v>
      </c>
      <c r="B94" s="91" t="s">
        <v>695</v>
      </c>
      <c r="C94" s="91">
        <v>2</v>
      </c>
      <c r="D94" s="133">
        <v>0.008304275742454653</v>
      </c>
      <c r="E94" s="133">
        <v>1.8356905714924256</v>
      </c>
      <c r="F94" s="91" t="s">
        <v>639</v>
      </c>
      <c r="G94" s="91" t="b">
        <v>0</v>
      </c>
      <c r="H94" s="91" t="b">
        <v>0</v>
      </c>
      <c r="I94" s="91" t="b">
        <v>0</v>
      </c>
      <c r="J94" s="91" t="b">
        <v>0</v>
      </c>
      <c r="K94" s="91" t="b">
        <v>0</v>
      </c>
      <c r="L94" s="91" t="b">
        <v>0</v>
      </c>
    </row>
    <row r="95" spans="1:12" ht="15">
      <c r="A95" s="91" t="s">
        <v>695</v>
      </c>
      <c r="B95" s="91" t="s">
        <v>901</v>
      </c>
      <c r="C95" s="91">
        <v>2</v>
      </c>
      <c r="D95" s="133">
        <v>0.008304275742454653</v>
      </c>
      <c r="E95" s="133">
        <v>1.8356905714924256</v>
      </c>
      <c r="F95" s="91" t="s">
        <v>639</v>
      </c>
      <c r="G95" s="91" t="b">
        <v>0</v>
      </c>
      <c r="H95" s="91" t="b">
        <v>0</v>
      </c>
      <c r="I95" s="91" t="b">
        <v>0</v>
      </c>
      <c r="J95" s="91" t="b">
        <v>1</v>
      </c>
      <c r="K95" s="91" t="b">
        <v>0</v>
      </c>
      <c r="L95" s="91" t="b">
        <v>0</v>
      </c>
    </row>
    <row r="96" spans="1:12" ht="15">
      <c r="A96" s="91" t="s">
        <v>901</v>
      </c>
      <c r="B96" s="91" t="s">
        <v>902</v>
      </c>
      <c r="C96" s="91">
        <v>2</v>
      </c>
      <c r="D96" s="133">
        <v>0.008304275742454653</v>
      </c>
      <c r="E96" s="133">
        <v>1.8356905714924256</v>
      </c>
      <c r="F96" s="91" t="s">
        <v>639</v>
      </c>
      <c r="G96" s="91" t="b">
        <v>1</v>
      </c>
      <c r="H96" s="91" t="b">
        <v>0</v>
      </c>
      <c r="I96" s="91" t="b">
        <v>0</v>
      </c>
      <c r="J96" s="91" t="b">
        <v>0</v>
      </c>
      <c r="K96" s="91" t="b">
        <v>0</v>
      </c>
      <c r="L96" s="91" t="b">
        <v>0</v>
      </c>
    </row>
    <row r="97" spans="1:12" ht="15">
      <c r="A97" s="91" t="s">
        <v>902</v>
      </c>
      <c r="B97" s="91" t="s">
        <v>696</v>
      </c>
      <c r="C97" s="91">
        <v>2</v>
      </c>
      <c r="D97" s="133">
        <v>0.008304275742454653</v>
      </c>
      <c r="E97" s="133">
        <v>1.8356905714924256</v>
      </c>
      <c r="F97" s="91" t="s">
        <v>639</v>
      </c>
      <c r="G97" s="91" t="b">
        <v>0</v>
      </c>
      <c r="H97" s="91" t="b">
        <v>0</v>
      </c>
      <c r="I97" s="91" t="b">
        <v>0</v>
      </c>
      <c r="J97" s="91" t="b">
        <v>0</v>
      </c>
      <c r="K97" s="91" t="b">
        <v>0</v>
      </c>
      <c r="L97" s="91" t="b">
        <v>0</v>
      </c>
    </row>
    <row r="98" spans="1:12" ht="15">
      <c r="A98" s="91" t="s">
        <v>696</v>
      </c>
      <c r="B98" s="91" t="s">
        <v>231</v>
      </c>
      <c r="C98" s="91">
        <v>2</v>
      </c>
      <c r="D98" s="133">
        <v>0.008304275742454653</v>
      </c>
      <c r="E98" s="133">
        <v>1.2336305801644631</v>
      </c>
      <c r="F98" s="91" t="s">
        <v>639</v>
      </c>
      <c r="G98" s="91" t="b">
        <v>0</v>
      </c>
      <c r="H98" s="91" t="b">
        <v>0</v>
      </c>
      <c r="I98" s="91" t="b">
        <v>0</v>
      </c>
      <c r="J98" s="91" t="b">
        <v>0</v>
      </c>
      <c r="K98" s="91" t="b">
        <v>0</v>
      </c>
      <c r="L98" s="91" t="b">
        <v>0</v>
      </c>
    </row>
    <row r="99" spans="1:12" ht="15">
      <c r="A99" s="91" t="s">
        <v>231</v>
      </c>
      <c r="B99" s="91" t="s">
        <v>687</v>
      </c>
      <c r="C99" s="91">
        <v>6</v>
      </c>
      <c r="D99" s="133">
        <v>0</v>
      </c>
      <c r="E99" s="133">
        <v>1.0071785846271235</v>
      </c>
      <c r="F99" s="91" t="s">
        <v>640</v>
      </c>
      <c r="G99" s="91" t="b">
        <v>0</v>
      </c>
      <c r="H99" s="91" t="b">
        <v>0</v>
      </c>
      <c r="I99" s="91" t="b">
        <v>0</v>
      </c>
      <c r="J99" s="91" t="b">
        <v>0</v>
      </c>
      <c r="K99" s="91" t="b">
        <v>0</v>
      </c>
      <c r="L99" s="91" t="b">
        <v>0</v>
      </c>
    </row>
    <row r="100" spans="1:12" ht="15">
      <c r="A100" s="91" t="s">
        <v>687</v>
      </c>
      <c r="B100" s="91" t="s">
        <v>735</v>
      </c>
      <c r="C100" s="91">
        <v>6</v>
      </c>
      <c r="D100" s="133">
        <v>0</v>
      </c>
      <c r="E100" s="133">
        <v>1.0071785846271235</v>
      </c>
      <c r="F100" s="91" t="s">
        <v>640</v>
      </c>
      <c r="G100" s="91" t="b">
        <v>0</v>
      </c>
      <c r="H100" s="91" t="b">
        <v>0</v>
      </c>
      <c r="I100" s="91" t="b">
        <v>0</v>
      </c>
      <c r="J100" s="91" t="b">
        <v>0</v>
      </c>
      <c r="K100" s="91" t="b">
        <v>0</v>
      </c>
      <c r="L100" s="91" t="b">
        <v>0</v>
      </c>
    </row>
    <row r="101" spans="1:12" ht="15">
      <c r="A101" s="91" t="s">
        <v>735</v>
      </c>
      <c r="B101" s="91" t="s">
        <v>688</v>
      </c>
      <c r="C101" s="91">
        <v>6</v>
      </c>
      <c r="D101" s="133">
        <v>0</v>
      </c>
      <c r="E101" s="133">
        <v>1.0071785846271235</v>
      </c>
      <c r="F101" s="91" t="s">
        <v>640</v>
      </c>
      <c r="G101" s="91" t="b">
        <v>0</v>
      </c>
      <c r="H101" s="91" t="b">
        <v>0</v>
      </c>
      <c r="I101" s="91" t="b">
        <v>0</v>
      </c>
      <c r="J101" s="91" t="b">
        <v>0</v>
      </c>
      <c r="K101" s="91" t="b">
        <v>0</v>
      </c>
      <c r="L101" s="91" t="b">
        <v>0</v>
      </c>
    </row>
    <row r="102" spans="1:12" ht="15">
      <c r="A102" s="91" t="s">
        <v>688</v>
      </c>
      <c r="B102" s="91" t="s">
        <v>689</v>
      </c>
      <c r="C102" s="91">
        <v>6</v>
      </c>
      <c r="D102" s="133">
        <v>0</v>
      </c>
      <c r="E102" s="133">
        <v>1.0071785846271235</v>
      </c>
      <c r="F102" s="91" t="s">
        <v>640</v>
      </c>
      <c r="G102" s="91" t="b">
        <v>0</v>
      </c>
      <c r="H102" s="91" t="b">
        <v>0</v>
      </c>
      <c r="I102" s="91" t="b">
        <v>0</v>
      </c>
      <c r="J102" s="91" t="b">
        <v>0</v>
      </c>
      <c r="K102" s="91" t="b">
        <v>0</v>
      </c>
      <c r="L102" s="91" t="b">
        <v>0</v>
      </c>
    </row>
    <row r="103" spans="1:12" ht="15">
      <c r="A103" s="91" t="s">
        <v>689</v>
      </c>
      <c r="B103" s="91" t="s">
        <v>736</v>
      </c>
      <c r="C103" s="91">
        <v>6</v>
      </c>
      <c r="D103" s="133">
        <v>0</v>
      </c>
      <c r="E103" s="133">
        <v>1.0071785846271235</v>
      </c>
      <c r="F103" s="91" t="s">
        <v>640</v>
      </c>
      <c r="G103" s="91" t="b">
        <v>0</v>
      </c>
      <c r="H103" s="91" t="b">
        <v>0</v>
      </c>
      <c r="I103" s="91" t="b">
        <v>0</v>
      </c>
      <c r="J103" s="91" t="b">
        <v>0</v>
      </c>
      <c r="K103" s="91" t="b">
        <v>0</v>
      </c>
      <c r="L103" s="91" t="b">
        <v>0</v>
      </c>
    </row>
    <row r="104" spans="1:12" ht="15">
      <c r="A104" s="91" t="s">
        <v>736</v>
      </c>
      <c r="B104" s="91" t="s">
        <v>737</v>
      </c>
      <c r="C104" s="91">
        <v>6</v>
      </c>
      <c r="D104" s="133">
        <v>0</v>
      </c>
      <c r="E104" s="133">
        <v>1.0071785846271235</v>
      </c>
      <c r="F104" s="91" t="s">
        <v>640</v>
      </c>
      <c r="G104" s="91" t="b">
        <v>0</v>
      </c>
      <c r="H104" s="91" t="b">
        <v>0</v>
      </c>
      <c r="I104" s="91" t="b">
        <v>0</v>
      </c>
      <c r="J104" s="91" t="b">
        <v>1</v>
      </c>
      <c r="K104" s="91" t="b">
        <v>0</v>
      </c>
      <c r="L104" s="91" t="b">
        <v>0</v>
      </c>
    </row>
    <row r="105" spans="1:12" ht="15">
      <c r="A105" s="91" t="s">
        <v>737</v>
      </c>
      <c r="B105" s="91" t="s">
        <v>690</v>
      </c>
      <c r="C105" s="91">
        <v>6</v>
      </c>
      <c r="D105" s="133">
        <v>0</v>
      </c>
      <c r="E105" s="133">
        <v>1.0071785846271235</v>
      </c>
      <c r="F105" s="91" t="s">
        <v>640</v>
      </c>
      <c r="G105" s="91" t="b">
        <v>1</v>
      </c>
      <c r="H105" s="91" t="b">
        <v>0</v>
      </c>
      <c r="I105" s="91" t="b">
        <v>0</v>
      </c>
      <c r="J105" s="91" t="b">
        <v>0</v>
      </c>
      <c r="K105" s="91" t="b">
        <v>0</v>
      </c>
      <c r="L105" s="91" t="b">
        <v>0</v>
      </c>
    </row>
    <row r="106" spans="1:12" ht="15">
      <c r="A106" s="91" t="s">
        <v>690</v>
      </c>
      <c r="B106" s="91" t="s">
        <v>691</v>
      </c>
      <c r="C106" s="91">
        <v>6</v>
      </c>
      <c r="D106" s="133">
        <v>0</v>
      </c>
      <c r="E106" s="133">
        <v>1.0071785846271235</v>
      </c>
      <c r="F106" s="91" t="s">
        <v>640</v>
      </c>
      <c r="G106" s="91" t="b">
        <v>0</v>
      </c>
      <c r="H106" s="91" t="b">
        <v>0</v>
      </c>
      <c r="I106" s="91" t="b">
        <v>0</v>
      </c>
      <c r="J106" s="91" t="b">
        <v>0</v>
      </c>
      <c r="K106" s="91" t="b">
        <v>0</v>
      </c>
      <c r="L106" s="91" t="b">
        <v>0</v>
      </c>
    </row>
    <row r="107" spans="1:12" ht="15">
      <c r="A107" s="91" t="s">
        <v>228</v>
      </c>
      <c r="B107" s="91" t="s">
        <v>231</v>
      </c>
      <c r="C107" s="91">
        <v>5</v>
      </c>
      <c r="D107" s="133">
        <v>0.005909048212509314</v>
      </c>
      <c r="E107" s="133">
        <v>1.0863598306747482</v>
      </c>
      <c r="F107" s="91" t="s">
        <v>640</v>
      </c>
      <c r="G107" s="91" t="b">
        <v>0</v>
      </c>
      <c r="H107" s="91" t="b">
        <v>0</v>
      </c>
      <c r="I107" s="91" t="b">
        <v>0</v>
      </c>
      <c r="J107" s="91" t="b">
        <v>0</v>
      </c>
      <c r="K107" s="91" t="b">
        <v>0</v>
      </c>
      <c r="L107" s="91" t="b">
        <v>0</v>
      </c>
    </row>
    <row r="108" spans="1:12" ht="15">
      <c r="A108" s="91" t="s">
        <v>691</v>
      </c>
      <c r="B108" s="91" t="s">
        <v>875</v>
      </c>
      <c r="C108" s="91">
        <v>4</v>
      </c>
      <c r="D108" s="133">
        <v>0.01051291098839888</v>
      </c>
      <c r="E108" s="133">
        <v>1.0071785846271235</v>
      </c>
      <c r="F108" s="91" t="s">
        <v>640</v>
      </c>
      <c r="G108" s="91" t="b">
        <v>0</v>
      </c>
      <c r="H108" s="91" t="b">
        <v>0</v>
      </c>
      <c r="I108" s="91" t="b">
        <v>0</v>
      </c>
      <c r="J108" s="91" t="b">
        <v>0</v>
      </c>
      <c r="K108" s="91" t="b">
        <v>0</v>
      </c>
      <c r="L108" s="91" t="b">
        <v>0</v>
      </c>
    </row>
    <row r="109" spans="1:12" ht="15">
      <c r="A109" s="91" t="s">
        <v>229</v>
      </c>
      <c r="B109" s="91" t="s">
        <v>228</v>
      </c>
      <c r="C109" s="91">
        <v>2</v>
      </c>
      <c r="D109" s="133">
        <v>0.014242425514019774</v>
      </c>
      <c r="E109" s="133">
        <v>1.4842998393467859</v>
      </c>
      <c r="F109" s="91" t="s">
        <v>640</v>
      </c>
      <c r="G109" s="91" t="b">
        <v>0</v>
      </c>
      <c r="H109" s="91" t="b">
        <v>0</v>
      </c>
      <c r="I109" s="91" t="b">
        <v>0</v>
      </c>
      <c r="J109" s="91" t="b">
        <v>0</v>
      </c>
      <c r="K109" s="91" t="b">
        <v>0</v>
      </c>
      <c r="L109" s="91" t="b">
        <v>0</v>
      </c>
    </row>
    <row r="110" spans="1:12" ht="15">
      <c r="A110" s="91" t="s">
        <v>691</v>
      </c>
      <c r="B110" s="91" t="s">
        <v>876</v>
      </c>
      <c r="C110" s="91">
        <v>2</v>
      </c>
      <c r="D110" s="133">
        <v>0.014242425514019774</v>
      </c>
      <c r="E110" s="133">
        <v>1.0071785846271235</v>
      </c>
      <c r="F110" s="91" t="s">
        <v>640</v>
      </c>
      <c r="G110" s="91" t="b">
        <v>0</v>
      </c>
      <c r="H110" s="91" t="b">
        <v>0</v>
      </c>
      <c r="I110" s="91" t="b">
        <v>0</v>
      </c>
      <c r="J110" s="91" t="b">
        <v>0</v>
      </c>
      <c r="K110" s="91" t="b">
        <v>0</v>
      </c>
      <c r="L110" s="91" t="b">
        <v>0</v>
      </c>
    </row>
    <row r="111" spans="1:12" ht="15">
      <c r="A111" s="91" t="s">
        <v>686</v>
      </c>
      <c r="B111" s="91" t="s">
        <v>724</v>
      </c>
      <c r="C111" s="91">
        <v>24</v>
      </c>
      <c r="D111" s="133">
        <v>0.01099094290063164</v>
      </c>
      <c r="E111" s="133">
        <v>1.0147789320315899</v>
      </c>
      <c r="F111" s="91" t="s">
        <v>641</v>
      </c>
      <c r="G111" s="91" t="b">
        <v>0</v>
      </c>
      <c r="H111" s="91" t="b">
        <v>0</v>
      </c>
      <c r="I111" s="91" t="b">
        <v>0</v>
      </c>
      <c r="J111" s="91" t="b">
        <v>0</v>
      </c>
      <c r="K111" s="91" t="b">
        <v>0</v>
      </c>
      <c r="L111" s="91" t="b">
        <v>0</v>
      </c>
    </row>
    <row r="112" spans="1:12" ht="15">
      <c r="A112" s="91" t="s">
        <v>685</v>
      </c>
      <c r="B112" s="91" t="s">
        <v>289</v>
      </c>
      <c r="C112" s="91">
        <v>24</v>
      </c>
      <c r="D112" s="133">
        <v>0.01099094290063164</v>
      </c>
      <c r="E112" s="133">
        <v>0.7322323420616218</v>
      </c>
      <c r="F112" s="91" t="s">
        <v>641</v>
      </c>
      <c r="G112" s="91" t="b">
        <v>0</v>
      </c>
      <c r="H112" s="91" t="b">
        <v>0</v>
      </c>
      <c r="I112" s="91" t="b">
        <v>0</v>
      </c>
      <c r="J112" s="91" t="b">
        <v>0</v>
      </c>
      <c r="K112" s="91" t="b">
        <v>0</v>
      </c>
      <c r="L112" s="91" t="b">
        <v>0</v>
      </c>
    </row>
    <row r="113" spans="1:12" ht="15">
      <c r="A113" s="91" t="s">
        <v>724</v>
      </c>
      <c r="B113" s="91" t="s">
        <v>685</v>
      </c>
      <c r="C113" s="91">
        <v>18</v>
      </c>
      <c r="D113" s="133">
        <v>0.01568988684086909</v>
      </c>
      <c r="E113" s="133">
        <v>0.6235723060185208</v>
      </c>
      <c r="F113" s="91" t="s">
        <v>641</v>
      </c>
      <c r="G113" s="91" t="b">
        <v>0</v>
      </c>
      <c r="H113" s="91" t="b">
        <v>0</v>
      </c>
      <c r="I113" s="91" t="b">
        <v>0</v>
      </c>
      <c r="J113" s="91" t="b">
        <v>0</v>
      </c>
      <c r="K113" s="91" t="b">
        <v>0</v>
      </c>
      <c r="L113" s="91" t="b">
        <v>0</v>
      </c>
    </row>
    <row r="114" spans="1:12" ht="15">
      <c r="A114" s="91" t="s">
        <v>685</v>
      </c>
      <c r="B114" s="91" t="s">
        <v>224</v>
      </c>
      <c r="C114" s="91">
        <v>18</v>
      </c>
      <c r="D114" s="133">
        <v>0.01568988684086909</v>
      </c>
      <c r="E114" s="133">
        <v>0.766994448320834</v>
      </c>
      <c r="F114" s="91" t="s">
        <v>641</v>
      </c>
      <c r="G114" s="91" t="b">
        <v>0</v>
      </c>
      <c r="H114" s="91" t="b">
        <v>0</v>
      </c>
      <c r="I114" s="91" t="b">
        <v>0</v>
      </c>
      <c r="J114" s="91" t="b">
        <v>0</v>
      </c>
      <c r="K114" s="91" t="b">
        <v>0</v>
      </c>
      <c r="L114" s="91" t="b">
        <v>0</v>
      </c>
    </row>
    <row r="115" spans="1:12" ht="15">
      <c r="A115" s="91" t="s">
        <v>224</v>
      </c>
      <c r="B115" s="91" t="s">
        <v>740</v>
      </c>
      <c r="C115" s="91">
        <v>18</v>
      </c>
      <c r="D115" s="133">
        <v>0.01568988684086909</v>
      </c>
      <c r="E115" s="133">
        <v>0.9112383401245204</v>
      </c>
      <c r="F115" s="91" t="s">
        <v>641</v>
      </c>
      <c r="G115" s="91" t="b">
        <v>0</v>
      </c>
      <c r="H115" s="91" t="b">
        <v>0</v>
      </c>
      <c r="I115" s="91" t="b">
        <v>0</v>
      </c>
      <c r="J115" s="91" t="b">
        <v>0</v>
      </c>
      <c r="K115" s="91" t="b">
        <v>0</v>
      </c>
      <c r="L115" s="91" t="b">
        <v>0</v>
      </c>
    </row>
    <row r="116" spans="1:12" ht="15">
      <c r="A116" s="91" t="s">
        <v>740</v>
      </c>
      <c r="B116" s="91" t="s">
        <v>739</v>
      </c>
      <c r="C116" s="91">
        <v>18</v>
      </c>
      <c r="D116" s="133">
        <v>0.01568988684086909</v>
      </c>
      <c r="E116" s="133">
        <v>1.049541038290802</v>
      </c>
      <c r="F116" s="91" t="s">
        <v>641</v>
      </c>
      <c r="G116" s="91" t="b">
        <v>0</v>
      </c>
      <c r="H116" s="91" t="b">
        <v>0</v>
      </c>
      <c r="I116" s="91" t="b">
        <v>0</v>
      </c>
      <c r="J116" s="91" t="b">
        <v>0</v>
      </c>
      <c r="K116" s="91" t="b">
        <v>0</v>
      </c>
      <c r="L116" s="91" t="b">
        <v>0</v>
      </c>
    </row>
    <row r="117" spans="1:12" ht="15">
      <c r="A117" s="91" t="s">
        <v>739</v>
      </c>
      <c r="B117" s="91" t="s">
        <v>741</v>
      </c>
      <c r="C117" s="91">
        <v>14</v>
      </c>
      <c r="D117" s="133">
        <v>0.017262922711242027</v>
      </c>
      <c r="E117" s="133">
        <v>1.0495410382908021</v>
      </c>
      <c r="F117" s="91" t="s">
        <v>641</v>
      </c>
      <c r="G117" s="91" t="b">
        <v>0</v>
      </c>
      <c r="H117" s="91" t="b">
        <v>0</v>
      </c>
      <c r="I117" s="91" t="b">
        <v>0</v>
      </c>
      <c r="J117" s="91" t="b">
        <v>0</v>
      </c>
      <c r="K117" s="91" t="b">
        <v>0</v>
      </c>
      <c r="L117" s="91" t="b">
        <v>0</v>
      </c>
    </row>
    <row r="118" spans="1:12" ht="15">
      <c r="A118" s="91" t="s">
        <v>741</v>
      </c>
      <c r="B118" s="91" t="s">
        <v>685</v>
      </c>
      <c r="C118" s="91">
        <v>14</v>
      </c>
      <c r="D118" s="133">
        <v>0.017262922711242027</v>
      </c>
      <c r="E118" s="133">
        <v>0.7485110426268209</v>
      </c>
      <c r="F118" s="91" t="s">
        <v>641</v>
      </c>
      <c r="G118" s="91" t="b">
        <v>0</v>
      </c>
      <c r="H118" s="91" t="b">
        <v>0</v>
      </c>
      <c r="I118" s="91" t="b">
        <v>0</v>
      </c>
      <c r="J118" s="91" t="b">
        <v>0</v>
      </c>
      <c r="K118" s="91" t="b">
        <v>0</v>
      </c>
      <c r="L118" s="91" t="b">
        <v>0</v>
      </c>
    </row>
    <row r="119" spans="1:12" ht="15">
      <c r="A119" s="91" t="s">
        <v>224</v>
      </c>
      <c r="B119" s="91" t="s">
        <v>686</v>
      </c>
      <c r="C119" s="91">
        <v>12</v>
      </c>
      <c r="D119" s="133">
        <v>0.017456928231666065</v>
      </c>
      <c r="E119" s="133">
        <v>0.8442915504939073</v>
      </c>
      <c r="F119" s="91" t="s">
        <v>641</v>
      </c>
      <c r="G119" s="91" t="b">
        <v>0</v>
      </c>
      <c r="H119" s="91" t="b">
        <v>0</v>
      </c>
      <c r="I119" s="91" t="b">
        <v>0</v>
      </c>
      <c r="J119" s="91" t="b">
        <v>0</v>
      </c>
      <c r="K119" s="91" t="b">
        <v>0</v>
      </c>
      <c r="L119" s="91" t="b">
        <v>0</v>
      </c>
    </row>
    <row r="120" spans="1:12" ht="15">
      <c r="A120" s="91" t="s">
        <v>724</v>
      </c>
      <c r="B120" s="91" t="s">
        <v>742</v>
      </c>
      <c r="C120" s="91">
        <v>6</v>
      </c>
      <c r="D120" s="133">
        <v>0.014709192506508158</v>
      </c>
      <c r="E120" s="133">
        <v>0.8276922886744456</v>
      </c>
      <c r="F120" s="91" t="s">
        <v>641</v>
      </c>
      <c r="G120" s="91" t="b">
        <v>0</v>
      </c>
      <c r="H120" s="91" t="b">
        <v>0</v>
      </c>
      <c r="I120" s="91" t="b">
        <v>0</v>
      </c>
      <c r="J120" s="91" t="b">
        <v>0</v>
      </c>
      <c r="K120" s="91" t="b">
        <v>0</v>
      </c>
      <c r="L120" s="91" t="b">
        <v>0</v>
      </c>
    </row>
    <row r="121" spans="1:12" ht="15">
      <c r="A121" s="91" t="s">
        <v>742</v>
      </c>
      <c r="B121" s="91" t="s">
        <v>743</v>
      </c>
      <c r="C121" s="91">
        <v>6</v>
      </c>
      <c r="D121" s="133">
        <v>0.014709192506508158</v>
      </c>
      <c r="E121" s="133">
        <v>1.429752280002408</v>
      </c>
      <c r="F121" s="91" t="s">
        <v>641</v>
      </c>
      <c r="G121" s="91" t="b">
        <v>0</v>
      </c>
      <c r="H121" s="91" t="b">
        <v>0</v>
      </c>
      <c r="I121" s="91" t="b">
        <v>0</v>
      </c>
      <c r="J121" s="91" t="b">
        <v>0</v>
      </c>
      <c r="K121" s="91" t="b">
        <v>0</v>
      </c>
      <c r="L121" s="91" t="b">
        <v>0</v>
      </c>
    </row>
    <row r="122" spans="1:12" ht="15">
      <c r="A122" s="91" t="s">
        <v>743</v>
      </c>
      <c r="B122" s="91" t="s">
        <v>739</v>
      </c>
      <c r="C122" s="91">
        <v>6</v>
      </c>
      <c r="D122" s="133">
        <v>0.014709192506508158</v>
      </c>
      <c r="E122" s="133">
        <v>1.049541038290802</v>
      </c>
      <c r="F122" s="91" t="s">
        <v>641</v>
      </c>
      <c r="G122" s="91" t="b">
        <v>0</v>
      </c>
      <c r="H122" s="91" t="b">
        <v>0</v>
      </c>
      <c r="I122" s="91" t="b">
        <v>0</v>
      </c>
      <c r="J122" s="91" t="b">
        <v>0</v>
      </c>
      <c r="K122" s="91" t="b">
        <v>0</v>
      </c>
      <c r="L122" s="91" t="b">
        <v>0</v>
      </c>
    </row>
    <row r="123" spans="1:12" ht="15">
      <c r="A123" s="91" t="s">
        <v>739</v>
      </c>
      <c r="B123" s="91" t="s">
        <v>685</v>
      </c>
      <c r="C123" s="91">
        <v>6</v>
      </c>
      <c r="D123" s="133">
        <v>0.014709192506508158</v>
      </c>
      <c r="E123" s="133">
        <v>0.14645105129885833</v>
      </c>
      <c r="F123" s="91" t="s">
        <v>641</v>
      </c>
      <c r="G123" s="91" t="b">
        <v>0</v>
      </c>
      <c r="H123" s="91" t="b">
        <v>0</v>
      </c>
      <c r="I123" s="91" t="b">
        <v>0</v>
      </c>
      <c r="J123" s="91" t="b">
        <v>0</v>
      </c>
      <c r="K123" s="91" t="b">
        <v>0</v>
      </c>
      <c r="L123" s="91" t="b">
        <v>0</v>
      </c>
    </row>
    <row r="124" spans="1:12" ht="15">
      <c r="A124" s="91" t="s">
        <v>692</v>
      </c>
      <c r="B124" s="91" t="s">
        <v>685</v>
      </c>
      <c r="C124" s="91">
        <v>4</v>
      </c>
      <c r="D124" s="133">
        <v>0.012138462894700995</v>
      </c>
      <c r="E124" s="133">
        <v>0.7485110426268207</v>
      </c>
      <c r="F124" s="91" t="s">
        <v>641</v>
      </c>
      <c r="G124" s="91" t="b">
        <v>0</v>
      </c>
      <c r="H124" s="91" t="b">
        <v>0</v>
      </c>
      <c r="I124" s="91" t="b">
        <v>0</v>
      </c>
      <c r="J124" s="91" t="b">
        <v>0</v>
      </c>
      <c r="K124" s="91" t="b">
        <v>0</v>
      </c>
      <c r="L124" s="91" t="b">
        <v>0</v>
      </c>
    </row>
    <row r="125" spans="1:12" ht="15">
      <c r="A125" s="91" t="s">
        <v>739</v>
      </c>
      <c r="B125" s="91" t="s">
        <v>742</v>
      </c>
      <c r="C125" s="91">
        <v>4</v>
      </c>
      <c r="D125" s="133">
        <v>0.012138462894700995</v>
      </c>
      <c r="E125" s="133">
        <v>0.6516010296187643</v>
      </c>
      <c r="F125" s="91" t="s">
        <v>641</v>
      </c>
      <c r="G125" s="91" t="b">
        <v>0</v>
      </c>
      <c r="H125" s="91" t="b">
        <v>0</v>
      </c>
      <c r="I125" s="91" t="b">
        <v>0</v>
      </c>
      <c r="J125" s="91" t="b">
        <v>0</v>
      </c>
      <c r="K125" s="91" t="b">
        <v>0</v>
      </c>
      <c r="L125" s="91" t="b">
        <v>0</v>
      </c>
    </row>
    <row r="126" spans="1:12" ht="15">
      <c r="A126" s="91" t="s">
        <v>742</v>
      </c>
      <c r="B126" s="91" t="s">
        <v>685</v>
      </c>
      <c r="C126" s="91">
        <v>4</v>
      </c>
      <c r="D126" s="133">
        <v>0.012138462894700995</v>
      </c>
      <c r="E126" s="133">
        <v>0.3505710339547832</v>
      </c>
      <c r="F126" s="91" t="s">
        <v>641</v>
      </c>
      <c r="G126" s="91" t="b">
        <v>0</v>
      </c>
      <c r="H126" s="91" t="b">
        <v>0</v>
      </c>
      <c r="I126" s="91" t="b">
        <v>0</v>
      </c>
      <c r="J126" s="91" t="b">
        <v>0</v>
      </c>
      <c r="K126" s="91" t="b">
        <v>0</v>
      </c>
      <c r="L126" s="91" t="b">
        <v>0</v>
      </c>
    </row>
    <row r="127" spans="1:12" ht="15">
      <c r="A127" s="91" t="s">
        <v>877</v>
      </c>
      <c r="B127" s="91" t="s">
        <v>878</v>
      </c>
      <c r="C127" s="91">
        <v>2</v>
      </c>
      <c r="D127" s="133">
        <v>0.008062807577575538</v>
      </c>
      <c r="E127" s="133">
        <v>2.128722284338427</v>
      </c>
      <c r="F127" s="91" t="s">
        <v>641</v>
      </c>
      <c r="G127" s="91" t="b">
        <v>0</v>
      </c>
      <c r="H127" s="91" t="b">
        <v>0</v>
      </c>
      <c r="I127" s="91" t="b">
        <v>0</v>
      </c>
      <c r="J127" s="91" t="b">
        <v>0</v>
      </c>
      <c r="K127" s="91" t="b">
        <v>0</v>
      </c>
      <c r="L127" s="91" t="b">
        <v>0</v>
      </c>
    </row>
    <row r="128" spans="1:12" ht="15">
      <c r="A128" s="91" t="s">
        <v>878</v>
      </c>
      <c r="B128" s="91" t="s">
        <v>879</v>
      </c>
      <c r="C128" s="91">
        <v>2</v>
      </c>
      <c r="D128" s="133">
        <v>0.008062807577575538</v>
      </c>
      <c r="E128" s="133">
        <v>2.128722284338427</v>
      </c>
      <c r="F128" s="91" t="s">
        <v>641</v>
      </c>
      <c r="G128" s="91" t="b">
        <v>0</v>
      </c>
      <c r="H128" s="91" t="b">
        <v>0</v>
      </c>
      <c r="I128" s="91" t="b">
        <v>0</v>
      </c>
      <c r="J128" s="91" t="b">
        <v>0</v>
      </c>
      <c r="K128" s="91" t="b">
        <v>0</v>
      </c>
      <c r="L128" s="91" t="b">
        <v>0</v>
      </c>
    </row>
    <row r="129" spans="1:12" ht="15">
      <c r="A129" s="91" t="s">
        <v>879</v>
      </c>
      <c r="B129" s="91" t="s">
        <v>880</v>
      </c>
      <c r="C129" s="91">
        <v>2</v>
      </c>
      <c r="D129" s="133">
        <v>0.008062807577575538</v>
      </c>
      <c r="E129" s="133">
        <v>2.128722284338427</v>
      </c>
      <c r="F129" s="91" t="s">
        <v>641</v>
      </c>
      <c r="G129" s="91" t="b">
        <v>0</v>
      </c>
      <c r="H129" s="91" t="b">
        <v>0</v>
      </c>
      <c r="I129" s="91" t="b">
        <v>0</v>
      </c>
      <c r="J129" s="91" t="b">
        <v>0</v>
      </c>
      <c r="K129" s="91" t="b">
        <v>0</v>
      </c>
      <c r="L129" s="91" t="b">
        <v>0</v>
      </c>
    </row>
    <row r="130" spans="1:12" ht="15">
      <c r="A130" s="91" t="s">
        <v>892</v>
      </c>
      <c r="B130" s="91" t="s">
        <v>686</v>
      </c>
      <c r="C130" s="91">
        <v>2</v>
      </c>
      <c r="D130" s="133">
        <v>0.008062807577575538</v>
      </c>
      <c r="E130" s="133">
        <v>1.2836242443241699</v>
      </c>
      <c r="F130" s="91" t="s">
        <v>641</v>
      </c>
      <c r="G130" s="91" t="b">
        <v>0</v>
      </c>
      <c r="H130" s="91" t="b">
        <v>0</v>
      </c>
      <c r="I130" s="91" t="b">
        <v>0</v>
      </c>
      <c r="J130" s="91" t="b">
        <v>0</v>
      </c>
      <c r="K130" s="91" t="b">
        <v>0</v>
      </c>
      <c r="L130" s="91" t="b">
        <v>0</v>
      </c>
    </row>
    <row r="131" spans="1:12" ht="15">
      <c r="A131" s="91" t="s">
        <v>686</v>
      </c>
      <c r="B131" s="91" t="s">
        <v>893</v>
      </c>
      <c r="C131" s="91">
        <v>2</v>
      </c>
      <c r="D131" s="133">
        <v>0.008062807577575538</v>
      </c>
      <c r="E131" s="133">
        <v>1.0147789320315899</v>
      </c>
      <c r="F131" s="91" t="s">
        <v>641</v>
      </c>
      <c r="G131" s="91" t="b">
        <v>0</v>
      </c>
      <c r="H131" s="91" t="b">
        <v>0</v>
      </c>
      <c r="I131" s="91" t="b">
        <v>0</v>
      </c>
      <c r="J131" s="91" t="b">
        <v>0</v>
      </c>
      <c r="K131" s="91" t="b">
        <v>0</v>
      </c>
      <c r="L131" s="91" t="b">
        <v>0</v>
      </c>
    </row>
    <row r="132" spans="1:12" ht="15">
      <c r="A132" s="91" t="s">
        <v>893</v>
      </c>
      <c r="B132" s="91" t="s">
        <v>894</v>
      </c>
      <c r="C132" s="91">
        <v>2</v>
      </c>
      <c r="D132" s="133">
        <v>0.008062807577575538</v>
      </c>
      <c r="E132" s="133">
        <v>2.128722284338427</v>
      </c>
      <c r="F132" s="91" t="s">
        <v>641</v>
      </c>
      <c r="G132" s="91" t="b">
        <v>0</v>
      </c>
      <c r="H132" s="91" t="b">
        <v>0</v>
      </c>
      <c r="I132" s="91" t="b">
        <v>0</v>
      </c>
      <c r="J132" s="91" t="b">
        <v>0</v>
      </c>
      <c r="K132" s="91" t="b">
        <v>0</v>
      </c>
      <c r="L132" s="91" t="b">
        <v>0</v>
      </c>
    </row>
    <row r="133" spans="1:12" ht="15">
      <c r="A133" s="91" t="s">
        <v>894</v>
      </c>
      <c r="B133" s="91" t="s">
        <v>895</v>
      </c>
      <c r="C133" s="91">
        <v>2</v>
      </c>
      <c r="D133" s="133">
        <v>0.008062807577575538</v>
      </c>
      <c r="E133" s="133">
        <v>2.128722284338427</v>
      </c>
      <c r="F133" s="91" t="s">
        <v>641</v>
      </c>
      <c r="G133" s="91" t="b">
        <v>0</v>
      </c>
      <c r="H133" s="91" t="b">
        <v>0</v>
      </c>
      <c r="I133" s="91" t="b">
        <v>0</v>
      </c>
      <c r="J133" s="91" t="b">
        <v>0</v>
      </c>
      <c r="K133" s="91" t="b">
        <v>0</v>
      </c>
      <c r="L133" s="91" t="b">
        <v>0</v>
      </c>
    </row>
    <row r="134" spans="1:12" ht="15">
      <c r="A134" s="91" t="s">
        <v>895</v>
      </c>
      <c r="B134" s="91" t="s">
        <v>896</v>
      </c>
      <c r="C134" s="91">
        <v>2</v>
      </c>
      <c r="D134" s="133">
        <v>0.008062807577575538</v>
      </c>
      <c r="E134" s="133">
        <v>2.128722284338427</v>
      </c>
      <c r="F134" s="91" t="s">
        <v>641</v>
      </c>
      <c r="G134" s="91" t="b">
        <v>0</v>
      </c>
      <c r="H134" s="91" t="b">
        <v>0</v>
      </c>
      <c r="I134" s="91" t="b">
        <v>0</v>
      </c>
      <c r="J134" s="91" t="b">
        <v>0</v>
      </c>
      <c r="K134" s="91" t="b">
        <v>0</v>
      </c>
      <c r="L134" s="91" t="b">
        <v>0</v>
      </c>
    </row>
    <row r="135" spans="1:12" ht="15">
      <c r="A135" s="91" t="s">
        <v>896</v>
      </c>
      <c r="B135" s="91" t="s">
        <v>897</v>
      </c>
      <c r="C135" s="91">
        <v>2</v>
      </c>
      <c r="D135" s="133">
        <v>0.008062807577575538</v>
      </c>
      <c r="E135" s="133">
        <v>2.128722284338427</v>
      </c>
      <c r="F135" s="91" t="s">
        <v>641</v>
      </c>
      <c r="G135" s="91" t="b">
        <v>0</v>
      </c>
      <c r="H135" s="91" t="b">
        <v>0</v>
      </c>
      <c r="I135" s="91" t="b">
        <v>0</v>
      </c>
      <c r="J135" s="91" t="b">
        <v>0</v>
      </c>
      <c r="K135" s="91" t="b">
        <v>0</v>
      </c>
      <c r="L135" s="91" t="b">
        <v>0</v>
      </c>
    </row>
    <row r="136" spans="1:12" ht="15">
      <c r="A136" s="91" t="s">
        <v>897</v>
      </c>
      <c r="B136" s="91" t="s">
        <v>685</v>
      </c>
      <c r="C136" s="91">
        <v>2</v>
      </c>
      <c r="D136" s="133">
        <v>0.008062807577575538</v>
      </c>
      <c r="E136" s="133">
        <v>0.7485110426268207</v>
      </c>
      <c r="F136" s="91" t="s">
        <v>641</v>
      </c>
      <c r="G136" s="91" t="b">
        <v>0</v>
      </c>
      <c r="H136" s="91" t="b">
        <v>0</v>
      </c>
      <c r="I136" s="91" t="b">
        <v>0</v>
      </c>
      <c r="J136" s="91" t="b">
        <v>0</v>
      </c>
      <c r="K136" s="91" t="b">
        <v>0</v>
      </c>
      <c r="L136" s="91" t="b">
        <v>0</v>
      </c>
    </row>
    <row r="137" spans="1:12" ht="15">
      <c r="A137" s="91" t="s">
        <v>233</v>
      </c>
      <c r="B137" s="91" t="s">
        <v>888</v>
      </c>
      <c r="C137" s="91">
        <v>2</v>
      </c>
      <c r="D137" s="133">
        <v>0.008062807577575538</v>
      </c>
      <c r="E137" s="133">
        <v>2.128722284338427</v>
      </c>
      <c r="F137" s="91" t="s">
        <v>641</v>
      </c>
      <c r="G137" s="91" t="b">
        <v>0</v>
      </c>
      <c r="H137" s="91" t="b">
        <v>0</v>
      </c>
      <c r="I137" s="91" t="b">
        <v>0</v>
      </c>
      <c r="J137" s="91" t="b">
        <v>0</v>
      </c>
      <c r="K137" s="91" t="b">
        <v>0</v>
      </c>
      <c r="L137" s="91" t="b">
        <v>0</v>
      </c>
    </row>
    <row r="138" spans="1:12" ht="15">
      <c r="A138" s="91" t="s">
        <v>888</v>
      </c>
      <c r="B138" s="91" t="s">
        <v>889</v>
      </c>
      <c r="C138" s="91">
        <v>2</v>
      </c>
      <c r="D138" s="133">
        <v>0.008062807577575538</v>
      </c>
      <c r="E138" s="133">
        <v>2.128722284338427</v>
      </c>
      <c r="F138" s="91" t="s">
        <v>641</v>
      </c>
      <c r="G138" s="91" t="b">
        <v>0</v>
      </c>
      <c r="H138" s="91" t="b">
        <v>0</v>
      </c>
      <c r="I138" s="91" t="b">
        <v>0</v>
      </c>
      <c r="J138" s="91" t="b">
        <v>0</v>
      </c>
      <c r="K138" s="91" t="b">
        <v>0</v>
      </c>
      <c r="L138" s="91" t="b">
        <v>0</v>
      </c>
    </row>
    <row r="139" spans="1:12" ht="15">
      <c r="A139" s="91" t="s">
        <v>889</v>
      </c>
      <c r="B139" s="91" t="s">
        <v>890</v>
      </c>
      <c r="C139" s="91">
        <v>2</v>
      </c>
      <c r="D139" s="133">
        <v>0.008062807577575538</v>
      </c>
      <c r="E139" s="133">
        <v>2.128722284338427</v>
      </c>
      <c r="F139" s="91" t="s">
        <v>641</v>
      </c>
      <c r="G139" s="91" t="b">
        <v>0</v>
      </c>
      <c r="H139" s="91" t="b">
        <v>0</v>
      </c>
      <c r="I139" s="91" t="b">
        <v>0</v>
      </c>
      <c r="J139" s="91" t="b">
        <v>0</v>
      </c>
      <c r="K139" s="91" t="b">
        <v>0</v>
      </c>
      <c r="L139" s="91" t="b">
        <v>0</v>
      </c>
    </row>
    <row r="140" spans="1:12" ht="15">
      <c r="A140" s="91" t="s">
        <v>890</v>
      </c>
      <c r="B140" s="91" t="s">
        <v>891</v>
      </c>
      <c r="C140" s="91">
        <v>2</v>
      </c>
      <c r="D140" s="133">
        <v>0.008062807577575538</v>
      </c>
      <c r="E140" s="133">
        <v>2.128722284338427</v>
      </c>
      <c r="F140" s="91" t="s">
        <v>641</v>
      </c>
      <c r="G140" s="91" t="b">
        <v>0</v>
      </c>
      <c r="H140" s="91" t="b">
        <v>0</v>
      </c>
      <c r="I140" s="91" t="b">
        <v>0</v>
      </c>
      <c r="J140" s="91" t="b">
        <v>0</v>
      </c>
      <c r="K140" s="91" t="b">
        <v>0</v>
      </c>
      <c r="L140" s="91" t="b">
        <v>0</v>
      </c>
    </row>
    <row r="141" spans="1:12" ht="15">
      <c r="A141" s="91" t="s">
        <v>891</v>
      </c>
      <c r="B141" s="91" t="s">
        <v>692</v>
      </c>
      <c r="C141" s="91">
        <v>2</v>
      </c>
      <c r="D141" s="133">
        <v>0.008062807577575538</v>
      </c>
      <c r="E141" s="133">
        <v>1.8276922886744456</v>
      </c>
      <c r="F141" s="91" t="s">
        <v>641</v>
      </c>
      <c r="G141" s="91" t="b">
        <v>0</v>
      </c>
      <c r="H141" s="91" t="b">
        <v>0</v>
      </c>
      <c r="I141" s="91" t="b">
        <v>0</v>
      </c>
      <c r="J141" s="91" t="b">
        <v>0</v>
      </c>
      <c r="K141" s="91" t="b">
        <v>0</v>
      </c>
      <c r="L141" s="91" t="b">
        <v>0</v>
      </c>
    </row>
    <row r="142" spans="1:12" ht="15">
      <c r="A142" s="91" t="s">
        <v>882</v>
      </c>
      <c r="B142" s="91" t="s">
        <v>883</v>
      </c>
      <c r="C142" s="91">
        <v>2</v>
      </c>
      <c r="D142" s="133">
        <v>0.008062807577575538</v>
      </c>
      <c r="E142" s="133">
        <v>2.128722284338427</v>
      </c>
      <c r="F142" s="91" t="s">
        <v>641</v>
      </c>
      <c r="G142" s="91" t="b">
        <v>0</v>
      </c>
      <c r="H142" s="91" t="b">
        <v>0</v>
      </c>
      <c r="I142" s="91" t="b">
        <v>0</v>
      </c>
      <c r="J142" s="91" t="b">
        <v>0</v>
      </c>
      <c r="K142" s="91" t="b">
        <v>0</v>
      </c>
      <c r="L142" s="91" t="b">
        <v>0</v>
      </c>
    </row>
    <row r="143" spans="1:12" ht="15">
      <c r="A143" s="91" t="s">
        <v>883</v>
      </c>
      <c r="B143" s="91" t="s">
        <v>884</v>
      </c>
      <c r="C143" s="91">
        <v>2</v>
      </c>
      <c r="D143" s="133">
        <v>0.008062807577575538</v>
      </c>
      <c r="E143" s="133">
        <v>2.128722284338427</v>
      </c>
      <c r="F143" s="91" t="s">
        <v>641</v>
      </c>
      <c r="G143" s="91" t="b">
        <v>0</v>
      </c>
      <c r="H143" s="91" t="b">
        <v>0</v>
      </c>
      <c r="I143" s="91" t="b">
        <v>0</v>
      </c>
      <c r="J143" s="91" t="b">
        <v>0</v>
      </c>
      <c r="K143" s="91" t="b">
        <v>0</v>
      </c>
      <c r="L143" s="91" t="b">
        <v>0</v>
      </c>
    </row>
    <row r="144" spans="1:12" ht="15">
      <c r="A144" s="91" t="s">
        <v>884</v>
      </c>
      <c r="B144" s="91" t="s">
        <v>885</v>
      </c>
      <c r="C144" s="91">
        <v>2</v>
      </c>
      <c r="D144" s="133">
        <v>0.008062807577575538</v>
      </c>
      <c r="E144" s="133">
        <v>2.128722284338427</v>
      </c>
      <c r="F144" s="91" t="s">
        <v>641</v>
      </c>
      <c r="G144" s="91" t="b">
        <v>0</v>
      </c>
      <c r="H144" s="91" t="b">
        <v>0</v>
      </c>
      <c r="I144" s="91" t="b">
        <v>0</v>
      </c>
      <c r="J144" s="91" t="b">
        <v>0</v>
      </c>
      <c r="K144" s="91" t="b">
        <v>0</v>
      </c>
      <c r="L144" s="91" t="b">
        <v>0</v>
      </c>
    </row>
    <row r="145" spans="1:12" ht="15">
      <c r="A145" s="91" t="s">
        <v>885</v>
      </c>
      <c r="B145" s="91" t="s">
        <v>289</v>
      </c>
      <c r="C145" s="91">
        <v>2</v>
      </c>
      <c r="D145" s="133">
        <v>0.008062807577575538</v>
      </c>
      <c r="E145" s="133">
        <v>1.0147789320315899</v>
      </c>
      <c r="F145" s="91" t="s">
        <v>641</v>
      </c>
      <c r="G145" s="91" t="b">
        <v>0</v>
      </c>
      <c r="H145" s="91" t="b">
        <v>0</v>
      </c>
      <c r="I145" s="91" t="b">
        <v>0</v>
      </c>
      <c r="J145" s="91" t="b">
        <v>0</v>
      </c>
      <c r="K145" s="91" t="b">
        <v>0</v>
      </c>
      <c r="L145" s="91" t="b">
        <v>0</v>
      </c>
    </row>
    <row r="146" spans="1:12" ht="15">
      <c r="A146" s="91" t="s">
        <v>289</v>
      </c>
      <c r="B146" s="91" t="s">
        <v>886</v>
      </c>
      <c r="C146" s="91">
        <v>2</v>
      </c>
      <c r="D146" s="133">
        <v>0.008062807577575538</v>
      </c>
      <c r="E146" s="133">
        <v>2.128722284338427</v>
      </c>
      <c r="F146" s="91" t="s">
        <v>641</v>
      </c>
      <c r="G146" s="91" t="b">
        <v>0</v>
      </c>
      <c r="H146" s="91" t="b">
        <v>0</v>
      </c>
      <c r="I146" s="91" t="b">
        <v>0</v>
      </c>
      <c r="J146" s="91" t="b">
        <v>0</v>
      </c>
      <c r="K146" s="91" t="b">
        <v>0</v>
      </c>
      <c r="L146" s="91" t="b">
        <v>0</v>
      </c>
    </row>
    <row r="147" spans="1:12" ht="15">
      <c r="A147" s="91" t="s">
        <v>886</v>
      </c>
      <c r="B147" s="91" t="s">
        <v>887</v>
      </c>
      <c r="C147" s="91">
        <v>2</v>
      </c>
      <c r="D147" s="133">
        <v>0.008062807577575538</v>
      </c>
      <c r="E147" s="133">
        <v>2.128722284338427</v>
      </c>
      <c r="F147" s="91" t="s">
        <v>641</v>
      </c>
      <c r="G147" s="91" t="b">
        <v>0</v>
      </c>
      <c r="H147" s="91" t="b">
        <v>0</v>
      </c>
      <c r="I147" s="91" t="b">
        <v>0</v>
      </c>
      <c r="J147" s="91" t="b">
        <v>0</v>
      </c>
      <c r="K147" s="91" t="b">
        <v>0</v>
      </c>
      <c r="L147" s="91" t="b">
        <v>0</v>
      </c>
    </row>
    <row r="148" spans="1:12" ht="15">
      <c r="A148" s="91" t="s">
        <v>685</v>
      </c>
      <c r="B148" s="91" t="s">
        <v>881</v>
      </c>
      <c r="C148" s="91">
        <v>2</v>
      </c>
      <c r="D148" s="133">
        <v>0.008062807577575538</v>
      </c>
      <c r="E148" s="133">
        <v>0.7669944483208339</v>
      </c>
      <c r="F148" s="91" t="s">
        <v>641</v>
      </c>
      <c r="G148" s="91" t="b">
        <v>0</v>
      </c>
      <c r="H148" s="91" t="b">
        <v>0</v>
      </c>
      <c r="I148" s="91" t="b">
        <v>0</v>
      </c>
      <c r="J148" s="91" t="b">
        <v>0</v>
      </c>
      <c r="K148" s="91" t="b">
        <v>0</v>
      </c>
      <c r="L148"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638</v>
      </c>
      <c r="BB2" s="13" t="s">
        <v>650</v>
      </c>
      <c r="BC2" s="13" t="s">
        <v>651</v>
      </c>
      <c r="BD2" s="67" t="s">
        <v>918</v>
      </c>
      <c r="BE2" s="67" t="s">
        <v>919</v>
      </c>
      <c r="BF2" s="67" t="s">
        <v>920</v>
      </c>
      <c r="BG2" s="67" t="s">
        <v>921</v>
      </c>
      <c r="BH2" s="67" t="s">
        <v>922</v>
      </c>
      <c r="BI2" s="67" t="s">
        <v>923</v>
      </c>
      <c r="BJ2" s="67" t="s">
        <v>924</v>
      </c>
      <c r="BK2" s="67" t="s">
        <v>925</v>
      </c>
      <c r="BL2" s="67" t="s">
        <v>926</v>
      </c>
    </row>
    <row r="3" spans="1:64" ht="15" customHeight="1">
      <c r="A3" s="84" t="s">
        <v>212</v>
      </c>
      <c r="B3" s="84" t="s">
        <v>215</v>
      </c>
      <c r="C3" s="53"/>
      <c r="D3" s="54"/>
      <c r="E3" s="65"/>
      <c r="F3" s="55"/>
      <c r="G3" s="53"/>
      <c r="H3" s="57"/>
      <c r="I3" s="56"/>
      <c r="J3" s="56"/>
      <c r="K3" s="36" t="s">
        <v>65</v>
      </c>
      <c r="L3" s="62">
        <v>3</v>
      </c>
      <c r="M3" s="62"/>
      <c r="N3" s="63"/>
      <c r="O3" s="85" t="s">
        <v>234</v>
      </c>
      <c r="P3" s="87">
        <v>43409.76726851852</v>
      </c>
      <c r="Q3" s="85" t="s">
        <v>236</v>
      </c>
      <c r="R3" s="85"/>
      <c r="S3" s="85"/>
      <c r="T3" s="85"/>
      <c r="U3" s="85"/>
      <c r="V3" s="90" t="s">
        <v>295</v>
      </c>
      <c r="W3" s="87">
        <v>43409.76726851852</v>
      </c>
      <c r="X3" s="90" t="s">
        <v>313</v>
      </c>
      <c r="Y3" s="85"/>
      <c r="Z3" s="85"/>
      <c r="AA3" s="91" t="s">
        <v>364</v>
      </c>
      <c r="AB3" s="85"/>
      <c r="AC3" s="85" t="b">
        <v>0</v>
      </c>
      <c r="AD3" s="85">
        <v>0</v>
      </c>
      <c r="AE3" s="91" t="s">
        <v>417</v>
      </c>
      <c r="AF3" s="85" t="b">
        <v>0</v>
      </c>
      <c r="AG3" s="85" t="s">
        <v>420</v>
      </c>
      <c r="AH3" s="85"/>
      <c r="AI3" s="91" t="s">
        <v>417</v>
      </c>
      <c r="AJ3" s="85" t="b">
        <v>0</v>
      </c>
      <c r="AK3" s="85">
        <v>2</v>
      </c>
      <c r="AL3" s="91" t="s">
        <v>370</v>
      </c>
      <c r="AM3" s="85" t="s">
        <v>424</v>
      </c>
      <c r="AN3" s="85" t="b">
        <v>0</v>
      </c>
      <c r="AO3" s="91" t="s">
        <v>370</v>
      </c>
      <c r="AP3" s="85" t="s">
        <v>176</v>
      </c>
      <c r="AQ3" s="85">
        <v>0</v>
      </c>
      <c r="AR3" s="85">
        <v>0</v>
      </c>
      <c r="AS3" s="85"/>
      <c r="AT3" s="85"/>
      <c r="AU3" s="85"/>
      <c r="AV3" s="85"/>
      <c r="AW3" s="85"/>
      <c r="AX3" s="85"/>
      <c r="AY3" s="85"/>
      <c r="AZ3" s="85"/>
      <c r="BA3">
        <v>1</v>
      </c>
      <c r="BB3" s="85" t="str">
        <f>REPLACE(INDEX(GroupVertices[Group],MATCH(Edges24[[#This Row],[Vertex 1]],GroupVertices[Vertex],0)),1,1,"")</f>
        <v>1</v>
      </c>
      <c r="BC3" s="85" t="str">
        <f>REPLACE(INDEX(GroupVertices[Group],MATCH(Edges24[[#This Row],[Vertex 2]],GroupVertices[Vertex],0)),1,1,"")</f>
        <v>1</v>
      </c>
      <c r="BD3" s="51">
        <v>0</v>
      </c>
      <c r="BE3" s="52">
        <v>0</v>
      </c>
      <c r="BF3" s="51">
        <v>0</v>
      </c>
      <c r="BG3" s="52">
        <v>0</v>
      </c>
      <c r="BH3" s="51">
        <v>0</v>
      </c>
      <c r="BI3" s="52">
        <v>0</v>
      </c>
      <c r="BJ3" s="51">
        <v>18</v>
      </c>
      <c r="BK3" s="52">
        <v>100</v>
      </c>
      <c r="BL3" s="51">
        <v>18</v>
      </c>
    </row>
    <row r="4" spans="1:64" ht="15" customHeight="1">
      <c r="A4" s="84" t="s">
        <v>213</v>
      </c>
      <c r="B4" s="84" t="s">
        <v>215</v>
      </c>
      <c r="C4" s="53"/>
      <c r="D4" s="54"/>
      <c r="E4" s="65"/>
      <c r="F4" s="55"/>
      <c r="G4" s="53"/>
      <c r="H4" s="57"/>
      <c r="I4" s="56"/>
      <c r="J4" s="56"/>
      <c r="K4" s="36" t="s">
        <v>65</v>
      </c>
      <c r="L4" s="83">
        <v>4</v>
      </c>
      <c r="M4" s="83"/>
      <c r="N4" s="63"/>
      <c r="O4" s="86" t="s">
        <v>234</v>
      </c>
      <c r="P4" s="88">
        <v>43410.05606481482</v>
      </c>
      <c r="Q4" s="86" t="s">
        <v>236</v>
      </c>
      <c r="R4" s="86"/>
      <c r="S4" s="86"/>
      <c r="T4" s="86"/>
      <c r="U4" s="86"/>
      <c r="V4" s="89" t="s">
        <v>296</v>
      </c>
      <c r="W4" s="88">
        <v>43410.05606481482</v>
      </c>
      <c r="X4" s="89" t="s">
        <v>314</v>
      </c>
      <c r="Y4" s="86"/>
      <c r="Z4" s="86"/>
      <c r="AA4" s="92" t="s">
        <v>365</v>
      </c>
      <c r="AB4" s="86"/>
      <c r="AC4" s="86" t="b">
        <v>0</v>
      </c>
      <c r="AD4" s="86">
        <v>0</v>
      </c>
      <c r="AE4" s="92" t="s">
        <v>417</v>
      </c>
      <c r="AF4" s="86" t="b">
        <v>0</v>
      </c>
      <c r="AG4" s="86" t="s">
        <v>420</v>
      </c>
      <c r="AH4" s="86"/>
      <c r="AI4" s="92" t="s">
        <v>417</v>
      </c>
      <c r="AJ4" s="86" t="b">
        <v>0</v>
      </c>
      <c r="AK4" s="86">
        <v>2</v>
      </c>
      <c r="AL4" s="92" t="s">
        <v>370</v>
      </c>
      <c r="AM4" s="86" t="s">
        <v>425</v>
      </c>
      <c r="AN4" s="86" t="b">
        <v>0</v>
      </c>
      <c r="AO4" s="92" t="s">
        <v>370</v>
      </c>
      <c r="AP4" s="86" t="s">
        <v>176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v>0</v>
      </c>
      <c r="BE4" s="52">
        <v>0</v>
      </c>
      <c r="BF4" s="51">
        <v>0</v>
      </c>
      <c r="BG4" s="52">
        <v>0</v>
      </c>
      <c r="BH4" s="51">
        <v>0</v>
      </c>
      <c r="BI4" s="52">
        <v>0</v>
      </c>
      <c r="BJ4" s="51">
        <v>18</v>
      </c>
      <c r="BK4" s="52">
        <v>100</v>
      </c>
      <c r="BL4" s="51">
        <v>18</v>
      </c>
    </row>
    <row r="5" spans="1:64" ht="15">
      <c r="A5" s="84" t="s">
        <v>214</v>
      </c>
      <c r="B5" s="84" t="s">
        <v>214</v>
      </c>
      <c r="C5" s="53"/>
      <c r="D5" s="54"/>
      <c r="E5" s="65"/>
      <c r="F5" s="55"/>
      <c r="G5" s="53"/>
      <c r="H5" s="57"/>
      <c r="I5" s="56"/>
      <c r="J5" s="56"/>
      <c r="K5" s="36" t="s">
        <v>65</v>
      </c>
      <c r="L5" s="83">
        <v>5</v>
      </c>
      <c r="M5" s="83"/>
      <c r="N5" s="63"/>
      <c r="O5" s="86" t="s">
        <v>176</v>
      </c>
      <c r="P5" s="88">
        <v>43410.44268518518</v>
      </c>
      <c r="Q5" s="86" t="s">
        <v>237</v>
      </c>
      <c r="R5" s="89" t="s">
        <v>263</v>
      </c>
      <c r="S5" s="86" t="s">
        <v>271</v>
      </c>
      <c r="T5" s="86" t="s">
        <v>279</v>
      </c>
      <c r="U5" s="86"/>
      <c r="V5" s="89" t="s">
        <v>297</v>
      </c>
      <c r="W5" s="88">
        <v>43410.44268518518</v>
      </c>
      <c r="X5" s="89" t="s">
        <v>315</v>
      </c>
      <c r="Y5" s="86"/>
      <c r="Z5" s="86"/>
      <c r="AA5" s="92" t="s">
        <v>366</v>
      </c>
      <c r="AB5" s="86"/>
      <c r="AC5" s="86" t="b">
        <v>0</v>
      </c>
      <c r="AD5" s="86">
        <v>2</v>
      </c>
      <c r="AE5" s="92" t="s">
        <v>417</v>
      </c>
      <c r="AF5" s="86" t="b">
        <v>1</v>
      </c>
      <c r="AG5" s="86" t="s">
        <v>421</v>
      </c>
      <c r="AH5" s="86"/>
      <c r="AI5" s="92" t="s">
        <v>370</v>
      </c>
      <c r="AJ5" s="86" t="b">
        <v>0</v>
      </c>
      <c r="AK5" s="86">
        <v>1</v>
      </c>
      <c r="AL5" s="92" t="s">
        <v>417</v>
      </c>
      <c r="AM5" s="86" t="s">
        <v>426</v>
      </c>
      <c r="AN5" s="86" t="b">
        <v>0</v>
      </c>
      <c r="AO5" s="92" t="s">
        <v>366</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v>1</v>
      </c>
      <c r="BE5" s="52">
        <v>7.6923076923076925</v>
      </c>
      <c r="BF5" s="51">
        <v>0</v>
      </c>
      <c r="BG5" s="52">
        <v>0</v>
      </c>
      <c r="BH5" s="51">
        <v>0</v>
      </c>
      <c r="BI5" s="52">
        <v>0</v>
      </c>
      <c r="BJ5" s="51">
        <v>12</v>
      </c>
      <c r="BK5" s="52">
        <v>92.3076923076923</v>
      </c>
      <c r="BL5" s="51">
        <v>13</v>
      </c>
    </row>
    <row r="6" spans="1:64" ht="15">
      <c r="A6" s="84" t="s">
        <v>215</v>
      </c>
      <c r="B6" s="84" t="s">
        <v>214</v>
      </c>
      <c r="C6" s="53"/>
      <c r="D6" s="54"/>
      <c r="E6" s="65"/>
      <c r="F6" s="55"/>
      <c r="G6" s="53"/>
      <c r="H6" s="57"/>
      <c r="I6" s="56"/>
      <c r="J6" s="56"/>
      <c r="K6" s="36" t="s">
        <v>65</v>
      </c>
      <c r="L6" s="83">
        <v>6</v>
      </c>
      <c r="M6" s="83"/>
      <c r="N6" s="63"/>
      <c r="O6" s="86" t="s">
        <v>234</v>
      </c>
      <c r="P6" s="88">
        <v>43410.445625</v>
      </c>
      <c r="Q6" s="86" t="s">
        <v>238</v>
      </c>
      <c r="R6" s="86"/>
      <c r="S6" s="86"/>
      <c r="T6" s="86" t="s">
        <v>279</v>
      </c>
      <c r="U6" s="86"/>
      <c r="V6" s="89" t="s">
        <v>298</v>
      </c>
      <c r="W6" s="88">
        <v>43410.445625</v>
      </c>
      <c r="X6" s="89" t="s">
        <v>316</v>
      </c>
      <c r="Y6" s="86"/>
      <c r="Z6" s="86"/>
      <c r="AA6" s="92" t="s">
        <v>367</v>
      </c>
      <c r="AB6" s="86"/>
      <c r="AC6" s="86" t="b">
        <v>0</v>
      </c>
      <c r="AD6" s="86">
        <v>0</v>
      </c>
      <c r="AE6" s="92" t="s">
        <v>417</v>
      </c>
      <c r="AF6" s="86" t="b">
        <v>1</v>
      </c>
      <c r="AG6" s="86" t="s">
        <v>421</v>
      </c>
      <c r="AH6" s="86"/>
      <c r="AI6" s="92" t="s">
        <v>370</v>
      </c>
      <c r="AJ6" s="86" t="b">
        <v>0</v>
      </c>
      <c r="AK6" s="86">
        <v>1</v>
      </c>
      <c r="AL6" s="92" t="s">
        <v>366</v>
      </c>
      <c r="AM6" s="86" t="s">
        <v>425</v>
      </c>
      <c r="AN6" s="86" t="b">
        <v>0</v>
      </c>
      <c r="AO6" s="92" t="s">
        <v>366</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v>1</v>
      </c>
      <c r="BE6" s="52">
        <v>6.666666666666667</v>
      </c>
      <c r="BF6" s="51">
        <v>0</v>
      </c>
      <c r="BG6" s="52">
        <v>0</v>
      </c>
      <c r="BH6" s="51">
        <v>0</v>
      </c>
      <c r="BI6" s="52">
        <v>0</v>
      </c>
      <c r="BJ6" s="51">
        <v>14</v>
      </c>
      <c r="BK6" s="52">
        <v>93.33333333333333</v>
      </c>
      <c r="BL6" s="51">
        <v>15</v>
      </c>
    </row>
    <row r="7" spans="1:64" ht="15">
      <c r="A7" s="84" t="s">
        <v>216</v>
      </c>
      <c r="B7" s="84" t="s">
        <v>215</v>
      </c>
      <c r="C7" s="53"/>
      <c r="D7" s="54"/>
      <c r="E7" s="65"/>
      <c r="F7" s="55"/>
      <c r="G7" s="53"/>
      <c r="H7" s="57"/>
      <c r="I7" s="56"/>
      <c r="J7" s="56"/>
      <c r="K7" s="36" t="s">
        <v>65</v>
      </c>
      <c r="L7" s="83">
        <v>7</v>
      </c>
      <c r="M7" s="83"/>
      <c r="N7" s="63"/>
      <c r="O7" s="86" t="s">
        <v>234</v>
      </c>
      <c r="P7" s="88">
        <v>43410.62835648148</v>
      </c>
      <c r="Q7" s="86" t="s">
        <v>236</v>
      </c>
      <c r="R7" s="86"/>
      <c r="S7" s="86"/>
      <c r="T7" s="86"/>
      <c r="U7" s="86"/>
      <c r="V7" s="89" t="s">
        <v>299</v>
      </c>
      <c r="W7" s="88">
        <v>43410.62835648148</v>
      </c>
      <c r="X7" s="89" t="s">
        <v>317</v>
      </c>
      <c r="Y7" s="86"/>
      <c r="Z7" s="86"/>
      <c r="AA7" s="92" t="s">
        <v>368</v>
      </c>
      <c r="AB7" s="86"/>
      <c r="AC7" s="86" t="b">
        <v>0</v>
      </c>
      <c r="AD7" s="86">
        <v>0</v>
      </c>
      <c r="AE7" s="92" t="s">
        <v>417</v>
      </c>
      <c r="AF7" s="86" t="b">
        <v>0</v>
      </c>
      <c r="AG7" s="86" t="s">
        <v>420</v>
      </c>
      <c r="AH7" s="86"/>
      <c r="AI7" s="92" t="s">
        <v>417</v>
      </c>
      <c r="AJ7" s="86" t="b">
        <v>0</v>
      </c>
      <c r="AK7" s="86">
        <v>4</v>
      </c>
      <c r="AL7" s="92" t="s">
        <v>370</v>
      </c>
      <c r="AM7" s="86" t="s">
        <v>424</v>
      </c>
      <c r="AN7" s="86" t="b">
        <v>0</v>
      </c>
      <c r="AO7" s="92" t="s">
        <v>370</v>
      </c>
      <c r="AP7" s="86" t="s">
        <v>176</v>
      </c>
      <c r="AQ7" s="86">
        <v>0</v>
      </c>
      <c r="AR7" s="86">
        <v>0</v>
      </c>
      <c r="AS7" s="86"/>
      <c r="AT7" s="86"/>
      <c r="AU7" s="86"/>
      <c r="AV7" s="86"/>
      <c r="AW7" s="86"/>
      <c r="AX7" s="86"/>
      <c r="AY7" s="86"/>
      <c r="AZ7" s="86"/>
      <c r="BA7">
        <v>1</v>
      </c>
      <c r="BB7" s="85" t="str">
        <f>REPLACE(INDEX(GroupVertices[Group],MATCH(Edges24[[#This Row],[Vertex 1]],GroupVertices[Vertex],0)),1,1,"")</f>
        <v>1</v>
      </c>
      <c r="BC7" s="85" t="str">
        <f>REPLACE(INDEX(GroupVertices[Group],MATCH(Edges24[[#This Row],[Vertex 2]],GroupVertices[Vertex],0)),1,1,"")</f>
        <v>1</v>
      </c>
      <c r="BD7" s="51">
        <v>0</v>
      </c>
      <c r="BE7" s="52">
        <v>0</v>
      </c>
      <c r="BF7" s="51">
        <v>0</v>
      </c>
      <c r="BG7" s="52">
        <v>0</v>
      </c>
      <c r="BH7" s="51">
        <v>0</v>
      </c>
      <c r="BI7" s="52">
        <v>0</v>
      </c>
      <c r="BJ7" s="51">
        <v>18</v>
      </c>
      <c r="BK7" s="52">
        <v>100</v>
      </c>
      <c r="BL7" s="51">
        <v>18</v>
      </c>
    </row>
    <row r="8" spans="1:64" ht="15">
      <c r="A8" s="84" t="s">
        <v>217</v>
      </c>
      <c r="B8" s="84" t="s">
        <v>215</v>
      </c>
      <c r="C8" s="53"/>
      <c r="D8" s="54"/>
      <c r="E8" s="65"/>
      <c r="F8" s="55"/>
      <c r="G8" s="53"/>
      <c r="H8" s="57"/>
      <c r="I8" s="56"/>
      <c r="J8" s="56"/>
      <c r="K8" s="36" t="s">
        <v>65</v>
      </c>
      <c r="L8" s="83">
        <v>8</v>
      </c>
      <c r="M8" s="83"/>
      <c r="N8" s="63"/>
      <c r="O8" s="86" t="s">
        <v>234</v>
      </c>
      <c r="P8" s="88">
        <v>43410.75048611111</v>
      </c>
      <c r="Q8" s="86" t="s">
        <v>236</v>
      </c>
      <c r="R8" s="86"/>
      <c r="S8" s="86"/>
      <c r="T8" s="86"/>
      <c r="U8" s="86"/>
      <c r="V8" s="89" t="s">
        <v>300</v>
      </c>
      <c r="W8" s="88">
        <v>43410.75048611111</v>
      </c>
      <c r="X8" s="89" t="s">
        <v>318</v>
      </c>
      <c r="Y8" s="86"/>
      <c r="Z8" s="86"/>
      <c r="AA8" s="92" t="s">
        <v>369</v>
      </c>
      <c r="AB8" s="86"/>
      <c r="AC8" s="86" t="b">
        <v>0</v>
      </c>
      <c r="AD8" s="86">
        <v>0</v>
      </c>
      <c r="AE8" s="92" t="s">
        <v>417</v>
      </c>
      <c r="AF8" s="86" t="b">
        <v>0</v>
      </c>
      <c r="AG8" s="86" t="s">
        <v>420</v>
      </c>
      <c r="AH8" s="86"/>
      <c r="AI8" s="92" t="s">
        <v>417</v>
      </c>
      <c r="AJ8" s="86" t="b">
        <v>0</v>
      </c>
      <c r="AK8" s="86">
        <v>4</v>
      </c>
      <c r="AL8" s="92" t="s">
        <v>370</v>
      </c>
      <c r="AM8" s="86" t="s">
        <v>425</v>
      </c>
      <c r="AN8" s="86" t="b">
        <v>0</v>
      </c>
      <c r="AO8" s="92" t="s">
        <v>370</v>
      </c>
      <c r="AP8" s="86" t="s">
        <v>176</v>
      </c>
      <c r="AQ8" s="86">
        <v>0</v>
      </c>
      <c r="AR8" s="86">
        <v>0</v>
      </c>
      <c r="AS8" s="86"/>
      <c r="AT8" s="86"/>
      <c r="AU8" s="86"/>
      <c r="AV8" s="86"/>
      <c r="AW8" s="86"/>
      <c r="AX8" s="86"/>
      <c r="AY8" s="86"/>
      <c r="AZ8" s="86"/>
      <c r="BA8">
        <v>1</v>
      </c>
      <c r="BB8" s="85" t="str">
        <f>REPLACE(INDEX(GroupVertices[Group],MATCH(Edges24[[#This Row],[Vertex 1]],GroupVertices[Vertex],0)),1,1,"")</f>
        <v>1</v>
      </c>
      <c r="BC8" s="85" t="str">
        <f>REPLACE(INDEX(GroupVertices[Group],MATCH(Edges24[[#This Row],[Vertex 2]],GroupVertices[Vertex],0)),1,1,"")</f>
        <v>1</v>
      </c>
      <c r="BD8" s="51">
        <v>0</v>
      </c>
      <c r="BE8" s="52">
        <v>0</v>
      </c>
      <c r="BF8" s="51">
        <v>0</v>
      </c>
      <c r="BG8" s="52">
        <v>0</v>
      </c>
      <c r="BH8" s="51">
        <v>0</v>
      </c>
      <c r="BI8" s="52">
        <v>0</v>
      </c>
      <c r="BJ8" s="51">
        <v>18</v>
      </c>
      <c r="BK8" s="52">
        <v>100</v>
      </c>
      <c r="BL8" s="51">
        <v>18</v>
      </c>
    </row>
    <row r="9" spans="1:64" ht="15">
      <c r="A9" s="84" t="s">
        <v>215</v>
      </c>
      <c r="B9" s="84" t="s">
        <v>215</v>
      </c>
      <c r="C9" s="53"/>
      <c r="D9" s="54"/>
      <c r="E9" s="65"/>
      <c r="F9" s="55"/>
      <c r="G9" s="53"/>
      <c r="H9" s="57"/>
      <c r="I9" s="56"/>
      <c r="J9" s="56"/>
      <c r="K9" s="36" t="s">
        <v>65</v>
      </c>
      <c r="L9" s="83">
        <v>9</v>
      </c>
      <c r="M9" s="83"/>
      <c r="N9" s="63"/>
      <c r="O9" s="86" t="s">
        <v>176</v>
      </c>
      <c r="P9" s="88">
        <v>43409.753842592596</v>
      </c>
      <c r="Q9" s="86" t="s">
        <v>239</v>
      </c>
      <c r="R9" s="86"/>
      <c r="S9" s="86"/>
      <c r="T9" s="86" t="s">
        <v>280</v>
      </c>
      <c r="U9" s="89" t="s">
        <v>291</v>
      </c>
      <c r="V9" s="89" t="s">
        <v>291</v>
      </c>
      <c r="W9" s="88">
        <v>43409.753842592596</v>
      </c>
      <c r="X9" s="89" t="s">
        <v>319</v>
      </c>
      <c r="Y9" s="86"/>
      <c r="Z9" s="86"/>
      <c r="AA9" s="92" t="s">
        <v>370</v>
      </c>
      <c r="AB9" s="86"/>
      <c r="AC9" s="86" t="b">
        <v>0</v>
      </c>
      <c r="AD9" s="86">
        <v>11</v>
      </c>
      <c r="AE9" s="92" t="s">
        <v>417</v>
      </c>
      <c r="AF9" s="86" t="b">
        <v>0</v>
      </c>
      <c r="AG9" s="86" t="s">
        <v>420</v>
      </c>
      <c r="AH9" s="86"/>
      <c r="AI9" s="92" t="s">
        <v>417</v>
      </c>
      <c r="AJ9" s="86" t="b">
        <v>0</v>
      </c>
      <c r="AK9" s="86">
        <v>2</v>
      </c>
      <c r="AL9" s="92" t="s">
        <v>417</v>
      </c>
      <c r="AM9" s="86" t="s">
        <v>425</v>
      </c>
      <c r="AN9" s="86" t="b">
        <v>0</v>
      </c>
      <c r="AO9" s="92" t="s">
        <v>370</v>
      </c>
      <c r="AP9" s="86" t="s">
        <v>176</v>
      </c>
      <c r="AQ9" s="86">
        <v>0</v>
      </c>
      <c r="AR9" s="86">
        <v>0</v>
      </c>
      <c r="AS9" s="86"/>
      <c r="AT9" s="86"/>
      <c r="AU9" s="86"/>
      <c r="AV9" s="86"/>
      <c r="AW9" s="86"/>
      <c r="AX9" s="86"/>
      <c r="AY9" s="86"/>
      <c r="AZ9" s="86"/>
      <c r="BA9">
        <v>1</v>
      </c>
      <c r="BB9" s="85" t="str">
        <f>REPLACE(INDEX(GroupVertices[Group],MATCH(Edges24[[#This Row],[Vertex 1]],GroupVertices[Vertex],0)),1,1,"")</f>
        <v>1</v>
      </c>
      <c r="BC9" s="85" t="str">
        <f>REPLACE(INDEX(GroupVertices[Group],MATCH(Edges24[[#This Row],[Vertex 2]],GroupVertices[Vertex],0)),1,1,"")</f>
        <v>1</v>
      </c>
      <c r="BD9" s="51">
        <v>0</v>
      </c>
      <c r="BE9" s="52">
        <v>0</v>
      </c>
      <c r="BF9" s="51">
        <v>0</v>
      </c>
      <c r="BG9" s="52">
        <v>0</v>
      </c>
      <c r="BH9" s="51">
        <v>0</v>
      </c>
      <c r="BI9" s="52">
        <v>0</v>
      </c>
      <c r="BJ9" s="51">
        <v>39</v>
      </c>
      <c r="BK9" s="52">
        <v>100</v>
      </c>
      <c r="BL9" s="51">
        <v>39</v>
      </c>
    </row>
    <row r="10" spans="1:64" ht="15">
      <c r="A10" s="84" t="s">
        <v>218</v>
      </c>
      <c r="B10" s="84" t="s">
        <v>215</v>
      </c>
      <c r="C10" s="53"/>
      <c r="D10" s="54"/>
      <c r="E10" s="65"/>
      <c r="F10" s="55"/>
      <c r="G10" s="53"/>
      <c r="H10" s="57"/>
      <c r="I10" s="56"/>
      <c r="J10" s="56"/>
      <c r="K10" s="36" t="s">
        <v>65</v>
      </c>
      <c r="L10" s="83">
        <v>10</v>
      </c>
      <c r="M10" s="83"/>
      <c r="N10" s="63"/>
      <c r="O10" s="86" t="s">
        <v>234</v>
      </c>
      <c r="P10" s="88">
        <v>43412.556875</v>
      </c>
      <c r="Q10" s="86" t="s">
        <v>236</v>
      </c>
      <c r="R10" s="86"/>
      <c r="S10" s="86"/>
      <c r="T10" s="86"/>
      <c r="U10" s="86"/>
      <c r="V10" s="89" t="s">
        <v>301</v>
      </c>
      <c r="W10" s="88">
        <v>43412.556875</v>
      </c>
      <c r="X10" s="89" t="s">
        <v>320</v>
      </c>
      <c r="Y10" s="86"/>
      <c r="Z10" s="86"/>
      <c r="AA10" s="92" t="s">
        <v>371</v>
      </c>
      <c r="AB10" s="86"/>
      <c r="AC10" s="86" t="b">
        <v>0</v>
      </c>
      <c r="AD10" s="86">
        <v>0</v>
      </c>
      <c r="AE10" s="92" t="s">
        <v>417</v>
      </c>
      <c r="AF10" s="86" t="b">
        <v>0</v>
      </c>
      <c r="AG10" s="86" t="s">
        <v>420</v>
      </c>
      <c r="AH10" s="86"/>
      <c r="AI10" s="92" t="s">
        <v>417</v>
      </c>
      <c r="AJ10" s="86" t="b">
        <v>0</v>
      </c>
      <c r="AK10" s="86">
        <v>6</v>
      </c>
      <c r="AL10" s="92" t="s">
        <v>370</v>
      </c>
      <c r="AM10" s="86" t="s">
        <v>424</v>
      </c>
      <c r="AN10" s="86" t="b">
        <v>0</v>
      </c>
      <c r="AO10" s="92" t="s">
        <v>370</v>
      </c>
      <c r="AP10" s="86" t="s">
        <v>176</v>
      </c>
      <c r="AQ10" s="86">
        <v>0</v>
      </c>
      <c r="AR10" s="86">
        <v>0</v>
      </c>
      <c r="AS10" s="86"/>
      <c r="AT10" s="86"/>
      <c r="AU10" s="86"/>
      <c r="AV10" s="86"/>
      <c r="AW10" s="86"/>
      <c r="AX10" s="86"/>
      <c r="AY10" s="86"/>
      <c r="AZ10" s="86"/>
      <c r="BA10">
        <v>1</v>
      </c>
      <c r="BB10" s="85" t="str">
        <f>REPLACE(INDEX(GroupVertices[Group],MATCH(Edges24[[#This Row],[Vertex 1]],GroupVertices[Vertex],0)),1,1,"")</f>
        <v>1</v>
      </c>
      <c r="BC10" s="85" t="str">
        <f>REPLACE(INDEX(GroupVertices[Group],MATCH(Edges24[[#This Row],[Vertex 2]],GroupVertices[Vertex],0)),1,1,"")</f>
        <v>1</v>
      </c>
      <c r="BD10" s="51">
        <v>0</v>
      </c>
      <c r="BE10" s="52">
        <v>0</v>
      </c>
      <c r="BF10" s="51">
        <v>0</v>
      </c>
      <c r="BG10" s="52">
        <v>0</v>
      </c>
      <c r="BH10" s="51">
        <v>0</v>
      </c>
      <c r="BI10" s="52">
        <v>0</v>
      </c>
      <c r="BJ10" s="51">
        <v>18</v>
      </c>
      <c r="BK10" s="52">
        <v>100</v>
      </c>
      <c r="BL10" s="51">
        <v>18</v>
      </c>
    </row>
    <row r="11" spans="1:64" ht="15">
      <c r="A11" s="84" t="s">
        <v>219</v>
      </c>
      <c r="B11" s="84" t="s">
        <v>231</v>
      </c>
      <c r="C11" s="53"/>
      <c r="D11" s="54"/>
      <c r="E11" s="65"/>
      <c r="F11" s="55"/>
      <c r="G11" s="53"/>
      <c r="H11" s="57"/>
      <c r="I11" s="56"/>
      <c r="J11" s="56"/>
      <c r="K11" s="36" t="s">
        <v>65</v>
      </c>
      <c r="L11" s="83">
        <v>11</v>
      </c>
      <c r="M11" s="83"/>
      <c r="N11" s="63"/>
      <c r="O11" s="86" t="s">
        <v>234</v>
      </c>
      <c r="P11" s="88">
        <v>43424.773726851854</v>
      </c>
      <c r="Q11" s="86" t="s">
        <v>240</v>
      </c>
      <c r="R11" s="86"/>
      <c r="S11" s="86"/>
      <c r="T11" s="86"/>
      <c r="U11" s="86"/>
      <c r="V11" s="89" t="s">
        <v>302</v>
      </c>
      <c r="W11" s="88">
        <v>43424.773726851854</v>
      </c>
      <c r="X11" s="89" t="s">
        <v>321</v>
      </c>
      <c r="Y11" s="86"/>
      <c r="Z11" s="86"/>
      <c r="AA11" s="92" t="s">
        <v>372</v>
      </c>
      <c r="AB11" s="92" t="s">
        <v>415</v>
      </c>
      <c r="AC11" s="86" t="b">
        <v>0</v>
      </c>
      <c r="AD11" s="86">
        <v>0</v>
      </c>
      <c r="AE11" s="92" t="s">
        <v>418</v>
      </c>
      <c r="AF11" s="86" t="b">
        <v>0</v>
      </c>
      <c r="AG11" s="86" t="s">
        <v>421</v>
      </c>
      <c r="AH11" s="86"/>
      <c r="AI11" s="92" t="s">
        <v>417</v>
      </c>
      <c r="AJ11" s="86" t="b">
        <v>0</v>
      </c>
      <c r="AK11" s="86">
        <v>0</v>
      </c>
      <c r="AL11" s="92" t="s">
        <v>417</v>
      </c>
      <c r="AM11" s="86" t="s">
        <v>425</v>
      </c>
      <c r="AN11" s="86" t="b">
        <v>0</v>
      </c>
      <c r="AO11" s="92" t="s">
        <v>415</v>
      </c>
      <c r="AP11" s="86" t="s">
        <v>176</v>
      </c>
      <c r="AQ11" s="86">
        <v>0</v>
      </c>
      <c r="AR11" s="86">
        <v>0</v>
      </c>
      <c r="AS11" s="86"/>
      <c r="AT11" s="86"/>
      <c r="AU11" s="86"/>
      <c r="AV11" s="86"/>
      <c r="AW11" s="86"/>
      <c r="AX11" s="86"/>
      <c r="AY11" s="86"/>
      <c r="AZ11" s="86"/>
      <c r="BA11">
        <v>1</v>
      </c>
      <c r="BB11" s="85" t="str">
        <f>REPLACE(INDEX(GroupVertices[Group],MATCH(Edges24[[#This Row],[Vertex 1]],GroupVertices[Vertex],0)),1,1,"")</f>
        <v>4</v>
      </c>
      <c r="BC11" s="85" t="str">
        <f>REPLACE(INDEX(GroupVertices[Group],MATCH(Edges24[[#This Row],[Vertex 2]],GroupVertices[Vertex],0)),1,1,"")</f>
        <v>4</v>
      </c>
      <c r="BD11" s="51"/>
      <c r="BE11" s="52"/>
      <c r="BF11" s="51"/>
      <c r="BG11" s="52"/>
      <c r="BH11" s="51"/>
      <c r="BI11" s="52"/>
      <c r="BJ11" s="51"/>
      <c r="BK11" s="52"/>
      <c r="BL11" s="51"/>
    </row>
    <row r="12" spans="1:64" ht="15">
      <c r="A12" s="84" t="s">
        <v>220</v>
      </c>
      <c r="B12" s="84" t="s">
        <v>220</v>
      </c>
      <c r="C12" s="53"/>
      <c r="D12" s="54"/>
      <c r="E12" s="65"/>
      <c r="F12" s="55"/>
      <c r="G12" s="53"/>
      <c r="H12" s="57"/>
      <c r="I12" s="56"/>
      <c r="J12" s="56"/>
      <c r="K12" s="36" t="s">
        <v>65</v>
      </c>
      <c r="L12" s="83">
        <v>13</v>
      </c>
      <c r="M12" s="83"/>
      <c r="N12" s="63"/>
      <c r="O12" s="86" t="s">
        <v>176</v>
      </c>
      <c r="P12" s="88">
        <v>43446.71532407407</v>
      </c>
      <c r="Q12" s="86" t="s">
        <v>241</v>
      </c>
      <c r="R12" s="89" t="s">
        <v>264</v>
      </c>
      <c r="S12" s="86" t="s">
        <v>272</v>
      </c>
      <c r="T12" s="86" t="s">
        <v>281</v>
      </c>
      <c r="U12" s="86"/>
      <c r="V12" s="89" t="s">
        <v>303</v>
      </c>
      <c r="W12" s="88">
        <v>43446.71532407407</v>
      </c>
      <c r="X12" s="89" t="s">
        <v>322</v>
      </c>
      <c r="Y12" s="86">
        <v>40.672404</v>
      </c>
      <c r="Z12" s="86">
        <v>-73.977063</v>
      </c>
      <c r="AA12" s="92" t="s">
        <v>373</v>
      </c>
      <c r="AB12" s="86"/>
      <c r="AC12" s="86" t="b">
        <v>0</v>
      </c>
      <c r="AD12" s="86">
        <v>0</v>
      </c>
      <c r="AE12" s="92" t="s">
        <v>417</v>
      </c>
      <c r="AF12" s="86" t="b">
        <v>0</v>
      </c>
      <c r="AG12" s="86" t="s">
        <v>421</v>
      </c>
      <c r="AH12" s="86"/>
      <c r="AI12" s="92" t="s">
        <v>417</v>
      </c>
      <c r="AJ12" s="86" t="b">
        <v>0</v>
      </c>
      <c r="AK12" s="86">
        <v>0</v>
      </c>
      <c r="AL12" s="92" t="s">
        <v>417</v>
      </c>
      <c r="AM12" s="86" t="s">
        <v>427</v>
      </c>
      <c r="AN12" s="86" t="b">
        <v>0</v>
      </c>
      <c r="AO12" s="92" t="s">
        <v>373</v>
      </c>
      <c r="AP12" s="86" t="s">
        <v>176</v>
      </c>
      <c r="AQ12" s="86">
        <v>0</v>
      </c>
      <c r="AR12" s="86">
        <v>0</v>
      </c>
      <c r="AS12" s="86" t="s">
        <v>434</v>
      </c>
      <c r="AT12" s="86" t="s">
        <v>435</v>
      </c>
      <c r="AU12" s="86" t="s">
        <v>436</v>
      </c>
      <c r="AV12" s="86" t="s">
        <v>437</v>
      </c>
      <c r="AW12" s="86" t="s">
        <v>438</v>
      </c>
      <c r="AX12" s="86" t="s">
        <v>439</v>
      </c>
      <c r="AY12" s="86" t="s">
        <v>440</v>
      </c>
      <c r="AZ12" s="89" t="s">
        <v>441</v>
      </c>
      <c r="BA12">
        <v>1</v>
      </c>
      <c r="BB12" s="85" t="str">
        <f>REPLACE(INDEX(GroupVertices[Group],MATCH(Edges24[[#This Row],[Vertex 1]],GroupVertices[Vertex],0)),1,1,"")</f>
        <v>5</v>
      </c>
      <c r="BC12" s="85" t="str">
        <f>REPLACE(INDEX(GroupVertices[Group],MATCH(Edges24[[#This Row],[Vertex 2]],GroupVertices[Vertex],0)),1,1,"")</f>
        <v>5</v>
      </c>
      <c r="BD12" s="51">
        <v>0</v>
      </c>
      <c r="BE12" s="52">
        <v>0</v>
      </c>
      <c r="BF12" s="51">
        <v>0</v>
      </c>
      <c r="BG12" s="52">
        <v>0</v>
      </c>
      <c r="BH12" s="51">
        <v>0</v>
      </c>
      <c r="BI12" s="52">
        <v>0</v>
      </c>
      <c r="BJ12" s="51">
        <v>14</v>
      </c>
      <c r="BK12" s="52">
        <v>100</v>
      </c>
      <c r="BL12" s="51">
        <v>14</v>
      </c>
    </row>
    <row r="13" spans="1:64" ht="15">
      <c r="A13" s="84" t="s">
        <v>221</v>
      </c>
      <c r="B13" s="84" t="s">
        <v>221</v>
      </c>
      <c r="C13" s="53"/>
      <c r="D13" s="54"/>
      <c r="E13" s="65"/>
      <c r="F13" s="55"/>
      <c r="G13" s="53"/>
      <c r="H13" s="57"/>
      <c r="I13" s="56"/>
      <c r="J13" s="56"/>
      <c r="K13" s="36" t="s">
        <v>65</v>
      </c>
      <c r="L13" s="83">
        <v>14</v>
      </c>
      <c r="M13" s="83"/>
      <c r="N13" s="63"/>
      <c r="O13" s="86" t="s">
        <v>176</v>
      </c>
      <c r="P13" s="88">
        <v>43464.533854166664</v>
      </c>
      <c r="Q13" s="86" t="s">
        <v>242</v>
      </c>
      <c r="R13" s="89" t="s">
        <v>265</v>
      </c>
      <c r="S13" s="86" t="s">
        <v>273</v>
      </c>
      <c r="T13" s="86" t="s">
        <v>282</v>
      </c>
      <c r="U13" s="86"/>
      <c r="V13" s="89" t="s">
        <v>304</v>
      </c>
      <c r="W13" s="88">
        <v>43464.533854166664</v>
      </c>
      <c r="X13" s="89" t="s">
        <v>323</v>
      </c>
      <c r="Y13" s="86"/>
      <c r="Z13" s="86"/>
      <c r="AA13" s="92" t="s">
        <v>374</v>
      </c>
      <c r="AB13" s="86"/>
      <c r="AC13" s="86" t="b">
        <v>0</v>
      </c>
      <c r="AD13" s="86">
        <v>0</v>
      </c>
      <c r="AE13" s="92" t="s">
        <v>417</v>
      </c>
      <c r="AF13" s="86" t="b">
        <v>0</v>
      </c>
      <c r="AG13" s="86" t="s">
        <v>421</v>
      </c>
      <c r="AH13" s="86"/>
      <c r="AI13" s="92" t="s">
        <v>417</v>
      </c>
      <c r="AJ13" s="86" t="b">
        <v>0</v>
      </c>
      <c r="AK13" s="86">
        <v>0</v>
      </c>
      <c r="AL13" s="92" t="s">
        <v>417</v>
      </c>
      <c r="AM13" s="86" t="s">
        <v>221</v>
      </c>
      <c r="AN13" s="86" t="b">
        <v>0</v>
      </c>
      <c r="AO13" s="92" t="s">
        <v>374</v>
      </c>
      <c r="AP13" s="86" t="s">
        <v>176</v>
      </c>
      <c r="AQ13" s="86">
        <v>0</v>
      </c>
      <c r="AR13" s="86">
        <v>0</v>
      </c>
      <c r="AS13" s="86"/>
      <c r="AT13" s="86"/>
      <c r="AU13" s="86"/>
      <c r="AV13" s="86"/>
      <c r="AW13" s="86"/>
      <c r="AX13" s="86"/>
      <c r="AY13" s="86"/>
      <c r="AZ13" s="86"/>
      <c r="BA13">
        <v>1</v>
      </c>
      <c r="BB13" s="85" t="str">
        <f>REPLACE(INDEX(GroupVertices[Group],MATCH(Edges24[[#This Row],[Vertex 1]],GroupVertices[Vertex],0)),1,1,"")</f>
        <v>5</v>
      </c>
      <c r="BC13" s="85" t="str">
        <f>REPLACE(INDEX(GroupVertices[Group],MATCH(Edges24[[#This Row],[Vertex 2]],GroupVertices[Vertex],0)),1,1,"")</f>
        <v>5</v>
      </c>
      <c r="BD13" s="51">
        <v>3</v>
      </c>
      <c r="BE13" s="52">
        <v>13.636363636363637</v>
      </c>
      <c r="BF13" s="51">
        <v>0</v>
      </c>
      <c r="BG13" s="52">
        <v>0</v>
      </c>
      <c r="BH13" s="51">
        <v>0</v>
      </c>
      <c r="BI13" s="52">
        <v>0</v>
      </c>
      <c r="BJ13" s="51">
        <v>19</v>
      </c>
      <c r="BK13" s="52">
        <v>86.36363636363636</v>
      </c>
      <c r="BL13" s="51">
        <v>22</v>
      </c>
    </row>
    <row r="14" spans="1:64" ht="15">
      <c r="A14" s="84" t="s">
        <v>222</v>
      </c>
      <c r="B14" s="84" t="s">
        <v>222</v>
      </c>
      <c r="C14" s="53"/>
      <c r="D14" s="54"/>
      <c r="E14" s="65"/>
      <c r="F14" s="55"/>
      <c r="G14" s="53"/>
      <c r="H14" s="57"/>
      <c r="I14" s="56"/>
      <c r="J14" s="56"/>
      <c r="K14" s="36" t="s">
        <v>65</v>
      </c>
      <c r="L14" s="83">
        <v>15</v>
      </c>
      <c r="M14" s="83"/>
      <c r="N14" s="63"/>
      <c r="O14" s="86" t="s">
        <v>176</v>
      </c>
      <c r="P14" s="88">
        <v>43467.581608796296</v>
      </c>
      <c r="Q14" s="86" t="s">
        <v>243</v>
      </c>
      <c r="R14" s="89" t="s">
        <v>266</v>
      </c>
      <c r="S14" s="86" t="s">
        <v>274</v>
      </c>
      <c r="T14" s="86"/>
      <c r="U14" s="86"/>
      <c r="V14" s="89" t="s">
        <v>305</v>
      </c>
      <c r="W14" s="88">
        <v>43467.581608796296</v>
      </c>
      <c r="X14" s="89" t="s">
        <v>324</v>
      </c>
      <c r="Y14" s="86"/>
      <c r="Z14" s="86"/>
      <c r="AA14" s="92" t="s">
        <v>375</v>
      </c>
      <c r="AB14" s="86"/>
      <c r="AC14" s="86" t="b">
        <v>0</v>
      </c>
      <c r="AD14" s="86">
        <v>1</v>
      </c>
      <c r="AE14" s="92" t="s">
        <v>417</v>
      </c>
      <c r="AF14" s="86" t="b">
        <v>0</v>
      </c>
      <c r="AG14" s="86" t="s">
        <v>422</v>
      </c>
      <c r="AH14" s="86"/>
      <c r="AI14" s="92" t="s">
        <v>417</v>
      </c>
      <c r="AJ14" s="86" t="b">
        <v>0</v>
      </c>
      <c r="AK14" s="86">
        <v>0</v>
      </c>
      <c r="AL14" s="92" t="s">
        <v>417</v>
      </c>
      <c r="AM14" s="86" t="s">
        <v>426</v>
      </c>
      <c r="AN14" s="86" t="b">
        <v>0</v>
      </c>
      <c r="AO14" s="92" t="s">
        <v>375</v>
      </c>
      <c r="AP14" s="86" t="s">
        <v>176</v>
      </c>
      <c r="AQ14" s="86">
        <v>0</v>
      </c>
      <c r="AR14" s="86">
        <v>0</v>
      </c>
      <c r="AS14" s="86"/>
      <c r="AT14" s="86"/>
      <c r="AU14" s="86"/>
      <c r="AV14" s="86"/>
      <c r="AW14" s="86"/>
      <c r="AX14" s="86"/>
      <c r="AY14" s="86"/>
      <c r="AZ14" s="86"/>
      <c r="BA14">
        <v>1</v>
      </c>
      <c r="BB14" s="85" t="str">
        <f>REPLACE(INDEX(GroupVertices[Group],MATCH(Edges24[[#This Row],[Vertex 1]],GroupVertices[Vertex],0)),1,1,"")</f>
        <v>5</v>
      </c>
      <c r="BC14" s="85" t="str">
        <f>REPLACE(INDEX(GroupVertices[Group],MATCH(Edges24[[#This Row],[Vertex 2]],GroupVertices[Vertex],0)),1,1,"")</f>
        <v>5</v>
      </c>
      <c r="BD14" s="51">
        <v>0</v>
      </c>
      <c r="BE14" s="52">
        <v>0</v>
      </c>
      <c r="BF14" s="51">
        <v>0</v>
      </c>
      <c r="BG14" s="52">
        <v>0</v>
      </c>
      <c r="BH14" s="51">
        <v>0</v>
      </c>
      <c r="BI14" s="52">
        <v>0</v>
      </c>
      <c r="BJ14" s="51">
        <v>1</v>
      </c>
      <c r="BK14" s="52">
        <v>100</v>
      </c>
      <c r="BL14" s="51">
        <v>1</v>
      </c>
    </row>
    <row r="15" spans="1:64" ht="15">
      <c r="A15" s="84" t="s">
        <v>223</v>
      </c>
      <c r="B15" s="84" t="s">
        <v>228</v>
      </c>
      <c r="C15" s="53"/>
      <c r="D15" s="54"/>
      <c r="E15" s="65"/>
      <c r="F15" s="55"/>
      <c r="G15" s="53"/>
      <c r="H15" s="57"/>
      <c r="I15" s="56"/>
      <c r="J15" s="56"/>
      <c r="K15" s="36" t="s">
        <v>65</v>
      </c>
      <c r="L15" s="83">
        <v>16</v>
      </c>
      <c r="M15" s="83"/>
      <c r="N15" s="63"/>
      <c r="O15" s="86" t="s">
        <v>234</v>
      </c>
      <c r="P15" s="88">
        <v>43482.429456018515</v>
      </c>
      <c r="Q15" s="86" t="s">
        <v>244</v>
      </c>
      <c r="R15" s="89" t="s">
        <v>267</v>
      </c>
      <c r="S15" s="86" t="s">
        <v>275</v>
      </c>
      <c r="T15" s="86" t="s">
        <v>283</v>
      </c>
      <c r="U15" s="86"/>
      <c r="V15" s="89" t="s">
        <v>306</v>
      </c>
      <c r="W15" s="88">
        <v>43482.429456018515</v>
      </c>
      <c r="X15" s="89" t="s">
        <v>325</v>
      </c>
      <c r="Y15" s="86"/>
      <c r="Z15" s="86"/>
      <c r="AA15" s="92" t="s">
        <v>376</v>
      </c>
      <c r="AB15" s="86"/>
      <c r="AC15" s="86" t="b">
        <v>0</v>
      </c>
      <c r="AD15" s="86">
        <v>0</v>
      </c>
      <c r="AE15" s="92" t="s">
        <v>417</v>
      </c>
      <c r="AF15" s="86" t="b">
        <v>0</v>
      </c>
      <c r="AG15" s="86" t="s">
        <v>421</v>
      </c>
      <c r="AH15" s="86"/>
      <c r="AI15" s="92" t="s">
        <v>417</v>
      </c>
      <c r="AJ15" s="86" t="b">
        <v>0</v>
      </c>
      <c r="AK15" s="86">
        <v>2</v>
      </c>
      <c r="AL15" s="92" t="s">
        <v>412</v>
      </c>
      <c r="AM15" s="86" t="s">
        <v>428</v>
      </c>
      <c r="AN15" s="86" t="b">
        <v>0</v>
      </c>
      <c r="AO15" s="92" t="s">
        <v>412</v>
      </c>
      <c r="AP15" s="86" t="s">
        <v>176</v>
      </c>
      <c r="AQ15" s="86">
        <v>0</v>
      </c>
      <c r="AR15" s="86">
        <v>0</v>
      </c>
      <c r="AS15" s="86"/>
      <c r="AT15" s="86"/>
      <c r="AU15" s="86"/>
      <c r="AV15" s="86"/>
      <c r="AW15" s="86"/>
      <c r="AX15" s="86"/>
      <c r="AY15" s="86"/>
      <c r="AZ15" s="86"/>
      <c r="BA15">
        <v>1</v>
      </c>
      <c r="BB15" s="85" t="str">
        <f>REPLACE(INDEX(GroupVertices[Group],MATCH(Edges24[[#This Row],[Vertex 1]],GroupVertices[Vertex],0)),1,1,"")</f>
        <v>2</v>
      </c>
      <c r="BC15" s="85" t="str">
        <f>REPLACE(INDEX(GroupVertices[Group],MATCH(Edges24[[#This Row],[Vertex 2]],GroupVertices[Vertex],0)),1,1,"")</f>
        <v>2</v>
      </c>
      <c r="BD15" s="51">
        <v>1</v>
      </c>
      <c r="BE15" s="52">
        <v>7.6923076923076925</v>
      </c>
      <c r="BF15" s="51">
        <v>0</v>
      </c>
      <c r="BG15" s="52">
        <v>0</v>
      </c>
      <c r="BH15" s="51">
        <v>0</v>
      </c>
      <c r="BI15" s="52">
        <v>0</v>
      </c>
      <c r="BJ15" s="51">
        <v>12</v>
      </c>
      <c r="BK15" s="52">
        <v>92.3076923076923</v>
      </c>
      <c r="BL15" s="51">
        <v>13</v>
      </c>
    </row>
    <row r="16" spans="1:64" ht="15">
      <c r="A16" s="84" t="s">
        <v>224</v>
      </c>
      <c r="B16" s="84" t="s">
        <v>233</v>
      </c>
      <c r="C16" s="53"/>
      <c r="D16" s="54"/>
      <c r="E16" s="65"/>
      <c r="F16" s="55"/>
      <c r="G16" s="53"/>
      <c r="H16" s="57"/>
      <c r="I16" s="56"/>
      <c r="J16" s="56"/>
      <c r="K16" s="36" t="s">
        <v>65</v>
      </c>
      <c r="L16" s="83">
        <v>17</v>
      </c>
      <c r="M16" s="83"/>
      <c r="N16" s="63"/>
      <c r="O16" s="86" t="s">
        <v>235</v>
      </c>
      <c r="P16" s="88">
        <v>43436.278402777774</v>
      </c>
      <c r="Q16" s="86" t="s">
        <v>245</v>
      </c>
      <c r="R16" s="86"/>
      <c r="S16" s="86"/>
      <c r="T16" s="86" t="s">
        <v>284</v>
      </c>
      <c r="U16" s="89" t="s">
        <v>292</v>
      </c>
      <c r="V16" s="89" t="s">
        <v>292</v>
      </c>
      <c r="W16" s="88">
        <v>43436.278402777774</v>
      </c>
      <c r="X16" s="89" t="s">
        <v>326</v>
      </c>
      <c r="Y16" s="86"/>
      <c r="Z16" s="86"/>
      <c r="AA16" s="92" t="s">
        <v>377</v>
      </c>
      <c r="AB16" s="92" t="s">
        <v>416</v>
      </c>
      <c r="AC16" s="86" t="b">
        <v>0</v>
      </c>
      <c r="AD16" s="86">
        <v>2</v>
      </c>
      <c r="AE16" s="92" t="s">
        <v>419</v>
      </c>
      <c r="AF16" s="86" t="b">
        <v>0</v>
      </c>
      <c r="AG16" s="86" t="s">
        <v>423</v>
      </c>
      <c r="AH16" s="86"/>
      <c r="AI16" s="92" t="s">
        <v>417</v>
      </c>
      <c r="AJ16" s="86" t="b">
        <v>0</v>
      </c>
      <c r="AK16" s="86">
        <v>4</v>
      </c>
      <c r="AL16" s="92" t="s">
        <v>417</v>
      </c>
      <c r="AM16" s="86" t="s">
        <v>429</v>
      </c>
      <c r="AN16" s="86" t="b">
        <v>0</v>
      </c>
      <c r="AO16" s="92" t="s">
        <v>416</v>
      </c>
      <c r="AP16" s="86" t="s">
        <v>433</v>
      </c>
      <c r="AQ16" s="86">
        <v>0</v>
      </c>
      <c r="AR16" s="86">
        <v>0</v>
      </c>
      <c r="AS16" s="86"/>
      <c r="AT16" s="86"/>
      <c r="AU16" s="86"/>
      <c r="AV16" s="86"/>
      <c r="AW16" s="86"/>
      <c r="AX16" s="86"/>
      <c r="AY16" s="86"/>
      <c r="AZ16" s="86"/>
      <c r="BA16">
        <v>1</v>
      </c>
      <c r="BB16" s="85" t="str">
        <f>REPLACE(INDEX(GroupVertices[Group],MATCH(Edges24[[#This Row],[Vertex 1]],GroupVertices[Vertex],0)),1,1,"")</f>
        <v>3</v>
      </c>
      <c r="BC16" s="85" t="str">
        <f>REPLACE(INDEX(GroupVertices[Group],MATCH(Edges24[[#This Row],[Vertex 2]],GroupVertices[Vertex],0)),1,1,"")</f>
        <v>3</v>
      </c>
      <c r="BD16" s="51">
        <v>0</v>
      </c>
      <c r="BE16" s="52">
        <v>0</v>
      </c>
      <c r="BF16" s="51">
        <v>0</v>
      </c>
      <c r="BG16" s="52">
        <v>0</v>
      </c>
      <c r="BH16" s="51">
        <v>0</v>
      </c>
      <c r="BI16" s="52">
        <v>0</v>
      </c>
      <c r="BJ16" s="51">
        <v>8</v>
      </c>
      <c r="BK16" s="52">
        <v>100</v>
      </c>
      <c r="BL16" s="51">
        <v>8</v>
      </c>
    </row>
    <row r="17" spans="1:64" ht="15">
      <c r="A17" s="84" t="s">
        <v>225</v>
      </c>
      <c r="B17" s="84" t="s">
        <v>233</v>
      </c>
      <c r="C17" s="53"/>
      <c r="D17" s="54"/>
      <c r="E17" s="65"/>
      <c r="F17" s="55"/>
      <c r="G17" s="53"/>
      <c r="H17" s="57"/>
      <c r="I17" s="56"/>
      <c r="J17" s="56"/>
      <c r="K17" s="36" t="s">
        <v>65</v>
      </c>
      <c r="L17" s="83">
        <v>18</v>
      </c>
      <c r="M17" s="83"/>
      <c r="N17" s="63"/>
      <c r="O17" s="86" t="s">
        <v>234</v>
      </c>
      <c r="P17" s="88">
        <v>43436.56199074074</v>
      </c>
      <c r="Q17" s="86" t="s">
        <v>246</v>
      </c>
      <c r="R17" s="86"/>
      <c r="S17" s="86"/>
      <c r="T17" s="86" t="s">
        <v>285</v>
      </c>
      <c r="U17" s="86"/>
      <c r="V17" s="89" t="s">
        <v>307</v>
      </c>
      <c r="W17" s="88">
        <v>43436.56199074074</v>
      </c>
      <c r="X17" s="89" t="s">
        <v>327</v>
      </c>
      <c r="Y17" s="86"/>
      <c r="Z17" s="86"/>
      <c r="AA17" s="92" t="s">
        <v>378</v>
      </c>
      <c r="AB17" s="86"/>
      <c r="AC17" s="86" t="b">
        <v>0</v>
      </c>
      <c r="AD17" s="86">
        <v>0</v>
      </c>
      <c r="AE17" s="92" t="s">
        <v>417</v>
      </c>
      <c r="AF17" s="86" t="b">
        <v>0</v>
      </c>
      <c r="AG17" s="86" t="s">
        <v>423</v>
      </c>
      <c r="AH17" s="86"/>
      <c r="AI17" s="92" t="s">
        <v>417</v>
      </c>
      <c r="AJ17" s="86" t="b">
        <v>0</v>
      </c>
      <c r="AK17" s="86">
        <v>4</v>
      </c>
      <c r="AL17" s="92" t="s">
        <v>377</v>
      </c>
      <c r="AM17" s="86" t="s">
        <v>430</v>
      </c>
      <c r="AN17" s="86" t="b">
        <v>0</v>
      </c>
      <c r="AO17" s="92" t="s">
        <v>377</v>
      </c>
      <c r="AP17" s="86" t="s">
        <v>176</v>
      </c>
      <c r="AQ17" s="86">
        <v>0</v>
      </c>
      <c r="AR17" s="86">
        <v>0</v>
      </c>
      <c r="AS17" s="86"/>
      <c r="AT17" s="86"/>
      <c r="AU17" s="86"/>
      <c r="AV17" s="86"/>
      <c r="AW17" s="86"/>
      <c r="AX17" s="86"/>
      <c r="AY17" s="86"/>
      <c r="AZ17" s="86"/>
      <c r="BA17">
        <v>1</v>
      </c>
      <c r="BB17" s="85" t="str">
        <f>REPLACE(INDEX(GroupVertices[Group],MATCH(Edges24[[#This Row],[Vertex 1]],GroupVertices[Vertex],0)),1,1,"")</f>
        <v>3</v>
      </c>
      <c r="BC17" s="85" t="str">
        <f>REPLACE(INDEX(GroupVertices[Group],MATCH(Edges24[[#This Row],[Vertex 2]],GroupVertices[Vertex],0)),1,1,"")</f>
        <v>3</v>
      </c>
      <c r="BD17" s="51"/>
      <c r="BE17" s="52"/>
      <c r="BF17" s="51"/>
      <c r="BG17" s="52"/>
      <c r="BH17" s="51"/>
      <c r="BI17" s="52"/>
      <c r="BJ17" s="51"/>
      <c r="BK17" s="52"/>
      <c r="BL17" s="51"/>
    </row>
    <row r="18" spans="1:64" ht="15">
      <c r="A18" s="84" t="s">
        <v>226</v>
      </c>
      <c r="B18" s="84" t="s">
        <v>226</v>
      </c>
      <c r="C18" s="53"/>
      <c r="D18" s="54"/>
      <c r="E18" s="65"/>
      <c r="F18" s="55"/>
      <c r="G18" s="53"/>
      <c r="H18" s="57"/>
      <c r="I18" s="56"/>
      <c r="J18" s="56"/>
      <c r="K18" s="36" t="s">
        <v>65</v>
      </c>
      <c r="L18" s="83">
        <v>19</v>
      </c>
      <c r="M18" s="83"/>
      <c r="N18" s="63"/>
      <c r="O18" s="86" t="s">
        <v>176</v>
      </c>
      <c r="P18" s="88">
        <v>43437.4137962963</v>
      </c>
      <c r="Q18" s="86" t="s">
        <v>247</v>
      </c>
      <c r="R18" s="89" t="s">
        <v>268</v>
      </c>
      <c r="S18" s="86" t="s">
        <v>276</v>
      </c>
      <c r="T18" s="86" t="s">
        <v>285</v>
      </c>
      <c r="U18" s="89" t="s">
        <v>293</v>
      </c>
      <c r="V18" s="89" t="s">
        <v>293</v>
      </c>
      <c r="W18" s="88">
        <v>43437.4137962963</v>
      </c>
      <c r="X18" s="89" t="s">
        <v>328</v>
      </c>
      <c r="Y18" s="86"/>
      <c r="Z18" s="86"/>
      <c r="AA18" s="92" t="s">
        <v>379</v>
      </c>
      <c r="AB18" s="86"/>
      <c r="AC18" s="86" t="b">
        <v>0</v>
      </c>
      <c r="AD18" s="86">
        <v>7095</v>
      </c>
      <c r="AE18" s="92" t="s">
        <v>417</v>
      </c>
      <c r="AF18" s="86" t="b">
        <v>0</v>
      </c>
      <c r="AG18" s="86" t="s">
        <v>423</v>
      </c>
      <c r="AH18" s="86"/>
      <c r="AI18" s="92" t="s">
        <v>417</v>
      </c>
      <c r="AJ18" s="86" t="b">
        <v>0</v>
      </c>
      <c r="AK18" s="86">
        <v>2791</v>
      </c>
      <c r="AL18" s="92" t="s">
        <v>417</v>
      </c>
      <c r="AM18" s="86" t="s">
        <v>426</v>
      </c>
      <c r="AN18" s="86" t="b">
        <v>0</v>
      </c>
      <c r="AO18" s="92" t="s">
        <v>379</v>
      </c>
      <c r="AP18" s="86" t="s">
        <v>433</v>
      </c>
      <c r="AQ18" s="86">
        <v>0</v>
      </c>
      <c r="AR18" s="86">
        <v>0</v>
      </c>
      <c r="AS18" s="86"/>
      <c r="AT18" s="86"/>
      <c r="AU18" s="86"/>
      <c r="AV18" s="86"/>
      <c r="AW18" s="86"/>
      <c r="AX18" s="86"/>
      <c r="AY18" s="86"/>
      <c r="AZ18" s="86"/>
      <c r="BA18">
        <v>1</v>
      </c>
      <c r="BB18" s="85" t="str">
        <f>REPLACE(INDEX(GroupVertices[Group],MATCH(Edges24[[#This Row],[Vertex 1]],GroupVertices[Vertex],0)),1,1,"")</f>
        <v>3</v>
      </c>
      <c r="BC18" s="85" t="str">
        <f>REPLACE(INDEX(GroupVertices[Group],MATCH(Edges24[[#This Row],[Vertex 2]],GroupVertices[Vertex],0)),1,1,"")</f>
        <v>3</v>
      </c>
      <c r="BD18" s="51">
        <v>0</v>
      </c>
      <c r="BE18" s="52">
        <v>0</v>
      </c>
      <c r="BF18" s="51">
        <v>0</v>
      </c>
      <c r="BG18" s="52">
        <v>0</v>
      </c>
      <c r="BH18" s="51">
        <v>0</v>
      </c>
      <c r="BI18" s="52">
        <v>0</v>
      </c>
      <c r="BJ18" s="51">
        <v>7</v>
      </c>
      <c r="BK18" s="52">
        <v>100</v>
      </c>
      <c r="BL18" s="51">
        <v>7</v>
      </c>
    </row>
    <row r="19" spans="1:64" ht="15">
      <c r="A19" s="84" t="s">
        <v>225</v>
      </c>
      <c r="B19" s="84" t="s">
        <v>226</v>
      </c>
      <c r="C19" s="53"/>
      <c r="D19" s="54"/>
      <c r="E19" s="65"/>
      <c r="F19" s="55"/>
      <c r="G19" s="53"/>
      <c r="H19" s="57"/>
      <c r="I19" s="56"/>
      <c r="J19" s="56"/>
      <c r="K19" s="36" t="s">
        <v>65</v>
      </c>
      <c r="L19" s="83">
        <v>20</v>
      </c>
      <c r="M19" s="83"/>
      <c r="N19" s="63"/>
      <c r="O19" s="86" t="s">
        <v>234</v>
      </c>
      <c r="P19" s="88">
        <v>43437.58635416667</v>
      </c>
      <c r="Q19" s="86" t="s">
        <v>248</v>
      </c>
      <c r="R19" s="86"/>
      <c r="S19" s="86"/>
      <c r="T19" s="86"/>
      <c r="U19" s="86"/>
      <c r="V19" s="89" t="s">
        <v>307</v>
      </c>
      <c r="W19" s="88">
        <v>43437.58635416667</v>
      </c>
      <c r="X19" s="89" t="s">
        <v>329</v>
      </c>
      <c r="Y19" s="86"/>
      <c r="Z19" s="86"/>
      <c r="AA19" s="92" t="s">
        <v>380</v>
      </c>
      <c r="AB19" s="86"/>
      <c r="AC19" s="86" t="b">
        <v>0</v>
      </c>
      <c r="AD19" s="86">
        <v>0</v>
      </c>
      <c r="AE19" s="92" t="s">
        <v>417</v>
      </c>
      <c r="AF19" s="86" t="b">
        <v>0</v>
      </c>
      <c r="AG19" s="86" t="s">
        <v>423</v>
      </c>
      <c r="AH19" s="86"/>
      <c r="AI19" s="92" t="s">
        <v>417</v>
      </c>
      <c r="AJ19" s="86" t="b">
        <v>0</v>
      </c>
      <c r="AK19" s="86">
        <v>2791</v>
      </c>
      <c r="AL19" s="92" t="s">
        <v>379</v>
      </c>
      <c r="AM19" s="86" t="s">
        <v>430</v>
      </c>
      <c r="AN19" s="86" t="b">
        <v>0</v>
      </c>
      <c r="AO19" s="92" t="s">
        <v>379</v>
      </c>
      <c r="AP19" s="86" t="s">
        <v>176</v>
      </c>
      <c r="AQ19" s="86">
        <v>0</v>
      </c>
      <c r="AR19" s="86">
        <v>0</v>
      </c>
      <c r="AS19" s="86"/>
      <c r="AT19" s="86"/>
      <c r="AU19" s="86"/>
      <c r="AV19" s="86"/>
      <c r="AW19" s="86"/>
      <c r="AX19" s="86"/>
      <c r="AY19" s="86"/>
      <c r="AZ19" s="86"/>
      <c r="BA19">
        <v>1</v>
      </c>
      <c r="BB19" s="85" t="str">
        <f>REPLACE(INDEX(GroupVertices[Group],MATCH(Edges24[[#This Row],[Vertex 1]],GroupVertices[Vertex],0)),1,1,"")</f>
        <v>3</v>
      </c>
      <c r="BC19" s="85" t="str">
        <f>REPLACE(INDEX(GroupVertices[Group],MATCH(Edges24[[#This Row],[Vertex 2]],GroupVertices[Vertex],0)),1,1,"")</f>
        <v>3</v>
      </c>
      <c r="BD19" s="51">
        <v>0</v>
      </c>
      <c r="BE19" s="52">
        <v>0</v>
      </c>
      <c r="BF19" s="51">
        <v>0</v>
      </c>
      <c r="BG19" s="52">
        <v>0</v>
      </c>
      <c r="BH19" s="51">
        <v>0</v>
      </c>
      <c r="BI19" s="52">
        <v>0</v>
      </c>
      <c r="BJ19" s="51">
        <v>6</v>
      </c>
      <c r="BK19" s="52">
        <v>100</v>
      </c>
      <c r="BL19" s="51">
        <v>6</v>
      </c>
    </row>
    <row r="20" spans="1:64" ht="15">
      <c r="A20" s="84" t="s">
        <v>224</v>
      </c>
      <c r="B20" s="84" t="s">
        <v>224</v>
      </c>
      <c r="C20" s="53"/>
      <c r="D20" s="54"/>
      <c r="E20" s="65"/>
      <c r="F20" s="55"/>
      <c r="G20" s="53"/>
      <c r="H20" s="57"/>
      <c r="I20" s="56"/>
      <c r="J20" s="56"/>
      <c r="K20" s="36" t="s">
        <v>65</v>
      </c>
      <c r="L20" s="83">
        <v>21</v>
      </c>
      <c r="M20" s="83"/>
      <c r="N20" s="63"/>
      <c r="O20" s="86" t="s">
        <v>176</v>
      </c>
      <c r="P20" s="88">
        <v>43435.125</v>
      </c>
      <c r="Q20" s="86" t="s">
        <v>249</v>
      </c>
      <c r="R20" s="86"/>
      <c r="S20" s="86"/>
      <c r="T20" s="86" t="s">
        <v>286</v>
      </c>
      <c r="U20" s="86"/>
      <c r="V20" s="89" t="s">
        <v>308</v>
      </c>
      <c r="W20" s="88">
        <v>43435.125</v>
      </c>
      <c r="X20" s="89" t="s">
        <v>330</v>
      </c>
      <c r="Y20" s="86"/>
      <c r="Z20" s="86"/>
      <c r="AA20" s="92" t="s">
        <v>381</v>
      </c>
      <c r="AB20" s="86"/>
      <c r="AC20" s="86" t="b">
        <v>0</v>
      </c>
      <c r="AD20" s="86">
        <v>49912</v>
      </c>
      <c r="AE20" s="92" t="s">
        <v>417</v>
      </c>
      <c r="AF20" s="86" t="b">
        <v>0</v>
      </c>
      <c r="AG20" s="86" t="s">
        <v>423</v>
      </c>
      <c r="AH20" s="86"/>
      <c r="AI20" s="92" t="s">
        <v>417</v>
      </c>
      <c r="AJ20" s="86" t="b">
        <v>0</v>
      </c>
      <c r="AK20" s="86">
        <v>197813</v>
      </c>
      <c r="AL20" s="92" t="s">
        <v>417</v>
      </c>
      <c r="AM20" s="86" t="s">
        <v>431</v>
      </c>
      <c r="AN20" s="86" t="b">
        <v>0</v>
      </c>
      <c r="AO20" s="92" t="s">
        <v>381</v>
      </c>
      <c r="AP20" s="86" t="s">
        <v>433</v>
      </c>
      <c r="AQ20" s="86">
        <v>0</v>
      </c>
      <c r="AR20" s="86">
        <v>0</v>
      </c>
      <c r="AS20" s="86"/>
      <c r="AT20" s="86"/>
      <c r="AU20" s="86"/>
      <c r="AV20" s="86"/>
      <c r="AW20" s="86"/>
      <c r="AX20" s="86"/>
      <c r="AY20" s="86"/>
      <c r="AZ20" s="86"/>
      <c r="BA20">
        <v>14</v>
      </c>
      <c r="BB20" s="85" t="str">
        <f>REPLACE(INDEX(GroupVertices[Group],MATCH(Edges24[[#This Row],[Vertex 1]],GroupVertices[Vertex],0)),1,1,"")</f>
        <v>3</v>
      </c>
      <c r="BC20" s="85" t="str">
        <f>REPLACE(INDEX(GroupVertices[Group],MATCH(Edges24[[#This Row],[Vertex 2]],GroupVertices[Vertex],0)),1,1,"")</f>
        <v>3</v>
      </c>
      <c r="BD20" s="51">
        <v>0</v>
      </c>
      <c r="BE20" s="52">
        <v>0</v>
      </c>
      <c r="BF20" s="51">
        <v>0</v>
      </c>
      <c r="BG20" s="52">
        <v>0</v>
      </c>
      <c r="BH20" s="51">
        <v>0</v>
      </c>
      <c r="BI20" s="52">
        <v>0</v>
      </c>
      <c r="BJ20" s="51">
        <v>9</v>
      </c>
      <c r="BK20" s="52">
        <v>100</v>
      </c>
      <c r="BL20" s="51">
        <v>9</v>
      </c>
    </row>
    <row r="21" spans="1:64" ht="15">
      <c r="A21" s="84" t="s">
        <v>224</v>
      </c>
      <c r="B21" s="84" t="s">
        <v>224</v>
      </c>
      <c r="C21" s="53"/>
      <c r="D21" s="54"/>
      <c r="E21" s="65"/>
      <c r="F21" s="55"/>
      <c r="G21" s="53"/>
      <c r="H21" s="57"/>
      <c r="I21" s="56"/>
      <c r="J21" s="56"/>
      <c r="K21" s="36" t="s">
        <v>65</v>
      </c>
      <c r="L21" s="83">
        <v>22</v>
      </c>
      <c r="M21" s="83"/>
      <c r="N21" s="63"/>
      <c r="O21" s="86" t="s">
        <v>176</v>
      </c>
      <c r="P21" s="88">
        <v>43435.625</v>
      </c>
      <c r="Q21" s="86" t="s">
        <v>250</v>
      </c>
      <c r="R21" s="86"/>
      <c r="S21" s="86"/>
      <c r="T21" s="86" t="s">
        <v>286</v>
      </c>
      <c r="U21" s="86"/>
      <c r="V21" s="89" t="s">
        <v>308</v>
      </c>
      <c r="W21" s="88">
        <v>43435.625</v>
      </c>
      <c r="X21" s="89" t="s">
        <v>331</v>
      </c>
      <c r="Y21" s="86"/>
      <c r="Z21" s="86"/>
      <c r="AA21" s="92" t="s">
        <v>382</v>
      </c>
      <c r="AB21" s="86"/>
      <c r="AC21" s="86" t="b">
        <v>0</v>
      </c>
      <c r="AD21" s="86">
        <v>42983</v>
      </c>
      <c r="AE21" s="92" t="s">
        <v>417</v>
      </c>
      <c r="AF21" s="86" t="b">
        <v>0</v>
      </c>
      <c r="AG21" s="86" t="s">
        <v>423</v>
      </c>
      <c r="AH21" s="86"/>
      <c r="AI21" s="92" t="s">
        <v>417</v>
      </c>
      <c r="AJ21" s="86" t="b">
        <v>0</v>
      </c>
      <c r="AK21" s="86">
        <v>198435</v>
      </c>
      <c r="AL21" s="92" t="s">
        <v>417</v>
      </c>
      <c r="AM21" s="86" t="s">
        <v>431</v>
      </c>
      <c r="AN21" s="86" t="b">
        <v>0</v>
      </c>
      <c r="AO21" s="92" t="s">
        <v>382</v>
      </c>
      <c r="AP21" s="86" t="s">
        <v>433</v>
      </c>
      <c r="AQ21" s="86">
        <v>0</v>
      </c>
      <c r="AR21" s="86">
        <v>0</v>
      </c>
      <c r="AS21" s="86"/>
      <c r="AT21" s="86"/>
      <c r="AU21" s="86"/>
      <c r="AV21" s="86"/>
      <c r="AW21" s="86"/>
      <c r="AX21" s="86"/>
      <c r="AY21" s="86"/>
      <c r="AZ21" s="86"/>
      <c r="BA21">
        <v>14</v>
      </c>
      <c r="BB21" s="85" t="str">
        <f>REPLACE(INDEX(GroupVertices[Group],MATCH(Edges24[[#This Row],[Vertex 1]],GroupVertices[Vertex],0)),1,1,"")</f>
        <v>3</v>
      </c>
      <c r="BC21" s="85" t="str">
        <f>REPLACE(INDEX(GroupVertices[Group],MATCH(Edges24[[#This Row],[Vertex 2]],GroupVertices[Vertex],0)),1,1,"")</f>
        <v>3</v>
      </c>
      <c r="BD21" s="51">
        <v>0</v>
      </c>
      <c r="BE21" s="52">
        <v>0</v>
      </c>
      <c r="BF21" s="51">
        <v>0</v>
      </c>
      <c r="BG21" s="52">
        <v>0</v>
      </c>
      <c r="BH21" s="51">
        <v>0</v>
      </c>
      <c r="BI21" s="52">
        <v>0</v>
      </c>
      <c r="BJ21" s="51">
        <v>8</v>
      </c>
      <c r="BK21" s="52">
        <v>100</v>
      </c>
      <c r="BL21" s="51">
        <v>8</v>
      </c>
    </row>
    <row r="22" spans="1:64" ht="15">
      <c r="A22" s="84" t="s">
        <v>224</v>
      </c>
      <c r="B22" s="84" t="s">
        <v>224</v>
      </c>
      <c r="C22" s="53"/>
      <c r="D22" s="54"/>
      <c r="E22" s="65"/>
      <c r="F22" s="55"/>
      <c r="G22" s="53"/>
      <c r="H22" s="57"/>
      <c r="I22" s="56"/>
      <c r="J22" s="56"/>
      <c r="K22" s="36" t="s">
        <v>65</v>
      </c>
      <c r="L22" s="83">
        <v>23</v>
      </c>
      <c r="M22" s="83"/>
      <c r="N22" s="63"/>
      <c r="O22" s="86" t="s">
        <v>176</v>
      </c>
      <c r="P22" s="88">
        <v>43436.625</v>
      </c>
      <c r="Q22" s="86" t="s">
        <v>250</v>
      </c>
      <c r="R22" s="86"/>
      <c r="S22" s="86"/>
      <c r="T22" s="86" t="s">
        <v>286</v>
      </c>
      <c r="U22" s="86"/>
      <c r="V22" s="89" t="s">
        <v>308</v>
      </c>
      <c r="W22" s="88">
        <v>43436.625</v>
      </c>
      <c r="X22" s="89" t="s">
        <v>332</v>
      </c>
      <c r="Y22" s="86"/>
      <c r="Z22" s="86"/>
      <c r="AA22" s="92" t="s">
        <v>383</v>
      </c>
      <c r="AB22" s="86"/>
      <c r="AC22" s="86" t="b">
        <v>0</v>
      </c>
      <c r="AD22" s="86">
        <v>37631</v>
      </c>
      <c r="AE22" s="92" t="s">
        <v>417</v>
      </c>
      <c r="AF22" s="86" t="b">
        <v>0</v>
      </c>
      <c r="AG22" s="86" t="s">
        <v>423</v>
      </c>
      <c r="AH22" s="86"/>
      <c r="AI22" s="92" t="s">
        <v>417</v>
      </c>
      <c r="AJ22" s="86" t="b">
        <v>0</v>
      </c>
      <c r="AK22" s="86">
        <v>197543</v>
      </c>
      <c r="AL22" s="92" t="s">
        <v>417</v>
      </c>
      <c r="AM22" s="86" t="s">
        <v>431</v>
      </c>
      <c r="AN22" s="86" t="b">
        <v>0</v>
      </c>
      <c r="AO22" s="92" t="s">
        <v>383</v>
      </c>
      <c r="AP22" s="86" t="s">
        <v>433</v>
      </c>
      <c r="AQ22" s="86">
        <v>0</v>
      </c>
      <c r="AR22" s="86">
        <v>0</v>
      </c>
      <c r="AS22" s="86"/>
      <c r="AT22" s="86"/>
      <c r="AU22" s="86"/>
      <c r="AV22" s="86"/>
      <c r="AW22" s="86"/>
      <c r="AX22" s="86"/>
      <c r="AY22" s="86"/>
      <c r="AZ22" s="86"/>
      <c r="BA22">
        <v>14</v>
      </c>
      <c r="BB22" s="85" t="str">
        <f>REPLACE(INDEX(GroupVertices[Group],MATCH(Edges24[[#This Row],[Vertex 1]],GroupVertices[Vertex],0)),1,1,"")</f>
        <v>3</v>
      </c>
      <c r="BC22" s="85" t="str">
        <f>REPLACE(INDEX(GroupVertices[Group],MATCH(Edges24[[#This Row],[Vertex 2]],GroupVertices[Vertex],0)),1,1,"")</f>
        <v>3</v>
      </c>
      <c r="BD22" s="51">
        <v>0</v>
      </c>
      <c r="BE22" s="52">
        <v>0</v>
      </c>
      <c r="BF22" s="51">
        <v>0</v>
      </c>
      <c r="BG22" s="52">
        <v>0</v>
      </c>
      <c r="BH22" s="51">
        <v>0</v>
      </c>
      <c r="BI22" s="52">
        <v>0</v>
      </c>
      <c r="BJ22" s="51">
        <v>8</v>
      </c>
      <c r="BK22" s="52">
        <v>100</v>
      </c>
      <c r="BL22" s="51">
        <v>8</v>
      </c>
    </row>
    <row r="23" spans="1:64" ht="15">
      <c r="A23" s="84" t="s">
        <v>224</v>
      </c>
      <c r="B23" s="84" t="s">
        <v>224</v>
      </c>
      <c r="C23" s="53"/>
      <c r="D23" s="54"/>
      <c r="E23" s="65"/>
      <c r="F23" s="55"/>
      <c r="G23" s="53"/>
      <c r="H23" s="57"/>
      <c r="I23" s="56"/>
      <c r="J23" s="56"/>
      <c r="K23" s="36" t="s">
        <v>65</v>
      </c>
      <c r="L23" s="83">
        <v>24</v>
      </c>
      <c r="M23" s="83"/>
      <c r="N23" s="63"/>
      <c r="O23" s="86" t="s">
        <v>176</v>
      </c>
      <c r="P23" s="88">
        <v>43436.126284722224</v>
      </c>
      <c r="Q23" s="86" t="s">
        <v>251</v>
      </c>
      <c r="R23" s="89" t="s">
        <v>269</v>
      </c>
      <c r="S23" s="86" t="s">
        <v>277</v>
      </c>
      <c r="T23" s="86" t="s">
        <v>287</v>
      </c>
      <c r="U23" s="89" t="s">
        <v>294</v>
      </c>
      <c r="V23" s="89" t="s">
        <v>294</v>
      </c>
      <c r="W23" s="88">
        <v>43436.126284722224</v>
      </c>
      <c r="X23" s="89" t="s">
        <v>333</v>
      </c>
      <c r="Y23" s="86"/>
      <c r="Z23" s="86"/>
      <c r="AA23" s="92" t="s">
        <v>384</v>
      </c>
      <c r="AB23" s="86"/>
      <c r="AC23" s="86" t="b">
        <v>0</v>
      </c>
      <c r="AD23" s="86">
        <v>15745</v>
      </c>
      <c r="AE23" s="92" t="s">
        <v>417</v>
      </c>
      <c r="AF23" s="86" t="b">
        <v>0</v>
      </c>
      <c r="AG23" s="86" t="s">
        <v>423</v>
      </c>
      <c r="AH23" s="86"/>
      <c r="AI23" s="92" t="s">
        <v>417</v>
      </c>
      <c r="AJ23" s="86" t="b">
        <v>0</v>
      </c>
      <c r="AK23" s="86">
        <v>36139</v>
      </c>
      <c r="AL23" s="92" t="s">
        <v>417</v>
      </c>
      <c r="AM23" s="86" t="s">
        <v>426</v>
      </c>
      <c r="AN23" s="86" t="b">
        <v>0</v>
      </c>
      <c r="AO23" s="92" t="s">
        <v>384</v>
      </c>
      <c r="AP23" s="86" t="s">
        <v>433</v>
      </c>
      <c r="AQ23" s="86">
        <v>0</v>
      </c>
      <c r="AR23" s="86">
        <v>0</v>
      </c>
      <c r="AS23" s="86"/>
      <c r="AT23" s="86"/>
      <c r="AU23" s="86"/>
      <c r="AV23" s="86"/>
      <c r="AW23" s="86"/>
      <c r="AX23" s="86"/>
      <c r="AY23" s="86"/>
      <c r="AZ23" s="86"/>
      <c r="BA23">
        <v>14</v>
      </c>
      <c r="BB23" s="85" t="str">
        <f>REPLACE(INDEX(GroupVertices[Group],MATCH(Edges24[[#This Row],[Vertex 1]],GroupVertices[Vertex],0)),1,1,"")</f>
        <v>3</v>
      </c>
      <c r="BC23" s="85" t="str">
        <f>REPLACE(INDEX(GroupVertices[Group],MATCH(Edges24[[#This Row],[Vertex 2]],GroupVertices[Vertex],0)),1,1,"")</f>
        <v>3</v>
      </c>
      <c r="BD23" s="51">
        <v>0</v>
      </c>
      <c r="BE23" s="52">
        <v>0</v>
      </c>
      <c r="BF23" s="51">
        <v>0</v>
      </c>
      <c r="BG23" s="52">
        <v>0</v>
      </c>
      <c r="BH23" s="51">
        <v>0</v>
      </c>
      <c r="BI23" s="52">
        <v>0</v>
      </c>
      <c r="BJ23" s="51">
        <v>14</v>
      </c>
      <c r="BK23" s="52">
        <v>100</v>
      </c>
      <c r="BL23" s="51">
        <v>14</v>
      </c>
    </row>
    <row r="24" spans="1:64" ht="15">
      <c r="A24" s="84" t="s">
        <v>224</v>
      </c>
      <c r="B24" s="84" t="s">
        <v>224</v>
      </c>
      <c r="C24" s="53"/>
      <c r="D24" s="54"/>
      <c r="E24" s="65"/>
      <c r="F24" s="55"/>
      <c r="G24" s="53"/>
      <c r="H24" s="57"/>
      <c r="I24" s="56"/>
      <c r="J24" s="56"/>
      <c r="K24" s="36" t="s">
        <v>65</v>
      </c>
      <c r="L24" s="83">
        <v>25</v>
      </c>
      <c r="M24" s="83"/>
      <c r="N24" s="63"/>
      <c r="O24" s="86" t="s">
        <v>176</v>
      </c>
      <c r="P24" s="88">
        <v>43437.625</v>
      </c>
      <c r="Q24" s="86" t="s">
        <v>250</v>
      </c>
      <c r="R24" s="86"/>
      <c r="S24" s="86"/>
      <c r="T24" s="86" t="s">
        <v>286</v>
      </c>
      <c r="U24" s="86"/>
      <c r="V24" s="89" t="s">
        <v>308</v>
      </c>
      <c r="W24" s="88">
        <v>43437.625</v>
      </c>
      <c r="X24" s="89" t="s">
        <v>334</v>
      </c>
      <c r="Y24" s="86"/>
      <c r="Z24" s="86"/>
      <c r="AA24" s="92" t="s">
        <v>385</v>
      </c>
      <c r="AB24" s="86"/>
      <c r="AC24" s="86" t="b">
        <v>0</v>
      </c>
      <c r="AD24" s="86">
        <v>34912</v>
      </c>
      <c r="AE24" s="92" t="s">
        <v>417</v>
      </c>
      <c r="AF24" s="86" t="b">
        <v>0</v>
      </c>
      <c r="AG24" s="86" t="s">
        <v>423</v>
      </c>
      <c r="AH24" s="86"/>
      <c r="AI24" s="92" t="s">
        <v>417</v>
      </c>
      <c r="AJ24" s="86" t="b">
        <v>0</v>
      </c>
      <c r="AK24" s="86">
        <v>196770</v>
      </c>
      <c r="AL24" s="92" t="s">
        <v>417</v>
      </c>
      <c r="AM24" s="86" t="s">
        <v>431</v>
      </c>
      <c r="AN24" s="86" t="b">
        <v>0</v>
      </c>
      <c r="AO24" s="92" t="s">
        <v>385</v>
      </c>
      <c r="AP24" s="86" t="s">
        <v>433</v>
      </c>
      <c r="AQ24" s="86">
        <v>0</v>
      </c>
      <c r="AR24" s="86">
        <v>0</v>
      </c>
      <c r="AS24" s="86"/>
      <c r="AT24" s="86"/>
      <c r="AU24" s="86"/>
      <c r="AV24" s="86"/>
      <c r="AW24" s="86"/>
      <c r="AX24" s="86"/>
      <c r="AY24" s="86"/>
      <c r="AZ24" s="86"/>
      <c r="BA24">
        <v>14</v>
      </c>
      <c r="BB24" s="85" t="str">
        <f>REPLACE(INDEX(GroupVertices[Group],MATCH(Edges24[[#This Row],[Vertex 1]],GroupVertices[Vertex],0)),1,1,"")</f>
        <v>3</v>
      </c>
      <c r="BC24" s="85" t="str">
        <f>REPLACE(INDEX(GroupVertices[Group],MATCH(Edges24[[#This Row],[Vertex 2]],GroupVertices[Vertex],0)),1,1,"")</f>
        <v>3</v>
      </c>
      <c r="BD24" s="51">
        <v>0</v>
      </c>
      <c r="BE24" s="52">
        <v>0</v>
      </c>
      <c r="BF24" s="51">
        <v>0</v>
      </c>
      <c r="BG24" s="52">
        <v>0</v>
      </c>
      <c r="BH24" s="51">
        <v>0</v>
      </c>
      <c r="BI24" s="52">
        <v>0</v>
      </c>
      <c r="BJ24" s="51">
        <v>8</v>
      </c>
      <c r="BK24" s="52">
        <v>100</v>
      </c>
      <c r="BL24" s="51">
        <v>8</v>
      </c>
    </row>
    <row r="25" spans="1:64" ht="15">
      <c r="A25" s="84" t="s">
        <v>224</v>
      </c>
      <c r="B25" s="84" t="s">
        <v>224</v>
      </c>
      <c r="C25" s="53"/>
      <c r="D25" s="54"/>
      <c r="E25" s="65"/>
      <c r="F25" s="55"/>
      <c r="G25" s="53"/>
      <c r="H25" s="57"/>
      <c r="I25" s="56"/>
      <c r="J25" s="56"/>
      <c r="K25" s="36" t="s">
        <v>65</v>
      </c>
      <c r="L25" s="83">
        <v>26</v>
      </c>
      <c r="M25" s="83"/>
      <c r="N25" s="63"/>
      <c r="O25" s="86" t="s">
        <v>176</v>
      </c>
      <c r="P25" s="88">
        <v>43439.62501157408</v>
      </c>
      <c r="Q25" s="86" t="s">
        <v>252</v>
      </c>
      <c r="R25" s="86"/>
      <c r="S25" s="86"/>
      <c r="T25" s="86" t="s">
        <v>286</v>
      </c>
      <c r="U25" s="86"/>
      <c r="V25" s="89" t="s">
        <v>308</v>
      </c>
      <c r="W25" s="88">
        <v>43439.62501157408</v>
      </c>
      <c r="X25" s="89" t="s">
        <v>335</v>
      </c>
      <c r="Y25" s="86"/>
      <c r="Z25" s="86"/>
      <c r="AA25" s="92" t="s">
        <v>386</v>
      </c>
      <c r="AB25" s="86"/>
      <c r="AC25" s="86" t="b">
        <v>0</v>
      </c>
      <c r="AD25" s="86">
        <v>30255</v>
      </c>
      <c r="AE25" s="92" t="s">
        <v>417</v>
      </c>
      <c r="AF25" s="86" t="b">
        <v>0</v>
      </c>
      <c r="AG25" s="86" t="s">
        <v>423</v>
      </c>
      <c r="AH25" s="86"/>
      <c r="AI25" s="92" t="s">
        <v>417</v>
      </c>
      <c r="AJ25" s="86" t="b">
        <v>0</v>
      </c>
      <c r="AK25" s="86">
        <v>191089</v>
      </c>
      <c r="AL25" s="92" t="s">
        <v>417</v>
      </c>
      <c r="AM25" s="86" t="s">
        <v>431</v>
      </c>
      <c r="AN25" s="86" t="b">
        <v>0</v>
      </c>
      <c r="AO25" s="92" t="s">
        <v>386</v>
      </c>
      <c r="AP25" s="86" t="s">
        <v>433</v>
      </c>
      <c r="AQ25" s="86">
        <v>0</v>
      </c>
      <c r="AR25" s="86">
        <v>0</v>
      </c>
      <c r="AS25" s="86"/>
      <c r="AT25" s="86"/>
      <c r="AU25" s="86"/>
      <c r="AV25" s="86"/>
      <c r="AW25" s="86"/>
      <c r="AX25" s="86"/>
      <c r="AY25" s="86"/>
      <c r="AZ25" s="86"/>
      <c r="BA25">
        <v>14</v>
      </c>
      <c r="BB25" s="85" t="str">
        <f>REPLACE(INDEX(GroupVertices[Group],MATCH(Edges24[[#This Row],[Vertex 1]],GroupVertices[Vertex],0)),1,1,"")</f>
        <v>3</v>
      </c>
      <c r="BC25" s="85" t="str">
        <f>REPLACE(INDEX(GroupVertices[Group],MATCH(Edges24[[#This Row],[Vertex 2]],GroupVertices[Vertex],0)),1,1,"")</f>
        <v>3</v>
      </c>
      <c r="BD25" s="51">
        <v>0</v>
      </c>
      <c r="BE25" s="52">
        <v>0</v>
      </c>
      <c r="BF25" s="51">
        <v>0</v>
      </c>
      <c r="BG25" s="52">
        <v>0</v>
      </c>
      <c r="BH25" s="51">
        <v>0</v>
      </c>
      <c r="BI25" s="52">
        <v>0</v>
      </c>
      <c r="BJ25" s="51">
        <v>10</v>
      </c>
      <c r="BK25" s="52">
        <v>100</v>
      </c>
      <c r="BL25" s="51">
        <v>10</v>
      </c>
    </row>
    <row r="26" spans="1:64" ht="15">
      <c r="A26" s="84" t="s">
        <v>224</v>
      </c>
      <c r="B26" s="84" t="s">
        <v>224</v>
      </c>
      <c r="C26" s="53"/>
      <c r="D26" s="54"/>
      <c r="E26" s="65"/>
      <c r="F26" s="55"/>
      <c r="G26" s="53"/>
      <c r="H26" s="57"/>
      <c r="I26" s="56"/>
      <c r="J26" s="56"/>
      <c r="K26" s="36" t="s">
        <v>65</v>
      </c>
      <c r="L26" s="83">
        <v>27</v>
      </c>
      <c r="M26" s="83"/>
      <c r="N26" s="63"/>
      <c r="O26" s="86" t="s">
        <v>176</v>
      </c>
      <c r="P26" s="88">
        <v>43441.62501157408</v>
      </c>
      <c r="Q26" s="86" t="s">
        <v>252</v>
      </c>
      <c r="R26" s="86"/>
      <c r="S26" s="86"/>
      <c r="T26" s="86" t="s">
        <v>286</v>
      </c>
      <c r="U26" s="86"/>
      <c r="V26" s="89" t="s">
        <v>308</v>
      </c>
      <c r="W26" s="88">
        <v>43441.62501157408</v>
      </c>
      <c r="X26" s="89" t="s">
        <v>336</v>
      </c>
      <c r="Y26" s="86"/>
      <c r="Z26" s="86"/>
      <c r="AA26" s="92" t="s">
        <v>387</v>
      </c>
      <c r="AB26" s="86"/>
      <c r="AC26" s="86" t="b">
        <v>0</v>
      </c>
      <c r="AD26" s="86">
        <v>30506</v>
      </c>
      <c r="AE26" s="92" t="s">
        <v>417</v>
      </c>
      <c r="AF26" s="86" t="b">
        <v>0</v>
      </c>
      <c r="AG26" s="86" t="s">
        <v>423</v>
      </c>
      <c r="AH26" s="86"/>
      <c r="AI26" s="92" t="s">
        <v>417</v>
      </c>
      <c r="AJ26" s="86" t="b">
        <v>0</v>
      </c>
      <c r="AK26" s="86">
        <v>196268</v>
      </c>
      <c r="AL26" s="92" t="s">
        <v>417</v>
      </c>
      <c r="AM26" s="86" t="s">
        <v>431</v>
      </c>
      <c r="AN26" s="86" t="b">
        <v>0</v>
      </c>
      <c r="AO26" s="92" t="s">
        <v>387</v>
      </c>
      <c r="AP26" s="86" t="s">
        <v>433</v>
      </c>
      <c r="AQ26" s="86">
        <v>0</v>
      </c>
      <c r="AR26" s="86">
        <v>0</v>
      </c>
      <c r="AS26" s="86"/>
      <c r="AT26" s="86"/>
      <c r="AU26" s="86"/>
      <c r="AV26" s="86"/>
      <c r="AW26" s="86"/>
      <c r="AX26" s="86"/>
      <c r="AY26" s="86"/>
      <c r="AZ26" s="86"/>
      <c r="BA26">
        <v>14</v>
      </c>
      <c r="BB26" s="85" t="str">
        <f>REPLACE(INDEX(GroupVertices[Group],MATCH(Edges24[[#This Row],[Vertex 1]],GroupVertices[Vertex],0)),1,1,"")</f>
        <v>3</v>
      </c>
      <c r="BC26" s="85" t="str">
        <f>REPLACE(INDEX(GroupVertices[Group],MATCH(Edges24[[#This Row],[Vertex 2]],GroupVertices[Vertex],0)),1,1,"")</f>
        <v>3</v>
      </c>
      <c r="BD26" s="51">
        <v>0</v>
      </c>
      <c r="BE26" s="52">
        <v>0</v>
      </c>
      <c r="BF26" s="51">
        <v>0</v>
      </c>
      <c r="BG26" s="52">
        <v>0</v>
      </c>
      <c r="BH26" s="51">
        <v>0</v>
      </c>
      <c r="BI26" s="52">
        <v>0</v>
      </c>
      <c r="BJ26" s="51">
        <v>10</v>
      </c>
      <c r="BK26" s="52">
        <v>100</v>
      </c>
      <c r="BL26" s="51">
        <v>10</v>
      </c>
    </row>
    <row r="27" spans="1:64" ht="15">
      <c r="A27" s="84" t="s">
        <v>224</v>
      </c>
      <c r="B27" s="84" t="s">
        <v>224</v>
      </c>
      <c r="C27" s="53"/>
      <c r="D27" s="54"/>
      <c r="E27" s="65"/>
      <c r="F27" s="55"/>
      <c r="G27" s="53"/>
      <c r="H27" s="57"/>
      <c r="I27" s="56"/>
      <c r="J27" s="56"/>
      <c r="K27" s="36" t="s">
        <v>65</v>
      </c>
      <c r="L27" s="83">
        <v>28</v>
      </c>
      <c r="M27" s="83"/>
      <c r="N27" s="63"/>
      <c r="O27" s="86" t="s">
        <v>176</v>
      </c>
      <c r="P27" s="88">
        <v>43443.625</v>
      </c>
      <c r="Q27" s="86" t="s">
        <v>253</v>
      </c>
      <c r="R27" s="86"/>
      <c r="S27" s="86"/>
      <c r="T27" s="86" t="s">
        <v>286</v>
      </c>
      <c r="U27" s="86"/>
      <c r="V27" s="89" t="s">
        <v>308</v>
      </c>
      <c r="W27" s="88">
        <v>43443.625</v>
      </c>
      <c r="X27" s="89" t="s">
        <v>337</v>
      </c>
      <c r="Y27" s="86"/>
      <c r="Z27" s="86"/>
      <c r="AA27" s="92" t="s">
        <v>388</v>
      </c>
      <c r="AB27" s="86"/>
      <c r="AC27" s="86" t="b">
        <v>0</v>
      </c>
      <c r="AD27" s="86">
        <v>31218</v>
      </c>
      <c r="AE27" s="92" t="s">
        <v>417</v>
      </c>
      <c r="AF27" s="86" t="b">
        <v>0</v>
      </c>
      <c r="AG27" s="86" t="s">
        <v>423</v>
      </c>
      <c r="AH27" s="86"/>
      <c r="AI27" s="92" t="s">
        <v>417</v>
      </c>
      <c r="AJ27" s="86" t="b">
        <v>0</v>
      </c>
      <c r="AK27" s="86">
        <v>212614</v>
      </c>
      <c r="AL27" s="92" t="s">
        <v>417</v>
      </c>
      <c r="AM27" s="86" t="s">
        <v>431</v>
      </c>
      <c r="AN27" s="86" t="b">
        <v>0</v>
      </c>
      <c r="AO27" s="92" t="s">
        <v>388</v>
      </c>
      <c r="AP27" s="86" t="s">
        <v>433</v>
      </c>
      <c r="AQ27" s="86">
        <v>0</v>
      </c>
      <c r="AR27" s="86">
        <v>0</v>
      </c>
      <c r="AS27" s="86"/>
      <c r="AT27" s="86"/>
      <c r="AU27" s="86"/>
      <c r="AV27" s="86"/>
      <c r="AW27" s="86"/>
      <c r="AX27" s="86"/>
      <c r="AY27" s="86"/>
      <c r="AZ27" s="86"/>
      <c r="BA27">
        <v>14</v>
      </c>
      <c r="BB27" s="85" t="str">
        <f>REPLACE(INDEX(GroupVertices[Group],MATCH(Edges24[[#This Row],[Vertex 1]],GroupVertices[Vertex],0)),1,1,"")</f>
        <v>3</v>
      </c>
      <c r="BC27" s="85" t="str">
        <f>REPLACE(INDEX(GroupVertices[Group],MATCH(Edges24[[#This Row],[Vertex 2]],GroupVertices[Vertex],0)),1,1,"")</f>
        <v>3</v>
      </c>
      <c r="BD27" s="51">
        <v>0</v>
      </c>
      <c r="BE27" s="52">
        <v>0</v>
      </c>
      <c r="BF27" s="51">
        <v>0</v>
      </c>
      <c r="BG27" s="52">
        <v>0</v>
      </c>
      <c r="BH27" s="51">
        <v>0</v>
      </c>
      <c r="BI27" s="52">
        <v>0</v>
      </c>
      <c r="BJ27" s="51">
        <v>10</v>
      </c>
      <c r="BK27" s="52">
        <v>100</v>
      </c>
      <c r="BL27" s="51">
        <v>10</v>
      </c>
    </row>
    <row r="28" spans="1:64" ht="15">
      <c r="A28" s="84" t="s">
        <v>224</v>
      </c>
      <c r="B28" s="84" t="s">
        <v>224</v>
      </c>
      <c r="C28" s="53"/>
      <c r="D28" s="54"/>
      <c r="E28" s="65"/>
      <c r="F28" s="55"/>
      <c r="G28" s="53"/>
      <c r="H28" s="57"/>
      <c r="I28" s="56"/>
      <c r="J28" s="56"/>
      <c r="K28" s="36" t="s">
        <v>65</v>
      </c>
      <c r="L28" s="83">
        <v>29</v>
      </c>
      <c r="M28" s="83"/>
      <c r="N28" s="63"/>
      <c r="O28" s="86" t="s">
        <v>176</v>
      </c>
      <c r="P28" s="88">
        <v>43447.625</v>
      </c>
      <c r="Q28" s="86" t="s">
        <v>253</v>
      </c>
      <c r="R28" s="86"/>
      <c r="S28" s="86"/>
      <c r="T28" s="86" t="s">
        <v>286</v>
      </c>
      <c r="U28" s="86"/>
      <c r="V28" s="89" t="s">
        <v>308</v>
      </c>
      <c r="W28" s="88">
        <v>43447.625</v>
      </c>
      <c r="X28" s="89" t="s">
        <v>338</v>
      </c>
      <c r="Y28" s="86"/>
      <c r="Z28" s="86"/>
      <c r="AA28" s="92" t="s">
        <v>389</v>
      </c>
      <c r="AB28" s="86"/>
      <c r="AC28" s="86" t="b">
        <v>0</v>
      </c>
      <c r="AD28" s="86">
        <v>26740</v>
      </c>
      <c r="AE28" s="92" t="s">
        <v>417</v>
      </c>
      <c r="AF28" s="86" t="b">
        <v>0</v>
      </c>
      <c r="AG28" s="86" t="s">
        <v>423</v>
      </c>
      <c r="AH28" s="86"/>
      <c r="AI28" s="92" t="s">
        <v>417</v>
      </c>
      <c r="AJ28" s="86" t="b">
        <v>0</v>
      </c>
      <c r="AK28" s="86">
        <v>201514</v>
      </c>
      <c r="AL28" s="92" t="s">
        <v>417</v>
      </c>
      <c r="AM28" s="86" t="s">
        <v>431</v>
      </c>
      <c r="AN28" s="86" t="b">
        <v>0</v>
      </c>
      <c r="AO28" s="92" t="s">
        <v>389</v>
      </c>
      <c r="AP28" s="86" t="s">
        <v>433</v>
      </c>
      <c r="AQ28" s="86">
        <v>0</v>
      </c>
      <c r="AR28" s="86">
        <v>0</v>
      </c>
      <c r="AS28" s="86"/>
      <c r="AT28" s="86"/>
      <c r="AU28" s="86"/>
      <c r="AV28" s="86"/>
      <c r="AW28" s="86"/>
      <c r="AX28" s="86"/>
      <c r="AY28" s="86"/>
      <c r="AZ28" s="86"/>
      <c r="BA28">
        <v>14</v>
      </c>
      <c r="BB28" s="85" t="str">
        <f>REPLACE(INDEX(GroupVertices[Group],MATCH(Edges24[[#This Row],[Vertex 1]],GroupVertices[Vertex],0)),1,1,"")</f>
        <v>3</v>
      </c>
      <c r="BC28" s="85" t="str">
        <f>REPLACE(INDEX(GroupVertices[Group],MATCH(Edges24[[#This Row],[Vertex 2]],GroupVertices[Vertex],0)),1,1,"")</f>
        <v>3</v>
      </c>
      <c r="BD28" s="51">
        <v>0</v>
      </c>
      <c r="BE28" s="52">
        <v>0</v>
      </c>
      <c r="BF28" s="51">
        <v>0</v>
      </c>
      <c r="BG28" s="52">
        <v>0</v>
      </c>
      <c r="BH28" s="51">
        <v>0</v>
      </c>
      <c r="BI28" s="52">
        <v>0</v>
      </c>
      <c r="BJ28" s="51">
        <v>10</v>
      </c>
      <c r="BK28" s="52">
        <v>100</v>
      </c>
      <c r="BL28" s="51">
        <v>10</v>
      </c>
    </row>
    <row r="29" spans="1:64" ht="15">
      <c r="A29" s="84" t="s">
        <v>224</v>
      </c>
      <c r="B29" s="84" t="s">
        <v>224</v>
      </c>
      <c r="C29" s="53"/>
      <c r="D29" s="54"/>
      <c r="E29" s="65"/>
      <c r="F29" s="55"/>
      <c r="G29" s="53"/>
      <c r="H29" s="57"/>
      <c r="I29" s="56"/>
      <c r="J29" s="56"/>
      <c r="K29" s="36" t="s">
        <v>65</v>
      </c>
      <c r="L29" s="83">
        <v>30</v>
      </c>
      <c r="M29" s="83"/>
      <c r="N29" s="63"/>
      <c r="O29" s="86" t="s">
        <v>176</v>
      </c>
      <c r="P29" s="88">
        <v>43448.62501157408</v>
      </c>
      <c r="Q29" s="86" t="s">
        <v>253</v>
      </c>
      <c r="R29" s="86"/>
      <c r="S29" s="86"/>
      <c r="T29" s="86" t="s">
        <v>286</v>
      </c>
      <c r="U29" s="86"/>
      <c r="V29" s="89" t="s">
        <v>308</v>
      </c>
      <c r="W29" s="88">
        <v>43448.62501157408</v>
      </c>
      <c r="X29" s="89" t="s">
        <v>339</v>
      </c>
      <c r="Y29" s="86"/>
      <c r="Z29" s="86"/>
      <c r="AA29" s="92" t="s">
        <v>390</v>
      </c>
      <c r="AB29" s="86"/>
      <c r="AC29" s="86" t="b">
        <v>0</v>
      </c>
      <c r="AD29" s="86">
        <v>10613</v>
      </c>
      <c r="AE29" s="92" t="s">
        <v>417</v>
      </c>
      <c r="AF29" s="86" t="b">
        <v>0</v>
      </c>
      <c r="AG29" s="86" t="s">
        <v>423</v>
      </c>
      <c r="AH29" s="86"/>
      <c r="AI29" s="92" t="s">
        <v>417</v>
      </c>
      <c r="AJ29" s="86" t="b">
        <v>0</v>
      </c>
      <c r="AK29" s="86">
        <v>87320</v>
      </c>
      <c r="AL29" s="92" t="s">
        <v>417</v>
      </c>
      <c r="AM29" s="86" t="s">
        <v>431</v>
      </c>
      <c r="AN29" s="86" t="b">
        <v>0</v>
      </c>
      <c r="AO29" s="92" t="s">
        <v>390</v>
      </c>
      <c r="AP29" s="86" t="s">
        <v>433</v>
      </c>
      <c r="AQ29" s="86">
        <v>0</v>
      </c>
      <c r="AR29" s="86">
        <v>0</v>
      </c>
      <c r="AS29" s="86"/>
      <c r="AT29" s="86"/>
      <c r="AU29" s="86"/>
      <c r="AV29" s="86"/>
      <c r="AW29" s="86"/>
      <c r="AX29" s="86"/>
      <c r="AY29" s="86"/>
      <c r="AZ29" s="86"/>
      <c r="BA29">
        <v>14</v>
      </c>
      <c r="BB29" s="85" t="str">
        <f>REPLACE(INDEX(GroupVertices[Group],MATCH(Edges24[[#This Row],[Vertex 1]],GroupVertices[Vertex],0)),1,1,"")</f>
        <v>3</v>
      </c>
      <c r="BC29" s="85" t="str">
        <f>REPLACE(INDEX(GroupVertices[Group],MATCH(Edges24[[#This Row],[Vertex 2]],GroupVertices[Vertex],0)),1,1,"")</f>
        <v>3</v>
      </c>
      <c r="BD29" s="51">
        <v>0</v>
      </c>
      <c r="BE29" s="52">
        <v>0</v>
      </c>
      <c r="BF29" s="51">
        <v>0</v>
      </c>
      <c r="BG29" s="52">
        <v>0</v>
      </c>
      <c r="BH29" s="51">
        <v>0</v>
      </c>
      <c r="BI29" s="52">
        <v>0</v>
      </c>
      <c r="BJ29" s="51">
        <v>10</v>
      </c>
      <c r="BK29" s="52">
        <v>100</v>
      </c>
      <c r="BL29" s="51">
        <v>10</v>
      </c>
    </row>
    <row r="30" spans="1:64" ht="15">
      <c r="A30" s="84" t="s">
        <v>224</v>
      </c>
      <c r="B30" s="84" t="s">
        <v>224</v>
      </c>
      <c r="C30" s="53"/>
      <c r="D30" s="54"/>
      <c r="E30" s="65"/>
      <c r="F30" s="55"/>
      <c r="G30" s="53"/>
      <c r="H30" s="57"/>
      <c r="I30" s="56"/>
      <c r="J30" s="56"/>
      <c r="K30" s="36" t="s">
        <v>65</v>
      </c>
      <c r="L30" s="83">
        <v>31</v>
      </c>
      <c r="M30" s="83"/>
      <c r="N30" s="63"/>
      <c r="O30" s="86" t="s">
        <v>176</v>
      </c>
      <c r="P30" s="88">
        <v>43449.625</v>
      </c>
      <c r="Q30" s="86" t="s">
        <v>253</v>
      </c>
      <c r="R30" s="86"/>
      <c r="S30" s="86"/>
      <c r="T30" s="86" t="s">
        <v>286</v>
      </c>
      <c r="U30" s="86"/>
      <c r="V30" s="89" t="s">
        <v>308</v>
      </c>
      <c r="W30" s="88">
        <v>43449.625</v>
      </c>
      <c r="X30" s="89" t="s">
        <v>340</v>
      </c>
      <c r="Y30" s="86"/>
      <c r="Z30" s="86"/>
      <c r="AA30" s="92" t="s">
        <v>391</v>
      </c>
      <c r="AB30" s="86"/>
      <c r="AC30" s="86" t="b">
        <v>0</v>
      </c>
      <c r="AD30" s="86">
        <v>26987</v>
      </c>
      <c r="AE30" s="92" t="s">
        <v>417</v>
      </c>
      <c r="AF30" s="86" t="b">
        <v>0</v>
      </c>
      <c r="AG30" s="86" t="s">
        <v>423</v>
      </c>
      <c r="AH30" s="86"/>
      <c r="AI30" s="92" t="s">
        <v>417</v>
      </c>
      <c r="AJ30" s="86" t="b">
        <v>0</v>
      </c>
      <c r="AK30" s="86">
        <v>202413</v>
      </c>
      <c r="AL30" s="92" t="s">
        <v>417</v>
      </c>
      <c r="AM30" s="86" t="s">
        <v>431</v>
      </c>
      <c r="AN30" s="86" t="b">
        <v>0</v>
      </c>
      <c r="AO30" s="92" t="s">
        <v>391</v>
      </c>
      <c r="AP30" s="86" t="s">
        <v>433</v>
      </c>
      <c r="AQ30" s="86">
        <v>0</v>
      </c>
      <c r="AR30" s="86">
        <v>0</v>
      </c>
      <c r="AS30" s="86"/>
      <c r="AT30" s="86"/>
      <c r="AU30" s="86"/>
      <c r="AV30" s="86"/>
      <c r="AW30" s="86"/>
      <c r="AX30" s="86"/>
      <c r="AY30" s="86"/>
      <c r="AZ30" s="86"/>
      <c r="BA30">
        <v>14</v>
      </c>
      <c r="BB30" s="85" t="str">
        <f>REPLACE(INDEX(GroupVertices[Group],MATCH(Edges24[[#This Row],[Vertex 1]],GroupVertices[Vertex],0)),1,1,"")</f>
        <v>3</v>
      </c>
      <c r="BC30" s="85" t="str">
        <f>REPLACE(INDEX(GroupVertices[Group],MATCH(Edges24[[#This Row],[Vertex 2]],GroupVertices[Vertex],0)),1,1,"")</f>
        <v>3</v>
      </c>
      <c r="BD30" s="51">
        <v>0</v>
      </c>
      <c r="BE30" s="52">
        <v>0</v>
      </c>
      <c r="BF30" s="51">
        <v>0</v>
      </c>
      <c r="BG30" s="52">
        <v>0</v>
      </c>
      <c r="BH30" s="51">
        <v>0</v>
      </c>
      <c r="BI30" s="52">
        <v>0</v>
      </c>
      <c r="BJ30" s="51">
        <v>10</v>
      </c>
      <c r="BK30" s="52">
        <v>100</v>
      </c>
      <c r="BL30" s="51">
        <v>10</v>
      </c>
    </row>
    <row r="31" spans="1:64" ht="15">
      <c r="A31" s="84" t="s">
        <v>224</v>
      </c>
      <c r="B31" s="84" t="s">
        <v>224</v>
      </c>
      <c r="C31" s="53"/>
      <c r="D31" s="54"/>
      <c r="E31" s="65"/>
      <c r="F31" s="55"/>
      <c r="G31" s="53"/>
      <c r="H31" s="57"/>
      <c r="I31" s="56"/>
      <c r="J31" s="56"/>
      <c r="K31" s="36" t="s">
        <v>65</v>
      </c>
      <c r="L31" s="83">
        <v>32</v>
      </c>
      <c r="M31" s="83"/>
      <c r="N31" s="63"/>
      <c r="O31" s="86" t="s">
        <v>176</v>
      </c>
      <c r="P31" s="88">
        <v>43450.625</v>
      </c>
      <c r="Q31" s="86" t="s">
        <v>253</v>
      </c>
      <c r="R31" s="86"/>
      <c r="S31" s="86"/>
      <c r="T31" s="86" t="s">
        <v>286</v>
      </c>
      <c r="U31" s="86"/>
      <c r="V31" s="89" t="s">
        <v>308</v>
      </c>
      <c r="W31" s="88">
        <v>43450.625</v>
      </c>
      <c r="X31" s="89" t="s">
        <v>341</v>
      </c>
      <c r="Y31" s="86"/>
      <c r="Z31" s="86"/>
      <c r="AA31" s="92" t="s">
        <v>392</v>
      </c>
      <c r="AB31" s="86"/>
      <c r="AC31" s="86" t="b">
        <v>0</v>
      </c>
      <c r="AD31" s="86">
        <v>10396</v>
      </c>
      <c r="AE31" s="92" t="s">
        <v>417</v>
      </c>
      <c r="AF31" s="86" t="b">
        <v>0</v>
      </c>
      <c r="AG31" s="86" t="s">
        <v>423</v>
      </c>
      <c r="AH31" s="86"/>
      <c r="AI31" s="92" t="s">
        <v>417</v>
      </c>
      <c r="AJ31" s="86" t="b">
        <v>0</v>
      </c>
      <c r="AK31" s="86">
        <v>85355</v>
      </c>
      <c r="AL31" s="92" t="s">
        <v>417</v>
      </c>
      <c r="AM31" s="86" t="s">
        <v>431</v>
      </c>
      <c r="AN31" s="86" t="b">
        <v>0</v>
      </c>
      <c r="AO31" s="92" t="s">
        <v>392</v>
      </c>
      <c r="AP31" s="86" t="s">
        <v>433</v>
      </c>
      <c r="AQ31" s="86">
        <v>0</v>
      </c>
      <c r="AR31" s="86">
        <v>0</v>
      </c>
      <c r="AS31" s="86"/>
      <c r="AT31" s="86"/>
      <c r="AU31" s="86"/>
      <c r="AV31" s="86"/>
      <c r="AW31" s="86"/>
      <c r="AX31" s="86"/>
      <c r="AY31" s="86"/>
      <c r="AZ31" s="86"/>
      <c r="BA31">
        <v>14</v>
      </c>
      <c r="BB31" s="85" t="str">
        <f>REPLACE(INDEX(GroupVertices[Group],MATCH(Edges24[[#This Row],[Vertex 1]],GroupVertices[Vertex],0)),1,1,"")</f>
        <v>3</v>
      </c>
      <c r="BC31" s="85" t="str">
        <f>REPLACE(INDEX(GroupVertices[Group],MATCH(Edges24[[#This Row],[Vertex 2]],GroupVertices[Vertex],0)),1,1,"")</f>
        <v>3</v>
      </c>
      <c r="BD31" s="51">
        <v>0</v>
      </c>
      <c r="BE31" s="52">
        <v>0</v>
      </c>
      <c r="BF31" s="51">
        <v>0</v>
      </c>
      <c r="BG31" s="52">
        <v>0</v>
      </c>
      <c r="BH31" s="51">
        <v>0</v>
      </c>
      <c r="BI31" s="52">
        <v>0</v>
      </c>
      <c r="BJ31" s="51">
        <v>10</v>
      </c>
      <c r="BK31" s="52">
        <v>100</v>
      </c>
      <c r="BL31" s="51">
        <v>10</v>
      </c>
    </row>
    <row r="32" spans="1:64" ht="15">
      <c r="A32" s="84" t="s">
        <v>224</v>
      </c>
      <c r="B32" s="84" t="s">
        <v>224</v>
      </c>
      <c r="C32" s="53"/>
      <c r="D32" s="54"/>
      <c r="E32" s="65"/>
      <c r="F32" s="55"/>
      <c r="G32" s="53"/>
      <c r="H32" s="57"/>
      <c r="I32" s="56"/>
      <c r="J32" s="56"/>
      <c r="K32" s="36" t="s">
        <v>65</v>
      </c>
      <c r="L32" s="83">
        <v>33</v>
      </c>
      <c r="M32" s="83"/>
      <c r="N32" s="63"/>
      <c r="O32" s="86" t="s">
        <v>176</v>
      </c>
      <c r="P32" s="88">
        <v>43452.625</v>
      </c>
      <c r="Q32" s="86" t="s">
        <v>253</v>
      </c>
      <c r="R32" s="86"/>
      <c r="S32" s="86"/>
      <c r="T32" s="86" t="s">
        <v>286</v>
      </c>
      <c r="U32" s="86"/>
      <c r="V32" s="89" t="s">
        <v>308</v>
      </c>
      <c r="W32" s="88">
        <v>43452.625</v>
      </c>
      <c r="X32" s="89" t="s">
        <v>342</v>
      </c>
      <c r="Y32" s="86"/>
      <c r="Z32" s="86"/>
      <c r="AA32" s="92" t="s">
        <v>393</v>
      </c>
      <c r="AB32" s="86"/>
      <c r="AC32" s="86" t="b">
        <v>0</v>
      </c>
      <c r="AD32" s="86">
        <v>9405</v>
      </c>
      <c r="AE32" s="92" t="s">
        <v>417</v>
      </c>
      <c r="AF32" s="86" t="b">
        <v>0</v>
      </c>
      <c r="AG32" s="86" t="s">
        <v>423</v>
      </c>
      <c r="AH32" s="86"/>
      <c r="AI32" s="92" t="s">
        <v>417</v>
      </c>
      <c r="AJ32" s="86" t="b">
        <v>0</v>
      </c>
      <c r="AK32" s="86">
        <v>80450</v>
      </c>
      <c r="AL32" s="92" t="s">
        <v>417</v>
      </c>
      <c r="AM32" s="86" t="s">
        <v>431</v>
      </c>
      <c r="AN32" s="86" t="b">
        <v>0</v>
      </c>
      <c r="AO32" s="92" t="s">
        <v>393</v>
      </c>
      <c r="AP32" s="86" t="s">
        <v>433</v>
      </c>
      <c r="AQ32" s="86">
        <v>0</v>
      </c>
      <c r="AR32" s="86">
        <v>0</v>
      </c>
      <c r="AS32" s="86"/>
      <c r="AT32" s="86"/>
      <c r="AU32" s="86"/>
      <c r="AV32" s="86"/>
      <c r="AW32" s="86"/>
      <c r="AX32" s="86"/>
      <c r="AY32" s="86"/>
      <c r="AZ32" s="86"/>
      <c r="BA32">
        <v>14</v>
      </c>
      <c r="BB32" s="85" t="str">
        <f>REPLACE(INDEX(GroupVertices[Group],MATCH(Edges24[[#This Row],[Vertex 1]],GroupVertices[Vertex],0)),1,1,"")</f>
        <v>3</v>
      </c>
      <c r="BC32" s="85" t="str">
        <f>REPLACE(INDEX(GroupVertices[Group],MATCH(Edges24[[#This Row],[Vertex 2]],GroupVertices[Vertex],0)),1,1,"")</f>
        <v>3</v>
      </c>
      <c r="BD32" s="51">
        <v>0</v>
      </c>
      <c r="BE32" s="52">
        <v>0</v>
      </c>
      <c r="BF32" s="51">
        <v>0</v>
      </c>
      <c r="BG32" s="52">
        <v>0</v>
      </c>
      <c r="BH32" s="51">
        <v>0</v>
      </c>
      <c r="BI32" s="52">
        <v>0</v>
      </c>
      <c r="BJ32" s="51">
        <v>10</v>
      </c>
      <c r="BK32" s="52">
        <v>100</v>
      </c>
      <c r="BL32" s="51">
        <v>10</v>
      </c>
    </row>
    <row r="33" spans="1:64" ht="15">
      <c r="A33" s="84" t="s">
        <v>224</v>
      </c>
      <c r="B33" s="84" t="s">
        <v>224</v>
      </c>
      <c r="C33" s="53"/>
      <c r="D33" s="54"/>
      <c r="E33" s="65"/>
      <c r="F33" s="55"/>
      <c r="G33" s="53"/>
      <c r="H33" s="57"/>
      <c r="I33" s="56"/>
      <c r="J33" s="56"/>
      <c r="K33" s="36" t="s">
        <v>65</v>
      </c>
      <c r="L33" s="83">
        <v>34</v>
      </c>
      <c r="M33" s="83"/>
      <c r="N33" s="63"/>
      <c r="O33" s="86" t="s">
        <v>176</v>
      </c>
      <c r="P33" s="88">
        <v>43455.625</v>
      </c>
      <c r="Q33" s="86" t="s">
        <v>253</v>
      </c>
      <c r="R33" s="86"/>
      <c r="S33" s="86"/>
      <c r="T33" s="86" t="s">
        <v>286</v>
      </c>
      <c r="U33" s="86"/>
      <c r="V33" s="89" t="s">
        <v>308</v>
      </c>
      <c r="W33" s="88">
        <v>43455.625</v>
      </c>
      <c r="X33" s="89" t="s">
        <v>343</v>
      </c>
      <c r="Y33" s="86"/>
      <c r="Z33" s="86"/>
      <c r="AA33" s="92" t="s">
        <v>394</v>
      </c>
      <c r="AB33" s="86"/>
      <c r="AC33" s="86" t="b">
        <v>0</v>
      </c>
      <c r="AD33" s="86">
        <v>9876</v>
      </c>
      <c r="AE33" s="92" t="s">
        <v>417</v>
      </c>
      <c r="AF33" s="86" t="b">
        <v>0</v>
      </c>
      <c r="AG33" s="86" t="s">
        <v>423</v>
      </c>
      <c r="AH33" s="86"/>
      <c r="AI33" s="92" t="s">
        <v>417</v>
      </c>
      <c r="AJ33" s="86" t="b">
        <v>0</v>
      </c>
      <c r="AK33" s="86">
        <v>85835</v>
      </c>
      <c r="AL33" s="92" t="s">
        <v>417</v>
      </c>
      <c r="AM33" s="86" t="s">
        <v>431</v>
      </c>
      <c r="AN33" s="86" t="b">
        <v>0</v>
      </c>
      <c r="AO33" s="92" t="s">
        <v>394</v>
      </c>
      <c r="AP33" s="86" t="s">
        <v>433</v>
      </c>
      <c r="AQ33" s="86">
        <v>0</v>
      </c>
      <c r="AR33" s="86">
        <v>0</v>
      </c>
      <c r="AS33" s="86"/>
      <c r="AT33" s="86"/>
      <c r="AU33" s="86"/>
      <c r="AV33" s="86"/>
      <c r="AW33" s="86"/>
      <c r="AX33" s="86"/>
      <c r="AY33" s="86"/>
      <c r="AZ33" s="86"/>
      <c r="BA33">
        <v>14</v>
      </c>
      <c r="BB33" s="85" t="str">
        <f>REPLACE(INDEX(GroupVertices[Group],MATCH(Edges24[[#This Row],[Vertex 1]],GroupVertices[Vertex],0)),1,1,"")</f>
        <v>3</v>
      </c>
      <c r="BC33" s="85" t="str">
        <f>REPLACE(INDEX(GroupVertices[Group],MATCH(Edges24[[#This Row],[Vertex 2]],GroupVertices[Vertex],0)),1,1,"")</f>
        <v>3</v>
      </c>
      <c r="BD33" s="51">
        <v>0</v>
      </c>
      <c r="BE33" s="52">
        <v>0</v>
      </c>
      <c r="BF33" s="51">
        <v>0</v>
      </c>
      <c r="BG33" s="52">
        <v>0</v>
      </c>
      <c r="BH33" s="51">
        <v>0</v>
      </c>
      <c r="BI33" s="52">
        <v>0</v>
      </c>
      <c r="BJ33" s="51">
        <v>10</v>
      </c>
      <c r="BK33" s="52">
        <v>100</v>
      </c>
      <c r="BL33" s="51">
        <v>10</v>
      </c>
    </row>
    <row r="34" spans="1:64" ht="15">
      <c r="A34" s="84" t="s">
        <v>225</v>
      </c>
      <c r="B34" s="84" t="s">
        <v>224</v>
      </c>
      <c r="C34" s="53"/>
      <c r="D34" s="54"/>
      <c r="E34" s="65"/>
      <c r="F34" s="55"/>
      <c r="G34" s="53"/>
      <c r="H34" s="57"/>
      <c r="I34" s="56"/>
      <c r="J34" s="56"/>
      <c r="K34" s="36" t="s">
        <v>65</v>
      </c>
      <c r="L34" s="83">
        <v>35</v>
      </c>
      <c r="M34" s="83"/>
      <c r="N34" s="63"/>
      <c r="O34" s="86" t="s">
        <v>234</v>
      </c>
      <c r="P34" s="88">
        <v>43435.67962962963</v>
      </c>
      <c r="Q34" s="86" t="s">
        <v>254</v>
      </c>
      <c r="R34" s="86"/>
      <c r="S34" s="86"/>
      <c r="T34" s="86" t="s">
        <v>288</v>
      </c>
      <c r="U34" s="86"/>
      <c r="V34" s="89" t="s">
        <v>307</v>
      </c>
      <c r="W34" s="88">
        <v>43435.67962962963</v>
      </c>
      <c r="X34" s="89" t="s">
        <v>344</v>
      </c>
      <c r="Y34" s="86"/>
      <c r="Z34" s="86"/>
      <c r="AA34" s="92" t="s">
        <v>395</v>
      </c>
      <c r="AB34" s="86"/>
      <c r="AC34" s="86" t="b">
        <v>0</v>
      </c>
      <c r="AD34" s="86">
        <v>0</v>
      </c>
      <c r="AE34" s="92" t="s">
        <v>417</v>
      </c>
      <c r="AF34" s="86" t="b">
        <v>0</v>
      </c>
      <c r="AG34" s="86" t="s">
        <v>423</v>
      </c>
      <c r="AH34" s="86"/>
      <c r="AI34" s="92" t="s">
        <v>417</v>
      </c>
      <c r="AJ34" s="86" t="b">
        <v>0</v>
      </c>
      <c r="AK34" s="86">
        <v>197813</v>
      </c>
      <c r="AL34" s="92" t="s">
        <v>381</v>
      </c>
      <c r="AM34" s="86" t="s">
        <v>430</v>
      </c>
      <c r="AN34" s="86" t="b">
        <v>0</v>
      </c>
      <c r="AO34" s="92" t="s">
        <v>381</v>
      </c>
      <c r="AP34" s="86" t="s">
        <v>176</v>
      </c>
      <c r="AQ34" s="86">
        <v>0</v>
      </c>
      <c r="AR34" s="86">
        <v>0</v>
      </c>
      <c r="AS34" s="86"/>
      <c r="AT34" s="86"/>
      <c r="AU34" s="86"/>
      <c r="AV34" s="86"/>
      <c r="AW34" s="86"/>
      <c r="AX34" s="86"/>
      <c r="AY34" s="86"/>
      <c r="AZ34" s="86"/>
      <c r="BA34">
        <v>15</v>
      </c>
      <c r="BB34" s="85" t="str">
        <f>REPLACE(INDEX(GroupVertices[Group],MATCH(Edges24[[#This Row],[Vertex 1]],GroupVertices[Vertex],0)),1,1,"")</f>
        <v>3</v>
      </c>
      <c r="BC34" s="85" t="str">
        <f>REPLACE(INDEX(GroupVertices[Group],MATCH(Edges24[[#This Row],[Vertex 2]],GroupVertices[Vertex],0)),1,1,"")</f>
        <v>3</v>
      </c>
      <c r="BD34" s="51">
        <v>0</v>
      </c>
      <c r="BE34" s="52">
        <v>0</v>
      </c>
      <c r="BF34" s="51">
        <v>0</v>
      </c>
      <c r="BG34" s="52">
        <v>0</v>
      </c>
      <c r="BH34" s="51">
        <v>0</v>
      </c>
      <c r="BI34" s="52">
        <v>0</v>
      </c>
      <c r="BJ34" s="51">
        <v>11</v>
      </c>
      <c r="BK34" s="52">
        <v>100</v>
      </c>
      <c r="BL34" s="51">
        <v>11</v>
      </c>
    </row>
    <row r="35" spans="1:64" ht="15">
      <c r="A35" s="84" t="s">
        <v>225</v>
      </c>
      <c r="B35" s="84" t="s">
        <v>224</v>
      </c>
      <c r="C35" s="53"/>
      <c r="D35" s="54"/>
      <c r="E35" s="65"/>
      <c r="F35" s="55"/>
      <c r="G35" s="53"/>
      <c r="H35" s="57"/>
      <c r="I35" s="56"/>
      <c r="J35" s="56"/>
      <c r="K35" s="36" t="s">
        <v>65</v>
      </c>
      <c r="L35" s="83">
        <v>36</v>
      </c>
      <c r="M35" s="83"/>
      <c r="N35" s="63"/>
      <c r="O35" s="86" t="s">
        <v>234</v>
      </c>
      <c r="P35" s="88">
        <v>43435.68038194445</v>
      </c>
      <c r="Q35" s="86" t="s">
        <v>255</v>
      </c>
      <c r="R35" s="86"/>
      <c r="S35" s="86"/>
      <c r="T35" s="86" t="s">
        <v>286</v>
      </c>
      <c r="U35" s="86"/>
      <c r="V35" s="89" t="s">
        <v>307</v>
      </c>
      <c r="W35" s="88">
        <v>43435.68038194445</v>
      </c>
      <c r="X35" s="89" t="s">
        <v>345</v>
      </c>
      <c r="Y35" s="86"/>
      <c r="Z35" s="86"/>
      <c r="AA35" s="92" t="s">
        <v>396</v>
      </c>
      <c r="AB35" s="86"/>
      <c r="AC35" s="86" t="b">
        <v>0</v>
      </c>
      <c r="AD35" s="86">
        <v>0</v>
      </c>
      <c r="AE35" s="92" t="s">
        <v>417</v>
      </c>
      <c r="AF35" s="86" t="b">
        <v>0</v>
      </c>
      <c r="AG35" s="86" t="s">
        <v>423</v>
      </c>
      <c r="AH35" s="86"/>
      <c r="AI35" s="92" t="s">
        <v>417</v>
      </c>
      <c r="AJ35" s="86" t="b">
        <v>0</v>
      </c>
      <c r="AK35" s="86">
        <v>198435</v>
      </c>
      <c r="AL35" s="92" t="s">
        <v>382</v>
      </c>
      <c r="AM35" s="86" t="s">
        <v>430</v>
      </c>
      <c r="AN35" s="86" t="b">
        <v>0</v>
      </c>
      <c r="AO35" s="92" t="s">
        <v>382</v>
      </c>
      <c r="AP35" s="86" t="s">
        <v>176</v>
      </c>
      <c r="AQ35" s="86">
        <v>0</v>
      </c>
      <c r="AR35" s="86">
        <v>0</v>
      </c>
      <c r="AS35" s="86"/>
      <c r="AT35" s="86"/>
      <c r="AU35" s="86"/>
      <c r="AV35" s="86"/>
      <c r="AW35" s="86"/>
      <c r="AX35" s="86"/>
      <c r="AY35" s="86"/>
      <c r="AZ35" s="86"/>
      <c r="BA35">
        <v>15</v>
      </c>
      <c r="BB35" s="85" t="str">
        <f>REPLACE(INDEX(GroupVertices[Group],MATCH(Edges24[[#This Row],[Vertex 1]],GroupVertices[Vertex],0)),1,1,"")</f>
        <v>3</v>
      </c>
      <c r="BC35" s="85" t="str">
        <f>REPLACE(INDEX(GroupVertices[Group],MATCH(Edges24[[#This Row],[Vertex 2]],GroupVertices[Vertex],0)),1,1,"")</f>
        <v>3</v>
      </c>
      <c r="BD35" s="51">
        <v>0</v>
      </c>
      <c r="BE35" s="52">
        <v>0</v>
      </c>
      <c r="BF35" s="51">
        <v>0</v>
      </c>
      <c r="BG35" s="52">
        <v>0</v>
      </c>
      <c r="BH35" s="51">
        <v>0</v>
      </c>
      <c r="BI35" s="52">
        <v>0</v>
      </c>
      <c r="BJ35" s="51">
        <v>10</v>
      </c>
      <c r="BK35" s="52">
        <v>100</v>
      </c>
      <c r="BL35" s="51">
        <v>10</v>
      </c>
    </row>
    <row r="36" spans="1:64" ht="15">
      <c r="A36" s="84" t="s">
        <v>225</v>
      </c>
      <c r="B36" s="84" t="s">
        <v>224</v>
      </c>
      <c r="C36" s="53"/>
      <c r="D36" s="54"/>
      <c r="E36" s="65"/>
      <c r="F36" s="55"/>
      <c r="G36" s="53"/>
      <c r="H36" s="57"/>
      <c r="I36" s="56"/>
      <c r="J36" s="56"/>
      <c r="K36" s="36" t="s">
        <v>65</v>
      </c>
      <c r="L36" s="83">
        <v>38</v>
      </c>
      <c r="M36" s="83"/>
      <c r="N36" s="63"/>
      <c r="O36" s="86" t="s">
        <v>234</v>
      </c>
      <c r="P36" s="88">
        <v>43437.58614583333</v>
      </c>
      <c r="Q36" s="86" t="s">
        <v>255</v>
      </c>
      <c r="R36" s="86"/>
      <c r="S36" s="86"/>
      <c r="T36" s="86" t="s">
        <v>286</v>
      </c>
      <c r="U36" s="86"/>
      <c r="V36" s="89" t="s">
        <v>307</v>
      </c>
      <c r="W36" s="88">
        <v>43437.58614583333</v>
      </c>
      <c r="X36" s="89" t="s">
        <v>346</v>
      </c>
      <c r="Y36" s="86"/>
      <c r="Z36" s="86"/>
      <c r="AA36" s="92" t="s">
        <v>397</v>
      </c>
      <c r="AB36" s="86"/>
      <c r="AC36" s="86" t="b">
        <v>0</v>
      </c>
      <c r="AD36" s="86">
        <v>0</v>
      </c>
      <c r="AE36" s="92" t="s">
        <v>417</v>
      </c>
      <c r="AF36" s="86" t="b">
        <v>0</v>
      </c>
      <c r="AG36" s="86" t="s">
        <v>423</v>
      </c>
      <c r="AH36" s="86"/>
      <c r="AI36" s="92" t="s">
        <v>417</v>
      </c>
      <c r="AJ36" s="86" t="b">
        <v>0</v>
      </c>
      <c r="AK36" s="86">
        <v>197543</v>
      </c>
      <c r="AL36" s="92" t="s">
        <v>383</v>
      </c>
      <c r="AM36" s="86" t="s">
        <v>430</v>
      </c>
      <c r="AN36" s="86" t="b">
        <v>0</v>
      </c>
      <c r="AO36" s="92" t="s">
        <v>383</v>
      </c>
      <c r="AP36" s="86" t="s">
        <v>176</v>
      </c>
      <c r="AQ36" s="86">
        <v>0</v>
      </c>
      <c r="AR36" s="86">
        <v>0</v>
      </c>
      <c r="AS36" s="86"/>
      <c r="AT36" s="86"/>
      <c r="AU36" s="86"/>
      <c r="AV36" s="86"/>
      <c r="AW36" s="86"/>
      <c r="AX36" s="86"/>
      <c r="AY36" s="86"/>
      <c r="AZ36" s="86"/>
      <c r="BA36">
        <v>15</v>
      </c>
      <c r="BB36" s="85" t="str">
        <f>REPLACE(INDEX(GroupVertices[Group],MATCH(Edges24[[#This Row],[Vertex 1]],GroupVertices[Vertex],0)),1,1,"")</f>
        <v>3</v>
      </c>
      <c r="BC36" s="85" t="str">
        <f>REPLACE(INDEX(GroupVertices[Group],MATCH(Edges24[[#This Row],[Vertex 2]],GroupVertices[Vertex],0)),1,1,"")</f>
        <v>3</v>
      </c>
      <c r="BD36" s="51">
        <v>0</v>
      </c>
      <c r="BE36" s="52">
        <v>0</v>
      </c>
      <c r="BF36" s="51">
        <v>0</v>
      </c>
      <c r="BG36" s="52">
        <v>0</v>
      </c>
      <c r="BH36" s="51">
        <v>0</v>
      </c>
      <c r="BI36" s="52">
        <v>0</v>
      </c>
      <c r="BJ36" s="51">
        <v>10</v>
      </c>
      <c r="BK36" s="52">
        <v>100</v>
      </c>
      <c r="BL36" s="51">
        <v>10</v>
      </c>
    </row>
    <row r="37" spans="1:64" ht="15">
      <c r="A37" s="84" t="s">
        <v>225</v>
      </c>
      <c r="B37" s="84" t="s">
        <v>224</v>
      </c>
      <c r="C37" s="53"/>
      <c r="D37" s="54"/>
      <c r="E37" s="65"/>
      <c r="F37" s="55"/>
      <c r="G37" s="53"/>
      <c r="H37" s="57"/>
      <c r="I37" s="56"/>
      <c r="J37" s="56"/>
      <c r="K37" s="36" t="s">
        <v>65</v>
      </c>
      <c r="L37" s="83">
        <v>39</v>
      </c>
      <c r="M37" s="83"/>
      <c r="N37" s="63"/>
      <c r="O37" s="86" t="s">
        <v>234</v>
      </c>
      <c r="P37" s="88">
        <v>43437.58672453704</v>
      </c>
      <c r="Q37" s="86" t="s">
        <v>256</v>
      </c>
      <c r="R37" s="86"/>
      <c r="S37" s="86"/>
      <c r="T37" s="86" t="s">
        <v>289</v>
      </c>
      <c r="U37" s="86"/>
      <c r="V37" s="89" t="s">
        <v>307</v>
      </c>
      <c r="W37" s="88">
        <v>43437.58672453704</v>
      </c>
      <c r="X37" s="89" t="s">
        <v>347</v>
      </c>
      <c r="Y37" s="86"/>
      <c r="Z37" s="86"/>
      <c r="AA37" s="92" t="s">
        <v>398</v>
      </c>
      <c r="AB37" s="86"/>
      <c r="AC37" s="86" t="b">
        <v>0</v>
      </c>
      <c r="AD37" s="86">
        <v>0</v>
      </c>
      <c r="AE37" s="92" t="s">
        <v>417</v>
      </c>
      <c r="AF37" s="86" t="b">
        <v>0</v>
      </c>
      <c r="AG37" s="86" t="s">
        <v>423</v>
      </c>
      <c r="AH37" s="86"/>
      <c r="AI37" s="92" t="s">
        <v>417</v>
      </c>
      <c r="AJ37" s="86" t="b">
        <v>0</v>
      </c>
      <c r="AK37" s="86">
        <v>36139</v>
      </c>
      <c r="AL37" s="92" t="s">
        <v>384</v>
      </c>
      <c r="AM37" s="86" t="s">
        <v>430</v>
      </c>
      <c r="AN37" s="86" t="b">
        <v>0</v>
      </c>
      <c r="AO37" s="92" t="s">
        <v>384</v>
      </c>
      <c r="AP37" s="86" t="s">
        <v>176</v>
      </c>
      <c r="AQ37" s="86">
        <v>0</v>
      </c>
      <c r="AR37" s="86">
        <v>0</v>
      </c>
      <c r="AS37" s="86"/>
      <c r="AT37" s="86"/>
      <c r="AU37" s="86"/>
      <c r="AV37" s="86"/>
      <c r="AW37" s="86"/>
      <c r="AX37" s="86"/>
      <c r="AY37" s="86"/>
      <c r="AZ37" s="86"/>
      <c r="BA37">
        <v>15</v>
      </c>
      <c r="BB37" s="85" t="str">
        <f>REPLACE(INDEX(GroupVertices[Group],MATCH(Edges24[[#This Row],[Vertex 1]],GroupVertices[Vertex],0)),1,1,"")</f>
        <v>3</v>
      </c>
      <c r="BC37" s="85" t="str">
        <f>REPLACE(INDEX(GroupVertices[Group],MATCH(Edges24[[#This Row],[Vertex 2]],GroupVertices[Vertex],0)),1,1,"")</f>
        <v>3</v>
      </c>
      <c r="BD37" s="51">
        <v>0</v>
      </c>
      <c r="BE37" s="52">
        <v>0</v>
      </c>
      <c r="BF37" s="51">
        <v>0</v>
      </c>
      <c r="BG37" s="52">
        <v>0</v>
      </c>
      <c r="BH37" s="51">
        <v>0</v>
      </c>
      <c r="BI37" s="52">
        <v>0</v>
      </c>
      <c r="BJ37" s="51">
        <v>9</v>
      </c>
      <c r="BK37" s="52">
        <v>100</v>
      </c>
      <c r="BL37" s="51">
        <v>9</v>
      </c>
    </row>
    <row r="38" spans="1:64" ht="15">
      <c r="A38" s="84" t="s">
        <v>225</v>
      </c>
      <c r="B38" s="84" t="s">
        <v>224</v>
      </c>
      <c r="C38" s="53"/>
      <c r="D38" s="54"/>
      <c r="E38" s="65"/>
      <c r="F38" s="55"/>
      <c r="G38" s="53"/>
      <c r="H38" s="57"/>
      <c r="I38" s="56"/>
      <c r="J38" s="56"/>
      <c r="K38" s="36" t="s">
        <v>65</v>
      </c>
      <c r="L38" s="83">
        <v>40</v>
      </c>
      <c r="M38" s="83"/>
      <c r="N38" s="63"/>
      <c r="O38" s="86" t="s">
        <v>234</v>
      </c>
      <c r="P38" s="88">
        <v>43438.56686342593</v>
      </c>
      <c r="Q38" s="86" t="s">
        <v>255</v>
      </c>
      <c r="R38" s="86"/>
      <c r="S38" s="86"/>
      <c r="T38" s="86" t="s">
        <v>286</v>
      </c>
      <c r="U38" s="86"/>
      <c r="V38" s="89" t="s">
        <v>307</v>
      </c>
      <c r="W38" s="88">
        <v>43438.56686342593</v>
      </c>
      <c r="X38" s="89" t="s">
        <v>348</v>
      </c>
      <c r="Y38" s="86"/>
      <c r="Z38" s="86"/>
      <c r="AA38" s="92" t="s">
        <v>399</v>
      </c>
      <c r="AB38" s="86"/>
      <c r="AC38" s="86" t="b">
        <v>0</v>
      </c>
      <c r="AD38" s="86">
        <v>0</v>
      </c>
      <c r="AE38" s="92" t="s">
        <v>417</v>
      </c>
      <c r="AF38" s="86" t="b">
        <v>0</v>
      </c>
      <c r="AG38" s="86" t="s">
        <v>423</v>
      </c>
      <c r="AH38" s="86"/>
      <c r="AI38" s="92" t="s">
        <v>417</v>
      </c>
      <c r="AJ38" s="86" t="b">
        <v>0</v>
      </c>
      <c r="AK38" s="86">
        <v>196770</v>
      </c>
      <c r="AL38" s="92" t="s">
        <v>385</v>
      </c>
      <c r="AM38" s="86" t="s">
        <v>430</v>
      </c>
      <c r="AN38" s="86" t="b">
        <v>0</v>
      </c>
      <c r="AO38" s="92" t="s">
        <v>385</v>
      </c>
      <c r="AP38" s="86" t="s">
        <v>176</v>
      </c>
      <c r="AQ38" s="86">
        <v>0</v>
      </c>
      <c r="AR38" s="86">
        <v>0</v>
      </c>
      <c r="AS38" s="86"/>
      <c r="AT38" s="86"/>
      <c r="AU38" s="86"/>
      <c r="AV38" s="86"/>
      <c r="AW38" s="86"/>
      <c r="AX38" s="86"/>
      <c r="AY38" s="86"/>
      <c r="AZ38" s="86"/>
      <c r="BA38">
        <v>15</v>
      </c>
      <c r="BB38" s="85" t="str">
        <f>REPLACE(INDEX(GroupVertices[Group],MATCH(Edges24[[#This Row],[Vertex 1]],GroupVertices[Vertex],0)),1,1,"")</f>
        <v>3</v>
      </c>
      <c r="BC38" s="85" t="str">
        <f>REPLACE(INDEX(GroupVertices[Group],MATCH(Edges24[[#This Row],[Vertex 2]],GroupVertices[Vertex],0)),1,1,"")</f>
        <v>3</v>
      </c>
      <c r="BD38" s="51">
        <v>0</v>
      </c>
      <c r="BE38" s="52">
        <v>0</v>
      </c>
      <c r="BF38" s="51">
        <v>0</v>
      </c>
      <c r="BG38" s="52">
        <v>0</v>
      </c>
      <c r="BH38" s="51">
        <v>0</v>
      </c>
      <c r="BI38" s="52">
        <v>0</v>
      </c>
      <c r="BJ38" s="51">
        <v>10</v>
      </c>
      <c r="BK38" s="52">
        <v>100</v>
      </c>
      <c r="BL38" s="51">
        <v>10</v>
      </c>
    </row>
    <row r="39" spans="1:64" ht="15">
      <c r="A39" s="84" t="s">
        <v>225</v>
      </c>
      <c r="B39" s="84" t="s">
        <v>224</v>
      </c>
      <c r="C39" s="53"/>
      <c r="D39" s="54"/>
      <c r="E39" s="65"/>
      <c r="F39" s="55"/>
      <c r="G39" s="53"/>
      <c r="H39" s="57"/>
      <c r="I39" s="56"/>
      <c r="J39" s="56"/>
      <c r="K39" s="36" t="s">
        <v>65</v>
      </c>
      <c r="L39" s="83">
        <v>41</v>
      </c>
      <c r="M39" s="83"/>
      <c r="N39" s="63"/>
      <c r="O39" s="86" t="s">
        <v>234</v>
      </c>
      <c r="P39" s="88">
        <v>43440.59208333334</v>
      </c>
      <c r="Q39" s="86" t="s">
        <v>257</v>
      </c>
      <c r="R39" s="86"/>
      <c r="S39" s="86"/>
      <c r="T39" s="86" t="s">
        <v>288</v>
      </c>
      <c r="U39" s="86"/>
      <c r="V39" s="89" t="s">
        <v>307</v>
      </c>
      <c r="W39" s="88">
        <v>43440.59208333334</v>
      </c>
      <c r="X39" s="89" t="s">
        <v>349</v>
      </c>
      <c r="Y39" s="86"/>
      <c r="Z39" s="86"/>
      <c r="AA39" s="92" t="s">
        <v>400</v>
      </c>
      <c r="AB39" s="86"/>
      <c r="AC39" s="86" t="b">
        <v>0</v>
      </c>
      <c r="AD39" s="86">
        <v>0</v>
      </c>
      <c r="AE39" s="92" t="s">
        <v>417</v>
      </c>
      <c r="AF39" s="86" t="b">
        <v>0</v>
      </c>
      <c r="AG39" s="86" t="s">
        <v>423</v>
      </c>
      <c r="AH39" s="86"/>
      <c r="AI39" s="92" t="s">
        <v>417</v>
      </c>
      <c r="AJ39" s="86" t="b">
        <v>0</v>
      </c>
      <c r="AK39" s="86">
        <v>191089</v>
      </c>
      <c r="AL39" s="92" t="s">
        <v>386</v>
      </c>
      <c r="AM39" s="86" t="s">
        <v>430</v>
      </c>
      <c r="AN39" s="86" t="b">
        <v>0</v>
      </c>
      <c r="AO39" s="92" t="s">
        <v>386</v>
      </c>
      <c r="AP39" s="86" t="s">
        <v>176</v>
      </c>
      <c r="AQ39" s="86">
        <v>0</v>
      </c>
      <c r="AR39" s="86">
        <v>0</v>
      </c>
      <c r="AS39" s="86"/>
      <c r="AT39" s="86"/>
      <c r="AU39" s="86"/>
      <c r="AV39" s="86"/>
      <c r="AW39" s="86"/>
      <c r="AX39" s="86"/>
      <c r="AY39" s="86"/>
      <c r="AZ39" s="86"/>
      <c r="BA39">
        <v>15</v>
      </c>
      <c r="BB39" s="85" t="str">
        <f>REPLACE(INDEX(GroupVertices[Group],MATCH(Edges24[[#This Row],[Vertex 1]],GroupVertices[Vertex],0)),1,1,"")</f>
        <v>3</v>
      </c>
      <c r="BC39" s="85" t="str">
        <f>REPLACE(INDEX(GroupVertices[Group],MATCH(Edges24[[#This Row],[Vertex 2]],GroupVertices[Vertex],0)),1,1,"")</f>
        <v>3</v>
      </c>
      <c r="BD39" s="51">
        <v>0</v>
      </c>
      <c r="BE39" s="52">
        <v>0</v>
      </c>
      <c r="BF39" s="51">
        <v>0</v>
      </c>
      <c r="BG39" s="52">
        <v>0</v>
      </c>
      <c r="BH39" s="51">
        <v>0</v>
      </c>
      <c r="BI39" s="52">
        <v>0</v>
      </c>
      <c r="BJ39" s="51">
        <v>12</v>
      </c>
      <c r="BK39" s="52">
        <v>100</v>
      </c>
      <c r="BL39" s="51">
        <v>12</v>
      </c>
    </row>
    <row r="40" spans="1:64" ht="15">
      <c r="A40" s="84" t="s">
        <v>225</v>
      </c>
      <c r="B40" s="84" t="s">
        <v>224</v>
      </c>
      <c r="C40" s="53"/>
      <c r="D40" s="54"/>
      <c r="E40" s="65"/>
      <c r="F40" s="55"/>
      <c r="G40" s="53"/>
      <c r="H40" s="57"/>
      <c r="I40" s="56"/>
      <c r="J40" s="56"/>
      <c r="K40" s="36" t="s">
        <v>65</v>
      </c>
      <c r="L40" s="83">
        <v>42</v>
      </c>
      <c r="M40" s="83"/>
      <c r="N40" s="63"/>
      <c r="O40" s="86" t="s">
        <v>234</v>
      </c>
      <c r="P40" s="88">
        <v>43442.1115162037</v>
      </c>
      <c r="Q40" s="86" t="s">
        <v>257</v>
      </c>
      <c r="R40" s="86"/>
      <c r="S40" s="86"/>
      <c r="T40" s="86" t="s">
        <v>288</v>
      </c>
      <c r="U40" s="86"/>
      <c r="V40" s="89" t="s">
        <v>307</v>
      </c>
      <c r="W40" s="88">
        <v>43442.1115162037</v>
      </c>
      <c r="X40" s="89" t="s">
        <v>350</v>
      </c>
      <c r="Y40" s="86"/>
      <c r="Z40" s="86"/>
      <c r="AA40" s="92" t="s">
        <v>401</v>
      </c>
      <c r="AB40" s="86"/>
      <c r="AC40" s="86" t="b">
        <v>0</v>
      </c>
      <c r="AD40" s="86">
        <v>0</v>
      </c>
      <c r="AE40" s="92" t="s">
        <v>417</v>
      </c>
      <c r="AF40" s="86" t="b">
        <v>0</v>
      </c>
      <c r="AG40" s="86" t="s">
        <v>423</v>
      </c>
      <c r="AH40" s="86"/>
      <c r="AI40" s="92" t="s">
        <v>417</v>
      </c>
      <c r="AJ40" s="86" t="b">
        <v>0</v>
      </c>
      <c r="AK40" s="86">
        <v>196268</v>
      </c>
      <c r="AL40" s="92" t="s">
        <v>387</v>
      </c>
      <c r="AM40" s="86" t="s">
        <v>430</v>
      </c>
      <c r="AN40" s="86" t="b">
        <v>0</v>
      </c>
      <c r="AO40" s="92" t="s">
        <v>387</v>
      </c>
      <c r="AP40" s="86" t="s">
        <v>176</v>
      </c>
      <c r="AQ40" s="86">
        <v>0</v>
      </c>
      <c r="AR40" s="86">
        <v>0</v>
      </c>
      <c r="AS40" s="86"/>
      <c r="AT40" s="86"/>
      <c r="AU40" s="86"/>
      <c r="AV40" s="86"/>
      <c r="AW40" s="86"/>
      <c r="AX40" s="86"/>
      <c r="AY40" s="86"/>
      <c r="AZ40" s="86"/>
      <c r="BA40">
        <v>15</v>
      </c>
      <c r="BB40" s="85" t="str">
        <f>REPLACE(INDEX(GroupVertices[Group],MATCH(Edges24[[#This Row],[Vertex 1]],GroupVertices[Vertex],0)),1,1,"")</f>
        <v>3</v>
      </c>
      <c r="BC40" s="85" t="str">
        <f>REPLACE(INDEX(GroupVertices[Group],MATCH(Edges24[[#This Row],[Vertex 2]],GroupVertices[Vertex],0)),1,1,"")</f>
        <v>3</v>
      </c>
      <c r="BD40" s="51">
        <v>0</v>
      </c>
      <c r="BE40" s="52">
        <v>0</v>
      </c>
      <c r="BF40" s="51">
        <v>0</v>
      </c>
      <c r="BG40" s="52">
        <v>0</v>
      </c>
      <c r="BH40" s="51">
        <v>0</v>
      </c>
      <c r="BI40" s="52">
        <v>0</v>
      </c>
      <c r="BJ40" s="51">
        <v>12</v>
      </c>
      <c r="BK40" s="52">
        <v>100</v>
      </c>
      <c r="BL40" s="51">
        <v>12</v>
      </c>
    </row>
    <row r="41" spans="1:64" ht="15">
      <c r="A41" s="84" t="s">
        <v>225</v>
      </c>
      <c r="B41" s="84" t="s">
        <v>224</v>
      </c>
      <c r="C41" s="53"/>
      <c r="D41" s="54"/>
      <c r="E41" s="65"/>
      <c r="F41" s="55"/>
      <c r="G41" s="53"/>
      <c r="H41" s="57"/>
      <c r="I41" s="56"/>
      <c r="J41" s="56"/>
      <c r="K41" s="36" t="s">
        <v>65</v>
      </c>
      <c r="L41" s="83">
        <v>43</v>
      </c>
      <c r="M41" s="83"/>
      <c r="N41" s="63"/>
      <c r="O41" s="86" t="s">
        <v>234</v>
      </c>
      <c r="P41" s="88">
        <v>43444.608831018515</v>
      </c>
      <c r="Q41" s="86" t="s">
        <v>258</v>
      </c>
      <c r="R41" s="86"/>
      <c r="S41" s="86"/>
      <c r="T41" s="86" t="s">
        <v>286</v>
      </c>
      <c r="U41" s="86"/>
      <c r="V41" s="89" t="s">
        <v>307</v>
      </c>
      <c r="W41" s="88">
        <v>43444.608831018515</v>
      </c>
      <c r="X41" s="89" t="s">
        <v>351</v>
      </c>
      <c r="Y41" s="86"/>
      <c r="Z41" s="86"/>
      <c r="AA41" s="92" t="s">
        <v>402</v>
      </c>
      <c r="AB41" s="86"/>
      <c r="AC41" s="86" t="b">
        <v>0</v>
      </c>
      <c r="AD41" s="86">
        <v>0</v>
      </c>
      <c r="AE41" s="92" t="s">
        <v>417</v>
      </c>
      <c r="AF41" s="86" t="b">
        <v>0</v>
      </c>
      <c r="AG41" s="86" t="s">
        <v>423</v>
      </c>
      <c r="AH41" s="86"/>
      <c r="AI41" s="92" t="s">
        <v>417</v>
      </c>
      <c r="AJ41" s="86" t="b">
        <v>0</v>
      </c>
      <c r="AK41" s="86">
        <v>212614</v>
      </c>
      <c r="AL41" s="92" t="s">
        <v>388</v>
      </c>
      <c r="AM41" s="86" t="s">
        <v>430</v>
      </c>
      <c r="AN41" s="86" t="b">
        <v>0</v>
      </c>
      <c r="AO41" s="92" t="s">
        <v>388</v>
      </c>
      <c r="AP41" s="86" t="s">
        <v>176</v>
      </c>
      <c r="AQ41" s="86">
        <v>0</v>
      </c>
      <c r="AR41" s="86">
        <v>0</v>
      </c>
      <c r="AS41" s="86"/>
      <c r="AT41" s="86"/>
      <c r="AU41" s="86"/>
      <c r="AV41" s="86"/>
      <c r="AW41" s="86"/>
      <c r="AX41" s="86"/>
      <c r="AY41" s="86"/>
      <c r="AZ41" s="86"/>
      <c r="BA41">
        <v>15</v>
      </c>
      <c r="BB41" s="85" t="str">
        <f>REPLACE(INDEX(GroupVertices[Group],MATCH(Edges24[[#This Row],[Vertex 1]],GroupVertices[Vertex],0)),1,1,"")</f>
        <v>3</v>
      </c>
      <c r="BC41" s="85" t="str">
        <f>REPLACE(INDEX(GroupVertices[Group],MATCH(Edges24[[#This Row],[Vertex 2]],GroupVertices[Vertex],0)),1,1,"")</f>
        <v>3</v>
      </c>
      <c r="BD41" s="51">
        <v>0</v>
      </c>
      <c r="BE41" s="52">
        <v>0</v>
      </c>
      <c r="BF41" s="51">
        <v>0</v>
      </c>
      <c r="BG41" s="52">
        <v>0</v>
      </c>
      <c r="BH41" s="51">
        <v>0</v>
      </c>
      <c r="BI41" s="52">
        <v>0</v>
      </c>
      <c r="BJ41" s="51">
        <v>12</v>
      </c>
      <c r="BK41" s="52">
        <v>100</v>
      </c>
      <c r="BL41" s="51">
        <v>12</v>
      </c>
    </row>
    <row r="42" spans="1:64" ht="15">
      <c r="A42" s="84" t="s">
        <v>225</v>
      </c>
      <c r="B42" s="84" t="s">
        <v>224</v>
      </c>
      <c r="C42" s="53"/>
      <c r="D42" s="54"/>
      <c r="E42" s="65"/>
      <c r="F42" s="55"/>
      <c r="G42" s="53"/>
      <c r="H42" s="57"/>
      <c r="I42" s="56"/>
      <c r="J42" s="56"/>
      <c r="K42" s="36" t="s">
        <v>65</v>
      </c>
      <c r="L42" s="83">
        <v>44</v>
      </c>
      <c r="M42" s="83"/>
      <c r="N42" s="63"/>
      <c r="O42" s="86" t="s">
        <v>234</v>
      </c>
      <c r="P42" s="88">
        <v>43448.62572916667</v>
      </c>
      <c r="Q42" s="86" t="s">
        <v>258</v>
      </c>
      <c r="R42" s="86"/>
      <c r="S42" s="86"/>
      <c r="T42" s="86" t="s">
        <v>286</v>
      </c>
      <c r="U42" s="86"/>
      <c r="V42" s="89" t="s">
        <v>307</v>
      </c>
      <c r="W42" s="88">
        <v>43448.62572916667</v>
      </c>
      <c r="X42" s="89" t="s">
        <v>352</v>
      </c>
      <c r="Y42" s="86"/>
      <c r="Z42" s="86"/>
      <c r="AA42" s="92" t="s">
        <v>403</v>
      </c>
      <c r="AB42" s="86"/>
      <c r="AC42" s="86" t="b">
        <v>0</v>
      </c>
      <c r="AD42" s="86">
        <v>0</v>
      </c>
      <c r="AE42" s="92" t="s">
        <v>417</v>
      </c>
      <c r="AF42" s="86" t="b">
        <v>0</v>
      </c>
      <c r="AG42" s="86" t="s">
        <v>423</v>
      </c>
      <c r="AH42" s="86"/>
      <c r="AI42" s="92" t="s">
        <v>417</v>
      </c>
      <c r="AJ42" s="86" t="b">
        <v>0</v>
      </c>
      <c r="AK42" s="86">
        <v>201514</v>
      </c>
      <c r="AL42" s="92" t="s">
        <v>389</v>
      </c>
      <c r="AM42" s="86" t="s">
        <v>430</v>
      </c>
      <c r="AN42" s="86" t="b">
        <v>0</v>
      </c>
      <c r="AO42" s="92" t="s">
        <v>389</v>
      </c>
      <c r="AP42" s="86" t="s">
        <v>176</v>
      </c>
      <c r="AQ42" s="86">
        <v>0</v>
      </c>
      <c r="AR42" s="86">
        <v>0</v>
      </c>
      <c r="AS42" s="86"/>
      <c r="AT42" s="86"/>
      <c r="AU42" s="86"/>
      <c r="AV42" s="86"/>
      <c r="AW42" s="86"/>
      <c r="AX42" s="86"/>
      <c r="AY42" s="86"/>
      <c r="AZ42" s="86"/>
      <c r="BA42">
        <v>15</v>
      </c>
      <c r="BB42" s="85" t="str">
        <f>REPLACE(INDEX(GroupVertices[Group],MATCH(Edges24[[#This Row],[Vertex 1]],GroupVertices[Vertex],0)),1,1,"")</f>
        <v>3</v>
      </c>
      <c r="BC42" s="85" t="str">
        <f>REPLACE(INDEX(GroupVertices[Group],MATCH(Edges24[[#This Row],[Vertex 2]],GroupVertices[Vertex],0)),1,1,"")</f>
        <v>3</v>
      </c>
      <c r="BD42" s="51">
        <v>0</v>
      </c>
      <c r="BE42" s="52">
        <v>0</v>
      </c>
      <c r="BF42" s="51">
        <v>0</v>
      </c>
      <c r="BG42" s="52">
        <v>0</v>
      </c>
      <c r="BH42" s="51">
        <v>0</v>
      </c>
      <c r="BI42" s="52">
        <v>0</v>
      </c>
      <c r="BJ42" s="51">
        <v>12</v>
      </c>
      <c r="BK42" s="52">
        <v>100</v>
      </c>
      <c r="BL42" s="51">
        <v>12</v>
      </c>
    </row>
    <row r="43" spans="1:64" ht="15">
      <c r="A43" s="84" t="s">
        <v>225</v>
      </c>
      <c r="B43" s="84" t="s">
        <v>224</v>
      </c>
      <c r="C43" s="53"/>
      <c r="D43" s="54"/>
      <c r="E43" s="65"/>
      <c r="F43" s="55"/>
      <c r="G43" s="53"/>
      <c r="H43" s="57"/>
      <c r="I43" s="56"/>
      <c r="J43" s="56"/>
      <c r="K43" s="36" t="s">
        <v>65</v>
      </c>
      <c r="L43" s="83">
        <v>45</v>
      </c>
      <c r="M43" s="83"/>
      <c r="N43" s="63"/>
      <c r="O43" s="86" t="s">
        <v>234</v>
      </c>
      <c r="P43" s="88">
        <v>43448.62582175926</v>
      </c>
      <c r="Q43" s="86" t="s">
        <v>258</v>
      </c>
      <c r="R43" s="86"/>
      <c r="S43" s="86"/>
      <c r="T43" s="86" t="s">
        <v>286</v>
      </c>
      <c r="U43" s="86"/>
      <c r="V43" s="89" t="s">
        <v>307</v>
      </c>
      <c r="W43" s="88">
        <v>43448.62582175926</v>
      </c>
      <c r="X43" s="89" t="s">
        <v>353</v>
      </c>
      <c r="Y43" s="86"/>
      <c r="Z43" s="86"/>
      <c r="AA43" s="92" t="s">
        <v>404</v>
      </c>
      <c r="AB43" s="86"/>
      <c r="AC43" s="86" t="b">
        <v>0</v>
      </c>
      <c r="AD43" s="86">
        <v>0</v>
      </c>
      <c r="AE43" s="92" t="s">
        <v>417</v>
      </c>
      <c r="AF43" s="86" t="b">
        <v>0</v>
      </c>
      <c r="AG43" s="86" t="s">
        <v>423</v>
      </c>
      <c r="AH43" s="86"/>
      <c r="AI43" s="92" t="s">
        <v>417</v>
      </c>
      <c r="AJ43" s="86" t="b">
        <v>0</v>
      </c>
      <c r="AK43" s="86">
        <v>87320</v>
      </c>
      <c r="AL43" s="92" t="s">
        <v>390</v>
      </c>
      <c r="AM43" s="86" t="s">
        <v>430</v>
      </c>
      <c r="AN43" s="86" t="b">
        <v>0</v>
      </c>
      <c r="AO43" s="92" t="s">
        <v>390</v>
      </c>
      <c r="AP43" s="86" t="s">
        <v>176</v>
      </c>
      <c r="AQ43" s="86">
        <v>0</v>
      </c>
      <c r="AR43" s="86">
        <v>0</v>
      </c>
      <c r="AS43" s="86"/>
      <c r="AT43" s="86"/>
      <c r="AU43" s="86"/>
      <c r="AV43" s="86"/>
      <c r="AW43" s="86"/>
      <c r="AX43" s="86"/>
      <c r="AY43" s="86"/>
      <c r="AZ43" s="86"/>
      <c r="BA43">
        <v>15</v>
      </c>
      <c r="BB43" s="85" t="str">
        <f>REPLACE(INDEX(GroupVertices[Group],MATCH(Edges24[[#This Row],[Vertex 1]],GroupVertices[Vertex],0)),1,1,"")</f>
        <v>3</v>
      </c>
      <c r="BC43" s="85" t="str">
        <f>REPLACE(INDEX(GroupVertices[Group],MATCH(Edges24[[#This Row],[Vertex 2]],GroupVertices[Vertex],0)),1,1,"")</f>
        <v>3</v>
      </c>
      <c r="BD43" s="51">
        <v>0</v>
      </c>
      <c r="BE43" s="52">
        <v>0</v>
      </c>
      <c r="BF43" s="51">
        <v>0</v>
      </c>
      <c r="BG43" s="52">
        <v>0</v>
      </c>
      <c r="BH43" s="51">
        <v>0</v>
      </c>
      <c r="BI43" s="52">
        <v>0</v>
      </c>
      <c r="BJ43" s="51">
        <v>12</v>
      </c>
      <c r="BK43" s="52">
        <v>100</v>
      </c>
      <c r="BL43" s="51">
        <v>12</v>
      </c>
    </row>
    <row r="44" spans="1:64" ht="15">
      <c r="A44" s="84" t="s">
        <v>225</v>
      </c>
      <c r="B44" s="84" t="s">
        <v>224</v>
      </c>
      <c r="C44" s="53"/>
      <c r="D44" s="54"/>
      <c r="E44" s="65"/>
      <c r="F44" s="55"/>
      <c r="G44" s="53"/>
      <c r="H44" s="57"/>
      <c r="I44" s="56"/>
      <c r="J44" s="56"/>
      <c r="K44" s="36" t="s">
        <v>65</v>
      </c>
      <c r="L44" s="83">
        <v>46</v>
      </c>
      <c r="M44" s="83"/>
      <c r="N44" s="63"/>
      <c r="O44" s="86" t="s">
        <v>234</v>
      </c>
      <c r="P44" s="88">
        <v>43450.02505787037</v>
      </c>
      <c r="Q44" s="86" t="s">
        <v>258</v>
      </c>
      <c r="R44" s="86"/>
      <c r="S44" s="86"/>
      <c r="T44" s="86" t="s">
        <v>286</v>
      </c>
      <c r="U44" s="86"/>
      <c r="V44" s="89" t="s">
        <v>307</v>
      </c>
      <c r="W44" s="88">
        <v>43450.02505787037</v>
      </c>
      <c r="X44" s="89" t="s">
        <v>354</v>
      </c>
      <c r="Y44" s="86"/>
      <c r="Z44" s="86"/>
      <c r="AA44" s="92" t="s">
        <v>405</v>
      </c>
      <c r="AB44" s="86"/>
      <c r="AC44" s="86" t="b">
        <v>0</v>
      </c>
      <c r="AD44" s="86">
        <v>0</v>
      </c>
      <c r="AE44" s="92" t="s">
        <v>417</v>
      </c>
      <c r="AF44" s="86" t="b">
        <v>0</v>
      </c>
      <c r="AG44" s="86" t="s">
        <v>423</v>
      </c>
      <c r="AH44" s="86"/>
      <c r="AI44" s="92" t="s">
        <v>417</v>
      </c>
      <c r="AJ44" s="86" t="b">
        <v>0</v>
      </c>
      <c r="AK44" s="86">
        <v>202413</v>
      </c>
      <c r="AL44" s="92" t="s">
        <v>391</v>
      </c>
      <c r="AM44" s="86" t="s">
        <v>430</v>
      </c>
      <c r="AN44" s="86" t="b">
        <v>0</v>
      </c>
      <c r="AO44" s="92" t="s">
        <v>391</v>
      </c>
      <c r="AP44" s="86" t="s">
        <v>176</v>
      </c>
      <c r="AQ44" s="86">
        <v>0</v>
      </c>
      <c r="AR44" s="86">
        <v>0</v>
      </c>
      <c r="AS44" s="86"/>
      <c r="AT44" s="86"/>
      <c r="AU44" s="86"/>
      <c r="AV44" s="86"/>
      <c r="AW44" s="86"/>
      <c r="AX44" s="86"/>
      <c r="AY44" s="86"/>
      <c r="AZ44" s="86"/>
      <c r="BA44">
        <v>15</v>
      </c>
      <c r="BB44" s="85" t="str">
        <f>REPLACE(INDEX(GroupVertices[Group],MATCH(Edges24[[#This Row],[Vertex 1]],GroupVertices[Vertex],0)),1,1,"")</f>
        <v>3</v>
      </c>
      <c r="BC44" s="85" t="str">
        <f>REPLACE(INDEX(GroupVertices[Group],MATCH(Edges24[[#This Row],[Vertex 2]],GroupVertices[Vertex],0)),1,1,"")</f>
        <v>3</v>
      </c>
      <c r="BD44" s="51">
        <v>0</v>
      </c>
      <c r="BE44" s="52">
        <v>0</v>
      </c>
      <c r="BF44" s="51">
        <v>0</v>
      </c>
      <c r="BG44" s="52">
        <v>0</v>
      </c>
      <c r="BH44" s="51">
        <v>0</v>
      </c>
      <c r="BI44" s="52">
        <v>0</v>
      </c>
      <c r="BJ44" s="51">
        <v>12</v>
      </c>
      <c r="BK44" s="52">
        <v>100</v>
      </c>
      <c r="BL44" s="51">
        <v>12</v>
      </c>
    </row>
    <row r="45" spans="1:64" ht="15">
      <c r="A45" s="84" t="s">
        <v>225</v>
      </c>
      <c r="B45" s="84" t="s">
        <v>224</v>
      </c>
      <c r="C45" s="53"/>
      <c r="D45" s="54"/>
      <c r="E45" s="65"/>
      <c r="F45" s="55"/>
      <c r="G45" s="53"/>
      <c r="H45" s="57"/>
      <c r="I45" s="56"/>
      <c r="J45" s="56"/>
      <c r="K45" s="36" t="s">
        <v>65</v>
      </c>
      <c r="L45" s="83">
        <v>47</v>
      </c>
      <c r="M45" s="83"/>
      <c r="N45" s="63"/>
      <c r="O45" s="86" t="s">
        <v>234</v>
      </c>
      <c r="P45" s="88">
        <v>43450.65146990741</v>
      </c>
      <c r="Q45" s="86" t="s">
        <v>258</v>
      </c>
      <c r="R45" s="86"/>
      <c r="S45" s="86"/>
      <c r="T45" s="86" t="s">
        <v>286</v>
      </c>
      <c r="U45" s="86"/>
      <c r="V45" s="89" t="s">
        <v>307</v>
      </c>
      <c r="W45" s="88">
        <v>43450.65146990741</v>
      </c>
      <c r="X45" s="89" t="s">
        <v>355</v>
      </c>
      <c r="Y45" s="86"/>
      <c r="Z45" s="86"/>
      <c r="AA45" s="92" t="s">
        <v>406</v>
      </c>
      <c r="AB45" s="86"/>
      <c r="AC45" s="86" t="b">
        <v>0</v>
      </c>
      <c r="AD45" s="86">
        <v>0</v>
      </c>
      <c r="AE45" s="92" t="s">
        <v>417</v>
      </c>
      <c r="AF45" s="86" t="b">
        <v>0</v>
      </c>
      <c r="AG45" s="86" t="s">
        <v>423</v>
      </c>
      <c r="AH45" s="86"/>
      <c r="AI45" s="92" t="s">
        <v>417</v>
      </c>
      <c r="AJ45" s="86" t="b">
        <v>0</v>
      </c>
      <c r="AK45" s="86">
        <v>85355</v>
      </c>
      <c r="AL45" s="92" t="s">
        <v>392</v>
      </c>
      <c r="AM45" s="86" t="s">
        <v>430</v>
      </c>
      <c r="AN45" s="86" t="b">
        <v>0</v>
      </c>
      <c r="AO45" s="92" t="s">
        <v>392</v>
      </c>
      <c r="AP45" s="86" t="s">
        <v>176</v>
      </c>
      <c r="AQ45" s="86">
        <v>0</v>
      </c>
      <c r="AR45" s="86">
        <v>0</v>
      </c>
      <c r="AS45" s="86"/>
      <c r="AT45" s="86"/>
      <c r="AU45" s="86"/>
      <c r="AV45" s="86"/>
      <c r="AW45" s="86"/>
      <c r="AX45" s="86"/>
      <c r="AY45" s="86"/>
      <c r="AZ45" s="86"/>
      <c r="BA45">
        <v>15</v>
      </c>
      <c r="BB45" s="85" t="str">
        <f>REPLACE(INDEX(GroupVertices[Group],MATCH(Edges24[[#This Row],[Vertex 1]],GroupVertices[Vertex],0)),1,1,"")</f>
        <v>3</v>
      </c>
      <c r="BC45" s="85" t="str">
        <f>REPLACE(INDEX(GroupVertices[Group],MATCH(Edges24[[#This Row],[Vertex 2]],GroupVertices[Vertex],0)),1,1,"")</f>
        <v>3</v>
      </c>
      <c r="BD45" s="51">
        <v>0</v>
      </c>
      <c r="BE45" s="52">
        <v>0</v>
      </c>
      <c r="BF45" s="51">
        <v>0</v>
      </c>
      <c r="BG45" s="52">
        <v>0</v>
      </c>
      <c r="BH45" s="51">
        <v>0</v>
      </c>
      <c r="BI45" s="52">
        <v>0</v>
      </c>
      <c r="BJ45" s="51">
        <v>12</v>
      </c>
      <c r="BK45" s="52">
        <v>100</v>
      </c>
      <c r="BL45" s="51">
        <v>12</v>
      </c>
    </row>
    <row r="46" spans="1:64" ht="15">
      <c r="A46" s="84" t="s">
        <v>225</v>
      </c>
      <c r="B46" s="84" t="s">
        <v>224</v>
      </c>
      <c r="C46" s="53"/>
      <c r="D46" s="54"/>
      <c r="E46" s="65"/>
      <c r="F46" s="55"/>
      <c r="G46" s="53"/>
      <c r="H46" s="57"/>
      <c r="I46" s="56"/>
      <c r="J46" s="56"/>
      <c r="K46" s="36" t="s">
        <v>65</v>
      </c>
      <c r="L46" s="83">
        <v>48</v>
      </c>
      <c r="M46" s="83"/>
      <c r="N46" s="63"/>
      <c r="O46" s="86" t="s">
        <v>234</v>
      </c>
      <c r="P46" s="88">
        <v>43452.6803125</v>
      </c>
      <c r="Q46" s="86" t="s">
        <v>258</v>
      </c>
      <c r="R46" s="86"/>
      <c r="S46" s="86"/>
      <c r="T46" s="86" t="s">
        <v>286</v>
      </c>
      <c r="U46" s="86"/>
      <c r="V46" s="89" t="s">
        <v>307</v>
      </c>
      <c r="W46" s="88">
        <v>43452.6803125</v>
      </c>
      <c r="X46" s="89" t="s">
        <v>356</v>
      </c>
      <c r="Y46" s="86"/>
      <c r="Z46" s="86"/>
      <c r="AA46" s="92" t="s">
        <v>407</v>
      </c>
      <c r="AB46" s="86"/>
      <c r="AC46" s="86" t="b">
        <v>0</v>
      </c>
      <c r="AD46" s="86">
        <v>0</v>
      </c>
      <c r="AE46" s="92" t="s">
        <v>417</v>
      </c>
      <c r="AF46" s="86" t="b">
        <v>0</v>
      </c>
      <c r="AG46" s="86" t="s">
        <v>423</v>
      </c>
      <c r="AH46" s="86"/>
      <c r="AI46" s="92" t="s">
        <v>417</v>
      </c>
      <c r="AJ46" s="86" t="b">
        <v>0</v>
      </c>
      <c r="AK46" s="86">
        <v>80450</v>
      </c>
      <c r="AL46" s="92" t="s">
        <v>393</v>
      </c>
      <c r="AM46" s="86" t="s">
        <v>430</v>
      </c>
      <c r="AN46" s="86" t="b">
        <v>0</v>
      </c>
      <c r="AO46" s="92" t="s">
        <v>393</v>
      </c>
      <c r="AP46" s="86" t="s">
        <v>176</v>
      </c>
      <c r="AQ46" s="86">
        <v>0</v>
      </c>
      <c r="AR46" s="86">
        <v>0</v>
      </c>
      <c r="AS46" s="86"/>
      <c r="AT46" s="86"/>
      <c r="AU46" s="86"/>
      <c r="AV46" s="86"/>
      <c r="AW46" s="86"/>
      <c r="AX46" s="86"/>
      <c r="AY46" s="86"/>
      <c r="AZ46" s="86"/>
      <c r="BA46">
        <v>15</v>
      </c>
      <c r="BB46" s="85" t="str">
        <f>REPLACE(INDEX(GroupVertices[Group],MATCH(Edges24[[#This Row],[Vertex 1]],GroupVertices[Vertex],0)),1,1,"")</f>
        <v>3</v>
      </c>
      <c r="BC46" s="85" t="str">
        <f>REPLACE(INDEX(GroupVertices[Group],MATCH(Edges24[[#This Row],[Vertex 2]],GroupVertices[Vertex],0)),1,1,"")</f>
        <v>3</v>
      </c>
      <c r="BD46" s="51">
        <v>0</v>
      </c>
      <c r="BE46" s="52">
        <v>0</v>
      </c>
      <c r="BF46" s="51">
        <v>0</v>
      </c>
      <c r="BG46" s="52">
        <v>0</v>
      </c>
      <c r="BH46" s="51">
        <v>0</v>
      </c>
      <c r="BI46" s="52">
        <v>0</v>
      </c>
      <c r="BJ46" s="51">
        <v>12</v>
      </c>
      <c r="BK46" s="52">
        <v>100</v>
      </c>
      <c r="BL46" s="51">
        <v>12</v>
      </c>
    </row>
    <row r="47" spans="1:64" ht="15">
      <c r="A47" s="84" t="s">
        <v>225</v>
      </c>
      <c r="B47" s="84" t="s">
        <v>224</v>
      </c>
      <c r="C47" s="53"/>
      <c r="D47" s="54"/>
      <c r="E47" s="65"/>
      <c r="F47" s="55"/>
      <c r="G47" s="53"/>
      <c r="H47" s="57"/>
      <c r="I47" s="56"/>
      <c r="J47" s="56"/>
      <c r="K47" s="36" t="s">
        <v>65</v>
      </c>
      <c r="L47" s="83">
        <v>49</v>
      </c>
      <c r="M47" s="83"/>
      <c r="N47" s="63"/>
      <c r="O47" s="86" t="s">
        <v>234</v>
      </c>
      <c r="P47" s="88">
        <v>43455.642280092594</v>
      </c>
      <c r="Q47" s="86" t="s">
        <v>258</v>
      </c>
      <c r="R47" s="86"/>
      <c r="S47" s="86"/>
      <c r="T47" s="86" t="s">
        <v>286</v>
      </c>
      <c r="U47" s="86"/>
      <c r="V47" s="89" t="s">
        <v>307</v>
      </c>
      <c r="W47" s="88">
        <v>43455.642280092594</v>
      </c>
      <c r="X47" s="89" t="s">
        <v>357</v>
      </c>
      <c r="Y47" s="86"/>
      <c r="Z47" s="86"/>
      <c r="AA47" s="92" t="s">
        <v>408</v>
      </c>
      <c r="AB47" s="86"/>
      <c r="AC47" s="86" t="b">
        <v>0</v>
      </c>
      <c r="AD47" s="86">
        <v>0</v>
      </c>
      <c r="AE47" s="92" t="s">
        <v>417</v>
      </c>
      <c r="AF47" s="86" t="b">
        <v>0</v>
      </c>
      <c r="AG47" s="86" t="s">
        <v>423</v>
      </c>
      <c r="AH47" s="86"/>
      <c r="AI47" s="92" t="s">
        <v>417</v>
      </c>
      <c r="AJ47" s="86" t="b">
        <v>0</v>
      </c>
      <c r="AK47" s="86">
        <v>85835</v>
      </c>
      <c r="AL47" s="92" t="s">
        <v>394</v>
      </c>
      <c r="AM47" s="86" t="s">
        <v>430</v>
      </c>
      <c r="AN47" s="86" t="b">
        <v>0</v>
      </c>
      <c r="AO47" s="92" t="s">
        <v>394</v>
      </c>
      <c r="AP47" s="86" t="s">
        <v>176</v>
      </c>
      <c r="AQ47" s="86">
        <v>0</v>
      </c>
      <c r="AR47" s="86">
        <v>0</v>
      </c>
      <c r="AS47" s="86"/>
      <c r="AT47" s="86"/>
      <c r="AU47" s="86"/>
      <c r="AV47" s="86"/>
      <c r="AW47" s="86"/>
      <c r="AX47" s="86"/>
      <c r="AY47" s="86"/>
      <c r="AZ47" s="86"/>
      <c r="BA47">
        <v>15</v>
      </c>
      <c r="BB47" s="85" t="str">
        <f>REPLACE(INDEX(GroupVertices[Group],MATCH(Edges24[[#This Row],[Vertex 1]],GroupVertices[Vertex],0)),1,1,"")</f>
        <v>3</v>
      </c>
      <c r="BC47" s="85" t="str">
        <f>REPLACE(INDEX(GroupVertices[Group],MATCH(Edges24[[#This Row],[Vertex 2]],GroupVertices[Vertex],0)),1,1,"")</f>
        <v>3</v>
      </c>
      <c r="BD47" s="51">
        <v>0</v>
      </c>
      <c r="BE47" s="52">
        <v>0</v>
      </c>
      <c r="BF47" s="51">
        <v>0</v>
      </c>
      <c r="BG47" s="52">
        <v>0</v>
      </c>
      <c r="BH47" s="51">
        <v>0</v>
      </c>
      <c r="BI47" s="52">
        <v>0</v>
      </c>
      <c r="BJ47" s="51">
        <v>12</v>
      </c>
      <c r="BK47" s="52">
        <v>100</v>
      </c>
      <c r="BL47" s="51">
        <v>12</v>
      </c>
    </row>
    <row r="48" spans="1:64" ht="15">
      <c r="A48" s="84" t="s">
        <v>225</v>
      </c>
      <c r="B48" s="84" t="s">
        <v>225</v>
      </c>
      <c r="C48" s="53"/>
      <c r="D48" s="54"/>
      <c r="E48" s="65"/>
      <c r="F48" s="55"/>
      <c r="G48" s="53"/>
      <c r="H48" s="57"/>
      <c r="I48" s="56"/>
      <c r="J48" s="56"/>
      <c r="K48" s="36" t="s">
        <v>65</v>
      </c>
      <c r="L48" s="83">
        <v>50</v>
      </c>
      <c r="M48" s="83"/>
      <c r="N48" s="63"/>
      <c r="O48" s="86" t="s">
        <v>176</v>
      </c>
      <c r="P48" s="88">
        <v>43482.67145833333</v>
      </c>
      <c r="Q48" s="86" t="s">
        <v>259</v>
      </c>
      <c r="R48" s="89" t="s">
        <v>270</v>
      </c>
      <c r="S48" s="86" t="s">
        <v>278</v>
      </c>
      <c r="T48" s="86" t="s">
        <v>290</v>
      </c>
      <c r="U48" s="86"/>
      <c r="V48" s="89" t="s">
        <v>307</v>
      </c>
      <c r="W48" s="88">
        <v>43482.67145833333</v>
      </c>
      <c r="X48" s="89" t="s">
        <v>358</v>
      </c>
      <c r="Y48" s="86"/>
      <c r="Z48" s="86"/>
      <c r="AA48" s="92" t="s">
        <v>409</v>
      </c>
      <c r="AB48" s="86"/>
      <c r="AC48" s="86" t="b">
        <v>0</v>
      </c>
      <c r="AD48" s="86">
        <v>0</v>
      </c>
      <c r="AE48" s="92" t="s">
        <v>417</v>
      </c>
      <c r="AF48" s="86" t="b">
        <v>0</v>
      </c>
      <c r="AG48" s="86" t="s">
        <v>423</v>
      </c>
      <c r="AH48" s="86"/>
      <c r="AI48" s="92" t="s">
        <v>417</v>
      </c>
      <c r="AJ48" s="86" t="b">
        <v>0</v>
      </c>
      <c r="AK48" s="86">
        <v>0</v>
      </c>
      <c r="AL48" s="92" t="s">
        <v>417</v>
      </c>
      <c r="AM48" s="86" t="s">
        <v>426</v>
      </c>
      <c r="AN48" s="86" t="b">
        <v>0</v>
      </c>
      <c r="AO48" s="92" t="s">
        <v>409</v>
      </c>
      <c r="AP48" s="86" t="s">
        <v>176</v>
      </c>
      <c r="AQ48" s="86">
        <v>0</v>
      </c>
      <c r="AR48" s="86">
        <v>0</v>
      </c>
      <c r="AS48" s="86"/>
      <c r="AT48" s="86"/>
      <c r="AU48" s="86"/>
      <c r="AV48" s="86"/>
      <c r="AW48" s="86"/>
      <c r="AX48" s="86"/>
      <c r="AY48" s="86"/>
      <c r="AZ48" s="86"/>
      <c r="BA48">
        <v>1</v>
      </c>
      <c r="BB48" s="85" t="str">
        <f>REPLACE(INDEX(GroupVertices[Group],MATCH(Edges24[[#This Row],[Vertex 1]],GroupVertices[Vertex],0)),1,1,"")</f>
        <v>3</v>
      </c>
      <c r="BC48" s="85" t="str">
        <f>REPLACE(INDEX(GroupVertices[Group],MATCH(Edges24[[#This Row],[Vertex 2]],GroupVertices[Vertex],0)),1,1,"")</f>
        <v>3</v>
      </c>
      <c r="BD48" s="51">
        <v>0</v>
      </c>
      <c r="BE48" s="52">
        <v>0</v>
      </c>
      <c r="BF48" s="51">
        <v>0</v>
      </c>
      <c r="BG48" s="52">
        <v>0</v>
      </c>
      <c r="BH48" s="51">
        <v>0</v>
      </c>
      <c r="BI48" s="52">
        <v>0</v>
      </c>
      <c r="BJ48" s="51">
        <v>16</v>
      </c>
      <c r="BK48" s="52">
        <v>100</v>
      </c>
      <c r="BL48" s="51">
        <v>16</v>
      </c>
    </row>
    <row r="49" spans="1:64" ht="15">
      <c r="A49" s="84" t="s">
        <v>227</v>
      </c>
      <c r="B49" s="84" t="s">
        <v>228</v>
      </c>
      <c r="C49" s="53"/>
      <c r="D49" s="54"/>
      <c r="E49" s="65"/>
      <c r="F49" s="55"/>
      <c r="G49" s="53"/>
      <c r="H49" s="57"/>
      <c r="I49" s="56"/>
      <c r="J49" s="56"/>
      <c r="K49" s="36" t="s">
        <v>65</v>
      </c>
      <c r="L49" s="83">
        <v>51</v>
      </c>
      <c r="M49" s="83"/>
      <c r="N49" s="63"/>
      <c r="O49" s="86" t="s">
        <v>234</v>
      </c>
      <c r="P49" s="88">
        <v>43482.89152777778</v>
      </c>
      <c r="Q49" s="86" t="s">
        <v>260</v>
      </c>
      <c r="R49" s="89" t="s">
        <v>267</v>
      </c>
      <c r="S49" s="86" t="s">
        <v>275</v>
      </c>
      <c r="T49" s="86" t="s">
        <v>283</v>
      </c>
      <c r="U49" s="86"/>
      <c r="V49" s="89" t="s">
        <v>309</v>
      </c>
      <c r="W49" s="88">
        <v>43482.89152777778</v>
      </c>
      <c r="X49" s="89" t="s">
        <v>359</v>
      </c>
      <c r="Y49" s="86"/>
      <c r="Z49" s="86"/>
      <c r="AA49" s="92" t="s">
        <v>410</v>
      </c>
      <c r="AB49" s="86"/>
      <c r="AC49" s="86" t="b">
        <v>0</v>
      </c>
      <c r="AD49" s="86">
        <v>0</v>
      </c>
      <c r="AE49" s="92" t="s">
        <v>417</v>
      </c>
      <c r="AF49" s="86" t="b">
        <v>0</v>
      </c>
      <c r="AG49" s="86" t="s">
        <v>421</v>
      </c>
      <c r="AH49" s="86"/>
      <c r="AI49" s="92" t="s">
        <v>417</v>
      </c>
      <c r="AJ49" s="86" t="b">
        <v>0</v>
      </c>
      <c r="AK49" s="86">
        <v>1</v>
      </c>
      <c r="AL49" s="92" t="s">
        <v>413</v>
      </c>
      <c r="AM49" s="86" t="s">
        <v>425</v>
      </c>
      <c r="AN49" s="86" t="b">
        <v>0</v>
      </c>
      <c r="AO49" s="92" t="s">
        <v>413</v>
      </c>
      <c r="AP49" s="86" t="s">
        <v>176</v>
      </c>
      <c r="AQ49" s="86">
        <v>0</v>
      </c>
      <c r="AR49" s="86">
        <v>0</v>
      </c>
      <c r="AS49" s="86"/>
      <c r="AT49" s="86"/>
      <c r="AU49" s="86"/>
      <c r="AV49" s="86"/>
      <c r="AW49" s="86"/>
      <c r="AX49" s="86"/>
      <c r="AY49" s="86"/>
      <c r="AZ49" s="86"/>
      <c r="BA49">
        <v>2</v>
      </c>
      <c r="BB49" s="85" t="str">
        <f>REPLACE(INDEX(GroupVertices[Group],MATCH(Edges24[[#This Row],[Vertex 1]],GroupVertices[Vertex],0)),1,1,"")</f>
        <v>2</v>
      </c>
      <c r="BC49" s="85" t="str">
        <f>REPLACE(INDEX(GroupVertices[Group],MATCH(Edges24[[#This Row],[Vertex 2]],GroupVertices[Vertex],0)),1,1,"")</f>
        <v>2</v>
      </c>
      <c r="BD49" s="51"/>
      <c r="BE49" s="52"/>
      <c r="BF49" s="51"/>
      <c r="BG49" s="52"/>
      <c r="BH49" s="51"/>
      <c r="BI49" s="52"/>
      <c r="BJ49" s="51"/>
      <c r="BK49" s="52"/>
      <c r="BL49" s="51"/>
    </row>
    <row r="50" spans="1:64" ht="15">
      <c r="A50" s="84" t="s">
        <v>227</v>
      </c>
      <c r="B50" s="84" t="s">
        <v>228</v>
      </c>
      <c r="C50" s="53"/>
      <c r="D50" s="54"/>
      <c r="E50" s="65"/>
      <c r="F50" s="55"/>
      <c r="G50" s="53"/>
      <c r="H50" s="57"/>
      <c r="I50" s="56"/>
      <c r="J50" s="56"/>
      <c r="K50" s="36" t="s">
        <v>65</v>
      </c>
      <c r="L50" s="83">
        <v>53</v>
      </c>
      <c r="M50" s="83"/>
      <c r="N50" s="63"/>
      <c r="O50" s="86" t="s">
        <v>234</v>
      </c>
      <c r="P50" s="88">
        <v>43482.89199074074</v>
      </c>
      <c r="Q50" s="86" t="s">
        <v>244</v>
      </c>
      <c r="R50" s="89" t="s">
        <v>267</v>
      </c>
      <c r="S50" s="86" t="s">
        <v>275</v>
      </c>
      <c r="T50" s="86" t="s">
        <v>283</v>
      </c>
      <c r="U50" s="86"/>
      <c r="V50" s="89" t="s">
        <v>309</v>
      </c>
      <c r="W50" s="88">
        <v>43482.89199074074</v>
      </c>
      <c r="X50" s="89" t="s">
        <v>360</v>
      </c>
      <c r="Y50" s="86"/>
      <c r="Z50" s="86"/>
      <c r="AA50" s="92" t="s">
        <v>411</v>
      </c>
      <c r="AB50" s="86"/>
      <c r="AC50" s="86" t="b">
        <v>0</v>
      </c>
      <c r="AD50" s="86">
        <v>0</v>
      </c>
      <c r="AE50" s="92" t="s">
        <v>417</v>
      </c>
      <c r="AF50" s="86" t="b">
        <v>0</v>
      </c>
      <c r="AG50" s="86" t="s">
        <v>421</v>
      </c>
      <c r="AH50" s="86"/>
      <c r="AI50" s="92" t="s">
        <v>417</v>
      </c>
      <c r="AJ50" s="86" t="b">
        <v>0</v>
      </c>
      <c r="AK50" s="86">
        <v>2</v>
      </c>
      <c r="AL50" s="92" t="s">
        <v>412</v>
      </c>
      <c r="AM50" s="86" t="s">
        <v>425</v>
      </c>
      <c r="AN50" s="86" t="b">
        <v>0</v>
      </c>
      <c r="AO50" s="92" t="s">
        <v>412</v>
      </c>
      <c r="AP50" s="86" t="s">
        <v>176</v>
      </c>
      <c r="AQ50" s="86">
        <v>0</v>
      </c>
      <c r="AR50" s="86">
        <v>0</v>
      </c>
      <c r="AS50" s="86"/>
      <c r="AT50" s="86"/>
      <c r="AU50" s="86"/>
      <c r="AV50" s="86"/>
      <c r="AW50" s="86"/>
      <c r="AX50" s="86"/>
      <c r="AY50" s="86"/>
      <c r="AZ50" s="86"/>
      <c r="BA50">
        <v>2</v>
      </c>
      <c r="BB50" s="85" t="str">
        <f>REPLACE(INDEX(GroupVertices[Group],MATCH(Edges24[[#This Row],[Vertex 1]],GroupVertices[Vertex],0)),1,1,"")</f>
        <v>2</v>
      </c>
      <c r="BC50" s="85" t="str">
        <f>REPLACE(INDEX(GroupVertices[Group],MATCH(Edges24[[#This Row],[Vertex 2]],GroupVertices[Vertex],0)),1,1,"")</f>
        <v>2</v>
      </c>
      <c r="BD50" s="51">
        <v>1</v>
      </c>
      <c r="BE50" s="52">
        <v>7.6923076923076925</v>
      </c>
      <c r="BF50" s="51">
        <v>0</v>
      </c>
      <c r="BG50" s="52">
        <v>0</v>
      </c>
      <c r="BH50" s="51">
        <v>0</v>
      </c>
      <c r="BI50" s="52">
        <v>0</v>
      </c>
      <c r="BJ50" s="51">
        <v>12</v>
      </c>
      <c r="BK50" s="52">
        <v>92.3076923076923</v>
      </c>
      <c r="BL50" s="51">
        <v>13</v>
      </c>
    </row>
    <row r="51" spans="1:64" ht="15">
      <c r="A51" s="84" t="s">
        <v>228</v>
      </c>
      <c r="B51" s="84" t="s">
        <v>228</v>
      </c>
      <c r="C51" s="53"/>
      <c r="D51" s="54"/>
      <c r="E51" s="65"/>
      <c r="F51" s="55"/>
      <c r="G51" s="53"/>
      <c r="H51" s="57"/>
      <c r="I51" s="56"/>
      <c r="J51" s="56"/>
      <c r="K51" s="36" t="s">
        <v>65</v>
      </c>
      <c r="L51" s="83">
        <v>54</v>
      </c>
      <c r="M51" s="83"/>
      <c r="N51" s="63"/>
      <c r="O51" s="86" t="s">
        <v>176</v>
      </c>
      <c r="P51" s="88">
        <v>43482.425208333334</v>
      </c>
      <c r="Q51" s="86" t="s">
        <v>261</v>
      </c>
      <c r="R51" s="89" t="s">
        <v>267</v>
      </c>
      <c r="S51" s="86" t="s">
        <v>275</v>
      </c>
      <c r="T51" s="86" t="s">
        <v>283</v>
      </c>
      <c r="U51" s="86"/>
      <c r="V51" s="89" t="s">
        <v>310</v>
      </c>
      <c r="W51" s="88">
        <v>43482.425208333334</v>
      </c>
      <c r="X51" s="89" t="s">
        <v>361</v>
      </c>
      <c r="Y51" s="86"/>
      <c r="Z51" s="86"/>
      <c r="AA51" s="92" t="s">
        <v>412</v>
      </c>
      <c r="AB51" s="86"/>
      <c r="AC51" s="86" t="b">
        <v>0</v>
      </c>
      <c r="AD51" s="86">
        <v>0</v>
      </c>
      <c r="AE51" s="92" t="s">
        <v>417</v>
      </c>
      <c r="AF51" s="86" t="b">
        <v>0</v>
      </c>
      <c r="AG51" s="86" t="s">
        <v>421</v>
      </c>
      <c r="AH51" s="86"/>
      <c r="AI51" s="92" t="s">
        <v>417</v>
      </c>
      <c r="AJ51" s="86" t="b">
        <v>0</v>
      </c>
      <c r="AK51" s="86">
        <v>2</v>
      </c>
      <c r="AL51" s="92" t="s">
        <v>417</v>
      </c>
      <c r="AM51" s="86" t="s">
        <v>426</v>
      </c>
      <c r="AN51" s="86" t="b">
        <v>0</v>
      </c>
      <c r="AO51" s="92" t="s">
        <v>412</v>
      </c>
      <c r="AP51" s="86" t="s">
        <v>176</v>
      </c>
      <c r="AQ51" s="86">
        <v>0</v>
      </c>
      <c r="AR51" s="86">
        <v>0</v>
      </c>
      <c r="AS51" s="86"/>
      <c r="AT51" s="86"/>
      <c r="AU51" s="86"/>
      <c r="AV51" s="86"/>
      <c r="AW51" s="86"/>
      <c r="AX51" s="86"/>
      <c r="AY51" s="86"/>
      <c r="AZ51" s="86"/>
      <c r="BA51">
        <v>1</v>
      </c>
      <c r="BB51" s="85" t="str">
        <f>REPLACE(INDEX(GroupVertices[Group],MATCH(Edges24[[#This Row],[Vertex 1]],GroupVertices[Vertex],0)),1,1,"")</f>
        <v>2</v>
      </c>
      <c r="BC51" s="85" t="str">
        <f>REPLACE(INDEX(GroupVertices[Group],MATCH(Edges24[[#This Row],[Vertex 2]],GroupVertices[Vertex],0)),1,1,"")</f>
        <v>2</v>
      </c>
      <c r="BD51" s="51">
        <v>1</v>
      </c>
      <c r="BE51" s="52">
        <v>9.090909090909092</v>
      </c>
      <c r="BF51" s="51">
        <v>0</v>
      </c>
      <c r="BG51" s="52">
        <v>0</v>
      </c>
      <c r="BH51" s="51">
        <v>0</v>
      </c>
      <c r="BI51" s="52">
        <v>0</v>
      </c>
      <c r="BJ51" s="51">
        <v>10</v>
      </c>
      <c r="BK51" s="52">
        <v>90.9090909090909</v>
      </c>
      <c r="BL51" s="51">
        <v>11</v>
      </c>
    </row>
    <row r="52" spans="1:64" ht="15">
      <c r="A52" s="84" t="s">
        <v>229</v>
      </c>
      <c r="B52" s="84" t="s">
        <v>228</v>
      </c>
      <c r="C52" s="53"/>
      <c r="D52" s="54"/>
      <c r="E52" s="65"/>
      <c r="F52" s="55"/>
      <c r="G52" s="53"/>
      <c r="H52" s="57"/>
      <c r="I52" s="56"/>
      <c r="J52" s="56"/>
      <c r="K52" s="36" t="s">
        <v>65</v>
      </c>
      <c r="L52" s="83">
        <v>55</v>
      </c>
      <c r="M52" s="83"/>
      <c r="N52" s="63"/>
      <c r="O52" s="86" t="s">
        <v>234</v>
      </c>
      <c r="P52" s="88">
        <v>43482.4940625</v>
      </c>
      <c r="Q52" s="86" t="s">
        <v>262</v>
      </c>
      <c r="R52" s="89" t="s">
        <v>267</v>
      </c>
      <c r="S52" s="86" t="s">
        <v>275</v>
      </c>
      <c r="T52" s="86" t="s">
        <v>283</v>
      </c>
      <c r="U52" s="86"/>
      <c r="V52" s="89" t="s">
        <v>311</v>
      </c>
      <c r="W52" s="88">
        <v>43482.4940625</v>
      </c>
      <c r="X52" s="89" t="s">
        <v>362</v>
      </c>
      <c r="Y52" s="86"/>
      <c r="Z52" s="86"/>
      <c r="AA52" s="92" t="s">
        <v>413</v>
      </c>
      <c r="AB52" s="86"/>
      <c r="AC52" s="86" t="b">
        <v>0</v>
      </c>
      <c r="AD52" s="86">
        <v>0</v>
      </c>
      <c r="AE52" s="92" t="s">
        <v>417</v>
      </c>
      <c r="AF52" s="86" t="b">
        <v>0</v>
      </c>
      <c r="AG52" s="86" t="s">
        <v>421</v>
      </c>
      <c r="AH52" s="86"/>
      <c r="AI52" s="92" t="s">
        <v>417</v>
      </c>
      <c r="AJ52" s="86" t="b">
        <v>0</v>
      </c>
      <c r="AK52" s="86">
        <v>1</v>
      </c>
      <c r="AL52" s="92" t="s">
        <v>417</v>
      </c>
      <c r="AM52" s="86" t="s">
        <v>432</v>
      </c>
      <c r="AN52" s="86" t="b">
        <v>0</v>
      </c>
      <c r="AO52" s="92" t="s">
        <v>413</v>
      </c>
      <c r="AP52" s="86" t="s">
        <v>176</v>
      </c>
      <c r="AQ52" s="86">
        <v>0</v>
      </c>
      <c r="AR52" s="86">
        <v>0</v>
      </c>
      <c r="AS52" s="86"/>
      <c r="AT52" s="86"/>
      <c r="AU52" s="86"/>
      <c r="AV52" s="86"/>
      <c r="AW52" s="86"/>
      <c r="AX52" s="86"/>
      <c r="AY52" s="86"/>
      <c r="AZ52" s="86"/>
      <c r="BA52">
        <v>1</v>
      </c>
      <c r="BB52" s="85" t="str">
        <f>REPLACE(INDEX(GroupVertices[Group],MATCH(Edges24[[#This Row],[Vertex 1]],GroupVertices[Vertex],0)),1,1,"")</f>
        <v>2</v>
      </c>
      <c r="BC52" s="85" t="str">
        <f>REPLACE(INDEX(GroupVertices[Group],MATCH(Edges24[[#This Row],[Vertex 2]],GroupVertices[Vertex],0)),1,1,"")</f>
        <v>2</v>
      </c>
      <c r="BD52" s="51">
        <v>1</v>
      </c>
      <c r="BE52" s="52">
        <v>7.6923076923076925</v>
      </c>
      <c r="BF52" s="51">
        <v>0</v>
      </c>
      <c r="BG52" s="52">
        <v>0</v>
      </c>
      <c r="BH52" s="51">
        <v>0</v>
      </c>
      <c r="BI52" s="52">
        <v>0</v>
      </c>
      <c r="BJ52" s="51">
        <v>12</v>
      </c>
      <c r="BK52" s="52">
        <v>92.3076923076923</v>
      </c>
      <c r="BL52" s="51">
        <v>13</v>
      </c>
    </row>
    <row r="53" spans="1:64" ht="15">
      <c r="A53" s="84" t="s">
        <v>230</v>
      </c>
      <c r="B53" s="84" t="s">
        <v>228</v>
      </c>
      <c r="C53" s="53"/>
      <c r="D53" s="54"/>
      <c r="E53" s="65"/>
      <c r="F53" s="55"/>
      <c r="G53" s="53"/>
      <c r="H53" s="57"/>
      <c r="I53" s="56"/>
      <c r="J53" s="56"/>
      <c r="K53" s="36" t="s">
        <v>65</v>
      </c>
      <c r="L53" s="83">
        <v>56</v>
      </c>
      <c r="M53" s="83"/>
      <c r="N53" s="63"/>
      <c r="O53" s="86" t="s">
        <v>234</v>
      </c>
      <c r="P53" s="88">
        <v>43483.716157407405</v>
      </c>
      <c r="Q53" s="86" t="s">
        <v>260</v>
      </c>
      <c r="R53" s="89" t="s">
        <v>267</v>
      </c>
      <c r="S53" s="86" t="s">
        <v>275</v>
      </c>
      <c r="T53" s="86" t="s">
        <v>283</v>
      </c>
      <c r="U53" s="86"/>
      <c r="V53" s="89" t="s">
        <v>312</v>
      </c>
      <c r="W53" s="88">
        <v>43483.716157407405</v>
      </c>
      <c r="X53" s="89" t="s">
        <v>363</v>
      </c>
      <c r="Y53" s="86"/>
      <c r="Z53" s="86"/>
      <c r="AA53" s="92" t="s">
        <v>414</v>
      </c>
      <c r="AB53" s="86"/>
      <c r="AC53" s="86" t="b">
        <v>0</v>
      </c>
      <c r="AD53" s="86">
        <v>0</v>
      </c>
      <c r="AE53" s="92" t="s">
        <v>417</v>
      </c>
      <c r="AF53" s="86" t="b">
        <v>0</v>
      </c>
      <c r="AG53" s="86" t="s">
        <v>421</v>
      </c>
      <c r="AH53" s="86"/>
      <c r="AI53" s="92" t="s">
        <v>417</v>
      </c>
      <c r="AJ53" s="86" t="b">
        <v>0</v>
      </c>
      <c r="AK53" s="86">
        <v>2</v>
      </c>
      <c r="AL53" s="92" t="s">
        <v>413</v>
      </c>
      <c r="AM53" s="86" t="s">
        <v>425</v>
      </c>
      <c r="AN53" s="86" t="b">
        <v>0</v>
      </c>
      <c r="AO53" s="92" t="s">
        <v>413</v>
      </c>
      <c r="AP53" s="86" t="s">
        <v>176</v>
      </c>
      <c r="AQ53" s="86">
        <v>0</v>
      </c>
      <c r="AR53" s="86">
        <v>0</v>
      </c>
      <c r="AS53" s="86"/>
      <c r="AT53" s="86"/>
      <c r="AU53" s="86"/>
      <c r="AV53" s="86"/>
      <c r="AW53" s="86"/>
      <c r="AX53" s="86"/>
      <c r="AY53" s="86"/>
      <c r="AZ53" s="86"/>
      <c r="BA53">
        <v>1</v>
      </c>
      <c r="BB53" s="85" t="str">
        <f>REPLACE(INDEX(GroupVertices[Group],MATCH(Edges24[[#This Row],[Vertex 1]],GroupVertices[Vertex],0)),1,1,"")</f>
        <v>2</v>
      </c>
      <c r="BC53" s="85" t="str">
        <f>REPLACE(INDEX(GroupVertices[Group],MATCH(Edges24[[#This Row],[Vertex 2]],GroupVertices[Vertex],0)),1,1,"")</f>
        <v>2</v>
      </c>
      <c r="BD53" s="51"/>
      <c r="BE53" s="52"/>
      <c r="BF53" s="51"/>
      <c r="BG53" s="52"/>
      <c r="BH53" s="51"/>
      <c r="BI53" s="52"/>
      <c r="BJ53" s="51"/>
      <c r="BK53" s="52"/>
      <c r="BL53" s="51"/>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3"/>
    <dataValidation allowBlank="1" showInputMessage="1" showErrorMessage="1" promptTitle="Vertex 2 Name" prompt="Enter the name of the edge's second vertex." sqref="B3:B53"/>
    <dataValidation allowBlank="1" showInputMessage="1" showErrorMessage="1" promptTitle="Vertex 1 Name" prompt="Enter the name of the edge's first vertex." sqref="A3:A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3"/>
    <dataValidation allowBlank="1" showInputMessage="1" promptTitle="Edge Width" prompt="Enter an optional edge width between 1 and 10." errorTitle="Invalid Edge Width" error="The optional edge width must be a whole number between 1 and 10." sqref="D3:D53"/>
    <dataValidation allowBlank="1" showInputMessage="1" promptTitle="Edge Color" prompt="To select an optional edge color, right-click and select Select Color on the right-click menu." sqref="C3:C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
    <dataValidation allowBlank="1" showErrorMessage="1" sqref="N2:N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
  </dataValidations>
  <hyperlinks>
    <hyperlink ref="R5" r:id="rId1" display="https://twitter.com/NatasaPilidou/status/1059507019672117249"/>
    <hyperlink ref="R12" r:id="rId2" display="https://www.instagram.com/p/BrS41fZhn6U/?utm_source=ig_twitter_share&amp;igshid=b2e168sa2wa5"/>
    <hyperlink ref="R13" r:id="rId3" display="https://freestuff.land/2018/12/29/free-16-9-oz-flow-water-at-shaws-star-markets/"/>
    <hyperlink ref="R14" r:id="rId4" display="https://soundcloud.com/user-714052154/lakhoi-immaculation-freestyle"/>
    <hyperlink ref="R15" r:id="rId5" display="https://splash247.com/flow-water-technologies-new-bwts-with-fuel-saving-bonus/"/>
    <hyperlink ref="R18" r:id="rId6" display="https://bushiroad.com/ck95_goods"/>
    <hyperlink ref="R23" r:id="rId7" display="http://gbp.eng.mg/5a7f5"/>
    <hyperlink ref="R48" r:id="rId8" display="https://www.monster-strike.com/promotion/cityhunter/?utm_campaign=cityhunter&amp;utm_source=twitteroa"/>
    <hyperlink ref="R49" r:id="rId9" display="https://splash247.com/flow-water-technologies-new-bwts-with-fuel-saving-bonus/"/>
    <hyperlink ref="R50" r:id="rId10" display="https://splash247.com/flow-water-technologies-new-bwts-with-fuel-saving-bonus/"/>
    <hyperlink ref="R51" r:id="rId11" display="https://splash247.com/flow-water-technologies-new-bwts-with-fuel-saving-bonus/"/>
    <hyperlink ref="R52" r:id="rId12" display="https://splash247.com/flow-water-technologies-new-bwts-with-fuel-saving-bonus/"/>
    <hyperlink ref="R53" r:id="rId13" display="https://splash247.com/flow-water-technologies-new-bwts-with-fuel-saving-bonus/"/>
    <hyperlink ref="U9" r:id="rId14" display="https://pbs.twimg.com/media/DrQgArLW4AEj8Sf.jpg"/>
    <hyperlink ref="U16" r:id="rId15" display="https://pbs.twimg.com/amplify_video_thumb/1062163295929417728/img/mGz30PvnzVf3SeEd.jpg"/>
    <hyperlink ref="U18" r:id="rId16" display="https://pbs.twimg.com/media/Dte8WkXUcAE5bq6.jpg"/>
    <hyperlink ref="U23" r:id="rId17" display="https://pbs.twimg.com/media/DtYUECrU4Ac0QWT.jpg"/>
    <hyperlink ref="V3" r:id="rId18" display="http://pbs.twimg.com/profile_images/683702074387791872/EAGvrYSV_normal.jpg"/>
    <hyperlink ref="V4" r:id="rId19" display="http://pbs.twimg.com/profile_images/990234267912323074/_zwoC1s-_normal.jpg"/>
    <hyperlink ref="V5" r:id="rId20" display="http://pbs.twimg.com/profile_images/753244071548846080/GdmDHKi7_normal.jpg"/>
    <hyperlink ref="V6" r:id="rId21" display="http://pbs.twimg.com/profile_images/882237930059771905/CxEWwBz0_normal.jpg"/>
    <hyperlink ref="V7" r:id="rId22" display="http://pbs.twimg.com/profile_images/1068685976065712129/5EcYfMyB_normal.jpg"/>
    <hyperlink ref="V8" r:id="rId23" display="http://pbs.twimg.com/profile_images/947933632471105541/fk3WnjjS_normal.jpg"/>
    <hyperlink ref="V9" r:id="rId24" display="https://pbs.twimg.com/media/DrQgArLW4AEj8Sf.jpg"/>
    <hyperlink ref="V10" r:id="rId25" display="http://pbs.twimg.com/profile_images/970944907308425216/rr-URaSj_normal.jpg"/>
    <hyperlink ref="V11" r:id="rId26" display="http://pbs.twimg.com/profile_images/1061387216855928834/UdqtAMlM_normal.jpg"/>
    <hyperlink ref="V12" r:id="rId27" display="http://pbs.twimg.com/profile_images/932397402887196672/BtHHGGbq_normal.jpg"/>
    <hyperlink ref="V13" r:id="rId28" display="http://pbs.twimg.com/profile_images/845012622357528577/7RvLXmuP_normal.jpg"/>
    <hyperlink ref="V14" r:id="rId29" display="http://pbs.twimg.com/profile_images/917274193129033728/lt0Sknk5_normal.jpg"/>
    <hyperlink ref="V15" r:id="rId30" display="http://pbs.twimg.com/profile_images/1015986451866161153/mRzQqxv7_normal.jpg"/>
    <hyperlink ref="V16" r:id="rId31" display="https://pbs.twimg.com/amplify_video_thumb/1062163295929417728/img/mGz30PvnzVf3SeEd.jpg"/>
    <hyperlink ref="V17" r:id="rId32" display="http://abs.twimg.com/sticky/default_profile_images/default_profile_normal.png"/>
    <hyperlink ref="V18" r:id="rId33" display="https://pbs.twimg.com/media/Dte8WkXUcAE5bq6.jpg"/>
    <hyperlink ref="V19" r:id="rId34" display="http://abs.twimg.com/sticky/default_profile_images/default_profile_normal.png"/>
    <hyperlink ref="V20" r:id="rId35" display="http://pbs.twimg.com/profile_images/776417983644053504/Xg6rh33l_normal.jpg"/>
    <hyperlink ref="V21" r:id="rId36" display="http://pbs.twimg.com/profile_images/776417983644053504/Xg6rh33l_normal.jpg"/>
    <hyperlink ref="V22" r:id="rId37" display="http://pbs.twimg.com/profile_images/776417983644053504/Xg6rh33l_normal.jpg"/>
    <hyperlink ref="V23" r:id="rId38" display="https://pbs.twimg.com/media/DtYUECrU4Ac0QWT.jpg"/>
    <hyperlink ref="V24" r:id="rId39" display="http://pbs.twimg.com/profile_images/776417983644053504/Xg6rh33l_normal.jpg"/>
    <hyperlink ref="V25" r:id="rId40" display="http://pbs.twimg.com/profile_images/776417983644053504/Xg6rh33l_normal.jpg"/>
    <hyperlink ref="V26" r:id="rId41" display="http://pbs.twimg.com/profile_images/776417983644053504/Xg6rh33l_normal.jpg"/>
    <hyperlink ref="V27" r:id="rId42" display="http://pbs.twimg.com/profile_images/776417983644053504/Xg6rh33l_normal.jpg"/>
    <hyperlink ref="V28" r:id="rId43" display="http://pbs.twimg.com/profile_images/776417983644053504/Xg6rh33l_normal.jpg"/>
    <hyperlink ref="V29" r:id="rId44" display="http://pbs.twimg.com/profile_images/776417983644053504/Xg6rh33l_normal.jpg"/>
    <hyperlink ref="V30" r:id="rId45" display="http://pbs.twimg.com/profile_images/776417983644053504/Xg6rh33l_normal.jpg"/>
    <hyperlink ref="V31" r:id="rId46" display="http://pbs.twimg.com/profile_images/776417983644053504/Xg6rh33l_normal.jpg"/>
    <hyperlink ref="V32" r:id="rId47" display="http://pbs.twimg.com/profile_images/776417983644053504/Xg6rh33l_normal.jpg"/>
    <hyperlink ref="V33" r:id="rId48" display="http://pbs.twimg.com/profile_images/776417983644053504/Xg6rh33l_normal.jpg"/>
    <hyperlink ref="V34" r:id="rId49" display="http://abs.twimg.com/sticky/default_profile_images/default_profile_normal.png"/>
    <hyperlink ref="V35" r:id="rId50" display="http://abs.twimg.com/sticky/default_profile_images/default_profile_normal.png"/>
    <hyperlink ref="V36" r:id="rId51" display="http://abs.twimg.com/sticky/default_profile_images/default_profile_normal.png"/>
    <hyperlink ref="V37" r:id="rId52" display="http://abs.twimg.com/sticky/default_profile_images/default_profile_normal.png"/>
    <hyperlink ref="V38" r:id="rId53" display="http://abs.twimg.com/sticky/default_profile_images/default_profile_normal.png"/>
    <hyperlink ref="V39" r:id="rId54" display="http://abs.twimg.com/sticky/default_profile_images/default_profile_normal.png"/>
    <hyperlink ref="V40" r:id="rId55" display="http://abs.twimg.com/sticky/default_profile_images/default_profile_normal.png"/>
    <hyperlink ref="V41" r:id="rId56" display="http://abs.twimg.com/sticky/default_profile_images/default_profile_normal.png"/>
    <hyperlink ref="V42" r:id="rId57" display="http://abs.twimg.com/sticky/default_profile_images/default_profile_normal.png"/>
    <hyperlink ref="V43" r:id="rId58" display="http://abs.twimg.com/sticky/default_profile_images/default_profile_normal.png"/>
    <hyperlink ref="V44" r:id="rId59" display="http://abs.twimg.com/sticky/default_profile_images/default_profile_normal.png"/>
    <hyperlink ref="V45" r:id="rId60" display="http://abs.twimg.com/sticky/default_profile_images/default_profile_normal.png"/>
    <hyperlink ref="V46" r:id="rId61" display="http://abs.twimg.com/sticky/default_profile_images/default_profile_normal.png"/>
    <hyperlink ref="V47" r:id="rId62" display="http://abs.twimg.com/sticky/default_profile_images/default_profile_normal.png"/>
    <hyperlink ref="V48" r:id="rId63" display="http://abs.twimg.com/sticky/default_profile_images/default_profile_normal.png"/>
    <hyperlink ref="V49" r:id="rId64" display="http://pbs.twimg.com/profile_images/959324024760295424/dXhhOoqH_normal.jpg"/>
    <hyperlink ref="V50" r:id="rId65" display="http://pbs.twimg.com/profile_images/959324024760295424/dXhhOoqH_normal.jpg"/>
    <hyperlink ref="V51" r:id="rId66" display="http://pbs.twimg.com/profile_images/425746299573395456/Pgmz7-9W_normal.jpeg"/>
    <hyperlink ref="V52" r:id="rId67" display="http://pbs.twimg.com/profile_images/378800000600245264/666624ab49bd9a333bfd31c92786e23e_normal.jpeg"/>
    <hyperlink ref="V53" r:id="rId68" display="http://pbs.twimg.com/profile_images/3120524182/d112c9da03715e4f3c7695d63bb9aa25_normal.jpeg"/>
    <hyperlink ref="X3" r:id="rId69" display="https://twitter.com/#!/a_charalambides/status/1059511882770452487"/>
    <hyperlink ref="X4" r:id="rId70" display="https://twitter.com/#!/stavridess/status/1059616538670510080"/>
    <hyperlink ref="X5" r:id="rId71" display="https://twitter.com/#!/ahhullinsurance/status/1059756645734146048"/>
    <hyperlink ref="X6" r:id="rId72" display="https://twitter.com/#!/natasapilidou/status/1059757712001638400"/>
    <hyperlink ref="X7" r:id="rId73" display="https://twitter.com/#!/sim010101/status/1059823933510348806"/>
    <hyperlink ref="X8" r:id="rId74" display="https://twitter.com/#!/franceslanitou/status/1059868190812131328"/>
    <hyperlink ref="X9" r:id="rId75" display="https://twitter.com/#!/natasapilidou/status/1059507019672117249"/>
    <hyperlink ref="X10" r:id="rId76" display="https://twitter.com/#!/stalodemo/status/1060522801549975562"/>
    <hyperlink ref="X11" r:id="rId77" display="https://twitter.com/#!/j0rgepou/status/1064950043487203333"/>
    <hyperlink ref="X12" r:id="rId78" display="https://twitter.com/#!/iamryanduke/status/1072901410285481985"/>
    <hyperlink ref="X13" r:id="rId79" display="https://twitter.com/#!/freestuff_land/status/1079358630061920256"/>
    <hyperlink ref="X14" r:id="rId80" display="https://twitter.com/#!/lakhoi_san/status/1080463097440157697"/>
    <hyperlink ref="X15" r:id="rId81" display="https://twitter.com/#!/lowsulfurbunker/status/1085843778949341184"/>
    <hyperlink ref="X16" r:id="rId82" display="https://twitter.com/#!/bang_dream_gbp/status/1069119196250939392"/>
    <hyperlink ref="X17" r:id="rId83" display="https://twitter.com/#!/flowwater_58/status/1069221966991642625"/>
    <hyperlink ref="X18" r:id="rId84" display="https://twitter.com/#!/bang_dream_info/status/1069530648812040193"/>
    <hyperlink ref="X19" r:id="rId85" display="https://twitter.com/#!/flowwater_58/status/1069593181702909952"/>
    <hyperlink ref="X20" r:id="rId86" display="https://twitter.com/#!/bang_dream_gbp/status/1068701219483316227"/>
    <hyperlink ref="X21" r:id="rId87" display="https://twitter.com/#!/bang_dream_gbp/status/1068882412317270016"/>
    <hyperlink ref="X22" r:id="rId88" display="https://twitter.com/#!/bang_dream_gbp/status/1069244800329646081"/>
    <hyperlink ref="X23" r:id="rId89" display="https://twitter.com/#!/bang_dream_gbp/status/1069064069460545536"/>
    <hyperlink ref="X24" r:id="rId90" display="https://twitter.com/#!/bang_dream_gbp/status/1069607189327753216"/>
    <hyperlink ref="X25" r:id="rId91" display="https://twitter.com/#!/bang_dream_gbp/status/1070331966548045825"/>
    <hyperlink ref="X26" r:id="rId92" display="https://twitter.com/#!/bang_dream_gbp/status/1071056744825139201"/>
    <hyperlink ref="X27" r:id="rId93" display="https://twitter.com/#!/bang_dream_gbp/status/1071781514382319616"/>
    <hyperlink ref="X28" r:id="rId94" display="https://twitter.com/#!/bang_dream_gbp/status/1073231067279167489"/>
    <hyperlink ref="X29" r:id="rId95" display="https://twitter.com/#!/bang_dream_gbp/status/1073593456763768832"/>
    <hyperlink ref="X30" r:id="rId96" display="https://twitter.com/#!/bang_dream_gbp/status/1073955842221895680"/>
    <hyperlink ref="X31" r:id="rId97" display="https://twitter.com/#!/bang_dream_gbp/status/1074318230104231937"/>
    <hyperlink ref="X32" r:id="rId98" display="https://twitter.com/#!/bang_dream_gbp/status/1075043005986267136"/>
    <hyperlink ref="X33" r:id="rId99" display="https://twitter.com/#!/bang_dream_gbp/status/1076130170438848512"/>
    <hyperlink ref="X34" r:id="rId100" display="https://twitter.com/#!/flowwater_58/status/1068902207414657026"/>
    <hyperlink ref="X35" r:id="rId101" display="https://twitter.com/#!/flowwater_58/status/1068902480933601281"/>
    <hyperlink ref="X36" r:id="rId102" display="https://twitter.com/#!/flowwater_58/status/1069593107056910337"/>
    <hyperlink ref="X37" r:id="rId103" display="https://twitter.com/#!/flowwater_58/status/1069593316864356354"/>
    <hyperlink ref="X38" r:id="rId104" display="https://twitter.com/#!/flowwater_58/status/1069948506486394880"/>
    <hyperlink ref="X39" r:id="rId105" display="https://twitter.com/#!/flowwater_58/status/1070682422792974341"/>
    <hyperlink ref="X40" r:id="rId106" display="https://twitter.com/#!/flowwater_58/status/1071233045246599168"/>
    <hyperlink ref="X41" r:id="rId107" display="https://twitter.com/#!/flowwater_58/status/1072138044298342400"/>
    <hyperlink ref="X42" r:id="rId108" display="https://twitter.com/#!/flowwater_58/status/1073593719683657730"/>
    <hyperlink ref="X43" r:id="rId109" display="https://twitter.com/#!/flowwater_58/status/1073593750767788032"/>
    <hyperlink ref="X44" r:id="rId110" display="https://twitter.com/#!/flowwater_58/status/1074100820046565377"/>
    <hyperlink ref="X45" r:id="rId111" display="https://twitter.com/#!/flowwater_58/status/1074327823353929728"/>
    <hyperlink ref="X46" r:id="rId112" display="https://twitter.com/#!/flowwater_58/status/1075063048191172608"/>
    <hyperlink ref="X47" r:id="rId113" display="https://twitter.com/#!/flowwater_58/status/1076136431091736577"/>
    <hyperlink ref="X48" r:id="rId114" display="https://twitter.com/#!/flowwater_58/status/1085931475487285248"/>
    <hyperlink ref="X49" r:id="rId115" display="https://twitter.com/#!/splash_247/status/1086011228562964480"/>
    <hyperlink ref="X50" r:id="rId116" display="https://twitter.com/#!/splash_247/status/1086011393856352256"/>
    <hyperlink ref="X51" r:id="rId117" display="https://twitter.com/#!/office_gmn/status/1085842238427426816"/>
    <hyperlink ref="X52" r:id="rId118" display="https://twitter.com/#!/ukrphysics/status/1085867189943455744"/>
    <hyperlink ref="X53" r:id="rId119" display="https://twitter.com/#!/samchambers/status/1086310062631600129"/>
    <hyperlink ref="AZ12" r:id="rId120" display="https://api.twitter.com/1.1/geo/id/011add077f4d2da3.json"/>
  </hyperlinks>
  <printOptions/>
  <pageMargins left="0.7" right="0.7" top="0.75" bottom="0.75" header="0.3" footer="0.3"/>
  <pageSetup horizontalDpi="600" verticalDpi="600" orientation="portrait" r:id="rId124"/>
  <legacyDrawing r:id="rId122"/>
  <tableParts>
    <tablePart r:id="rId12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930</v>
      </c>
      <c r="B1" s="13" t="s">
        <v>34</v>
      </c>
    </row>
    <row r="2" spans="1:2" ht="15">
      <c r="A2" s="124" t="s">
        <v>215</v>
      </c>
      <c r="B2" s="85">
        <v>30</v>
      </c>
    </row>
    <row r="3" spans="1:2" ht="15">
      <c r="A3" s="124" t="s">
        <v>228</v>
      </c>
      <c r="B3" s="85">
        <v>7</v>
      </c>
    </row>
    <row r="4" spans="1:2" ht="15">
      <c r="A4" s="124" t="s">
        <v>225</v>
      </c>
      <c r="B4" s="85">
        <v>4</v>
      </c>
    </row>
    <row r="5" spans="1:2" ht="15">
      <c r="A5" s="124" t="s">
        <v>219</v>
      </c>
      <c r="B5" s="85">
        <v>2</v>
      </c>
    </row>
    <row r="6" spans="1:2" ht="15">
      <c r="A6" s="124" t="s">
        <v>229</v>
      </c>
      <c r="B6" s="85">
        <v>1</v>
      </c>
    </row>
    <row r="7" spans="1:2" ht="15">
      <c r="A7" s="124" t="s">
        <v>222</v>
      </c>
      <c r="B7" s="85">
        <v>0</v>
      </c>
    </row>
    <row r="8" spans="1:2" ht="15">
      <c r="A8" s="124" t="s">
        <v>224</v>
      </c>
      <c r="B8" s="85">
        <v>0</v>
      </c>
    </row>
    <row r="9" spans="1:2" ht="15">
      <c r="A9" s="124" t="s">
        <v>223</v>
      </c>
      <c r="B9" s="85">
        <v>0</v>
      </c>
    </row>
    <row r="10" spans="1:2" ht="15">
      <c r="A10" s="124" t="s">
        <v>226</v>
      </c>
      <c r="B10" s="85">
        <v>0</v>
      </c>
    </row>
    <row r="11" spans="1:2" ht="15">
      <c r="A11" s="124" t="s">
        <v>227</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932</v>
      </c>
      <c r="B25" t="s">
        <v>931</v>
      </c>
    </row>
    <row r="26" spans="1:2" ht="15">
      <c r="A26" s="136" t="s">
        <v>934</v>
      </c>
      <c r="B26" s="3"/>
    </row>
    <row r="27" spans="1:2" ht="15">
      <c r="A27" s="137" t="s">
        <v>935</v>
      </c>
      <c r="B27" s="3"/>
    </row>
    <row r="28" spans="1:2" ht="15">
      <c r="A28" s="138" t="s">
        <v>936</v>
      </c>
      <c r="B28" s="3"/>
    </row>
    <row r="29" spans="1:2" ht="15">
      <c r="A29" s="139" t="s">
        <v>937</v>
      </c>
      <c r="B29" s="3">
        <v>2</v>
      </c>
    </row>
    <row r="30" spans="1:2" ht="15">
      <c r="A30" s="138" t="s">
        <v>938</v>
      </c>
      <c r="B30" s="3"/>
    </row>
    <row r="31" spans="1:2" ht="15">
      <c r="A31" s="139" t="s">
        <v>939</v>
      </c>
      <c r="B31" s="3">
        <v>1</v>
      </c>
    </row>
    <row r="32" spans="1:2" ht="15">
      <c r="A32" s="139" t="s">
        <v>940</v>
      </c>
      <c r="B32" s="3">
        <v>2</v>
      </c>
    </row>
    <row r="33" spans="1:2" ht="15">
      <c r="A33" s="139" t="s">
        <v>941</v>
      </c>
      <c r="B33" s="3">
        <v>1</v>
      </c>
    </row>
    <row r="34" spans="1:2" ht="15">
      <c r="A34" s="139" t="s">
        <v>937</v>
      </c>
      <c r="B34" s="3">
        <v>1</v>
      </c>
    </row>
    <row r="35" spans="1:2" ht="15">
      <c r="A35" s="138" t="s">
        <v>942</v>
      </c>
      <c r="B35" s="3"/>
    </row>
    <row r="36" spans="1:2" ht="15">
      <c r="A36" s="139" t="s">
        <v>943</v>
      </c>
      <c r="B36" s="3">
        <v>1</v>
      </c>
    </row>
    <row r="37" spans="1:2" ht="15">
      <c r="A37" s="138" t="s">
        <v>944</v>
      </c>
      <c r="B37" s="3"/>
    </row>
    <row r="38" spans="1:2" ht="15">
      <c r="A38" s="139" t="s">
        <v>937</v>
      </c>
      <c r="B38" s="3">
        <v>1</v>
      </c>
    </row>
    <row r="39" spans="1:2" ht="15">
      <c r="A39" s="137" t="s">
        <v>945</v>
      </c>
      <c r="B39" s="3"/>
    </row>
    <row r="40" spans="1:2" ht="15">
      <c r="A40" s="138" t="s">
        <v>946</v>
      </c>
      <c r="B40" s="3"/>
    </row>
    <row r="41" spans="1:2" ht="15">
      <c r="A41" s="139" t="s">
        <v>947</v>
      </c>
      <c r="B41" s="3">
        <v>1</v>
      </c>
    </row>
    <row r="42" spans="1:2" ht="15">
      <c r="A42" s="139" t="s">
        <v>941</v>
      </c>
      <c r="B42" s="3">
        <v>1</v>
      </c>
    </row>
    <row r="43" spans="1:2" ht="15">
      <c r="A43" s="139" t="s">
        <v>948</v>
      </c>
      <c r="B43" s="3">
        <v>2</v>
      </c>
    </row>
    <row r="44" spans="1:2" ht="15">
      <c r="A44" s="138" t="s">
        <v>949</v>
      </c>
      <c r="B44" s="3"/>
    </row>
    <row r="45" spans="1:2" ht="15">
      <c r="A45" s="139" t="s">
        <v>947</v>
      </c>
      <c r="B45" s="3">
        <v>1</v>
      </c>
    </row>
    <row r="46" spans="1:2" ht="15">
      <c r="A46" s="139" t="s">
        <v>950</v>
      </c>
      <c r="B46" s="3">
        <v>1</v>
      </c>
    </row>
    <row r="47" spans="1:2" ht="15">
      <c r="A47" s="139" t="s">
        <v>943</v>
      </c>
      <c r="B47" s="3">
        <v>1</v>
      </c>
    </row>
    <row r="48" spans="1:2" ht="15">
      <c r="A48" s="139" t="s">
        <v>941</v>
      </c>
      <c r="B48" s="3">
        <v>1</v>
      </c>
    </row>
    <row r="49" spans="1:2" ht="15">
      <c r="A49" s="138" t="s">
        <v>951</v>
      </c>
      <c r="B49" s="3"/>
    </row>
    <row r="50" spans="1:2" ht="15">
      <c r="A50" s="139" t="s">
        <v>952</v>
      </c>
      <c r="B50" s="3">
        <v>1</v>
      </c>
    </row>
    <row r="51" spans="1:2" ht="15">
      <c r="A51" s="139" t="s">
        <v>953</v>
      </c>
      <c r="B51" s="3">
        <v>3</v>
      </c>
    </row>
    <row r="52" spans="1:2" ht="15">
      <c r="A52" s="139" t="s">
        <v>941</v>
      </c>
      <c r="B52" s="3">
        <v>1</v>
      </c>
    </row>
    <row r="53" spans="1:2" ht="15">
      <c r="A53" s="138" t="s">
        <v>954</v>
      </c>
      <c r="B53" s="3"/>
    </row>
    <row r="54" spans="1:2" ht="15">
      <c r="A54" s="139" t="s">
        <v>943</v>
      </c>
      <c r="B54" s="3">
        <v>1</v>
      </c>
    </row>
    <row r="55" spans="1:2" ht="15">
      <c r="A55" s="138" t="s">
        <v>955</v>
      </c>
      <c r="B55" s="3"/>
    </row>
    <row r="56" spans="1:2" ht="15">
      <c r="A56" s="139" t="s">
        <v>941</v>
      </c>
      <c r="B56" s="3">
        <v>1</v>
      </c>
    </row>
    <row r="57" spans="1:2" ht="15">
      <c r="A57" s="138" t="s">
        <v>956</v>
      </c>
      <c r="B57" s="3"/>
    </row>
    <row r="58" spans="1:2" ht="15">
      <c r="A58" s="139" t="s">
        <v>953</v>
      </c>
      <c r="B58" s="3">
        <v>1</v>
      </c>
    </row>
    <row r="59" spans="1:2" ht="15">
      <c r="A59" s="138" t="s">
        <v>957</v>
      </c>
      <c r="B59" s="3"/>
    </row>
    <row r="60" spans="1:2" ht="15">
      <c r="A60" s="139" t="s">
        <v>941</v>
      </c>
      <c r="B60" s="3">
        <v>1</v>
      </c>
    </row>
    <row r="61" spans="1:2" ht="15">
      <c r="A61" s="138" t="s">
        <v>958</v>
      </c>
      <c r="B61" s="3"/>
    </row>
    <row r="62" spans="1:2" ht="15">
      <c r="A62" s="139" t="s">
        <v>959</v>
      </c>
      <c r="B62" s="3">
        <v>1</v>
      </c>
    </row>
    <row r="63" spans="1:2" ht="15">
      <c r="A63" s="138" t="s">
        <v>960</v>
      </c>
      <c r="B63" s="3"/>
    </row>
    <row r="64" spans="1:2" ht="15">
      <c r="A64" s="139" t="s">
        <v>941</v>
      </c>
      <c r="B64" s="3">
        <v>1</v>
      </c>
    </row>
    <row r="65" spans="1:2" ht="15">
      <c r="A65" s="138" t="s">
        <v>961</v>
      </c>
      <c r="B65" s="3"/>
    </row>
    <row r="66" spans="1:2" ht="15">
      <c r="A66" s="139" t="s">
        <v>953</v>
      </c>
      <c r="B66" s="3">
        <v>1</v>
      </c>
    </row>
    <row r="67" spans="1:2" ht="15">
      <c r="A67" s="138" t="s">
        <v>962</v>
      </c>
      <c r="B67" s="3"/>
    </row>
    <row r="68" spans="1:2" ht="15">
      <c r="A68" s="139" t="s">
        <v>963</v>
      </c>
      <c r="B68" s="3">
        <v>1</v>
      </c>
    </row>
    <row r="69" spans="1:2" ht="15">
      <c r="A69" s="138" t="s">
        <v>964</v>
      </c>
      <c r="B69" s="3"/>
    </row>
    <row r="70" spans="1:2" ht="15">
      <c r="A70" s="139" t="s">
        <v>941</v>
      </c>
      <c r="B70" s="3">
        <v>1</v>
      </c>
    </row>
    <row r="71" spans="1:2" ht="15">
      <c r="A71" s="138" t="s">
        <v>965</v>
      </c>
      <c r="B71" s="3"/>
    </row>
    <row r="72" spans="1:2" ht="15">
      <c r="A72" s="139" t="s">
        <v>941</v>
      </c>
      <c r="B72" s="3">
        <v>3</v>
      </c>
    </row>
    <row r="73" spans="1:2" ht="15">
      <c r="A73" s="138" t="s">
        <v>966</v>
      </c>
      <c r="B73" s="3"/>
    </row>
    <row r="74" spans="1:2" ht="15">
      <c r="A74" s="139" t="s">
        <v>941</v>
      </c>
      <c r="B74" s="3">
        <v>1</v>
      </c>
    </row>
    <row r="75" spans="1:2" ht="15">
      <c r="A75" s="138" t="s">
        <v>967</v>
      </c>
      <c r="B75" s="3"/>
    </row>
    <row r="76" spans="1:2" ht="15">
      <c r="A76" s="139" t="s">
        <v>968</v>
      </c>
      <c r="B76" s="3">
        <v>1</v>
      </c>
    </row>
    <row r="77" spans="1:2" ht="15">
      <c r="A77" s="139" t="s">
        <v>941</v>
      </c>
      <c r="B77" s="3">
        <v>2</v>
      </c>
    </row>
    <row r="78" spans="1:2" ht="15">
      <c r="A78" s="138" t="s">
        <v>969</v>
      </c>
      <c r="B78" s="3"/>
    </row>
    <row r="79" spans="1:2" ht="15">
      <c r="A79" s="139" t="s">
        <v>941</v>
      </c>
      <c r="B79" s="3">
        <v>1</v>
      </c>
    </row>
    <row r="80" spans="1:2" ht="15">
      <c r="A80" s="139" t="s">
        <v>948</v>
      </c>
      <c r="B80" s="3">
        <v>1</v>
      </c>
    </row>
    <row r="81" spans="1:2" ht="15">
      <c r="A81" s="138" t="s">
        <v>970</v>
      </c>
      <c r="B81" s="3"/>
    </row>
    <row r="82" spans="1:2" ht="15">
      <c r="A82" s="139" t="s">
        <v>941</v>
      </c>
      <c r="B82" s="3">
        <v>2</v>
      </c>
    </row>
    <row r="83" spans="1:2" ht="15">
      <c r="A83" s="138" t="s">
        <v>971</v>
      </c>
      <c r="B83" s="3"/>
    </row>
    <row r="84" spans="1:2" ht="15">
      <c r="A84" s="139" t="s">
        <v>972</v>
      </c>
      <c r="B84" s="3">
        <v>1</v>
      </c>
    </row>
    <row r="85" spans="1:2" ht="15">
      <c r="A85" s="136" t="s">
        <v>973</v>
      </c>
      <c r="B85" s="3"/>
    </row>
    <row r="86" spans="1:2" ht="15">
      <c r="A86" s="137" t="s">
        <v>974</v>
      </c>
      <c r="B86" s="3"/>
    </row>
    <row r="87" spans="1:2" ht="15">
      <c r="A87" s="138" t="s">
        <v>975</v>
      </c>
      <c r="B87" s="3"/>
    </row>
    <row r="88" spans="1:2" ht="15">
      <c r="A88" s="139" t="s">
        <v>943</v>
      </c>
      <c r="B88" s="3">
        <v>1</v>
      </c>
    </row>
    <row r="89" spans="1:2" ht="15">
      <c r="A89" s="138" t="s">
        <v>976</v>
      </c>
      <c r="B89" s="3"/>
    </row>
    <row r="90" spans="1:2" ht="15">
      <c r="A90" s="139" t="s">
        <v>940</v>
      </c>
      <c r="B90" s="3">
        <v>2</v>
      </c>
    </row>
    <row r="91" spans="1:2" ht="15">
      <c r="A91" s="139" t="s">
        <v>977</v>
      </c>
      <c r="B91" s="3">
        <v>1</v>
      </c>
    </row>
    <row r="92" spans="1:2" ht="15">
      <c r="A92" s="139" t="s">
        <v>948</v>
      </c>
      <c r="B92" s="3">
        <v>1</v>
      </c>
    </row>
    <row r="93" spans="1:2" ht="15">
      <c r="A93" s="139" t="s">
        <v>978</v>
      </c>
      <c r="B93" s="3">
        <v>2</v>
      </c>
    </row>
    <row r="94" spans="1:2" ht="15">
      <c r="A94" s="138" t="s">
        <v>979</v>
      </c>
      <c r="B94" s="3"/>
    </row>
    <row r="95" spans="1:2" ht="15">
      <c r="A95" s="139" t="s">
        <v>963</v>
      </c>
      <c r="B95" s="3">
        <v>1</v>
      </c>
    </row>
    <row r="96" spans="1:2" ht="15">
      <c r="A96" s="136" t="s">
        <v>933</v>
      </c>
      <c r="B96" s="3">
        <v>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442</v>
      </c>
      <c r="AE2" s="13" t="s">
        <v>443</v>
      </c>
      <c r="AF2" s="13" t="s">
        <v>444</v>
      </c>
      <c r="AG2" s="13" t="s">
        <v>445</v>
      </c>
      <c r="AH2" s="13" t="s">
        <v>446</v>
      </c>
      <c r="AI2" s="13" t="s">
        <v>447</v>
      </c>
      <c r="AJ2" s="13" t="s">
        <v>448</v>
      </c>
      <c r="AK2" s="13" t="s">
        <v>449</v>
      </c>
      <c r="AL2" s="13" t="s">
        <v>450</v>
      </c>
      <c r="AM2" s="13" t="s">
        <v>451</v>
      </c>
      <c r="AN2" s="13" t="s">
        <v>452</v>
      </c>
      <c r="AO2" s="13" t="s">
        <v>453</v>
      </c>
      <c r="AP2" s="13" t="s">
        <v>454</v>
      </c>
      <c r="AQ2" s="13" t="s">
        <v>455</v>
      </c>
      <c r="AR2" s="13" t="s">
        <v>456</v>
      </c>
      <c r="AS2" s="13" t="s">
        <v>192</v>
      </c>
      <c r="AT2" s="13" t="s">
        <v>457</v>
      </c>
      <c r="AU2" s="13" t="s">
        <v>458</v>
      </c>
      <c r="AV2" s="13" t="s">
        <v>459</v>
      </c>
      <c r="AW2" s="13" t="s">
        <v>460</v>
      </c>
      <c r="AX2" s="13" t="s">
        <v>461</v>
      </c>
      <c r="AY2" s="13" t="s">
        <v>462</v>
      </c>
      <c r="AZ2" s="13" t="s">
        <v>649</v>
      </c>
      <c r="BA2" s="130" t="s">
        <v>821</v>
      </c>
      <c r="BB2" s="130" t="s">
        <v>822</v>
      </c>
      <c r="BC2" s="130" t="s">
        <v>823</v>
      </c>
      <c r="BD2" s="130" t="s">
        <v>824</v>
      </c>
      <c r="BE2" s="130" t="s">
        <v>825</v>
      </c>
      <c r="BF2" s="130" t="s">
        <v>829</v>
      </c>
      <c r="BG2" s="130" t="s">
        <v>832</v>
      </c>
      <c r="BH2" s="130" t="s">
        <v>846</v>
      </c>
      <c r="BI2" s="130" t="s">
        <v>851</v>
      </c>
      <c r="BJ2" s="130" t="s">
        <v>865</v>
      </c>
      <c r="BK2" s="130" t="s">
        <v>918</v>
      </c>
      <c r="BL2" s="130" t="s">
        <v>919</v>
      </c>
      <c r="BM2" s="130" t="s">
        <v>920</v>
      </c>
      <c r="BN2" s="130" t="s">
        <v>921</v>
      </c>
      <c r="BO2" s="130" t="s">
        <v>922</v>
      </c>
      <c r="BP2" s="130" t="s">
        <v>923</v>
      </c>
      <c r="BQ2" s="130" t="s">
        <v>924</v>
      </c>
      <c r="BR2" s="130" t="s">
        <v>925</v>
      </c>
      <c r="BS2" s="130" t="s">
        <v>927</v>
      </c>
      <c r="BT2" s="3"/>
      <c r="BU2" s="3"/>
    </row>
    <row r="3" spans="1:73" ht="15" customHeight="1">
      <c r="A3" s="50" t="s">
        <v>212</v>
      </c>
      <c r="B3" s="53"/>
      <c r="C3" s="53" t="s">
        <v>64</v>
      </c>
      <c r="D3" s="54">
        <v>220.01538461538462</v>
      </c>
      <c r="E3" s="55"/>
      <c r="F3" s="112" t="s">
        <v>295</v>
      </c>
      <c r="G3" s="53"/>
      <c r="H3" s="57" t="s">
        <v>212</v>
      </c>
      <c r="I3" s="56"/>
      <c r="J3" s="56"/>
      <c r="K3" s="114" t="s">
        <v>578</v>
      </c>
      <c r="L3" s="59">
        <v>1</v>
      </c>
      <c r="M3" s="60">
        <v>3118.596435546875</v>
      </c>
      <c r="N3" s="60">
        <v>6189.0810546875</v>
      </c>
      <c r="O3" s="58"/>
      <c r="P3" s="61"/>
      <c r="Q3" s="61"/>
      <c r="R3" s="51"/>
      <c r="S3" s="51">
        <v>0</v>
      </c>
      <c r="T3" s="51">
        <v>1</v>
      </c>
      <c r="U3" s="52">
        <v>0</v>
      </c>
      <c r="V3" s="52">
        <v>0.090909</v>
      </c>
      <c r="W3" s="52">
        <v>0.063721</v>
      </c>
      <c r="X3" s="52">
        <v>0.549945</v>
      </c>
      <c r="Y3" s="52">
        <v>0</v>
      </c>
      <c r="Z3" s="52">
        <v>0</v>
      </c>
      <c r="AA3" s="62">
        <v>3</v>
      </c>
      <c r="AB3" s="62"/>
      <c r="AC3" s="63"/>
      <c r="AD3" s="85" t="s">
        <v>463</v>
      </c>
      <c r="AE3" s="85">
        <v>259</v>
      </c>
      <c r="AF3" s="85">
        <v>1108</v>
      </c>
      <c r="AG3" s="85">
        <v>6384</v>
      </c>
      <c r="AH3" s="85">
        <v>353</v>
      </c>
      <c r="AI3" s="85"/>
      <c r="AJ3" s="85" t="s">
        <v>485</v>
      </c>
      <c r="AK3" s="85" t="s">
        <v>504</v>
      </c>
      <c r="AL3" s="90" t="s">
        <v>514</v>
      </c>
      <c r="AM3" s="85"/>
      <c r="AN3" s="87">
        <v>40522.37112268519</v>
      </c>
      <c r="AO3" s="90" t="s">
        <v>529</v>
      </c>
      <c r="AP3" s="85" t="b">
        <v>1</v>
      </c>
      <c r="AQ3" s="85" t="b">
        <v>0</v>
      </c>
      <c r="AR3" s="85" t="b">
        <v>1</v>
      </c>
      <c r="AS3" s="85" t="s">
        <v>421</v>
      </c>
      <c r="AT3" s="85">
        <v>106</v>
      </c>
      <c r="AU3" s="90" t="s">
        <v>548</v>
      </c>
      <c r="AV3" s="85" t="b">
        <v>0</v>
      </c>
      <c r="AW3" s="85" t="s">
        <v>555</v>
      </c>
      <c r="AX3" s="90" t="s">
        <v>556</v>
      </c>
      <c r="AY3" s="85" t="s">
        <v>66</v>
      </c>
      <c r="AZ3" s="85" t="str">
        <f>REPLACE(INDEX(GroupVertices[Group],MATCH(Vertices[[#This Row],[Vertex]],GroupVertices[Vertex],0)),1,1,"")</f>
        <v>1</v>
      </c>
      <c r="BA3" s="51"/>
      <c r="BB3" s="51"/>
      <c r="BC3" s="51"/>
      <c r="BD3" s="51"/>
      <c r="BE3" s="51"/>
      <c r="BF3" s="51"/>
      <c r="BG3" s="131" t="s">
        <v>833</v>
      </c>
      <c r="BH3" s="131" t="s">
        <v>833</v>
      </c>
      <c r="BI3" s="131" t="s">
        <v>852</v>
      </c>
      <c r="BJ3" s="131" t="s">
        <v>852</v>
      </c>
      <c r="BK3" s="131">
        <v>0</v>
      </c>
      <c r="BL3" s="134">
        <v>0</v>
      </c>
      <c r="BM3" s="131">
        <v>0</v>
      </c>
      <c r="BN3" s="134">
        <v>0</v>
      </c>
      <c r="BO3" s="131">
        <v>0</v>
      </c>
      <c r="BP3" s="134">
        <v>0</v>
      </c>
      <c r="BQ3" s="131">
        <v>18</v>
      </c>
      <c r="BR3" s="134">
        <v>100</v>
      </c>
      <c r="BS3" s="131">
        <v>18</v>
      </c>
      <c r="BT3" s="3"/>
      <c r="BU3" s="3"/>
    </row>
    <row r="4" spans="1:76" ht="15">
      <c r="A4" s="14" t="s">
        <v>215</v>
      </c>
      <c r="B4" s="15"/>
      <c r="C4" s="15" t="s">
        <v>64</v>
      </c>
      <c r="D4" s="93">
        <v>223.63151969981237</v>
      </c>
      <c r="E4" s="81"/>
      <c r="F4" s="112" t="s">
        <v>298</v>
      </c>
      <c r="G4" s="15"/>
      <c r="H4" s="16" t="s">
        <v>215</v>
      </c>
      <c r="I4" s="66"/>
      <c r="J4" s="66"/>
      <c r="K4" s="114" t="s">
        <v>579</v>
      </c>
      <c r="L4" s="94">
        <v>9999</v>
      </c>
      <c r="M4" s="95">
        <v>1656.7540283203125</v>
      </c>
      <c r="N4" s="95">
        <v>4999.50048828125</v>
      </c>
      <c r="O4" s="77"/>
      <c r="P4" s="96"/>
      <c r="Q4" s="96"/>
      <c r="R4" s="97"/>
      <c r="S4" s="51">
        <v>6</v>
      </c>
      <c r="T4" s="51">
        <v>2</v>
      </c>
      <c r="U4" s="52">
        <v>30</v>
      </c>
      <c r="V4" s="52">
        <v>0.166667</v>
      </c>
      <c r="W4" s="52">
        <v>0.197139</v>
      </c>
      <c r="X4" s="52">
        <v>3.29368</v>
      </c>
      <c r="Y4" s="52">
        <v>0</v>
      </c>
      <c r="Z4" s="52">
        <v>0</v>
      </c>
      <c r="AA4" s="82">
        <v>4</v>
      </c>
      <c r="AB4" s="82"/>
      <c r="AC4" s="98"/>
      <c r="AD4" s="85" t="s">
        <v>464</v>
      </c>
      <c r="AE4" s="85">
        <v>271</v>
      </c>
      <c r="AF4" s="85">
        <v>1177</v>
      </c>
      <c r="AG4" s="85">
        <v>334</v>
      </c>
      <c r="AH4" s="85">
        <v>227</v>
      </c>
      <c r="AI4" s="85"/>
      <c r="AJ4" s="85" t="s">
        <v>486</v>
      </c>
      <c r="AK4" s="85" t="s">
        <v>505</v>
      </c>
      <c r="AL4" s="85"/>
      <c r="AM4" s="85"/>
      <c r="AN4" s="87">
        <v>41154.74686342593</v>
      </c>
      <c r="AO4" s="85"/>
      <c r="AP4" s="85" t="b">
        <v>0</v>
      </c>
      <c r="AQ4" s="85" t="b">
        <v>0</v>
      </c>
      <c r="AR4" s="85" t="b">
        <v>0</v>
      </c>
      <c r="AS4" s="85" t="s">
        <v>421</v>
      </c>
      <c r="AT4" s="85">
        <v>14</v>
      </c>
      <c r="AU4" s="90" t="s">
        <v>548</v>
      </c>
      <c r="AV4" s="85" t="b">
        <v>0</v>
      </c>
      <c r="AW4" s="85" t="s">
        <v>555</v>
      </c>
      <c r="AX4" s="90" t="s">
        <v>557</v>
      </c>
      <c r="AY4" s="85" t="s">
        <v>66</v>
      </c>
      <c r="AZ4" s="85" t="str">
        <f>REPLACE(INDEX(GroupVertices[Group],MATCH(Vertices[[#This Row],[Vertex]],GroupVertices[Vertex],0)),1,1,"")</f>
        <v>1</v>
      </c>
      <c r="BA4" s="51"/>
      <c r="BB4" s="51"/>
      <c r="BC4" s="51"/>
      <c r="BD4" s="51"/>
      <c r="BE4" s="51" t="s">
        <v>715</v>
      </c>
      <c r="BF4" s="51" t="s">
        <v>715</v>
      </c>
      <c r="BG4" s="131" t="s">
        <v>834</v>
      </c>
      <c r="BH4" s="131" t="s">
        <v>847</v>
      </c>
      <c r="BI4" s="131" t="s">
        <v>853</v>
      </c>
      <c r="BJ4" s="131" t="s">
        <v>866</v>
      </c>
      <c r="BK4" s="131">
        <v>1</v>
      </c>
      <c r="BL4" s="134">
        <v>1.8518518518518519</v>
      </c>
      <c r="BM4" s="131">
        <v>0</v>
      </c>
      <c r="BN4" s="134">
        <v>0</v>
      </c>
      <c r="BO4" s="131">
        <v>0</v>
      </c>
      <c r="BP4" s="134">
        <v>0</v>
      </c>
      <c r="BQ4" s="131">
        <v>53</v>
      </c>
      <c r="BR4" s="134">
        <v>98.14814814814815</v>
      </c>
      <c r="BS4" s="131">
        <v>54</v>
      </c>
      <c r="BT4" s="2"/>
      <c r="BU4" s="3"/>
      <c r="BV4" s="3"/>
      <c r="BW4" s="3"/>
      <c r="BX4" s="3"/>
    </row>
    <row r="5" spans="1:76" ht="15">
      <c r="A5" s="14" t="s">
        <v>213</v>
      </c>
      <c r="B5" s="15"/>
      <c r="C5" s="15" t="s">
        <v>64</v>
      </c>
      <c r="D5" s="93">
        <v>164.09631019387118</v>
      </c>
      <c r="E5" s="81"/>
      <c r="F5" s="112" t="s">
        <v>296</v>
      </c>
      <c r="G5" s="15"/>
      <c r="H5" s="16" t="s">
        <v>213</v>
      </c>
      <c r="I5" s="66"/>
      <c r="J5" s="66"/>
      <c r="K5" s="114" t="s">
        <v>580</v>
      </c>
      <c r="L5" s="94">
        <v>1</v>
      </c>
      <c r="M5" s="95">
        <v>2065.7841796875</v>
      </c>
      <c r="N5" s="95">
        <v>9577.8662109375</v>
      </c>
      <c r="O5" s="77"/>
      <c r="P5" s="96"/>
      <c r="Q5" s="96"/>
      <c r="R5" s="97"/>
      <c r="S5" s="51">
        <v>0</v>
      </c>
      <c r="T5" s="51">
        <v>1</v>
      </c>
      <c r="U5" s="52">
        <v>0</v>
      </c>
      <c r="V5" s="52">
        <v>0.090909</v>
      </c>
      <c r="W5" s="52">
        <v>0.063721</v>
      </c>
      <c r="X5" s="52">
        <v>0.549945</v>
      </c>
      <c r="Y5" s="52">
        <v>0</v>
      </c>
      <c r="Z5" s="52">
        <v>0</v>
      </c>
      <c r="AA5" s="82">
        <v>5</v>
      </c>
      <c r="AB5" s="82"/>
      <c r="AC5" s="98"/>
      <c r="AD5" s="85" t="s">
        <v>465</v>
      </c>
      <c r="AE5" s="85">
        <v>142</v>
      </c>
      <c r="AF5" s="85">
        <v>41</v>
      </c>
      <c r="AG5" s="85">
        <v>387</v>
      </c>
      <c r="AH5" s="85">
        <v>869</v>
      </c>
      <c r="AI5" s="85"/>
      <c r="AJ5" s="85"/>
      <c r="AK5" s="85" t="s">
        <v>506</v>
      </c>
      <c r="AL5" s="85"/>
      <c r="AM5" s="85"/>
      <c r="AN5" s="87">
        <v>41784.43415509259</v>
      </c>
      <c r="AO5" s="90" t="s">
        <v>530</v>
      </c>
      <c r="AP5" s="85" t="b">
        <v>0</v>
      </c>
      <c r="AQ5" s="85" t="b">
        <v>0</v>
      </c>
      <c r="AR5" s="85" t="b">
        <v>0</v>
      </c>
      <c r="AS5" s="85" t="s">
        <v>421</v>
      </c>
      <c r="AT5" s="85">
        <v>4</v>
      </c>
      <c r="AU5" s="90" t="s">
        <v>548</v>
      </c>
      <c r="AV5" s="85" t="b">
        <v>0</v>
      </c>
      <c r="AW5" s="85" t="s">
        <v>555</v>
      </c>
      <c r="AX5" s="90" t="s">
        <v>558</v>
      </c>
      <c r="AY5" s="85" t="s">
        <v>66</v>
      </c>
      <c r="AZ5" s="85" t="str">
        <f>REPLACE(INDEX(GroupVertices[Group],MATCH(Vertices[[#This Row],[Vertex]],GroupVertices[Vertex],0)),1,1,"")</f>
        <v>1</v>
      </c>
      <c r="BA5" s="51"/>
      <c r="BB5" s="51"/>
      <c r="BC5" s="51"/>
      <c r="BD5" s="51"/>
      <c r="BE5" s="51"/>
      <c r="BF5" s="51"/>
      <c r="BG5" s="131" t="s">
        <v>833</v>
      </c>
      <c r="BH5" s="131" t="s">
        <v>833</v>
      </c>
      <c r="BI5" s="131" t="s">
        <v>852</v>
      </c>
      <c r="BJ5" s="131" t="s">
        <v>852</v>
      </c>
      <c r="BK5" s="131">
        <v>0</v>
      </c>
      <c r="BL5" s="134">
        <v>0</v>
      </c>
      <c r="BM5" s="131">
        <v>0</v>
      </c>
      <c r="BN5" s="134">
        <v>0</v>
      </c>
      <c r="BO5" s="131">
        <v>0</v>
      </c>
      <c r="BP5" s="134">
        <v>0</v>
      </c>
      <c r="BQ5" s="131">
        <v>18</v>
      </c>
      <c r="BR5" s="134">
        <v>100</v>
      </c>
      <c r="BS5" s="131">
        <v>18</v>
      </c>
      <c r="BT5" s="2"/>
      <c r="BU5" s="3"/>
      <c r="BV5" s="3"/>
      <c r="BW5" s="3"/>
      <c r="BX5" s="3"/>
    </row>
    <row r="6" spans="1:76" ht="15">
      <c r="A6" s="14" t="s">
        <v>214</v>
      </c>
      <c r="B6" s="15"/>
      <c r="C6" s="15" t="s">
        <v>64</v>
      </c>
      <c r="D6" s="93">
        <v>178.92770481550968</v>
      </c>
      <c r="E6" s="81"/>
      <c r="F6" s="112" t="s">
        <v>297</v>
      </c>
      <c r="G6" s="15"/>
      <c r="H6" s="16" t="s">
        <v>214</v>
      </c>
      <c r="I6" s="66"/>
      <c r="J6" s="66"/>
      <c r="K6" s="114" t="s">
        <v>581</v>
      </c>
      <c r="L6" s="94">
        <v>1</v>
      </c>
      <c r="M6" s="95">
        <v>1247.72314453125</v>
      </c>
      <c r="N6" s="95">
        <v>428.78082275390625</v>
      </c>
      <c r="O6" s="77"/>
      <c r="P6" s="96"/>
      <c r="Q6" s="96"/>
      <c r="R6" s="97"/>
      <c r="S6" s="51">
        <v>2</v>
      </c>
      <c r="T6" s="51">
        <v>1</v>
      </c>
      <c r="U6" s="52">
        <v>0</v>
      </c>
      <c r="V6" s="52">
        <v>0.090909</v>
      </c>
      <c r="W6" s="52">
        <v>0.094155</v>
      </c>
      <c r="X6" s="52">
        <v>0.956423</v>
      </c>
      <c r="Y6" s="52">
        <v>0</v>
      </c>
      <c r="Z6" s="52">
        <v>0</v>
      </c>
      <c r="AA6" s="82">
        <v>6</v>
      </c>
      <c r="AB6" s="82"/>
      <c r="AC6" s="98"/>
      <c r="AD6" s="85" t="s">
        <v>466</v>
      </c>
      <c r="AE6" s="85">
        <v>469</v>
      </c>
      <c r="AF6" s="85">
        <v>324</v>
      </c>
      <c r="AG6" s="85">
        <v>207</v>
      </c>
      <c r="AH6" s="85">
        <v>715</v>
      </c>
      <c r="AI6" s="85"/>
      <c r="AJ6" s="85" t="s">
        <v>487</v>
      </c>
      <c r="AK6" s="85" t="s">
        <v>505</v>
      </c>
      <c r="AL6" s="90" t="s">
        <v>515</v>
      </c>
      <c r="AM6" s="85"/>
      <c r="AN6" s="87">
        <v>42564.61853009259</v>
      </c>
      <c r="AO6" s="90" t="s">
        <v>531</v>
      </c>
      <c r="AP6" s="85" t="b">
        <v>1</v>
      </c>
      <c r="AQ6" s="85" t="b">
        <v>0</v>
      </c>
      <c r="AR6" s="85" t="b">
        <v>1</v>
      </c>
      <c r="AS6" s="85" t="s">
        <v>420</v>
      </c>
      <c r="AT6" s="85">
        <v>2</v>
      </c>
      <c r="AU6" s="85"/>
      <c r="AV6" s="85" t="b">
        <v>0</v>
      </c>
      <c r="AW6" s="85" t="s">
        <v>555</v>
      </c>
      <c r="AX6" s="90" t="s">
        <v>559</v>
      </c>
      <c r="AY6" s="85" t="s">
        <v>66</v>
      </c>
      <c r="AZ6" s="85" t="str">
        <f>REPLACE(INDEX(GroupVertices[Group],MATCH(Vertices[[#This Row],[Vertex]],GroupVertices[Vertex],0)),1,1,"")</f>
        <v>1</v>
      </c>
      <c r="BA6" s="51" t="s">
        <v>263</v>
      </c>
      <c r="BB6" s="51" t="s">
        <v>263</v>
      </c>
      <c r="BC6" s="51" t="s">
        <v>271</v>
      </c>
      <c r="BD6" s="51" t="s">
        <v>271</v>
      </c>
      <c r="BE6" s="51" t="s">
        <v>279</v>
      </c>
      <c r="BF6" s="51" t="s">
        <v>279</v>
      </c>
      <c r="BG6" s="131" t="s">
        <v>835</v>
      </c>
      <c r="BH6" s="131" t="s">
        <v>835</v>
      </c>
      <c r="BI6" s="131" t="s">
        <v>854</v>
      </c>
      <c r="BJ6" s="131" t="s">
        <v>854</v>
      </c>
      <c r="BK6" s="131">
        <v>1</v>
      </c>
      <c r="BL6" s="134">
        <v>7.6923076923076925</v>
      </c>
      <c r="BM6" s="131">
        <v>0</v>
      </c>
      <c r="BN6" s="134">
        <v>0</v>
      </c>
      <c r="BO6" s="131">
        <v>0</v>
      </c>
      <c r="BP6" s="134">
        <v>0</v>
      </c>
      <c r="BQ6" s="131">
        <v>12</v>
      </c>
      <c r="BR6" s="134">
        <v>92.3076923076923</v>
      </c>
      <c r="BS6" s="131">
        <v>13</v>
      </c>
      <c r="BT6" s="2"/>
      <c r="BU6" s="3"/>
      <c r="BV6" s="3"/>
      <c r="BW6" s="3"/>
      <c r="BX6" s="3"/>
    </row>
    <row r="7" spans="1:76" ht="15">
      <c r="A7" s="14" t="s">
        <v>216</v>
      </c>
      <c r="B7" s="15"/>
      <c r="C7" s="15" t="s">
        <v>64</v>
      </c>
      <c r="D7" s="93">
        <v>565.7493433395873</v>
      </c>
      <c r="E7" s="81"/>
      <c r="F7" s="112" t="s">
        <v>299</v>
      </c>
      <c r="G7" s="15"/>
      <c r="H7" s="16" t="s">
        <v>216</v>
      </c>
      <c r="I7" s="66"/>
      <c r="J7" s="66"/>
      <c r="K7" s="114" t="s">
        <v>582</v>
      </c>
      <c r="L7" s="94">
        <v>1</v>
      </c>
      <c r="M7" s="95">
        <v>603.9420776367188</v>
      </c>
      <c r="N7" s="95">
        <v>8456.5087890625</v>
      </c>
      <c r="O7" s="77"/>
      <c r="P7" s="96"/>
      <c r="Q7" s="96"/>
      <c r="R7" s="97"/>
      <c r="S7" s="51">
        <v>0</v>
      </c>
      <c r="T7" s="51">
        <v>1</v>
      </c>
      <c r="U7" s="52">
        <v>0</v>
      </c>
      <c r="V7" s="52">
        <v>0.090909</v>
      </c>
      <c r="W7" s="52">
        <v>0.063721</v>
      </c>
      <c r="X7" s="52">
        <v>0.549945</v>
      </c>
      <c r="Y7" s="52">
        <v>0</v>
      </c>
      <c r="Z7" s="52">
        <v>0</v>
      </c>
      <c r="AA7" s="82">
        <v>7</v>
      </c>
      <c r="AB7" s="82"/>
      <c r="AC7" s="98"/>
      <c r="AD7" s="85" t="s">
        <v>467</v>
      </c>
      <c r="AE7" s="85">
        <v>8405</v>
      </c>
      <c r="AF7" s="85">
        <v>7705</v>
      </c>
      <c r="AG7" s="85">
        <v>188591</v>
      </c>
      <c r="AH7" s="85">
        <v>274353</v>
      </c>
      <c r="AI7" s="85"/>
      <c r="AJ7" s="85" t="s">
        <v>488</v>
      </c>
      <c r="AK7" s="85" t="s">
        <v>507</v>
      </c>
      <c r="AL7" s="90" t="s">
        <v>516</v>
      </c>
      <c r="AM7" s="85"/>
      <c r="AN7" s="87">
        <v>42053.97017361111</v>
      </c>
      <c r="AO7" s="90" t="s">
        <v>532</v>
      </c>
      <c r="AP7" s="85" t="b">
        <v>0</v>
      </c>
      <c r="AQ7" s="85" t="b">
        <v>0</v>
      </c>
      <c r="AR7" s="85" t="b">
        <v>0</v>
      </c>
      <c r="AS7" s="85" t="s">
        <v>421</v>
      </c>
      <c r="AT7" s="85">
        <v>520</v>
      </c>
      <c r="AU7" s="90" t="s">
        <v>548</v>
      </c>
      <c r="AV7" s="85" t="b">
        <v>0</v>
      </c>
      <c r="AW7" s="85" t="s">
        <v>555</v>
      </c>
      <c r="AX7" s="90" t="s">
        <v>560</v>
      </c>
      <c r="AY7" s="85" t="s">
        <v>66</v>
      </c>
      <c r="AZ7" s="85" t="str">
        <f>REPLACE(INDEX(GroupVertices[Group],MATCH(Vertices[[#This Row],[Vertex]],GroupVertices[Vertex],0)),1,1,"")</f>
        <v>1</v>
      </c>
      <c r="BA7" s="51"/>
      <c r="BB7" s="51"/>
      <c r="BC7" s="51"/>
      <c r="BD7" s="51"/>
      <c r="BE7" s="51"/>
      <c r="BF7" s="51"/>
      <c r="BG7" s="131" t="s">
        <v>833</v>
      </c>
      <c r="BH7" s="131" t="s">
        <v>833</v>
      </c>
      <c r="BI7" s="131" t="s">
        <v>852</v>
      </c>
      <c r="BJ7" s="131" t="s">
        <v>852</v>
      </c>
      <c r="BK7" s="131">
        <v>0</v>
      </c>
      <c r="BL7" s="134">
        <v>0</v>
      </c>
      <c r="BM7" s="131">
        <v>0</v>
      </c>
      <c r="BN7" s="134">
        <v>0</v>
      </c>
      <c r="BO7" s="131">
        <v>0</v>
      </c>
      <c r="BP7" s="134">
        <v>0</v>
      </c>
      <c r="BQ7" s="131">
        <v>18</v>
      </c>
      <c r="BR7" s="134">
        <v>100</v>
      </c>
      <c r="BS7" s="131">
        <v>18</v>
      </c>
      <c r="BT7" s="2"/>
      <c r="BU7" s="3"/>
      <c r="BV7" s="3"/>
      <c r="BW7" s="3"/>
      <c r="BX7" s="3"/>
    </row>
    <row r="8" spans="1:76" ht="15">
      <c r="A8" s="14" t="s">
        <v>217</v>
      </c>
      <c r="B8" s="15"/>
      <c r="C8" s="15" t="s">
        <v>64</v>
      </c>
      <c r="D8" s="93">
        <v>191.7676047529706</v>
      </c>
      <c r="E8" s="81"/>
      <c r="F8" s="112" t="s">
        <v>300</v>
      </c>
      <c r="G8" s="15"/>
      <c r="H8" s="16" t="s">
        <v>217</v>
      </c>
      <c r="I8" s="66"/>
      <c r="J8" s="66"/>
      <c r="K8" s="114" t="s">
        <v>583</v>
      </c>
      <c r="L8" s="94">
        <v>1</v>
      </c>
      <c r="M8" s="95">
        <v>243.15306091308594</v>
      </c>
      <c r="N8" s="95">
        <v>3809.915283203125</v>
      </c>
      <c r="O8" s="77"/>
      <c r="P8" s="96"/>
      <c r="Q8" s="96"/>
      <c r="R8" s="97"/>
      <c r="S8" s="51">
        <v>0</v>
      </c>
      <c r="T8" s="51">
        <v>1</v>
      </c>
      <c r="U8" s="52">
        <v>0</v>
      </c>
      <c r="V8" s="52">
        <v>0.090909</v>
      </c>
      <c r="W8" s="52">
        <v>0.063721</v>
      </c>
      <c r="X8" s="52">
        <v>0.549945</v>
      </c>
      <c r="Y8" s="52">
        <v>0</v>
      </c>
      <c r="Z8" s="52">
        <v>0</v>
      </c>
      <c r="AA8" s="82">
        <v>8</v>
      </c>
      <c r="AB8" s="82"/>
      <c r="AC8" s="98"/>
      <c r="AD8" s="85" t="s">
        <v>468</v>
      </c>
      <c r="AE8" s="85">
        <v>596</v>
      </c>
      <c r="AF8" s="85">
        <v>569</v>
      </c>
      <c r="AG8" s="85">
        <v>4251</v>
      </c>
      <c r="AH8" s="85">
        <v>4652</v>
      </c>
      <c r="AI8" s="85"/>
      <c r="AJ8" s="85" t="s">
        <v>489</v>
      </c>
      <c r="AK8" s="85" t="s">
        <v>505</v>
      </c>
      <c r="AL8" s="85"/>
      <c r="AM8" s="85"/>
      <c r="AN8" s="87">
        <v>43101.39388888889</v>
      </c>
      <c r="AO8" s="85"/>
      <c r="AP8" s="85" t="b">
        <v>1</v>
      </c>
      <c r="AQ8" s="85" t="b">
        <v>0</v>
      </c>
      <c r="AR8" s="85" t="b">
        <v>0</v>
      </c>
      <c r="AS8" s="85" t="s">
        <v>421</v>
      </c>
      <c r="AT8" s="85">
        <v>3</v>
      </c>
      <c r="AU8" s="85"/>
      <c r="AV8" s="85" t="b">
        <v>0</v>
      </c>
      <c r="AW8" s="85" t="s">
        <v>555</v>
      </c>
      <c r="AX8" s="90" t="s">
        <v>561</v>
      </c>
      <c r="AY8" s="85" t="s">
        <v>66</v>
      </c>
      <c r="AZ8" s="85" t="str">
        <f>REPLACE(INDEX(GroupVertices[Group],MATCH(Vertices[[#This Row],[Vertex]],GroupVertices[Vertex],0)),1,1,"")</f>
        <v>1</v>
      </c>
      <c r="BA8" s="51"/>
      <c r="BB8" s="51"/>
      <c r="BC8" s="51"/>
      <c r="BD8" s="51"/>
      <c r="BE8" s="51"/>
      <c r="BF8" s="51"/>
      <c r="BG8" s="131" t="s">
        <v>833</v>
      </c>
      <c r="BH8" s="131" t="s">
        <v>833</v>
      </c>
      <c r="BI8" s="131" t="s">
        <v>852</v>
      </c>
      <c r="BJ8" s="131" t="s">
        <v>852</v>
      </c>
      <c r="BK8" s="131">
        <v>0</v>
      </c>
      <c r="BL8" s="134">
        <v>0</v>
      </c>
      <c r="BM8" s="131">
        <v>0</v>
      </c>
      <c r="BN8" s="134">
        <v>0</v>
      </c>
      <c r="BO8" s="131">
        <v>0</v>
      </c>
      <c r="BP8" s="134">
        <v>0</v>
      </c>
      <c r="BQ8" s="131">
        <v>18</v>
      </c>
      <c r="BR8" s="134">
        <v>100</v>
      </c>
      <c r="BS8" s="131">
        <v>18</v>
      </c>
      <c r="BT8" s="2"/>
      <c r="BU8" s="3"/>
      <c r="BV8" s="3"/>
      <c r="BW8" s="3"/>
      <c r="BX8" s="3"/>
    </row>
    <row r="9" spans="1:76" ht="15">
      <c r="A9" s="14" t="s">
        <v>218</v>
      </c>
      <c r="B9" s="15"/>
      <c r="C9" s="15" t="s">
        <v>64</v>
      </c>
      <c r="D9" s="93">
        <v>175.20675422138837</v>
      </c>
      <c r="E9" s="81"/>
      <c r="F9" s="112" t="s">
        <v>301</v>
      </c>
      <c r="G9" s="15"/>
      <c r="H9" s="16" t="s">
        <v>218</v>
      </c>
      <c r="I9" s="66"/>
      <c r="J9" s="66"/>
      <c r="K9" s="114" t="s">
        <v>584</v>
      </c>
      <c r="L9" s="94">
        <v>1</v>
      </c>
      <c r="M9" s="95">
        <v>2709.565673828125</v>
      </c>
      <c r="N9" s="95">
        <v>1542.4906005859375</v>
      </c>
      <c r="O9" s="77"/>
      <c r="P9" s="96"/>
      <c r="Q9" s="96"/>
      <c r="R9" s="97"/>
      <c r="S9" s="51">
        <v>0</v>
      </c>
      <c r="T9" s="51">
        <v>1</v>
      </c>
      <c r="U9" s="52">
        <v>0</v>
      </c>
      <c r="V9" s="52">
        <v>0.090909</v>
      </c>
      <c r="W9" s="52">
        <v>0.063721</v>
      </c>
      <c r="X9" s="52">
        <v>0.549945</v>
      </c>
      <c r="Y9" s="52">
        <v>0</v>
      </c>
      <c r="Z9" s="52">
        <v>0</v>
      </c>
      <c r="AA9" s="82">
        <v>9</v>
      </c>
      <c r="AB9" s="82"/>
      <c r="AC9" s="98"/>
      <c r="AD9" s="85" t="s">
        <v>469</v>
      </c>
      <c r="AE9" s="85">
        <v>466</v>
      </c>
      <c r="AF9" s="85">
        <v>253</v>
      </c>
      <c r="AG9" s="85">
        <v>243</v>
      </c>
      <c r="AH9" s="85">
        <v>313</v>
      </c>
      <c r="AI9" s="85"/>
      <c r="AJ9" s="85" t="s">
        <v>490</v>
      </c>
      <c r="AK9" s="85"/>
      <c r="AL9" s="85"/>
      <c r="AM9" s="85"/>
      <c r="AN9" s="87">
        <v>43165.327372685184</v>
      </c>
      <c r="AO9" s="85"/>
      <c r="AP9" s="85" t="b">
        <v>1</v>
      </c>
      <c r="AQ9" s="85" t="b">
        <v>0</v>
      </c>
      <c r="AR9" s="85" t="b">
        <v>0</v>
      </c>
      <c r="AS9" s="85" t="s">
        <v>421</v>
      </c>
      <c r="AT9" s="85">
        <v>1</v>
      </c>
      <c r="AU9" s="85"/>
      <c r="AV9" s="85" t="b">
        <v>0</v>
      </c>
      <c r="AW9" s="85" t="s">
        <v>555</v>
      </c>
      <c r="AX9" s="90" t="s">
        <v>562</v>
      </c>
      <c r="AY9" s="85" t="s">
        <v>66</v>
      </c>
      <c r="AZ9" s="85" t="str">
        <f>REPLACE(INDEX(GroupVertices[Group],MATCH(Vertices[[#This Row],[Vertex]],GroupVertices[Vertex],0)),1,1,"")</f>
        <v>1</v>
      </c>
      <c r="BA9" s="51"/>
      <c r="BB9" s="51"/>
      <c r="BC9" s="51"/>
      <c r="BD9" s="51"/>
      <c r="BE9" s="51"/>
      <c r="BF9" s="51"/>
      <c r="BG9" s="131" t="s">
        <v>833</v>
      </c>
      <c r="BH9" s="131" t="s">
        <v>833</v>
      </c>
      <c r="BI9" s="131" t="s">
        <v>852</v>
      </c>
      <c r="BJ9" s="131" t="s">
        <v>852</v>
      </c>
      <c r="BK9" s="131">
        <v>0</v>
      </c>
      <c r="BL9" s="134">
        <v>0</v>
      </c>
      <c r="BM9" s="131">
        <v>0</v>
      </c>
      <c r="BN9" s="134">
        <v>0</v>
      </c>
      <c r="BO9" s="131">
        <v>0</v>
      </c>
      <c r="BP9" s="134">
        <v>0</v>
      </c>
      <c r="BQ9" s="131">
        <v>18</v>
      </c>
      <c r="BR9" s="134">
        <v>100</v>
      </c>
      <c r="BS9" s="131">
        <v>18</v>
      </c>
      <c r="BT9" s="2"/>
      <c r="BU9" s="3"/>
      <c r="BV9" s="3"/>
      <c r="BW9" s="3"/>
      <c r="BX9" s="3"/>
    </row>
    <row r="10" spans="1:76" ht="15">
      <c r="A10" s="14" t="s">
        <v>219</v>
      </c>
      <c r="B10" s="15"/>
      <c r="C10" s="15" t="s">
        <v>64</v>
      </c>
      <c r="D10" s="93">
        <v>165.77335834896812</v>
      </c>
      <c r="E10" s="81"/>
      <c r="F10" s="112" t="s">
        <v>302</v>
      </c>
      <c r="G10" s="15"/>
      <c r="H10" s="16" t="s">
        <v>219</v>
      </c>
      <c r="I10" s="66"/>
      <c r="J10" s="66"/>
      <c r="K10" s="114" t="s">
        <v>585</v>
      </c>
      <c r="L10" s="94">
        <v>667.5333333333333</v>
      </c>
      <c r="M10" s="95">
        <v>7942.67578125</v>
      </c>
      <c r="N10" s="95">
        <v>1470.441162109375</v>
      </c>
      <c r="O10" s="77"/>
      <c r="P10" s="96"/>
      <c r="Q10" s="96"/>
      <c r="R10" s="97"/>
      <c r="S10" s="51">
        <v>0</v>
      </c>
      <c r="T10" s="51">
        <v>2</v>
      </c>
      <c r="U10" s="52">
        <v>2</v>
      </c>
      <c r="V10" s="52">
        <v>0.5</v>
      </c>
      <c r="W10" s="52">
        <v>0</v>
      </c>
      <c r="X10" s="52">
        <v>1.459422</v>
      </c>
      <c r="Y10" s="52">
        <v>0</v>
      </c>
      <c r="Z10" s="52">
        <v>0</v>
      </c>
      <c r="AA10" s="82">
        <v>10</v>
      </c>
      <c r="AB10" s="82"/>
      <c r="AC10" s="98"/>
      <c r="AD10" s="85" t="s">
        <v>470</v>
      </c>
      <c r="AE10" s="85">
        <v>5</v>
      </c>
      <c r="AF10" s="85">
        <v>73</v>
      </c>
      <c r="AG10" s="85">
        <v>257</v>
      </c>
      <c r="AH10" s="85">
        <v>3863</v>
      </c>
      <c r="AI10" s="85"/>
      <c r="AJ10" s="85"/>
      <c r="AK10" s="85"/>
      <c r="AL10" s="85"/>
      <c r="AM10" s="85"/>
      <c r="AN10" s="87">
        <v>41952.82802083333</v>
      </c>
      <c r="AO10" s="90" t="s">
        <v>533</v>
      </c>
      <c r="AP10" s="85" t="b">
        <v>0</v>
      </c>
      <c r="AQ10" s="85" t="b">
        <v>0</v>
      </c>
      <c r="AR10" s="85" t="b">
        <v>1</v>
      </c>
      <c r="AS10" s="85" t="s">
        <v>421</v>
      </c>
      <c r="AT10" s="85">
        <v>0</v>
      </c>
      <c r="AU10" s="90" t="s">
        <v>548</v>
      </c>
      <c r="AV10" s="85" t="b">
        <v>0</v>
      </c>
      <c r="AW10" s="85" t="s">
        <v>555</v>
      </c>
      <c r="AX10" s="90" t="s">
        <v>563</v>
      </c>
      <c r="AY10" s="85" t="s">
        <v>66</v>
      </c>
      <c r="AZ10" s="85" t="str">
        <f>REPLACE(INDEX(GroupVertices[Group],MATCH(Vertices[[#This Row],[Vertex]],GroupVertices[Vertex],0)),1,1,"")</f>
        <v>4</v>
      </c>
      <c r="BA10" s="51"/>
      <c r="BB10" s="51"/>
      <c r="BC10" s="51"/>
      <c r="BD10" s="51"/>
      <c r="BE10" s="51"/>
      <c r="BF10" s="51"/>
      <c r="BG10" s="131" t="s">
        <v>836</v>
      </c>
      <c r="BH10" s="131" t="s">
        <v>836</v>
      </c>
      <c r="BI10" s="131" t="s">
        <v>855</v>
      </c>
      <c r="BJ10" s="131" t="s">
        <v>855</v>
      </c>
      <c r="BK10" s="131">
        <v>1</v>
      </c>
      <c r="BL10" s="134">
        <v>11.11111111111111</v>
      </c>
      <c r="BM10" s="131">
        <v>0</v>
      </c>
      <c r="BN10" s="134">
        <v>0</v>
      </c>
      <c r="BO10" s="131">
        <v>0</v>
      </c>
      <c r="BP10" s="134">
        <v>0</v>
      </c>
      <c r="BQ10" s="131">
        <v>8</v>
      </c>
      <c r="BR10" s="134">
        <v>88.88888888888889</v>
      </c>
      <c r="BS10" s="131">
        <v>9</v>
      </c>
      <c r="BT10" s="2"/>
      <c r="BU10" s="3"/>
      <c r="BV10" s="3"/>
      <c r="BW10" s="3"/>
      <c r="BX10" s="3"/>
    </row>
    <row r="11" spans="1:76" ht="15">
      <c r="A11" s="14" t="s">
        <v>231</v>
      </c>
      <c r="B11" s="15"/>
      <c r="C11" s="15" t="s">
        <v>64</v>
      </c>
      <c r="D11" s="93">
        <v>162.15722326454033</v>
      </c>
      <c r="E11" s="81"/>
      <c r="F11" s="112" t="s">
        <v>551</v>
      </c>
      <c r="G11" s="15"/>
      <c r="H11" s="16" t="s">
        <v>231</v>
      </c>
      <c r="I11" s="66"/>
      <c r="J11" s="66"/>
      <c r="K11" s="114" t="s">
        <v>586</v>
      </c>
      <c r="L11" s="94">
        <v>1</v>
      </c>
      <c r="M11" s="95">
        <v>7942.67578125</v>
      </c>
      <c r="N11" s="95">
        <v>3705.51171875</v>
      </c>
      <c r="O11" s="77"/>
      <c r="P11" s="96"/>
      <c r="Q11" s="96"/>
      <c r="R11" s="97"/>
      <c r="S11" s="51">
        <v>1</v>
      </c>
      <c r="T11" s="51">
        <v>0</v>
      </c>
      <c r="U11" s="52">
        <v>0</v>
      </c>
      <c r="V11" s="52">
        <v>0.333333</v>
      </c>
      <c r="W11" s="52">
        <v>0</v>
      </c>
      <c r="X11" s="52">
        <v>0.770252</v>
      </c>
      <c r="Y11" s="52">
        <v>0</v>
      </c>
      <c r="Z11" s="52">
        <v>0</v>
      </c>
      <c r="AA11" s="82">
        <v>11</v>
      </c>
      <c r="AB11" s="82"/>
      <c r="AC11" s="98"/>
      <c r="AD11" s="85" t="s">
        <v>471</v>
      </c>
      <c r="AE11" s="85">
        <v>135</v>
      </c>
      <c r="AF11" s="85">
        <v>4</v>
      </c>
      <c r="AG11" s="85">
        <v>36</v>
      </c>
      <c r="AH11" s="85">
        <v>4</v>
      </c>
      <c r="AI11" s="85"/>
      <c r="AJ11" s="85" t="s">
        <v>491</v>
      </c>
      <c r="AK11" s="85"/>
      <c r="AL11" s="90" t="s">
        <v>517</v>
      </c>
      <c r="AM11" s="85"/>
      <c r="AN11" s="87">
        <v>43242.69112268519</v>
      </c>
      <c r="AO11" s="90" t="s">
        <v>534</v>
      </c>
      <c r="AP11" s="85" t="b">
        <v>1</v>
      </c>
      <c r="AQ11" s="85" t="b">
        <v>0</v>
      </c>
      <c r="AR11" s="85" t="b">
        <v>0</v>
      </c>
      <c r="AS11" s="85" t="s">
        <v>421</v>
      </c>
      <c r="AT11" s="85">
        <v>0</v>
      </c>
      <c r="AU11" s="85"/>
      <c r="AV11" s="85" t="b">
        <v>0</v>
      </c>
      <c r="AW11" s="85" t="s">
        <v>555</v>
      </c>
      <c r="AX11" s="90" t="s">
        <v>564</v>
      </c>
      <c r="AY11" s="85" t="s">
        <v>65</v>
      </c>
      <c r="AZ11" s="85" t="str">
        <f>REPLACE(INDEX(GroupVertices[Group],MATCH(Vertices[[#This Row],[Vertex]],GroupVertices[Vertex],0)),1,1,"")</f>
        <v>4</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232</v>
      </c>
      <c r="B12" s="15"/>
      <c r="C12" s="15" t="s">
        <v>64</v>
      </c>
      <c r="D12" s="93">
        <v>1000</v>
      </c>
      <c r="E12" s="81"/>
      <c r="F12" s="112" t="s">
        <v>552</v>
      </c>
      <c r="G12" s="15"/>
      <c r="H12" s="16" t="s">
        <v>232</v>
      </c>
      <c r="I12" s="66"/>
      <c r="J12" s="66"/>
      <c r="K12" s="114" t="s">
        <v>587</v>
      </c>
      <c r="L12" s="94">
        <v>1</v>
      </c>
      <c r="M12" s="95">
        <v>9183.6162109375</v>
      </c>
      <c r="N12" s="95">
        <v>3705.51171875</v>
      </c>
      <c r="O12" s="77"/>
      <c r="P12" s="96"/>
      <c r="Q12" s="96"/>
      <c r="R12" s="97"/>
      <c r="S12" s="51">
        <v>1</v>
      </c>
      <c r="T12" s="51">
        <v>0</v>
      </c>
      <c r="U12" s="52">
        <v>0</v>
      </c>
      <c r="V12" s="52">
        <v>0.333333</v>
      </c>
      <c r="W12" s="52">
        <v>0</v>
      </c>
      <c r="X12" s="52">
        <v>0.770252</v>
      </c>
      <c r="Y12" s="52">
        <v>0</v>
      </c>
      <c r="Z12" s="52">
        <v>0</v>
      </c>
      <c r="AA12" s="82">
        <v>12</v>
      </c>
      <c r="AB12" s="82"/>
      <c r="AC12" s="98"/>
      <c r="AD12" s="85" t="s">
        <v>472</v>
      </c>
      <c r="AE12" s="85">
        <v>480</v>
      </c>
      <c r="AF12" s="85">
        <v>1185856</v>
      </c>
      <c r="AG12" s="85">
        <v>36859</v>
      </c>
      <c r="AH12" s="85">
        <v>6579</v>
      </c>
      <c r="AI12" s="85"/>
      <c r="AJ12" s="85" t="s">
        <v>492</v>
      </c>
      <c r="AK12" s="85" t="s">
        <v>508</v>
      </c>
      <c r="AL12" s="90" t="s">
        <v>518</v>
      </c>
      <c r="AM12" s="85"/>
      <c r="AN12" s="87">
        <v>39872.59501157407</v>
      </c>
      <c r="AO12" s="90" t="s">
        <v>535</v>
      </c>
      <c r="AP12" s="85" t="b">
        <v>0</v>
      </c>
      <c r="AQ12" s="85" t="b">
        <v>0</v>
      </c>
      <c r="AR12" s="85" t="b">
        <v>0</v>
      </c>
      <c r="AS12" s="85" t="s">
        <v>421</v>
      </c>
      <c r="AT12" s="85">
        <v>6039</v>
      </c>
      <c r="AU12" s="90" t="s">
        <v>548</v>
      </c>
      <c r="AV12" s="85" t="b">
        <v>1</v>
      </c>
      <c r="AW12" s="85" t="s">
        <v>555</v>
      </c>
      <c r="AX12" s="90" t="s">
        <v>565</v>
      </c>
      <c r="AY12" s="85" t="s">
        <v>65</v>
      </c>
      <c r="AZ12" s="85" t="str">
        <f>REPLACE(INDEX(GroupVertices[Group],MATCH(Vertices[[#This Row],[Vertex]],GroupVertices[Vertex],0)),1,1,"")</f>
        <v>4</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220</v>
      </c>
      <c r="B13" s="15"/>
      <c r="C13" s="15" t="s">
        <v>64</v>
      </c>
      <c r="D13" s="93">
        <v>169.86116322701687</v>
      </c>
      <c r="E13" s="81"/>
      <c r="F13" s="112" t="s">
        <v>303</v>
      </c>
      <c r="G13" s="15"/>
      <c r="H13" s="16" t="s">
        <v>220</v>
      </c>
      <c r="I13" s="66"/>
      <c r="J13" s="66"/>
      <c r="K13" s="114" t="s">
        <v>588</v>
      </c>
      <c r="L13" s="94">
        <v>1</v>
      </c>
      <c r="M13" s="95">
        <v>7942.67578125</v>
      </c>
      <c r="N13" s="95">
        <v>6293.48828125</v>
      </c>
      <c r="O13" s="77"/>
      <c r="P13" s="96"/>
      <c r="Q13" s="96"/>
      <c r="R13" s="97"/>
      <c r="S13" s="51">
        <v>1</v>
      </c>
      <c r="T13" s="51">
        <v>1</v>
      </c>
      <c r="U13" s="52">
        <v>0</v>
      </c>
      <c r="V13" s="52">
        <v>0</v>
      </c>
      <c r="W13" s="52">
        <v>0</v>
      </c>
      <c r="X13" s="52">
        <v>0.999975</v>
      </c>
      <c r="Y13" s="52">
        <v>0</v>
      </c>
      <c r="Z13" s="52" t="s">
        <v>929</v>
      </c>
      <c r="AA13" s="82">
        <v>13</v>
      </c>
      <c r="AB13" s="82"/>
      <c r="AC13" s="98"/>
      <c r="AD13" s="85" t="s">
        <v>473</v>
      </c>
      <c r="AE13" s="85">
        <v>1154</v>
      </c>
      <c r="AF13" s="85">
        <v>151</v>
      </c>
      <c r="AG13" s="85">
        <v>1279</v>
      </c>
      <c r="AH13" s="85">
        <v>892</v>
      </c>
      <c r="AI13" s="85"/>
      <c r="AJ13" s="85" t="s">
        <v>493</v>
      </c>
      <c r="AK13" s="85" t="s">
        <v>509</v>
      </c>
      <c r="AL13" s="90" t="s">
        <v>519</v>
      </c>
      <c r="AM13" s="85"/>
      <c r="AN13" s="87">
        <v>40881.72451388889</v>
      </c>
      <c r="AO13" s="90" t="s">
        <v>536</v>
      </c>
      <c r="AP13" s="85" t="b">
        <v>0</v>
      </c>
      <c r="AQ13" s="85" t="b">
        <v>0</v>
      </c>
      <c r="AR13" s="85" t="b">
        <v>1</v>
      </c>
      <c r="AS13" s="85" t="s">
        <v>421</v>
      </c>
      <c r="AT13" s="85">
        <v>1</v>
      </c>
      <c r="AU13" s="90" t="s">
        <v>548</v>
      </c>
      <c r="AV13" s="85" t="b">
        <v>0</v>
      </c>
      <c r="AW13" s="85" t="s">
        <v>555</v>
      </c>
      <c r="AX13" s="90" t="s">
        <v>566</v>
      </c>
      <c r="AY13" s="85" t="s">
        <v>66</v>
      </c>
      <c r="AZ13" s="85" t="str">
        <f>REPLACE(INDEX(GroupVertices[Group],MATCH(Vertices[[#This Row],[Vertex]],GroupVertices[Vertex],0)),1,1,"")</f>
        <v>5</v>
      </c>
      <c r="BA13" s="51" t="s">
        <v>264</v>
      </c>
      <c r="BB13" s="51" t="s">
        <v>264</v>
      </c>
      <c r="BC13" s="51" t="s">
        <v>272</v>
      </c>
      <c r="BD13" s="51" t="s">
        <v>272</v>
      </c>
      <c r="BE13" s="51" t="s">
        <v>281</v>
      </c>
      <c r="BF13" s="51" t="s">
        <v>281</v>
      </c>
      <c r="BG13" s="131" t="s">
        <v>837</v>
      </c>
      <c r="BH13" s="131" t="s">
        <v>837</v>
      </c>
      <c r="BI13" s="131" t="s">
        <v>856</v>
      </c>
      <c r="BJ13" s="131" t="s">
        <v>856</v>
      </c>
      <c r="BK13" s="131">
        <v>0</v>
      </c>
      <c r="BL13" s="134">
        <v>0</v>
      </c>
      <c r="BM13" s="131">
        <v>0</v>
      </c>
      <c r="BN13" s="134">
        <v>0</v>
      </c>
      <c r="BO13" s="131">
        <v>0</v>
      </c>
      <c r="BP13" s="134">
        <v>0</v>
      </c>
      <c r="BQ13" s="131">
        <v>14</v>
      </c>
      <c r="BR13" s="134">
        <v>100</v>
      </c>
      <c r="BS13" s="131">
        <v>14</v>
      </c>
      <c r="BT13" s="2"/>
      <c r="BU13" s="3"/>
      <c r="BV13" s="3"/>
      <c r="BW13" s="3"/>
      <c r="BX13" s="3"/>
    </row>
    <row r="14" spans="1:76" ht="15">
      <c r="A14" s="14" t="s">
        <v>221</v>
      </c>
      <c r="B14" s="15"/>
      <c r="C14" s="15" t="s">
        <v>64</v>
      </c>
      <c r="D14" s="93">
        <v>167.6076297686054</v>
      </c>
      <c r="E14" s="81"/>
      <c r="F14" s="112" t="s">
        <v>304</v>
      </c>
      <c r="G14" s="15"/>
      <c r="H14" s="16" t="s">
        <v>221</v>
      </c>
      <c r="I14" s="66"/>
      <c r="J14" s="66"/>
      <c r="K14" s="114" t="s">
        <v>589</v>
      </c>
      <c r="L14" s="94">
        <v>1</v>
      </c>
      <c r="M14" s="95">
        <v>9183.6162109375</v>
      </c>
      <c r="N14" s="95">
        <v>8528.55859375</v>
      </c>
      <c r="O14" s="77"/>
      <c r="P14" s="96"/>
      <c r="Q14" s="96"/>
      <c r="R14" s="97"/>
      <c r="S14" s="51">
        <v>1</v>
      </c>
      <c r="T14" s="51">
        <v>1</v>
      </c>
      <c r="U14" s="52">
        <v>0</v>
      </c>
      <c r="V14" s="52">
        <v>0</v>
      </c>
      <c r="W14" s="52">
        <v>0</v>
      </c>
      <c r="X14" s="52">
        <v>0.999975</v>
      </c>
      <c r="Y14" s="52">
        <v>0</v>
      </c>
      <c r="Z14" s="52" t="s">
        <v>929</v>
      </c>
      <c r="AA14" s="82">
        <v>14</v>
      </c>
      <c r="AB14" s="82"/>
      <c r="AC14" s="98"/>
      <c r="AD14" s="85" t="s">
        <v>474</v>
      </c>
      <c r="AE14" s="85">
        <v>62</v>
      </c>
      <c r="AF14" s="85">
        <v>108</v>
      </c>
      <c r="AG14" s="85">
        <v>544</v>
      </c>
      <c r="AH14" s="85">
        <v>2</v>
      </c>
      <c r="AI14" s="85"/>
      <c r="AJ14" s="85" t="s">
        <v>494</v>
      </c>
      <c r="AK14" s="85"/>
      <c r="AL14" s="90" t="s">
        <v>520</v>
      </c>
      <c r="AM14" s="85"/>
      <c r="AN14" s="87">
        <v>42807.69359953704</v>
      </c>
      <c r="AO14" s="90" t="s">
        <v>537</v>
      </c>
      <c r="AP14" s="85" t="b">
        <v>1</v>
      </c>
      <c r="AQ14" s="85" t="b">
        <v>0</v>
      </c>
      <c r="AR14" s="85" t="b">
        <v>0</v>
      </c>
      <c r="AS14" s="85" t="s">
        <v>421</v>
      </c>
      <c r="AT14" s="85">
        <v>0</v>
      </c>
      <c r="AU14" s="85"/>
      <c r="AV14" s="85" t="b">
        <v>0</v>
      </c>
      <c r="AW14" s="85" t="s">
        <v>555</v>
      </c>
      <c r="AX14" s="90" t="s">
        <v>567</v>
      </c>
      <c r="AY14" s="85" t="s">
        <v>66</v>
      </c>
      <c r="AZ14" s="85" t="str">
        <f>REPLACE(INDEX(GroupVertices[Group],MATCH(Vertices[[#This Row],[Vertex]],GroupVertices[Vertex],0)),1,1,"")</f>
        <v>5</v>
      </c>
      <c r="BA14" s="51" t="s">
        <v>265</v>
      </c>
      <c r="BB14" s="51" t="s">
        <v>265</v>
      </c>
      <c r="BC14" s="51" t="s">
        <v>273</v>
      </c>
      <c r="BD14" s="51" t="s">
        <v>273</v>
      </c>
      <c r="BE14" s="51" t="s">
        <v>826</v>
      </c>
      <c r="BF14" s="51" t="s">
        <v>826</v>
      </c>
      <c r="BG14" s="131" t="s">
        <v>838</v>
      </c>
      <c r="BH14" s="131" t="s">
        <v>838</v>
      </c>
      <c r="BI14" s="131" t="s">
        <v>857</v>
      </c>
      <c r="BJ14" s="131" t="s">
        <v>857</v>
      </c>
      <c r="BK14" s="131">
        <v>3</v>
      </c>
      <c r="BL14" s="134">
        <v>13.636363636363637</v>
      </c>
      <c r="BM14" s="131">
        <v>0</v>
      </c>
      <c r="BN14" s="134">
        <v>0</v>
      </c>
      <c r="BO14" s="131">
        <v>0</v>
      </c>
      <c r="BP14" s="134">
        <v>0</v>
      </c>
      <c r="BQ14" s="131">
        <v>19</v>
      </c>
      <c r="BR14" s="134">
        <v>86.36363636363636</v>
      </c>
      <c r="BS14" s="131">
        <v>22</v>
      </c>
      <c r="BT14" s="2"/>
      <c r="BU14" s="3"/>
      <c r="BV14" s="3"/>
      <c r="BW14" s="3"/>
      <c r="BX14" s="3"/>
    </row>
    <row r="15" spans="1:76" ht="15">
      <c r="A15" s="14" t="s">
        <v>222</v>
      </c>
      <c r="B15" s="15"/>
      <c r="C15" s="15" t="s">
        <v>64</v>
      </c>
      <c r="D15" s="93">
        <v>186.10756722951845</v>
      </c>
      <c r="E15" s="81"/>
      <c r="F15" s="112" t="s">
        <v>305</v>
      </c>
      <c r="G15" s="15"/>
      <c r="H15" s="16" t="s">
        <v>222</v>
      </c>
      <c r="I15" s="66"/>
      <c r="J15" s="66"/>
      <c r="K15" s="114" t="s">
        <v>590</v>
      </c>
      <c r="L15" s="94">
        <v>1</v>
      </c>
      <c r="M15" s="95">
        <v>7942.67578125</v>
      </c>
      <c r="N15" s="95">
        <v>8528.55859375</v>
      </c>
      <c r="O15" s="77"/>
      <c r="P15" s="96"/>
      <c r="Q15" s="96"/>
      <c r="R15" s="97"/>
      <c r="S15" s="51">
        <v>1</v>
      </c>
      <c r="T15" s="51">
        <v>1</v>
      </c>
      <c r="U15" s="52">
        <v>0</v>
      </c>
      <c r="V15" s="52">
        <v>0</v>
      </c>
      <c r="W15" s="52">
        <v>0</v>
      </c>
      <c r="X15" s="52">
        <v>0.999975</v>
      </c>
      <c r="Y15" s="52">
        <v>0</v>
      </c>
      <c r="Z15" s="52" t="s">
        <v>929</v>
      </c>
      <c r="AA15" s="82">
        <v>15</v>
      </c>
      <c r="AB15" s="82"/>
      <c r="AC15" s="98"/>
      <c r="AD15" s="85" t="s">
        <v>475</v>
      </c>
      <c r="AE15" s="85">
        <v>928</v>
      </c>
      <c r="AF15" s="85">
        <v>461</v>
      </c>
      <c r="AG15" s="85">
        <v>5581</v>
      </c>
      <c r="AH15" s="85">
        <v>21</v>
      </c>
      <c r="AI15" s="85"/>
      <c r="AJ15" s="85" t="s">
        <v>495</v>
      </c>
      <c r="AK15" s="85" t="s">
        <v>510</v>
      </c>
      <c r="AL15" s="85"/>
      <c r="AM15" s="85"/>
      <c r="AN15" s="87">
        <v>40881.44875</v>
      </c>
      <c r="AO15" s="90" t="s">
        <v>538</v>
      </c>
      <c r="AP15" s="85" t="b">
        <v>0</v>
      </c>
      <c r="AQ15" s="85" t="b">
        <v>0</v>
      </c>
      <c r="AR15" s="85" t="b">
        <v>1</v>
      </c>
      <c r="AS15" s="85" t="s">
        <v>421</v>
      </c>
      <c r="AT15" s="85">
        <v>0</v>
      </c>
      <c r="AU15" s="90" t="s">
        <v>548</v>
      </c>
      <c r="AV15" s="85" t="b">
        <v>0</v>
      </c>
      <c r="AW15" s="85" t="s">
        <v>555</v>
      </c>
      <c r="AX15" s="90" t="s">
        <v>568</v>
      </c>
      <c r="AY15" s="85" t="s">
        <v>66</v>
      </c>
      <c r="AZ15" s="85" t="str">
        <f>REPLACE(INDEX(GroupVertices[Group],MATCH(Vertices[[#This Row],[Vertex]],GroupVertices[Vertex],0)),1,1,"")</f>
        <v>5</v>
      </c>
      <c r="BA15" s="51" t="s">
        <v>266</v>
      </c>
      <c r="BB15" s="51" t="s">
        <v>266</v>
      </c>
      <c r="BC15" s="51" t="s">
        <v>274</v>
      </c>
      <c r="BD15" s="51" t="s">
        <v>274</v>
      </c>
      <c r="BE15" s="51"/>
      <c r="BF15" s="51"/>
      <c r="BG15" s="131" t="s">
        <v>417</v>
      </c>
      <c r="BH15" s="131" t="s">
        <v>417</v>
      </c>
      <c r="BI15" s="131" t="s">
        <v>417</v>
      </c>
      <c r="BJ15" s="131" t="s">
        <v>417</v>
      </c>
      <c r="BK15" s="131">
        <v>0</v>
      </c>
      <c r="BL15" s="134">
        <v>0</v>
      </c>
      <c r="BM15" s="131">
        <v>0</v>
      </c>
      <c r="BN15" s="134">
        <v>0</v>
      </c>
      <c r="BO15" s="131">
        <v>0</v>
      </c>
      <c r="BP15" s="134">
        <v>0</v>
      </c>
      <c r="BQ15" s="131">
        <v>1</v>
      </c>
      <c r="BR15" s="134">
        <v>100</v>
      </c>
      <c r="BS15" s="131">
        <v>1</v>
      </c>
      <c r="BT15" s="2"/>
      <c r="BU15" s="3"/>
      <c r="BV15" s="3"/>
      <c r="BW15" s="3"/>
      <c r="BX15" s="3"/>
    </row>
    <row r="16" spans="1:76" ht="15">
      <c r="A16" s="14" t="s">
        <v>223</v>
      </c>
      <c r="B16" s="15"/>
      <c r="C16" s="15" t="s">
        <v>64</v>
      </c>
      <c r="D16" s="93">
        <v>178.92770481550968</v>
      </c>
      <c r="E16" s="81"/>
      <c r="F16" s="112" t="s">
        <v>306</v>
      </c>
      <c r="G16" s="15"/>
      <c r="H16" s="16" t="s">
        <v>223</v>
      </c>
      <c r="I16" s="66"/>
      <c r="J16" s="66"/>
      <c r="K16" s="114" t="s">
        <v>591</v>
      </c>
      <c r="L16" s="94">
        <v>1</v>
      </c>
      <c r="M16" s="95">
        <v>3313.5087890625</v>
      </c>
      <c r="N16" s="95">
        <v>4908.6943359375</v>
      </c>
      <c r="O16" s="77"/>
      <c r="P16" s="96"/>
      <c r="Q16" s="96"/>
      <c r="R16" s="97"/>
      <c r="S16" s="51">
        <v>0</v>
      </c>
      <c r="T16" s="51">
        <v>1</v>
      </c>
      <c r="U16" s="52">
        <v>0</v>
      </c>
      <c r="V16" s="52">
        <v>0.142857</v>
      </c>
      <c r="W16" s="52">
        <v>0.040492</v>
      </c>
      <c r="X16" s="52">
        <v>0.463163</v>
      </c>
      <c r="Y16" s="52">
        <v>0</v>
      </c>
      <c r="Z16" s="52">
        <v>0</v>
      </c>
      <c r="AA16" s="82">
        <v>16</v>
      </c>
      <c r="AB16" s="82"/>
      <c r="AC16" s="98"/>
      <c r="AD16" s="85" t="s">
        <v>476</v>
      </c>
      <c r="AE16" s="85">
        <v>9</v>
      </c>
      <c r="AF16" s="85">
        <v>324</v>
      </c>
      <c r="AG16" s="85">
        <v>17401</v>
      </c>
      <c r="AH16" s="85">
        <v>0</v>
      </c>
      <c r="AI16" s="85"/>
      <c r="AJ16" s="85" t="s">
        <v>496</v>
      </c>
      <c r="AK16" s="85"/>
      <c r="AL16" s="90" t="s">
        <v>521</v>
      </c>
      <c r="AM16" s="85"/>
      <c r="AN16" s="87">
        <v>43289.64</v>
      </c>
      <c r="AO16" s="90" t="s">
        <v>539</v>
      </c>
      <c r="AP16" s="85" t="b">
        <v>1</v>
      </c>
      <c r="AQ16" s="85" t="b">
        <v>0</v>
      </c>
      <c r="AR16" s="85" t="b">
        <v>0</v>
      </c>
      <c r="AS16" s="85" t="s">
        <v>421</v>
      </c>
      <c r="AT16" s="85">
        <v>11</v>
      </c>
      <c r="AU16" s="85"/>
      <c r="AV16" s="85" t="b">
        <v>0</v>
      </c>
      <c r="AW16" s="85" t="s">
        <v>555</v>
      </c>
      <c r="AX16" s="90" t="s">
        <v>569</v>
      </c>
      <c r="AY16" s="85" t="s">
        <v>66</v>
      </c>
      <c r="AZ16" s="85" t="str">
        <f>REPLACE(INDEX(GroupVertices[Group],MATCH(Vertices[[#This Row],[Vertex]],GroupVertices[Vertex],0)),1,1,"")</f>
        <v>2</v>
      </c>
      <c r="BA16" s="51" t="s">
        <v>267</v>
      </c>
      <c r="BB16" s="51" t="s">
        <v>267</v>
      </c>
      <c r="BC16" s="51" t="s">
        <v>275</v>
      </c>
      <c r="BD16" s="51" t="s">
        <v>275</v>
      </c>
      <c r="BE16" s="51" t="s">
        <v>283</v>
      </c>
      <c r="BF16" s="51" t="s">
        <v>283</v>
      </c>
      <c r="BG16" s="131" t="s">
        <v>839</v>
      </c>
      <c r="BH16" s="131" t="s">
        <v>839</v>
      </c>
      <c r="BI16" s="131" t="s">
        <v>858</v>
      </c>
      <c r="BJ16" s="131" t="s">
        <v>858</v>
      </c>
      <c r="BK16" s="131">
        <v>1</v>
      </c>
      <c r="BL16" s="134">
        <v>7.6923076923076925</v>
      </c>
      <c r="BM16" s="131">
        <v>0</v>
      </c>
      <c r="BN16" s="134">
        <v>0</v>
      </c>
      <c r="BO16" s="131">
        <v>0</v>
      </c>
      <c r="BP16" s="134">
        <v>0</v>
      </c>
      <c r="BQ16" s="131">
        <v>12</v>
      </c>
      <c r="BR16" s="134">
        <v>92.3076923076923</v>
      </c>
      <c r="BS16" s="131">
        <v>13</v>
      </c>
      <c r="BT16" s="2"/>
      <c r="BU16" s="3"/>
      <c r="BV16" s="3"/>
      <c r="BW16" s="3"/>
      <c r="BX16" s="3"/>
    </row>
    <row r="17" spans="1:76" ht="15">
      <c r="A17" s="14" t="s">
        <v>228</v>
      </c>
      <c r="B17" s="15"/>
      <c r="C17" s="15" t="s">
        <v>64</v>
      </c>
      <c r="D17" s="93">
        <v>307.536335209506</v>
      </c>
      <c r="E17" s="81"/>
      <c r="F17" s="112" t="s">
        <v>310</v>
      </c>
      <c r="G17" s="15"/>
      <c r="H17" s="16" t="s">
        <v>228</v>
      </c>
      <c r="I17" s="66"/>
      <c r="J17" s="66"/>
      <c r="K17" s="114" t="s">
        <v>592</v>
      </c>
      <c r="L17" s="94">
        <v>2333.866666666667</v>
      </c>
      <c r="M17" s="95">
        <v>5242.61767578125</v>
      </c>
      <c r="N17" s="95">
        <v>6359.4169921875</v>
      </c>
      <c r="O17" s="77"/>
      <c r="P17" s="96"/>
      <c r="Q17" s="96"/>
      <c r="R17" s="97"/>
      <c r="S17" s="51">
        <v>5</v>
      </c>
      <c r="T17" s="51">
        <v>1</v>
      </c>
      <c r="U17" s="52">
        <v>7</v>
      </c>
      <c r="V17" s="52">
        <v>0.25</v>
      </c>
      <c r="W17" s="52">
        <v>0.124963</v>
      </c>
      <c r="X17" s="52">
        <v>1.842143</v>
      </c>
      <c r="Y17" s="52">
        <v>0.16666666666666666</v>
      </c>
      <c r="Z17" s="52">
        <v>0</v>
      </c>
      <c r="AA17" s="82">
        <v>17</v>
      </c>
      <c r="AB17" s="82"/>
      <c r="AC17" s="98"/>
      <c r="AD17" s="85" t="s">
        <v>477</v>
      </c>
      <c r="AE17" s="85">
        <v>277</v>
      </c>
      <c r="AF17" s="85">
        <v>2778</v>
      </c>
      <c r="AG17" s="85">
        <v>18550</v>
      </c>
      <c r="AH17" s="85">
        <v>621</v>
      </c>
      <c r="AI17" s="85"/>
      <c r="AJ17" s="85" t="s">
        <v>497</v>
      </c>
      <c r="AK17" s="85" t="s">
        <v>511</v>
      </c>
      <c r="AL17" s="90" t="s">
        <v>522</v>
      </c>
      <c r="AM17" s="85"/>
      <c r="AN17" s="87">
        <v>41636.47179398148</v>
      </c>
      <c r="AO17" s="90" t="s">
        <v>540</v>
      </c>
      <c r="AP17" s="85" t="b">
        <v>0</v>
      </c>
      <c r="AQ17" s="85" t="b">
        <v>0</v>
      </c>
      <c r="AR17" s="85" t="b">
        <v>0</v>
      </c>
      <c r="AS17" s="85" t="s">
        <v>421</v>
      </c>
      <c r="AT17" s="85">
        <v>208</v>
      </c>
      <c r="AU17" s="90" t="s">
        <v>549</v>
      </c>
      <c r="AV17" s="85" t="b">
        <v>0</v>
      </c>
      <c r="AW17" s="85" t="s">
        <v>555</v>
      </c>
      <c r="AX17" s="90" t="s">
        <v>570</v>
      </c>
      <c r="AY17" s="85" t="s">
        <v>66</v>
      </c>
      <c r="AZ17" s="85" t="str">
        <f>REPLACE(INDEX(GroupVertices[Group],MATCH(Vertices[[#This Row],[Vertex]],GroupVertices[Vertex],0)),1,1,"")</f>
        <v>2</v>
      </c>
      <c r="BA17" s="51" t="s">
        <v>267</v>
      </c>
      <c r="BB17" s="51" t="s">
        <v>267</v>
      </c>
      <c r="BC17" s="51" t="s">
        <v>275</v>
      </c>
      <c r="BD17" s="51" t="s">
        <v>275</v>
      </c>
      <c r="BE17" s="51" t="s">
        <v>283</v>
      </c>
      <c r="BF17" s="51" t="s">
        <v>283</v>
      </c>
      <c r="BG17" s="131" t="s">
        <v>840</v>
      </c>
      <c r="BH17" s="131" t="s">
        <v>840</v>
      </c>
      <c r="BI17" s="131" t="s">
        <v>859</v>
      </c>
      <c r="BJ17" s="131" t="s">
        <v>859</v>
      </c>
      <c r="BK17" s="131">
        <v>1</v>
      </c>
      <c r="BL17" s="134">
        <v>9.090909090909092</v>
      </c>
      <c r="BM17" s="131">
        <v>0</v>
      </c>
      <c r="BN17" s="134">
        <v>0</v>
      </c>
      <c r="BO17" s="131">
        <v>0</v>
      </c>
      <c r="BP17" s="134">
        <v>0</v>
      </c>
      <c r="BQ17" s="131">
        <v>10</v>
      </c>
      <c r="BR17" s="134">
        <v>90.9090909090909</v>
      </c>
      <c r="BS17" s="131">
        <v>11</v>
      </c>
      <c r="BT17" s="2"/>
      <c r="BU17" s="3"/>
      <c r="BV17" s="3"/>
      <c r="BW17" s="3"/>
      <c r="BX17" s="3"/>
    </row>
    <row r="18" spans="1:76" ht="15">
      <c r="A18" s="14" t="s">
        <v>224</v>
      </c>
      <c r="B18" s="15"/>
      <c r="C18" s="15" t="s">
        <v>64</v>
      </c>
      <c r="D18" s="93">
        <v>515.2806754221388</v>
      </c>
      <c r="E18" s="81"/>
      <c r="F18" s="112" t="s">
        <v>308</v>
      </c>
      <c r="G18" s="15"/>
      <c r="H18" s="16" t="s">
        <v>224</v>
      </c>
      <c r="I18" s="66"/>
      <c r="J18" s="66"/>
      <c r="K18" s="114" t="s">
        <v>593</v>
      </c>
      <c r="L18" s="94">
        <v>1</v>
      </c>
      <c r="M18" s="95">
        <v>7127.29248046875</v>
      </c>
      <c r="N18" s="95">
        <v>3323.53076171875</v>
      </c>
      <c r="O18" s="77"/>
      <c r="P18" s="96"/>
      <c r="Q18" s="96"/>
      <c r="R18" s="97"/>
      <c r="S18" s="51">
        <v>2</v>
      </c>
      <c r="T18" s="51">
        <v>2</v>
      </c>
      <c r="U18" s="52">
        <v>0</v>
      </c>
      <c r="V18" s="52">
        <v>0.25</v>
      </c>
      <c r="W18" s="52">
        <v>0.001244</v>
      </c>
      <c r="X18" s="52">
        <v>1.069861</v>
      </c>
      <c r="Y18" s="52">
        <v>0.5</v>
      </c>
      <c r="Z18" s="52">
        <v>0</v>
      </c>
      <c r="AA18" s="82">
        <v>18</v>
      </c>
      <c r="AB18" s="82"/>
      <c r="AC18" s="98"/>
      <c r="AD18" s="85" t="s">
        <v>478</v>
      </c>
      <c r="AE18" s="85">
        <v>15</v>
      </c>
      <c r="AF18" s="85">
        <v>6742</v>
      </c>
      <c r="AG18" s="85">
        <v>47</v>
      </c>
      <c r="AH18" s="85">
        <v>0</v>
      </c>
      <c r="AI18" s="85"/>
      <c r="AJ18" s="85" t="s">
        <v>498</v>
      </c>
      <c r="AK18" s="85"/>
      <c r="AL18" s="90" t="s">
        <v>523</v>
      </c>
      <c r="AM18" s="85"/>
      <c r="AN18" s="87">
        <v>42625.43907407407</v>
      </c>
      <c r="AO18" s="90" t="s">
        <v>541</v>
      </c>
      <c r="AP18" s="85" t="b">
        <v>1</v>
      </c>
      <c r="AQ18" s="85" t="b">
        <v>0</v>
      </c>
      <c r="AR18" s="85" t="b">
        <v>0</v>
      </c>
      <c r="AS18" s="85" t="s">
        <v>423</v>
      </c>
      <c r="AT18" s="85">
        <v>92</v>
      </c>
      <c r="AU18" s="85"/>
      <c r="AV18" s="85" t="b">
        <v>0</v>
      </c>
      <c r="AW18" s="85" t="s">
        <v>555</v>
      </c>
      <c r="AX18" s="90" t="s">
        <v>571</v>
      </c>
      <c r="AY18" s="85" t="s">
        <v>66</v>
      </c>
      <c r="AZ18" s="85" t="str">
        <f>REPLACE(INDEX(GroupVertices[Group],MATCH(Vertices[[#This Row],[Vertex]],GroupVertices[Vertex],0)),1,1,"")</f>
        <v>3</v>
      </c>
      <c r="BA18" s="51" t="s">
        <v>269</v>
      </c>
      <c r="BB18" s="51" t="s">
        <v>269</v>
      </c>
      <c r="BC18" s="51" t="s">
        <v>277</v>
      </c>
      <c r="BD18" s="51" t="s">
        <v>277</v>
      </c>
      <c r="BE18" s="51" t="s">
        <v>827</v>
      </c>
      <c r="BF18" s="51" t="s">
        <v>830</v>
      </c>
      <c r="BG18" s="131" t="s">
        <v>841</v>
      </c>
      <c r="BH18" s="131" t="s">
        <v>848</v>
      </c>
      <c r="BI18" s="131" t="s">
        <v>860</v>
      </c>
      <c r="BJ18" s="131" t="s">
        <v>867</v>
      </c>
      <c r="BK18" s="131">
        <v>0</v>
      </c>
      <c r="BL18" s="134">
        <v>0</v>
      </c>
      <c r="BM18" s="131">
        <v>0</v>
      </c>
      <c r="BN18" s="134">
        <v>0</v>
      </c>
      <c r="BO18" s="131">
        <v>0</v>
      </c>
      <c r="BP18" s="134">
        <v>0</v>
      </c>
      <c r="BQ18" s="131">
        <v>145</v>
      </c>
      <c r="BR18" s="134">
        <v>100</v>
      </c>
      <c r="BS18" s="131">
        <v>145</v>
      </c>
      <c r="BT18" s="2"/>
      <c r="BU18" s="3"/>
      <c r="BV18" s="3"/>
      <c r="BW18" s="3"/>
      <c r="BX18" s="3"/>
    </row>
    <row r="19" spans="1:76" ht="15">
      <c r="A19" s="14" t="s">
        <v>233</v>
      </c>
      <c r="B19" s="15"/>
      <c r="C19" s="15" t="s">
        <v>64</v>
      </c>
      <c r="D19" s="93">
        <v>226.35672295184492</v>
      </c>
      <c r="E19" s="81"/>
      <c r="F19" s="112" t="s">
        <v>553</v>
      </c>
      <c r="G19" s="15"/>
      <c r="H19" s="16" t="s">
        <v>233</v>
      </c>
      <c r="I19" s="66"/>
      <c r="J19" s="66"/>
      <c r="K19" s="114" t="s">
        <v>594</v>
      </c>
      <c r="L19" s="94">
        <v>1</v>
      </c>
      <c r="M19" s="95">
        <v>3313.5087890625</v>
      </c>
      <c r="N19" s="95">
        <v>4281.9248046875</v>
      </c>
      <c r="O19" s="77"/>
      <c r="P19" s="96"/>
      <c r="Q19" s="96"/>
      <c r="R19" s="97"/>
      <c r="S19" s="51">
        <v>2</v>
      </c>
      <c r="T19" s="51">
        <v>0</v>
      </c>
      <c r="U19" s="52">
        <v>0</v>
      </c>
      <c r="V19" s="52">
        <v>0.25</v>
      </c>
      <c r="W19" s="52">
        <v>0.00093</v>
      </c>
      <c r="X19" s="52">
        <v>0.75078</v>
      </c>
      <c r="Y19" s="52">
        <v>0.5</v>
      </c>
      <c r="Z19" s="52">
        <v>0</v>
      </c>
      <c r="AA19" s="82">
        <v>19</v>
      </c>
      <c r="AB19" s="82"/>
      <c r="AC19" s="98"/>
      <c r="AD19" s="85" t="s">
        <v>479</v>
      </c>
      <c r="AE19" s="85">
        <v>1326</v>
      </c>
      <c r="AF19" s="85">
        <v>1229</v>
      </c>
      <c r="AG19" s="85">
        <v>7098</v>
      </c>
      <c r="AH19" s="85">
        <v>12906</v>
      </c>
      <c r="AI19" s="85"/>
      <c r="AJ19" s="85" t="s">
        <v>499</v>
      </c>
      <c r="AK19" s="85" t="s">
        <v>512</v>
      </c>
      <c r="AL19" s="90" t="s">
        <v>524</v>
      </c>
      <c r="AM19" s="85"/>
      <c r="AN19" s="87">
        <v>43297.47993055556</v>
      </c>
      <c r="AO19" s="90" t="s">
        <v>542</v>
      </c>
      <c r="AP19" s="85" t="b">
        <v>1</v>
      </c>
      <c r="AQ19" s="85" t="b">
        <v>0</v>
      </c>
      <c r="AR19" s="85" t="b">
        <v>0</v>
      </c>
      <c r="AS19" s="85" t="s">
        <v>423</v>
      </c>
      <c r="AT19" s="85">
        <v>33</v>
      </c>
      <c r="AU19" s="85"/>
      <c r="AV19" s="85" t="b">
        <v>0</v>
      </c>
      <c r="AW19" s="85" t="s">
        <v>555</v>
      </c>
      <c r="AX19" s="90" t="s">
        <v>572</v>
      </c>
      <c r="AY19" s="85" t="s">
        <v>65</v>
      </c>
      <c r="AZ19" s="85" t="str">
        <f>REPLACE(INDEX(GroupVertices[Group],MATCH(Vertices[[#This Row],[Vertex]],GroupVertices[Vertex],0)),1,1,"")</f>
        <v>3</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225</v>
      </c>
      <c r="B20" s="15"/>
      <c r="C20" s="15" t="s">
        <v>64</v>
      </c>
      <c r="D20" s="93">
        <v>162</v>
      </c>
      <c r="E20" s="81"/>
      <c r="F20" s="112" t="s">
        <v>307</v>
      </c>
      <c r="G20" s="15"/>
      <c r="H20" s="16" t="s">
        <v>225</v>
      </c>
      <c r="I20" s="66"/>
      <c r="J20" s="66"/>
      <c r="K20" s="114" t="s">
        <v>595</v>
      </c>
      <c r="L20" s="94">
        <v>1334.0666666666666</v>
      </c>
      <c r="M20" s="95">
        <v>3547.533447265625</v>
      </c>
      <c r="N20" s="95">
        <v>417.3109130859375</v>
      </c>
      <c r="O20" s="77"/>
      <c r="P20" s="96"/>
      <c r="Q20" s="96"/>
      <c r="R20" s="97"/>
      <c r="S20" s="51">
        <v>1</v>
      </c>
      <c r="T20" s="51">
        <v>4</v>
      </c>
      <c r="U20" s="52">
        <v>4</v>
      </c>
      <c r="V20" s="52">
        <v>0.333333</v>
      </c>
      <c r="W20" s="52">
        <v>0.001505</v>
      </c>
      <c r="X20" s="52">
        <v>1.400733</v>
      </c>
      <c r="Y20" s="52">
        <v>0.16666666666666666</v>
      </c>
      <c r="Z20" s="52">
        <v>0</v>
      </c>
      <c r="AA20" s="82">
        <v>20</v>
      </c>
      <c r="AB20" s="82"/>
      <c r="AC20" s="98"/>
      <c r="AD20" s="85" t="s">
        <v>480</v>
      </c>
      <c r="AE20" s="85">
        <v>9</v>
      </c>
      <c r="AF20" s="85">
        <v>1</v>
      </c>
      <c r="AG20" s="85">
        <v>202</v>
      </c>
      <c r="AH20" s="85">
        <v>0</v>
      </c>
      <c r="AI20" s="85"/>
      <c r="AJ20" s="85"/>
      <c r="AK20" s="85"/>
      <c r="AL20" s="85"/>
      <c r="AM20" s="85"/>
      <c r="AN20" s="87">
        <v>41991.25240740741</v>
      </c>
      <c r="AO20" s="85"/>
      <c r="AP20" s="85" t="b">
        <v>1</v>
      </c>
      <c r="AQ20" s="85" t="b">
        <v>1</v>
      </c>
      <c r="AR20" s="85" t="b">
        <v>0</v>
      </c>
      <c r="AS20" s="85" t="s">
        <v>421</v>
      </c>
      <c r="AT20" s="85">
        <v>0</v>
      </c>
      <c r="AU20" s="90" t="s">
        <v>548</v>
      </c>
      <c r="AV20" s="85" t="b">
        <v>0</v>
      </c>
      <c r="AW20" s="85" t="s">
        <v>555</v>
      </c>
      <c r="AX20" s="90" t="s">
        <v>573</v>
      </c>
      <c r="AY20" s="85" t="s">
        <v>66</v>
      </c>
      <c r="AZ20" s="85" t="str">
        <f>REPLACE(INDEX(GroupVertices[Group],MATCH(Vertices[[#This Row],[Vertex]],GroupVertices[Vertex],0)),1,1,"")</f>
        <v>3</v>
      </c>
      <c r="BA20" s="51" t="s">
        <v>270</v>
      </c>
      <c r="BB20" s="51" t="s">
        <v>270</v>
      </c>
      <c r="BC20" s="51" t="s">
        <v>278</v>
      </c>
      <c r="BD20" s="51" t="s">
        <v>278</v>
      </c>
      <c r="BE20" s="51" t="s">
        <v>828</v>
      </c>
      <c r="BF20" s="51" t="s">
        <v>831</v>
      </c>
      <c r="BG20" s="131" t="s">
        <v>842</v>
      </c>
      <c r="BH20" s="131" t="s">
        <v>849</v>
      </c>
      <c r="BI20" s="131" t="s">
        <v>861</v>
      </c>
      <c r="BJ20" s="131" t="s">
        <v>868</v>
      </c>
      <c r="BK20" s="131">
        <v>0</v>
      </c>
      <c r="BL20" s="134">
        <v>0</v>
      </c>
      <c r="BM20" s="131">
        <v>0</v>
      </c>
      <c r="BN20" s="134">
        <v>0</v>
      </c>
      <c r="BO20" s="131">
        <v>0</v>
      </c>
      <c r="BP20" s="134">
        <v>0</v>
      </c>
      <c r="BQ20" s="131">
        <v>190</v>
      </c>
      <c r="BR20" s="134">
        <v>100</v>
      </c>
      <c r="BS20" s="131">
        <v>190</v>
      </c>
      <c r="BT20" s="2"/>
      <c r="BU20" s="3"/>
      <c r="BV20" s="3"/>
      <c r="BW20" s="3"/>
      <c r="BX20" s="3"/>
    </row>
    <row r="21" spans="1:76" ht="15">
      <c r="A21" s="14" t="s">
        <v>226</v>
      </c>
      <c r="B21" s="15"/>
      <c r="C21" s="15" t="s">
        <v>64</v>
      </c>
      <c r="D21" s="93">
        <v>1000</v>
      </c>
      <c r="E21" s="81"/>
      <c r="F21" s="112" t="s">
        <v>554</v>
      </c>
      <c r="G21" s="15"/>
      <c r="H21" s="16" t="s">
        <v>226</v>
      </c>
      <c r="I21" s="66"/>
      <c r="J21" s="66"/>
      <c r="K21" s="114" t="s">
        <v>596</v>
      </c>
      <c r="L21" s="94">
        <v>1</v>
      </c>
      <c r="M21" s="95">
        <v>3874.676513671875</v>
      </c>
      <c r="N21" s="95">
        <v>1027.546875</v>
      </c>
      <c r="O21" s="77"/>
      <c r="P21" s="96"/>
      <c r="Q21" s="96"/>
      <c r="R21" s="97"/>
      <c r="S21" s="51">
        <v>2</v>
      </c>
      <c r="T21" s="51">
        <v>1</v>
      </c>
      <c r="U21" s="52">
        <v>0</v>
      </c>
      <c r="V21" s="52">
        <v>0.2</v>
      </c>
      <c r="W21" s="52">
        <v>0.000769</v>
      </c>
      <c r="X21" s="52">
        <v>0.778527</v>
      </c>
      <c r="Y21" s="52">
        <v>0</v>
      </c>
      <c r="Z21" s="52">
        <v>0</v>
      </c>
      <c r="AA21" s="82">
        <v>21</v>
      </c>
      <c r="AB21" s="82"/>
      <c r="AC21" s="98"/>
      <c r="AD21" s="85" t="s">
        <v>481</v>
      </c>
      <c r="AE21" s="85">
        <v>67</v>
      </c>
      <c r="AF21" s="85">
        <v>431881</v>
      </c>
      <c r="AG21" s="85">
        <v>7712</v>
      </c>
      <c r="AH21" s="85">
        <v>3</v>
      </c>
      <c r="AI21" s="85"/>
      <c r="AJ21" s="85" t="s">
        <v>500</v>
      </c>
      <c r="AK21" s="85"/>
      <c r="AL21" s="90" t="s">
        <v>525</v>
      </c>
      <c r="AM21" s="85"/>
      <c r="AN21" s="87">
        <v>42040.22457175926</v>
      </c>
      <c r="AO21" s="90" t="s">
        <v>543</v>
      </c>
      <c r="AP21" s="85" t="b">
        <v>0</v>
      </c>
      <c r="AQ21" s="85" t="b">
        <v>0</v>
      </c>
      <c r="AR21" s="85" t="b">
        <v>1</v>
      </c>
      <c r="AS21" s="85" t="s">
        <v>423</v>
      </c>
      <c r="AT21" s="85">
        <v>3135</v>
      </c>
      <c r="AU21" s="90" t="s">
        <v>548</v>
      </c>
      <c r="AV21" s="85" t="b">
        <v>1</v>
      </c>
      <c r="AW21" s="85" t="s">
        <v>555</v>
      </c>
      <c r="AX21" s="90" t="s">
        <v>574</v>
      </c>
      <c r="AY21" s="85" t="s">
        <v>66</v>
      </c>
      <c r="AZ21" s="85" t="str">
        <f>REPLACE(INDEX(GroupVertices[Group],MATCH(Vertices[[#This Row],[Vertex]],GroupVertices[Vertex],0)),1,1,"")</f>
        <v>3</v>
      </c>
      <c r="BA21" s="51" t="s">
        <v>268</v>
      </c>
      <c r="BB21" s="51" t="s">
        <v>268</v>
      </c>
      <c r="BC21" s="51" t="s">
        <v>276</v>
      </c>
      <c r="BD21" s="51" t="s">
        <v>276</v>
      </c>
      <c r="BE21" s="51" t="s">
        <v>285</v>
      </c>
      <c r="BF21" s="51" t="s">
        <v>285</v>
      </c>
      <c r="BG21" s="131" t="s">
        <v>843</v>
      </c>
      <c r="BH21" s="131" t="s">
        <v>843</v>
      </c>
      <c r="BI21" s="131" t="s">
        <v>862</v>
      </c>
      <c r="BJ21" s="131" t="s">
        <v>862</v>
      </c>
      <c r="BK21" s="131">
        <v>0</v>
      </c>
      <c r="BL21" s="134">
        <v>0</v>
      </c>
      <c r="BM21" s="131">
        <v>0</v>
      </c>
      <c r="BN21" s="134">
        <v>0</v>
      </c>
      <c r="BO21" s="131">
        <v>0</v>
      </c>
      <c r="BP21" s="134">
        <v>0</v>
      </c>
      <c r="BQ21" s="131">
        <v>7</v>
      </c>
      <c r="BR21" s="134">
        <v>100</v>
      </c>
      <c r="BS21" s="131">
        <v>7</v>
      </c>
      <c r="BT21" s="2"/>
      <c r="BU21" s="3"/>
      <c r="BV21" s="3"/>
      <c r="BW21" s="3"/>
      <c r="BX21" s="3"/>
    </row>
    <row r="22" spans="1:76" ht="15">
      <c r="A22" s="14" t="s">
        <v>227</v>
      </c>
      <c r="B22" s="15"/>
      <c r="C22" s="15" t="s">
        <v>64</v>
      </c>
      <c r="D22" s="93">
        <v>1000</v>
      </c>
      <c r="E22" s="81"/>
      <c r="F22" s="112" t="s">
        <v>309</v>
      </c>
      <c r="G22" s="15"/>
      <c r="H22" s="16" t="s">
        <v>227</v>
      </c>
      <c r="I22" s="66"/>
      <c r="J22" s="66"/>
      <c r="K22" s="114" t="s">
        <v>597</v>
      </c>
      <c r="L22" s="94">
        <v>1</v>
      </c>
      <c r="M22" s="95">
        <v>5434.80908203125</v>
      </c>
      <c r="N22" s="95">
        <v>9218.490234375</v>
      </c>
      <c r="O22" s="77"/>
      <c r="P22" s="96"/>
      <c r="Q22" s="96"/>
      <c r="R22" s="97"/>
      <c r="S22" s="51">
        <v>0</v>
      </c>
      <c r="T22" s="51">
        <v>2</v>
      </c>
      <c r="U22" s="52">
        <v>0</v>
      </c>
      <c r="V22" s="52">
        <v>0.166667</v>
      </c>
      <c r="W22" s="52">
        <v>0.067863</v>
      </c>
      <c r="X22" s="52">
        <v>0.782951</v>
      </c>
      <c r="Y22" s="52">
        <v>0.5</v>
      </c>
      <c r="Z22" s="52">
        <v>0</v>
      </c>
      <c r="AA22" s="82">
        <v>22</v>
      </c>
      <c r="AB22" s="82"/>
      <c r="AC22" s="98"/>
      <c r="AD22" s="85" t="s">
        <v>482</v>
      </c>
      <c r="AE22" s="85">
        <v>1909</v>
      </c>
      <c r="AF22" s="85">
        <v>15991</v>
      </c>
      <c r="AG22" s="85">
        <v>99481</v>
      </c>
      <c r="AH22" s="85">
        <v>1190</v>
      </c>
      <c r="AI22" s="85"/>
      <c r="AJ22" s="85" t="s">
        <v>501</v>
      </c>
      <c r="AK22" s="85"/>
      <c r="AL22" s="90" t="s">
        <v>526</v>
      </c>
      <c r="AM22" s="85"/>
      <c r="AN22" s="87">
        <v>41192.57827546296</v>
      </c>
      <c r="AO22" s="90" t="s">
        <v>544</v>
      </c>
      <c r="AP22" s="85" t="b">
        <v>1</v>
      </c>
      <c r="AQ22" s="85" t="b">
        <v>0</v>
      </c>
      <c r="AR22" s="85" t="b">
        <v>1</v>
      </c>
      <c r="AS22" s="85" t="s">
        <v>421</v>
      </c>
      <c r="AT22" s="85">
        <v>617</v>
      </c>
      <c r="AU22" s="90" t="s">
        <v>548</v>
      </c>
      <c r="AV22" s="85" t="b">
        <v>0</v>
      </c>
      <c r="AW22" s="85" t="s">
        <v>555</v>
      </c>
      <c r="AX22" s="90" t="s">
        <v>575</v>
      </c>
      <c r="AY22" s="85" t="s">
        <v>66</v>
      </c>
      <c r="AZ22" s="85" t="str">
        <f>REPLACE(INDEX(GroupVertices[Group],MATCH(Vertices[[#This Row],[Vertex]],GroupVertices[Vertex],0)),1,1,"")</f>
        <v>2</v>
      </c>
      <c r="BA22" s="51" t="s">
        <v>267</v>
      </c>
      <c r="BB22" s="51" t="s">
        <v>267</v>
      </c>
      <c r="BC22" s="51" t="s">
        <v>275</v>
      </c>
      <c r="BD22" s="51" t="s">
        <v>275</v>
      </c>
      <c r="BE22" s="51" t="s">
        <v>283</v>
      </c>
      <c r="BF22" s="51" t="s">
        <v>283</v>
      </c>
      <c r="BG22" s="131" t="s">
        <v>844</v>
      </c>
      <c r="BH22" s="131" t="s">
        <v>850</v>
      </c>
      <c r="BI22" s="131" t="s">
        <v>863</v>
      </c>
      <c r="BJ22" s="131" t="s">
        <v>869</v>
      </c>
      <c r="BK22" s="131">
        <v>2</v>
      </c>
      <c r="BL22" s="134">
        <v>7.142857142857143</v>
      </c>
      <c r="BM22" s="131">
        <v>0</v>
      </c>
      <c r="BN22" s="134">
        <v>0</v>
      </c>
      <c r="BO22" s="131">
        <v>0</v>
      </c>
      <c r="BP22" s="134">
        <v>0</v>
      </c>
      <c r="BQ22" s="131">
        <v>26</v>
      </c>
      <c r="BR22" s="134">
        <v>92.85714285714286</v>
      </c>
      <c r="BS22" s="131">
        <v>28</v>
      </c>
      <c r="BT22" s="2"/>
      <c r="BU22" s="3"/>
      <c r="BV22" s="3"/>
      <c r="BW22" s="3"/>
      <c r="BX22" s="3"/>
    </row>
    <row r="23" spans="1:76" ht="15">
      <c r="A23" s="14" t="s">
        <v>229</v>
      </c>
      <c r="B23" s="15"/>
      <c r="C23" s="15" t="s">
        <v>64</v>
      </c>
      <c r="D23" s="93">
        <v>555.844277673546</v>
      </c>
      <c r="E23" s="81"/>
      <c r="F23" s="112" t="s">
        <v>311</v>
      </c>
      <c r="G23" s="15"/>
      <c r="H23" s="16" t="s">
        <v>229</v>
      </c>
      <c r="I23" s="66"/>
      <c r="J23" s="66"/>
      <c r="K23" s="114" t="s">
        <v>598</v>
      </c>
      <c r="L23" s="94">
        <v>334.26666666666665</v>
      </c>
      <c r="M23" s="95">
        <v>6988.578125</v>
      </c>
      <c r="N23" s="95">
        <v>7672.59130859375</v>
      </c>
      <c r="O23" s="77"/>
      <c r="P23" s="96"/>
      <c r="Q23" s="96"/>
      <c r="R23" s="97"/>
      <c r="S23" s="51">
        <v>2</v>
      </c>
      <c r="T23" s="51">
        <v>1</v>
      </c>
      <c r="U23" s="52">
        <v>1</v>
      </c>
      <c r="V23" s="52">
        <v>0.2</v>
      </c>
      <c r="W23" s="52">
        <v>0.084471</v>
      </c>
      <c r="X23" s="52">
        <v>1.128668</v>
      </c>
      <c r="Y23" s="52">
        <v>0.3333333333333333</v>
      </c>
      <c r="Z23" s="52">
        <v>0</v>
      </c>
      <c r="AA23" s="82">
        <v>23</v>
      </c>
      <c r="AB23" s="82"/>
      <c r="AC23" s="98"/>
      <c r="AD23" s="85" t="s">
        <v>483</v>
      </c>
      <c r="AE23" s="85">
        <v>232</v>
      </c>
      <c r="AF23" s="85">
        <v>7516</v>
      </c>
      <c r="AG23" s="85">
        <v>50264</v>
      </c>
      <c r="AH23" s="85">
        <v>77</v>
      </c>
      <c r="AI23" s="85"/>
      <c r="AJ23" s="85" t="s">
        <v>502</v>
      </c>
      <c r="AK23" s="85" t="s">
        <v>513</v>
      </c>
      <c r="AL23" s="90" t="s">
        <v>527</v>
      </c>
      <c r="AM23" s="85"/>
      <c r="AN23" s="87">
        <v>40727.78685185185</v>
      </c>
      <c r="AO23" s="90" t="s">
        <v>545</v>
      </c>
      <c r="AP23" s="85" t="b">
        <v>0</v>
      </c>
      <c r="AQ23" s="85" t="b">
        <v>0</v>
      </c>
      <c r="AR23" s="85" t="b">
        <v>0</v>
      </c>
      <c r="AS23" s="85" t="s">
        <v>547</v>
      </c>
      <c r="AT23" s="85">
        <v>62</v>
      </c>
      <c r="AU23" s="90" t="s">
        <v>550</v>
      </c>
      <c r="AV23" s="85" t="b">
        <v>0</v>
      </c>
      <c r="AW23" s="85" t="s">
        <v>555</v>
      </c>
      <c r="AX23" s="90" t="s">
        <v>576</v>
      </c>
      <c r="AY23" s="85" t="s">
        <v>66</v>
      </c>
      <c r="AZ23" s="85" t="str">
        <f>REPLACE(INDEX(GroupVertices[Group],MATCH(Vertices[[#This Row],[Vertex]],GroupVertices[Vertex],0)),1,1,"")</f>
        <v>2</v>
      </c>
      <c r="BA23" s="51" t="s">
        <v>267</v>
      </c>
      <c r="BB23" s="51" t="s">
        <v>267</v>
      </c>
      <c r="BC23" s="51" t="s">
        <v>275</v>
      </c>
      <c r="BD23" s="51" t="s">
        <v>275</v>
      </c>
      <c r="BE23" s="51" t="s">
        <v>283</v>
      </c>
      <c r="BF23" s="51" t="s">
        <v>283</v>
      </c>
      <c r="BG23" s="131" t="s">
        <v>839</v>
      </c>
      <c r="BH23" s="131" t="s">
        <v>839</v>
      </c>
      <c r="BI23" s="131" t="s">
        <v>858</v>
      </c>
      <c r="BJ23" s="131" t="s">
        <v>858</v>
      </c>
      <c r="BK23" s="131">
        <v>1</v>
      </c>
      <c r="BL23" s="134">
        <v>7.6923076923076925</v>
      </c>
      <c r="BM23" s="131">
        <v>0</v>
      </c>
      <c r="BN23" s="134">
        <v>0</v>
      </c>
      <c r="BO23" s="131">
        <v>0</v>
      </c>
      <c r="BP23" s="134">
        <v>0</v>
      </c>
      <c r="BQ23" s="131">
        <v>12</v>
      </c>
      <c r="BR23" s="134">
        <v>92.3076923076923</v>
      </c>
      <c r="BS23" s="131">
        <v>13</v>
      </c>
      <c r="BT23" s="2"/>
      <c r="BU23" s="3"/>
      <c r="BV23" s="3"/>
      <c r="BW23" s="3"/>
      <c r="BX23" s="3"/>
    </row>
    <row r="24" spans="1:76" ht="15">
      <c r="A24" s="99" t="s">
        <v>230</v>
      </c>
      <c r="B24" s="100"/>
      <c r="C24" s="100" t="s">
        <v>64</v>
      </c>
      <c r="D24" s="101">
        <v>411.25128205128203</v>
      </c>
      <c r="E24" s="102"/>
      <c r="F24" s="113" t="s">
        <v>312</v>
      </c>
      <c r="G24" s="100"/>
      <c r="H24" s="103" t="s">
        <v>230</v>
      </c>
      <c r="I24" s="104"/>
      <c r="J24" s="104"/>
      <c r="K24" s="115" t="s">
        <v>599</v>
      </c>
      <c r="L24" s="105">
        <v>1</v>
      </c>
      <c r="M24" s="106">
        <v>7127.29248046875</v>
      </c>
      <c r="N24" s="106">
        <v>4634.83056640625</v>
      </c>
      <c r="O24" s="107"/>
      <c r="P24" s="108"/>
      <c r="Q24" s="108"/>
      <c r="R24" s="109"/>
      <c r="S24" s="51">
        <v>0</v>
      </c>
      <c r="T24" s="51">
        <v>2</v>
      </c>
      <c r="U24" s="52">
        <v>0</v>
      </c>
      <c r="V24" s="52">
        <v>0.166667</v>
      </c>
      <c r="W24" s="52">
        <v>0.067863</v>
      </c>
      <c r="X24" s="52">
        <v>0.782951</v>
      </c>
      <c r="Y24" s="52">
        <v>0.5</v>
      </c>
      <c r="Z24" s="52">
        <v>0</v>
      </c>
      <c r="AA24" s="110">
        <v>24</v>
      </c>
      <c r="AB24" s="110"/>
      <c r="AC24" s="111"/>
      <c r="AD24" s="85" t="s">
        <v>484</v>
      </c>
      <c r="AE24" s="85">
        <v>645</v>
      </c>
      <c r="AF24" s="85">
        <v>4757</v>
      </c>
      <c r="AG24" s="85">
        <v>22865</v>
      </c>
      <c r="AH24" s="85">
        <v>1546</v>
      </c>
      <c r="AI24" s="85"/>
      <c r="AJ24" s="85" t="s">
        <v>503</v>
      </c>
      <c r="AK24" s="85"/>
      <c r="AL24" s="90" t="s">
        <v>528</v>
      </c>
      <c r="AM24" s="85"/>
      <c r="AN24" s="87">
        <v>39861.629282407404</v>
      </c>
      <c r="AO24" s="90" t="s">
        <v>546</v>
      </c>
      <c r="AP24" s="85" t="b">
        <v>0</v>
      </c>
      <c r="AQ24" s="85" t="b">
        <v>0</v>
      </c>
      <c r="AR24" s="85" t="b">
        <v>1</v>
      </c>
      <c r="AS24" s="85" t="s">
        <v>421</v>
      </c>
      <c r="AT24" s="85">
        <v>221</v>
      </c>
      <c r="AU24" s="90" t="s">
        <v>548</v>
      </c>
      <c r="AV24" s="85" t="b">
        <v>0</v>
      </c>
      <c r="AW24" s="85" t="s">
        <v>555</v>
      </c>
      <c r="AX24" s="90" t="s">
        <v>577</v>
      </c>
      <c r="AY24" s="85" t="s">
        <v>66</v>
      </c>
      <c r="AZ24" s="85" t="str">
        <f>REPLACE(INDEX(GroupVertices[Group],MATCH(Vertices[[#This Row],[Vertex]],GroupVertices[Vertex],0)),1,1,"")</f>
        <v>2</v>
      </c>
      <c r="BA24" s="51" t="s">
        <v>267</v>
      </c>
      <c r="BB24" s="51" t="s">
        <v>267</v>
      </c>
      <c r="BC24" s="51" t="s">
        <v>275</v>
      </c>
      <c r="BD24" s="51" t="s">
        <v>275</v>
      </c>
      <c r="BE24" s="51" t="s">
        <v>283</v>
      </c>
      <c r="BF24" s="51" t="s">
        <v>283</v>
      </c>
      <c r="BG24" s="131" t="s">
        <v>845</v>
      </c>
      <c r="BH24" s="131" t="s">
        <v>845</v>
      </c>
      <c r="BI24" s="131" t="s">
        <v>864</v>
      </c>
      <c r="BJ24" s="131" t="s">
        <v>864</v>
      </c>
      <c r="BK24" s="131">
        <v>1</v>
      </c>
      <c r="BL24" s="134">
        <v>6.666666666666667</v>
      </c>
      <c r="BM24" s="131">
        <v>0</v>
      </c>
      <c r="BN24" s="134">
        <v>0</v>
      </c>
      <c r="BO24" s="131">
        <v>0</v>
      </c>
      <c r="BP24" s="134">
        <v>0</v>
      </c>
      <c r="BQ24" s="131">
        <v>14</v>
      </c>
      <c r="BR24" s="134">
        <v>93.33333333333333</v>
      </c>
      <c r="BS24" s="131">
        <v>15</v>
      </c>
      <c r="BT24" s="2"/>
      <c r="BU24" s="3"/>
      <c r="BV24" s="3"/>
      <c r="BW24" s="3"/>
      <c r="BX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hyperlinks>
    <hyperlink ref="AL3" r:id="rId1" display="https://t.co/MSGaXv0cIc"/>
    <hyperlink ref="AL6" r:id="rId2" display="http://www.ahhic.com/"/>
    <hyperlink ref="AL7" r:id="rId3" display="https://t.co/tNU59Qr0Ik"/>
    <hyperlink ref="AL11" r:id="rId4" display="https://t.co/t9ZCdMO85y"/>
    <hyperlink ref="AL12" r:id="rId5" display="http://t.co/Qwu8y7Ik9n"/>
    <hyperlink ref="AL13" r:id="rId6" display="https://t.co/gOH7onf4t6"/>
    <hyperlink ref="AL14" r:id="rId7" display="https://t.co/mUXNbVPJmC"/>
    <hyperlink ref="AL16" r:id="rId8" display="http://lowsulfur.com/"/>
    <hyperlink ref="AL17" r:id="rId9" display="http://www.gmn.bz/"/>
    <hyperlink ref="AL18" r:id="rId10" display="https://t.co/ISLUK2xYKu"/>
    <hyperlink ref="AL19" r:id="rId11" display="https://t.co/fZUadOkk3M"/>
    <hyperlink ref="AL21" r:id="rId12" display="http://bang-dream.com/"/>
    <hyperlink ref="AL22" r:id="rId13" display="http://www.splash247.com/"/>
    <hyperlink ref="AL23" r:id="rId14" display="http://t.co/564PV8GHWr"/>
    <hyperlink ref="AL24" r:id="rId15" display="http://t.co/3lGSRXzXe7"/>
    <hyperlink ref="AO3" r:id="rId16" display="https://pbs.twimg.com/profile_banners/224958230/1451842250"/>
    <hyperlink ref="AO5" r:id="rId17" display="https://pbs.twimg.com/profile_banners/2563248935/1404852107"/>
    <hyperlink ref="AO6" r:id="rId18" display="https://pbs.twimg.com/profile_banners/753240237468487681/1469108352"/>
    <hyperlink ref="AO7" r:id="rId19" display="https://pbs.twimg.com/profile_banners/3027750446/1542542439"/>
    <hyperlink ref="AO10" r:id="rId20" display="https://pbs.twimg.com/profile_banners/2869479665/1525911392"/>
    <hyperlink ref="AO11" r:id="rId21" display="https://pbs.twimg.com/profile_banners/998965516717969435/1527253752"/>
    <hyperlink ref="AO12" r:id="rId22" display="https://pbs.twimg.com/profile_banners/22258315/1546446840"/>
    <hyperlink ref="AO13" r:id="rId23" display="https://pbs.twimg.com/profile_banners/428357531/1455566408"/>
    <hyperlink ref="AO14" r:id="rId24" display="https://pbs.twimg.com/profile_banners/841327690774925314/1490302168"/>
    <hyperlink ref="AO15" r:id="rId25" display="https://pbs.twimg.com/profile_banners/428110889/1539000327"/>
    <hyperlink ref="AO16" r:id="rId26" display="https://pbs.twimg.com/profile_banners/1015979219124441089/1531063822"/>
    <hyperlink ref="AO17" r:id="rId27" display="https://pbs.twimg.com/profile_banners/2265763884/1398790934"/>
    <hyperlink ref="AO18" r:id="rId28" display="https://pbs.twimg.com/profile_banners/775280864674525184/1473911096"/>
    <hyperlink ref="AO19" r:id="rId29" display="https://pbs.twimg.com/profile_banners/1018820314468265984/1543636403"/>
    <hyperlink ref="AO21" r:id="rId30" display="https://pbs.twimg.com/profile_banners/3009772568/1545020181"/>
    <hyperlink ref="AO22" r:id="rId31" display="https://pbs.twimg.com/profile_banners/871820418/1434352136"/>
    <hyperlink ref="AO23" r:id="rId32" display="https://pbs.twimg.com/profile_banners/328631590/1519773764"/>
    <hyperlink ref="AO24" r:id="rId33" display="https://pbs.twimg.com/profile_banners/21095386/1358432107"/>
    <hyperlink ref="AU3" r:id="rId34" display="http://abs.twimg.com/images/themes/theme1/bg.png"/>
    <hyperlink ref="AU4" r:id="rId35" display="http://abs.twimg.com/images/themes/theme1/bg.png"/>
    <hyperlink ref="AU5" r:id="rId36" display="http://abs.twimg.com/images/themes/theme1/bg.png"/>
    <hyperlink ref="AU7" r:id="rId37" display="http://abs.twimg.com/images/themes/theme1/bg.png"/>
    <hyperlink ref="AU10" r:id="rId38" display="http://abs.twimg.com/images/themes/theme1/bg.png"/>
    <hyperlink ref="AU12" r:id="rId39" display="http://abs.twimg.com/images/themes/theme1/bg.png"/>
    <hyperlink ref="AU13" r:id="rId40" display="http://abs.twimg.com/images/themes/theme1/bg.png"/>
    <hyperlink ref="AU15" r:id="rId41" display="http://abs.twimg.com/images/themes/theme1/bg.png"/>
    <hyperlink ref="AU17" r:id="rId42" display="http://abs.twimg.com/images/themes/theme15/bg.png"/>
    <hyperlink ref="AU20" r:id="rId43" display="http://abs.twimg.com/images/themes/theme1/bg.png"/>
    <hyperlink ref="AU21" r:id="rId44" display="http://abs.twimg.com/images/themes/theme1/bg.png"/>
    <hyperlink ref="AU22" r:id="rId45" display="http://abs.twimg.com/images/themes/theme1/bg.png"/>
    <hyperlink ref="AU23" r:id="rId46" display="http://abs.twimg.com/images/themes/theme4/bg.gif"/>
    <hyperlink ref="AU24" r:id="rId47" display="http://abs.twimg.com/images/themes/theme1/bg.png"/>
    <hyperlink ref="F3" r:id="rId48" display="http://pbs.twimg.com/profile_images/683702074387791872/EAGvrYSV_normal.jpg"/>
    <hyperlink ref="F4" r:id="rId49" display="http://pbs.twimg.com/profile_images/882237930059771905/CxEWwBz0_normal.jpg"/>
    <hyperlink ref="F5" r:id="rId50" display="http://pbs.twimg.com/profile_images/990234267912323074/_zwoC1s-_normal.jpg"/>
    <hyperlink ref="F6" r:id="rId51" display="http://pbs.twimg.com/profile_images/753244071548846080/GdmDHKi7_normal.jpg"/>
    <hyperlink ref="F7" r:id="rId52" display="http://pbs.twimg.com/profile_images/1068685976065712129/5EcYfMyB_normal.jpg"/>
    <hyperlink ref="F8" r:id="rId53" display="http://pbs.twimg.com/profile_images/947933632471105541/fk3WnjjS_normal.jpg"/>
    <hyperlink ref="F9" r:id="rId54" display="http://pbs.twimg.com/profile_images/970944907308425216/rr-URaSj_normal.jpg"/>
    <hyperlink ref="F10" r:id="rId55" display="http://pbs.twimg.com/profile_images/1061387216855928834/UdqtAMlM_normal.jpg"/>
    <hyperlink ref="F11" r:id="rId56" display="http://pbs.twimg.com/profile_images/1000000725034860544/sb_ZDPMu_normal.jpg"/>
    <hyperlink ref="F12" r:id="rId57" display="http://pbs.twimg.com/profile_images/1034554730691743744/rei9Hx_U_normal.jpg"/>
    <hyperlink ref="F13" r:id="rId58" display="http://pbs.twimg.com/profile_images/932397402887196672/BtHHGGbq_normal.jpg"/>
    <hyperlink ref="F14" r:id="rId59" display="http://pbs.twimg.com/profile_images/845012622357528577/7RvLXmuP_normal.jpg"/>
    <hyperlink ref="F15" r:id="rId60" display="http://pbs.twimg.com/profile_images/917274193129033728/lt0Sknk5_normal.jpg"/>
    <hyperlink ref="F16" r:id="rId61" display="http://pbs.twimg.com/profile_images/1015986451866161153/mRzQqxv7_normal.jpg"/>
    <hyperlink ref="F17" r:id="rId62" display="http://pbs.twimg.com/profile_images/425746299573395456/Pgmz7-9W_normal.jpeg"/>
    <hyperlink ref="F18" r:id="rId63" display="http://pbs.twimg.com/profile_images/776417983644053504/Xg6rh33l_normal.jpg"/>
    <hyperlink ref="F19" r:id="rId64" display="http://pbs.twimg.com/profile_images/1051768036682686464/LFNmM-i3_normal.jpg"/>
    <hyperlink ref="F20" r:id="rId65" display="http://abs.twimg.com/sticky/default_profile_images/default_profile_normal.png"/>
    <hyperlink ref="F21" r:id="rId66" display="http://pbs.twimg.com/profile_images/995267826058387456/hgSDbBQk_normal.jpg"/>
    <hyperlink ref="F22" r:id="rId67" display="http://pbs.twimg.com/profile_images/959324024760295424/dXhhOoqH_normal.jpg"/>
    <hyperlink ref="F23" r:id="rId68" display="http://pbs.twimg.com/profile_images/378800000600245264/666624ab49bd9a333bfd31c92786e23e_normal.jpeg"/>
    <hyperlink ref="F24" r:id="rId69" display="http://pbs.twimg.com/profile_images/3120524182/d112c9da03715e4f3c7695d63bb9aa25_normal.jpeg"/>
    <hyperlink ref="AX3" r:id="rId70" display="https://twitter.com/a_charalambides"/>
    <hyperlink ref="AX4" r:id="rId71" display="https://twitter.com/natasapilidou"/>
    <hyperlink ref="AX5" r:id="rId72" display="https://twitter.com/stavridess"/>
    <hyperlink ref="AX6" r:id="rId73" display="https://twitter.com/ahhullinsurance"/>
    <hyperlink ref="AX7" r:id="rId74" display="https://twitter.com/sim010101"/>
    <hyperlink ref="AX8" r:id="rId75" display="https://twitter.com/franceslanitou"/>
    <hyperlink ref="AX9" r:id="rId76" display="https://twitter.com/stalodemo"/>
    <hyperlink ref="AX10" r:id="rId77" display="https://twitter.com/j0rgepou"/>
    <hyperlink ref="AX11" r:id="rId78" display="https://twitter.com/flowwater"/>
    <hyperlink ref="AX12" r:id="rId79" display="https://twitter.com/gamestop"/>
    <hyperlink ref="AX13" r:id="rId80" display="https://twitter.com/iamryanduke"/>
    <hyperlink ref="AX14" r:id="rId81" display="https://twitter.com/freestuff_land"/>
    <hyperlink ref="AX15" r:id="rId82" display="https://twitter.com/lakhoi_san"/>
    <hyperlink ref="AX16" r:id="rId83" display="https://twitter.com/lowsulfurbunker"/>
    <hyperlink ref="AX17" r:id="rId84" display="https://twitter.com/office_gmn"/>
    <hyperlink ref="AX18" r:id="rId85" display="https://twitter.com/bang_dream_gbp"/>
    <hyperlink ref="AX19" r:id="rId86" display="https://twitter.com/setunaankokusin"/>
    <hyperlink ref="AX20" r:id="rId87" display="https://twitter.com/flowwater_58"/>
    <hyperlink ref="AX21" r:id="rId88" display="https://twitter.com/bang_dream_info"/>
    <hyperlink ref="AX22" r:id="rId89" display="https://twitter.com/splash_247"/>
    <hyperlink ref="AX23" r:id="rId90" display="https://twitter.com/ukrphysics"/>
    <hyperlink ref="AX24" r:id="rId91" display="https://twitter.com/samchambers"/>
  </hyperlinks>
  <printOptions/>
  <pageMargins left="0.7" right="0.7" top="0.75" bottom="0.75" header="0.3" footer="0.3"/>
  <pageSetup horizontalDpi="600" verticalDpi="600" orientation="portrait" r:id="rId95"/>
  <legacyDrawing r:id="rId93"/>
  <tableParts>
    <tablePart r:id="rId9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672</v>
      </c>
      <c r="Z2" s="13" t="s">
        <v>681</v>
      </c>
      <c r="AA2" s="13" t="s">
        <v>714</v>
      </c>
      <c r="AB2" s="13" t="s">
        <v>748</v>
      </c>
      <c r="AC2" s="13" t="s">
        <v>788</v>
      </c>
      <c r="AD2" s="13" t="s">
        <v>804</v>
      </c>
      <c r="AE2" s="13" t="s">
        <v>805</v>
      </c>
      <c r="AF2" s="13" t="s">
        <v>815</v>
      </c>
      <c r="AG2" s="67" t="s">
        <v>918</v>
      </c>
      <c r="AH2" s="67" t="s">
        <v>919</v>
      </c>
      <c r="AI2" s="67" t="s">
        <v>920</v>
      </c>
      <c r="AJ2" s="67" t="s">
        <v>921</v>
      </c>
      <c r="AK2" s="67" t="s">
        <v>922</v>
      </c>
      <c r="AL2" s="67" t="s">
        <v>923</v>
      </c>
      <c r="AM2" s="67" t="s">
        <v>924</v>
      </c>
      <c r="AN2" s="67" t="s">
        <v>925</v>
      </c>
      <c r="AO2" s="67" t="s">
        <v>928</v>
      </c>
    </row>
    <row r="3" spans="1:41" ht="15">
      <c r="A3" s="125" t="s">
        <v>639</v>
      </c>
      <c r="B3" s="126" t="s">
        <v>644</v>
      </c>
      <c r="C3" s="126" t="s">
        <v>56</v>
      </c>
      <c r="D3" s="117"/>
      <c r="E3" s="116"/>
      <c r="F3" s="118" t="s">
        <v>982</v>
      </c>
      <c r="G3" s="119"/>
      <c r="H3" s="119"/>
      <c r="I3" s="120">
        <v>3</v>
      </c>
      <c r="J3" s="121"/>
      <c r="K3" s="51">
        <v>7</v>
      </c>
      <c r="L3" s="51">
        <v>8</v>
      </c>
      <c r="M3" s="51">
        <v>0</v>
      </c>
      <c r="N3" s="51">
        <v>8</v>
      </c>
      <c r="O3" s="51">
        <v>2</v>
      </c>
      <c r="P3" s="52">
        <v>0</v>
      </c>
      <c r="Q3" s="52">
        <v>0</v>
      </c>
      <c r="R3" s="51">
        <v>1</v>
      </c>
      <c r="S3" s="51">
        <v>0</v>
      </c>
      <c r="T3" s="51">
        <v>7</v>
      </c>
      <c r="U3" s="51">
        <v>8</v>
      </c>
      <c r="V3" s="51">
        <v>2</v>
      </c>
      <c r="W3" s="52">
        <v>1.469388</v>
      </c>
      <c r="X3" s="52">
        <v>0.14285714285714285</v>
      </c>
      <c r="Y3" s="85" t="s">
        <v>263</v>
      </c>
      <c r="Z3" s="85" t="s">
        <v>271</v>
      </c>
      <c r="AA3" s="85" t="s">
        <v>715</v>
      </c>
      <c r="AB3" s="91" t="s">
        <v>749</v>
      </c>
      <c r="AC3" s="91" t="s">
        <v>789</v>
      </c>
      <c r="AD3" s="91"/>
      <c r="AE3" s="91" t="s">
        <v>806</v>
      </c>
      <c r="AF3" s="91" t="s">
        <v>816</v>
      </c>
      <c r="AG3" s="131">
        <v>2</v>
      </c>
      <c r="AH3" s="134">
        <v>1.2738853503184713</v>
      </c>
      <c r="AI3" s="131">
        <v>0</v>
      </c>
      <c r="AJ3" s="134">
        <v>0</v>
      </c>
      <c r="AK3" s="131">
        <v>0</v>
      </c>
      <c r="AL3" s="134">
        <v>0</v>
      </c>
      <c r="AM3" s="131">
        <v>155</v>
      </c>
      <c r="AN3" s="134">
        <v>98.72611464968153</v>
      </c>
      <c r="AO3" s="131">
        <v>157</v>
      </c>
    </row>
    <row r="4" spans="1:41" ht="15">
      <c r="A4" s="125" t="s">
        <v>640</v>
      </c>
      <c r="B4" s="126" t="s">
        <v>645</v>
      </c>
      <c r="C4" s="126" t="s">
        <v>56</v>
      </c>
      <c r="D4" s="122"/>
      <c r="E4" s="100"/>
      <c r="F4" s="103" t="s">
        <v>983</v>
      </c>
      <c r="G4" s="107"/>
      <c r="H4" s="107"/>
      <c r="I4" s="123">
        <v>4</v>
      </c>
      <c r="J4" s="110"/>
      <c r="K4" s="51">
        <v>5</v>
      </c>
      <c r="L4" s="51">
        <v>6</v>
      </c>
      <c r="M4" s="51">
        <v>2</v>
      </c>
      <c r="N4" s="51">
        <v>8</v>
      </c>
      <c r="O4" s="51">
        <v>1</v>
      </c>
      <c r="P4" s="52">
        <v>0</v>
      </c>
      <c r="Q4" s="52">
        <v>0</v>
      </c>
      <c r="R4" s="51">
        <v>1</v>
      </c>
      <c r="S4" s="51">
        <v>0</v>
      </c>
      <c r="T4" s="51">
        <v>5</v>
      </c>
      <c r="U4" s="51">
        <v>8</v>
      </c>
      <c r="V4" s="51">
        <v>2</v>
      </c>
      <c r="W4" s="52">
        <v>1.12</v>
      </c>
      <c r="X4" s="52">
        <v>0.3</v>
      </c>
      <c r="Y4" s="85" t="s">
        <v>267</v>
      </c>
      <c r="Z4" s="85" t="s">
        <v>275</v>
      </c>
      <c r="AA4" s="85" t="s">
        <v>283</v>
      </c>
      <c r="AB4" s="91" t="s">
        <v>750</v>
      </c>
      <c r="AC4" s="91" t="s">
        <v>790</v>
      </c>
      <c r="AD4" s="91"/>
      <c r="AE4" s="91" t="s">
        <v>807</v>
      </c>
      <c r="AF4" s="91" t="s">
        <v>817</v>
      </c>
      <c r="AG4" s="131">
        <v>6</v>
      </c>
      <c r="AH4" s="134">
        <v>7.5</v>
      </c>
      <c r="AI4" s="131">
        <v>0</v>
      </c>
      <c r="AJ4" s="134">
        <v>0</v>
      </c>
      <c r="AK4" s="131">
        <v>0</v>
      </c>
      <c r="AL4" s="134">
        <v>0</v>
      </c>
      <c r="AM4" s="131">
        <v>74</v>
      </c>
      <c r="AN4" s="134">
        <v>92.5</v>
      </c>
      <c r="AO4" s="131">
        <v>80</v>
      </c>
    </row>
    <row r="5" spans="1:41" ht="15">
      <c r="A5" s="125" t="s">
        <v>641</v>
      </c>
      <c r="B5" s="126" t="s">
        <v>646</v>
      </c>
      <c r="C5" s="126" t="s">
        <v>56</v>
      </c>
      <c r="D5" s="122"/>
      <c r="E5" s="100"/>
      <c r="F5" s="103" t="s">
        <v>984</v>
      </c>
      <c r="G5" s="107"/>
      <c r="H5" s="107"/>
      <c r="I5" s="123">
        <v>5</v>
      </c>
      <c r="J5" s="110"/>
      <c r="K5" s="51">
        <v>4</v>
      </c>
      <c r="L5" s="51">
        <v>5</v>
      </c>
      <c r="M5" s="51">
        <v>29</v>
      </c>
      <c r="N5" s="51">
        <v>34</v>
      </c>
      <c r="O5" s="51">
        <v>16</v>
      </c>
      <c r="P5" s="52">
        <v>0</v>
      </c>
      <c r="Q5" s="52">
        <v>0</v>
      </c>
      <c r="R5" s="51">
        <v>1</v>
      </c>
      <c r="S5" s="51">
        <v>0</v>
      </c>
      <c r="T5" s="51">
        <v>4</v>
      </c>
      <c r="U5" s="51">
        <v>34</v>
      </c>
      <c r="V5" s="51">
        <v>2</v>
      </c>
      <c r="W5" s="52">
        <v>1</v>
      </c>
      <c r="X5" s="52">
        <v>0.3333333333333333</v>
      </c>
      <c r="Y5" s="85" t="s">
        <v>673</v>
      </c>
      <c r="Z5" s="85" t="s">
        <v>682</v>
      </c>
      <c r="AA5" s="85" t="s">
        <v>716</v>
      </c>
      <c r="AB5" s="91" t="s">
        <v>751</v>
      </c>
      <c r="AC5" s="91" t="s">
        <v>791</v>
      </c>
      <c r="AD5" s="91" t="s">
        <v>233</v>
      </c>
      <c r="AE5" s="91" t="s">
        <v>808</v>
      </c>
      <c r="AF5" s="91" t="s">
        <v>818</v>
      </c>
      <c r="AG5" s="131">
        <v>0</v>
      </c>
      <c r="AH5" s="134">
        <v>0</v>
      </c>
      <c r="AI5" s="131">
        <v>0</v>
      </c>
      <c r="AJ5" s="134">
        <v>0</v>
      </c>
      <c r="AK5" s="131">
        <v>0</v>
      </c>
      <c r="AL5" s="134">
        <v>0</v>
      </c>
      <c r="AM5" s="131">
        <v>342</v>
      </c>
      <c r="AN5" s="134">
        <v>100</v>
      </c>
      <c r="AO5" s="131">
        <v>342</v>
      </c>
    </row>
    <row r="6" spans="1:41" ht="15">
      <c r="A6" s="125" t="s">
        <v>642</v>
      </c>
      <c r="B6" s="126" t="s">
        <v>647</v>
      </c>
      <c r="C6" s="126" t="s">
        <v>56</v>
      </c>
      <c r="D6" s="122"/>
      <c r="E6" s="100"/>
      <c r="F6" s="103" t="s">
        <v>642</v>
      </c>
      <c r="G6" s="107"/>
      <c r="H6" s="107"/>
      <c r="I6" s="123">
        <v>6</v>
      </c>
      <c r="J6" s="110"/>
      <c r="K6" s="51">
        <v>3</v>
      </c>
      <c r="L6" s="51">
        <v>2</v>
      </c>
      <c r="M6" s="51">
        <v>0</v>
      </c>
      <c r="N6" s="51">
        <v>2</v>
      </c>
      <c r="O6" s="51">
        <v>0</v>
      </c>
      <c r="P6" s="52">
        <v>0</v>
      </c>
      <c r="Q6" s="52">
        <v>0</v>
      </c>
      <c r="R6" s="51">
        <v>1</v>
      </c>
      <c r="S6" s="51">
        <v>0</v>
      </c>
      <c r="T6" s="51">
        <v>3</v>
      </c>
      <c r="U6" s="51">
        <v>2</v>
      </c>
      <c r="V6" s="51">
        <v>2</v>
      </c>
      <c r="W6" s="52">
        <v>0.888889</v>
      </c>
      <c r="X6" s="52">
        <v>0.3333333333333333</v>
      </c>
      <c r="Y6" s="85"/>
      <c r="Z6" s="85"/>
      <c r="AA6" s="85"/>
      <c r="AB6" s="91" t="s">
        <v>417</v>
      </c>
      <c r="AC6" s="91" t="s">
        <v>417</v>
      </c>
      <c r="AD6" s="91" t="s">
        <v>232</v>
      </c>
      <c r="AE6" s="91" t="s">
        <v>231</v>
      </c>
      <c r="AF6" s="91" t="s">
        <v>819</v>
      </c>
      <c r="AG6" s="131">
        <v>1</v>
      </c>
      <c r="AH6" s="134">
        <v>11.11111111111111</v>
      </c>
      <c r="AI6" s="131">
        <v>0</v>
      </c>
      <c r="AJ6" s="134">
        <v>0</v>
      </c>
      <c r="AK6" s="131">
        <v>0</v>
      </c>
      <c r="AL6" s="134">
        <v>0</v>
      </c>
      <c r="AM6" s="131">
        <v>8</v>
      </c>
      <c r="AN6" s="134">
        <v>88.88888888888889</v>
      </c>
      <c r="AO6" s="131">
        <v>9</v>
      </c>
    </row>
    <row r="7" spans="1:41" ht="15">
      <c r="A7" s="125" t="s">
        <v>643</v>
      </c>
      <c r="B7" s="126" t="s">
        <v>648</v>
      </c>
      <c r="C7" s="126" t="s">
        <v>56</v>
      </c>
      <c r="D7" s="122"/>
      <c r="E7" s="100"/>
      <c r="F7" s="103" t="s">
        <v>985</v>
      </c>
      <c r="G7" s="107"/>
      <c r="H7" s="107"/>
      <c r="I7" s="123">
        <v>7</v>
      </c>
      <c r="J7" s="110"/>
      <c r="K7" s="51">
        <v>3</v>
      </c>
      <c r="L7" s="51">
        <v>3</v>
      </c>
      <c r="M7" s="51">
        <v>0</v>
      </c>
      <c r="N7" s="51">
        <v>3</v>
      </c>
      <c r="O7" s="51">
        <v>3</v>
      </c>
      <c r="P7" s="52" t="s">
        <v>929</v>
      </c>
      <c r="Q7" s="52" t="s">
        <v>929</v>
      </c>
      <c r="R7" s="51">
        <v>3</v>
      </c>
      <c r="S7" s="51">
        <v>3</v>
      </c>
      <c r="T7" s="51">
        <v>1</v>
      </c>
      <c r="U7" s="51">
        <v>1</v>
      </c>
      <c r="V7" s="51">
        <v>0</v>
      </c>
      <c r="W7" s="52">
        <v>0</v>
      </c>
      <c r="X7" s="52">
        <v>0</v>
      </c>
      <c r="Y7" s="85" t="s">
        <v>674</v>
      </c>
      <c r="Z7" s="85" t="s">
        <v>683</v>
      </c>
      <c r="AA7" s="85" t="s">
        <v>717</v>
      </c>
      <c r="AB7" s="91" t="s">
        <v>752</v>
      </c>
      <c r="AC7" s="91" t="s">
        <v>417</v>
      </c>
      <c r="AD7" s="91"/>
      <c r="AE7" s="91"/>
      <c r="AF7" s="91" t="s">
        <v>820</v>
      </c>
      <c r="AG7" s="131">
        <v>3</v>
      </c>
      <c r="AH7" s="134">
        <v>8.108108108108109</v>
      </c>
      <c r="AI7" s="131">
        <v>0</v>
      </c>
      <c r="AJ7" s="134">
        <v>0</v>
      </c>
      <c r="AK7" s="131">
        <v>0</v>
      </c>
      <c r="AL7" s="134">
        <v>0</v>
      </c>
      <c r="AM7" s="131">
        <v>34</v>
      </c>
      <c r="AN7" s="134">
        <v>91.89189189189189</v>
      </c>
      <c r="AO7" s="131">
        <v>37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639</v>
      </c>
      <c r="B2" s="91" t="s">
        <v>218</v>
      </c>
      <c r="C2" s="85">
        <f>VLOOKUP(GroupVertices[[#This Row],[Vertex]],Vertices[],MATCH("ID",Vertices[[#Headers],[Vertex]:[Vertex Content Word Count]],0),FALSE)</f>
        <v>9</v>
      </c>
    </row>
    <row r="3" spans="1:3" ht="15">
      <c r="A3" s="85" t="s">
        <v>639</v>
      </c>
      <c r="B3" s="91" t="s">
        <v>215</v>
      </c>
      <c r="C3" s="85">
        <f>VLOOKUP(GroupVertices[[#This Row],[Vertex]],Vertices[],MATCH("ID",Vertices[[#Headers],[Vertex]:[Vertex Content Word Count]],0),FALSE)</f>
        <v>4</v>
      </c>
    </row>
    <row r="4" spans="1:3" ht="15">
      <c r="A4" s="85" t="s">
        <v>639</v>
      </c>
      <c r="B4" s="91" t="s">
        <v>217</v>
      </c>
      <c r="C4" s="85">
        <f>VLOOKUP(GroupVertices[[#This Row],[Vertex]],Vertices[],MATCH("ID",Vertices[[#Headers],[Vertex]:[Vertex Content Word Count]],0),FALSE)</f>
        <v>8</v>
      </c>
    </row>
    <row r="5" spans="1:3" ht="15">
      <c r="A5" s="85" t="s">
        <v>639</v>
      </c>
      <c r="B5" s="91" t="s">
        <v>216</v>
      </c>
      <c r="C5" s="85">
        <f>VLOOKUP(GroupVertices[[#This Row],[Vertex]],Vertices[],MATCH("ID",Vertices[[#Headers],[Vertex]:[Vertex Content Word Count]],0),FALSE)</f>
        <v>7</v>
      </c>
    </row>
    <row r="6" spans="1:3" ht="15">
      <c r="A6" s="85" t="s">
        <v>639</v>
      </c>
      <c r="B6" s="91" t="s">
        <v>214</v>
      </c>
      <c r="C6" s="85">
        <f>VLOOKUP(GroupVertices[[#This Row],[Vertex]],Vertices[],MATCH("ID",Vertices[[#Headers],[Vertex]:[Vertex Content Word Count]],0),FALSE)</f>
        <v>6</v>
      </c>
    </row>
    <row r="7" spans="1:3" ht="15">
      <c r="A7" s="85" t="s">
        <v>639</v>
      </c>
      <c r="B7" s="91" t="s">
        <v>213</v>
      </c>
      <c r="C7" s="85">
        <f>VLOOKUP(GroupVertices[[#This Row],[Vertex]],Vertices[],MATCH("ID",Vertices[[#Headers],[Vertex]:[Vertex Content Word Count]],0),FALSE)</f>
        <v>5</v>
      </c>
    </row>
    <row r="8" spans="1:3" ht="15">
      <c r="A8" s="85" t="s">
        <v>639</v>
      </c>
      <c r="B8" s="91" t="s">
        <v>212</v>
      </c>
      <c r="C8" s="85">
        <f>VLOOKUP(GroupVertices[[#This Row],[Vertex]],Vertices[],MATCH("ID",Vertices[[#Headers],[Vertex]:[Vertex Content Word Count]],0),FALSE)</f>
        <v>3</v>
      </c>
    </row>
    <row r="9" spans="1:3" ht="15">
      <c r="A9" s="85" t="s">
        <v>640</v>
      </c>
      <c r="B9" s="91" t="s">
        <v>230</v>
      </c>
      <c r="C9" s="85">
        <f>VLOOKUP(GroupVertices[[#This Row],[Vertex]],Vertices[],MATCH("ID",Vertices[[#Headers],[Vertex]:[Vertex Content Word Count]],0),FALSE)</f>
        <v>24</v>
      </c>
    </row>
    <row r="10" spans="1:3" ht="15">
      <c r="A10" s="85" t="s">
        <v>640</v>
      </c>
      <c r="B10" s="91" t="s">
        <v>229</v>
      </c>
      <c r="C10" s="85">
        <f>VLOOKUP(GroupVertices[[#This Row],[Vertex]],Vertices[],MATCH("ID",Vertices[[#Headers],[Vertex]:[Vertex Content Word Count]],0),FALSE)</f>
        <v>23</v>
      </c>
    </row>
    <row r="11" spans="1:3" ht="15">
      <c r="A11" s="85" t="s">
        <v>640</v>
      </c>
      <c r="B11" s="91" t="s">
        <v>228</v>
      </c>
      <c r="C11" s="85">
        <f>VLOOKUP(GroupVertices[[#This Row],[Vertex]],Vertices[],MATCH("ID",Vertices[[#Headers],[Vertex]:[Vertex Content Word Count]],0),FALSE)</f>
        <v>17</v>
      </c>
    </row>
    <row r="12" spans="1:3" ht="15">
      <c r="A12" s="85" t="s">
        <v>640</v>
      </c>
      <c r="B12" s="91" t="s">
        <v>227</v>
      </c>
      <c r="C12" s="85">
        <f>VLOOKUP(GroupVertices[[#This Row],[Vertex]],Vertices[],MATCH("ID",Vertices[[#Headers],[Vertex]:[Vertex Content Word Count]],0),FALSE)</f>
        <v>22</v>
      </c>
    </row>
    <row r="13" spans="1:3" ht="15">
      <c r="A13" s="85" t="s">
        <v>640</v>
      </c>
      <c r="B13" s="91" t="s">
        <v>223</v>
      </c>
      <c r="C13" s="85">
        <f>VLOOKUP(GroupVertices[[#This Row],[Vertex]],Vertices[],MATCH("ID",Vertices[[#Headers],[Vertex]:[Vertex Content Word Count]],0),FALSE)</f>
        <v>16</v>
      </c>
    </row>
    <row r="14" spans="1:3" ht="15">
      <c r="A14" s="85" t="s">
        <v>641</v>
      </c>
      <c r="B14" s="91" t="s">
        <v>225</v>
      </c>
      <c r="C14" s="85">
        <f>VLOOKUP(GroupVertices[[#This Row],[Vertex]],Vertices[],MATCH("ID",Vertices[[#Headers],[Vertex]:[Vertex Content Word Count]],0),FALSE)</f>
        <v>20</v>
      </c>
    </row>
    <row r="15" spans="1:3" ht="15">
      <c r="A15" s="85" t="s">
        <v>641</v>
      </c>
      <c r="B15" s="91" t="s">
        <v>226</v>
      </c>
      <c r="C15" s="85">
        <f>VLOOKUP(GroupVertices[[#This Row],[Vertex]],Vertices[],MATCH("ID",Vertices[[#Headers],[Vertex]:[Vertex Content Word Count]],0),FALSE)</f>
        <v>21</v>
      </c>
    </row>
    <row r="16" spans="1:3" ht="15">
      <c r="A16" s="85" t="s">
        <v>641</v>
      </c>
      <c r="B16" s="91" t="s">
        <v>224</v>
      </c>
      <c r="C16" s="85">
        <f>VLOOKUP(GroupVertices[[#This Row],[Vertex]],Vertices[],MATCH("ID",Vertices[[#Headers],[Vertex]:[Vertex Content Word Count]],0),FALSE)</f>
        <v>18</v>
      </c>
    </row>
    <row r="17" spans="1:3" ht="15">
      <c r="A17" s="85" t="s">
        <v>641</v>
      </c>
      <c r="B17" s="91" t="s">
        <v>233</v>
      </c>
      <c r="C17" s="85">
        <f>VLOOKUP(GroupVertices[[#This Row],[Vertex]],Vertices[],MATCH("ID",Vertices[[#Headers],[Vertex]:[Vertex Content Word Count]],0),FALSE)</f>
        <v>19</v>
      </c>
    </row>
    <row r="18" spans="1:3" ht="15">
      <c r="A18" s="85" t="s">
        <v>642</v>
      </c>
      <c r="B18" s="91" t="s">
        <v>219</v>
      </c>
      <c r="C18" s="85">
        <f>VLOOKUP(GroupVertices[[#This Row],[Vertex]],Vertices[],MATCH("ID",Vertices[[#Headers],[Vertex]:[Vertex Content Word Count]],0),FALSE)</f>
        <v>10</v>
      </c>
    </row>
    <row r="19" spans="1:3" ht="15">
      <c r="A19" s="85" t="s">
        <v>642</v>
      </c>
      <c r="B19" s="91" t="s">
        <v>232</v>
      </c>
      <c r="C19" s="85">
        <f>VLOOKUP(GroupVertices[[#This Row],[Vertex]],Vertices[],MATCH("ID",Vertices[[#Headers],[Vertex]:[Vertex Content Word Count]],0),FALSE)</f>
        <v>12</v>
      </c>
    </row>
    <row r="20" spans="1:3" ht="15">
      <c r="A20" s="85" t="s">
        <v>642</v>
      </c>
      <c r="B20" s="91" t="s">
        <v>231</v>
      </c>
      <c r="C20" s="85">
        <f>VLOOKUP(GroupVertices[[#This Row],[Vertex]],Vertices[],MATCH("ID",Vertices[[#Headers],[Vertex]:[Vertex Content Word Count]],0),FALSE)</f>
        <v>11</v>
      </c>
    </row>
    <row r="21" spans="1:3" ht="15">
      <c r="A21" s="85" t="s">
        <v>643</v>
      </c>
      <c r="B21" s="91" t="s">
        <v>220</v>
      </c>
      <c r="C21" s="85">
        <f>VLOOKUP(GroupVertices[[#This Row],[Vertex]],Vertices[],MATCH("ID",Vertices[[#Headers],[Vertex]:[Vertex Content Word Count]],0),FALSE)</f>
        <v>13</v>
      </c>
    </row>
    <row r="22" spans="1:3" ht="15">
      <c r="A22" s="85" t="s">
        <v>643</v>
      </c>
      <c r="B22" s="91" t="s">
        <v>221</v>
      </c>
      <c r="C22" s="85">
        <f>VLOOKUP(GroupVertices[[#This Row],[Vertex]],Vertices[],MATCH("ID",Vertices[[#Headers],[Vertex]:[Vertex Content Word Count]],0),FALSE)</f>
        <v>14</v>
      </c>
    </row>
    <row r="23" spans="1:3" ht="15">
      <c r="A23" s="85" t="s">
        <v>643</v>
      </c>
      <c r="B23" s="91" t="s">
        <v>222</v>
      </c>
      <c r="C23" s="85">
        <f>VLOOKUP(GroupVertices[[#This Row],[Vertex]],Vertices[],MATCH("ID",Vertices[[#Headers],[Vertex]:[Vertex Content Word Count]],0),FALSE)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655</v>
      </c>
      <c r="B2" s="36" t="s">
        <v>600</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10</v>
      </c>
      <c r="P2" s="39">
        <f>MIN(Vertices[PageRank])</f>
        <v>0.463163</v>
      </c>
      <c r="Q2" s="40">
        <f>COUNTIF(Vertices[PageRank],"&gt;= "&amp;P2)-COUNTIF(Vertices[PageRank],"&gt;="&amp;P3)</f>
        <v>1</v>
      </c>
      <c r="R2" s="39">
        <f>MIN(Vertices[Clustering Coefficient])</f>
        <v>0</v>
      </c>
      <c r="S2" s="45">
        <f>COUNTIF(Vertices[Clustering Coefficient],"&gt;= "&amp;R2)-COUNTIF(Vertices[Clustering Coefficient],"&gt;="&amp;R3)</f>
        <v>15</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0.10909090909090909</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0.5454545454545454</v>
      </c>
      <c r="K3" s="42">
        <f>COUNTIF(Vertices[Betweenness Centrality],"&gt;= "&amp;J3)-COUNTIF(Vertices[Betweenness Centrality],"&gt;="&amp;J4)</f>
        <v>1</v>
      </c>
      <c r="L3" s="41">
        <f aca="true" t="shared" si="5" ref="L3:L26">L2+($L$57-$L$2)/BinDivisor</f>
        <v>0.00909090909090909</v>
      </c>
      <c r="M3" s="42">
        <f>COUNTIF(Vertices[Closeness Centrality],"&gt;= "&amp;L3)-COUNTIF(Vertices[Closeness Centrality],"&gt;="&amp;L4)</f>
        <v>0</v>
      </c>
      <c r="N3" s="41">
        <f aca="true" t="shared" si="6" ref="N3:N26">N2+($N$57-$N$2)/BinDivisor</f>
        <v>0.0035843454545454547</v>
      </c>
      <c r="O3" s="42">
        <f>COUNTIF(Vertices[Eigenvector Centrality],"&gt;= "&amp;N3)-COUNTIF(Vertices[Eigenvector Centrality],"&gt;="&amp;N4)</f>
        <v>0</v>
      </c>
      <c r="P3" s="41">
        <f aca="true" t="shared" si="7" ref="P3:P26">P2+($P$57-$P$2)/BinDivisor</f>
        <v>0.5146269454545455</v>
      </c>
      <c r="Q3" s="42">
        <f>COUNTIF(Vertices[PageRank],"&gt;= "&amp;P3)-COUNTIF(Vertices[PageRank],"&gt;="&amp;P4)</f>
        <v>5</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22</v>
      </c>
      <c r="D4" s="34">
        <f t="shared" si="1"/>
        <v>0</v>
      </c>
      <c r="E4" s="3">
        <f>COUNTIF(Vertices[Degree],"&gt;= "&amp;D4)-COUNTIF(Vertices[Degree],"&gt;="&amp;D5)</f>
        <v>0</v>
      </c>
      <c r="F4" s="39">
        <f t="shared" si="2"/>
        <v>0.21818181818181817</v>
      </c>
      <c r="G4" s="40">
        <f>COUNTIF(Vertices[In-Degree],"&gt;= "&amp;F4)-COUNTIF(Vertices[In-Degree],"&gt;="&amp;F5)</f>
        <v>0</v>
      </c>
      <c r="H4" s="39">
        <f t="shared" si="3"/>
        <v>0.14545454545454545</v>
      </c>
      <c r="I4" s="40">
        <f>COUNTIF(Vertices[Out-Degree],"&gt;= "&amp;H4)-COUNTIF(Vertices[Out-Degree],"&gt;="&amp;H5)</f>
        <v>0</v>
      </c>
      <c r="J4" s="39">
        <f t="shared" si="4"/>
        <v>1.0909090909090908</v>
      </c>
      <c r="K4" s="40">
        <f>COUNTIF(Vertices[Betweenness Centrality],"&gt;= "&amp;J4)-COUNTIF(Vertices[Betweenness Centrality],"&gt;="&amp;J5)</f>
        <v>0</v>
      </c>
      <c r="L4" s="39">
        <f t="shared" si="5"/>
        <v>0.01818181818181818</v>
      </c>
      <c r="M4" s="40">
        <f>COUNTIF(Vertices[Closeness Centrality],"&gt;= "&amp;L4)-COUNTIF(Vertices[Closeness Centrality],"&gt;="&amp;L5)</f>
        <v>0</v>
      </c>
      <c r="N4" s="39">
        <f t="shared" si="6"/>
        <v>0.0071686909090909095</v>
      </c>
      <c r="O4" s="40">
        <f>COUNTIF(Vertices[Eigenvector Centrality],"&gt;= "&amp;N4)-COUNTIF(Vertices[Eigenvector Centrality],"&gt;="&amp;N5)</f>
        <v>0</v>
      </c>
      <c r="P4" s="39">
        <f t="shared" si="7"/>
        <v>0.5660908909090909</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0.32727272727272727</v>
      </c>
      <c r="G5" s="42">
        <f>COUNTIF(Vertices[In-Degree],"&gt;= "&amp;F5)-COUNTIF(Vertices[In-Degree],"&gt;="&amp;F6)</f>
        <v>0</v>
      </c>
      <c r="H5" s="41">
        <f t="shared" si="3"/>
        <v>0.21818181818181817</v>
      </c>
      <c r="I5" s="42">
        <f>COUNTIF(Vertices[Out-Degree],"&gt;= "&amp;H5)-COUNTIF(Vertices[Out-Degree],"&gt;="&amp;H6)</f>
        <v>0</v>
      </c>
      <c r="J5" s="41">
        <f t="shared" si="4"/>
        <v>1.6363636363636362</v>
      </c>
      <c r="K5" s="42">
        <f>COUNTIF(Vertices[Betweenness Centrality],"&gt;= "&amp;J5)-COUNTIF(Vertices[Betweenness Centrality],"&gt;="&amp;J6)</f>
        <v>1</v>
      </c>
      <c r="L5" s="41">
        <f t="shared" si="5"/>
        <v>0.02727272727272727</v>
      </c>
      <c r="M5" s="42">
        <f>COUNTIF(Vertices[Closeness Centrality],"&gt;= "&amp;L5)-COUNTIF(Vertices[Closeness Centrality],"&gt;="&amp;L6)</f>
        <v>0</v>
      </c>
      <c r="N5" s="41">
        <f t="shared" si="6"/>
        <v>0.010753036363636365</v>
      </c>
      <c r="O5" s="42">
        <f>COUNTIF(Vertices[Eigenvector Centrality],"&gt;= "&amp;N5)-COUNTIF(Vertices[Eigenvector Centrality],"&gt;="&amp;N6)</f>
        <v>0</v>
      </c>
      <c r="P5" s="41">
        <f t="shared" si="7"/>
        <v>0.6175548363636364</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0.43636363636363634</v>
      </c>
      <c r="G6" s="40">
        <f>COUNTIF(Vertices[In-Degree],"&gt;= "&amp;F6)-COUNTIF(Vertices[In-Degree],"&gt;="&amp;F7)</f>
        <v>0</v>
      </c>
      <c r="H6" s="39">
        <f t="shared" si="3"/>
        <v>0.2909090909090909</v>
      </c>
      <c r="I6" s="40">
        <f>COUNTIF(Vertices[Out-Degree],"&gt;= "&amp;H6)-COUNTIF(Vertices[Out-Degree],"&gt;="&amp;H7)</f>
        <v>0</v>
      </c>
      <c r="J6" s="39">
        <f t="shared" si="4"/>
        <v>2.1818181818181817</v>
      </c>
      <c r="K6" s="40">
        <f>COUNTIF(Vertices[Betweenness Centrality],"&gt;= "&amp;J6)-COUNTIF(Vertices[Betweenness Centrality],"&gt;="&amp;J7)</f>
        <v>0</v>
      </c>
      <c r="L6" s="39">
        <f t="shared" si="5"/>
        <v>0.03636363636363636</v>
      </c>
      <c r="M6" s="40">
        <f>COUNTIF(Vertices[Closeness Centrality],"&gt;= "&amp;L6)-COUNTIF(Vertices[Closeness Centrality],"&gt;="&amp;L7)</f>
        <v>0</v>
      </c>
      <c r="N6" s="39">
        <f t="shared" si="6"/>
        <v>0.014337381818181819</v>
      </c>
      <c r="O6" s="40">
        <f>COUNTIF(Vertices[Eigenvector Centrality],"&gt;= "&amp;N6)-COUNTIF(Vertices[Eigenvector Centrality],"&gt;="&amp;N7)</f>
        <v>0</v>
      </c>
      <c r="P6" s="39">
        <f t="shared" si="7"/>
        <v>0.6690187818181819</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31</v>
      </c>
      <c r="D7" s="34">
        <f t="shared" si="1"/>
        <v>0</v>
      </c>
      <c r="E7" s="3">
        <f>COUNTIF(Vertices[Degree],"&gt;= "&amp;D7)-COUNTIF(Vertices[Degree],"&gt;="&amp;D8)</f>
        <v>0</v>
      </c>
      <c r="F7" s="41">
        <f t="shared" si="2"/>
        <v>0.5454545454545454</v>
      </c>
      <c r="G7" s="42">
        <f>COUNTIF(Vertices[In-Degree],"&gt;= "&amp;F7)-COUNTIF(Vertices[In-Degree],"&gt;="&amp;F8)</f>
        <v>0</v>
      </c>
      <c r="H7" s="41">
        <f t="shared" si="3"/>
        <v>0.36363636363636365</v>
      </c>
      <c r="I7" s="42">
        <f>COUNTIF(Vertices[Out-Degree],"&gt;= "&amp;H7)-COUNTIF(Vertices[Out-Degree],"&gt;="&amp;H8)</f>
        <v>0</v>
      </c>
      <c r="J7" s="41">
        <f t="shared" si="4"/>
        <v>2.727272727272727</v>
      </c>
      <c r="K7" s="42">
        <f>COUNTIF(Vertices[Betweenness Centrality],"&gt;= "&amp;J7)-COUNTIF(Vertices[Betweenness Centrality],"&gt;="&amp;J8)</f>
        <v>0</v>
      </c>
      <c r="L7" s="41">
        <f t="shared" si="5"/>
        <v>0.045454545454545456</v>
      </c>
      <c r="M7" s="42">
        <f>COUNTIF(Vertices[Closeness Centrality],"&gt;= "&amp;L7)-COUNTIF(Vertices[Closeness Centrality],"&gt;="&amp;L8)</f>
        <v>0</v>
      </c>
      <c r="N7" s="41">
        <f t="shared" si="6"/>
        <v>0.017921727272727273</v>
      </c>
      <c r="O7" s="42">
        <f>COUNTIF(Vertices[Eigenvector Centrality],"&gt;= "&amp;N7)-COUNTIF(Vertices[Eigenvector Centrality],"&gt;="&amp;N8)</f>
        <v>0</v>
      </c>
      <c r="P7" s="41">
        <f t="shared" si="7"/>
        <v>0.7204827272727273</v>
      </c>
      <c r="Q7" s="42">
        <f>COUNTIF(Vertices[PageRank],"&gt;= "&amp;P7)-COUNTIF(Vertices[PageRank],"&gt;="&amp;P8)</f>
        <v>3</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55</v>
      </c>
      <c r="D8" s="34">
        <f t="shared" si="1"/>
        <v>0</v>
      </c>
      <c r="E8" s="3">
        <f>COUNTIF(Vertices[Degree],"&gt;= "&amp;D8)-COUNTIF(Vertices[Degree],"&gt;="&amp;D9)</f>
        <v>0</v>
      </c>
      <c r="F8" s="39">
        <f t="shared" si="2"/>
        <v>0.6545454545454545</v>
      </c>
      <c r="G8" s="40">
        <f>COUNTIF(Vertices[In-Degree],"&gt;= "&amp;F8)-COUNTIF(Vertices[In-Degree],"&gt;="&amp;F9)</f>
        <v>0</v>
      </c>
      <c r="H8" s="39">
        <f t="shared" si="3"/>
        <v>0.4363636363636364</v>
      </c>
      <c r="I8" s="40">
        <f>COUNTIF(Vertices[Out-Degree],"&gt;= "&amp;H8)-COUNTIF(Vertices[Out-Degree],"&gt;="&amp;H9)</f>
        <v>0</v>
      </c>
      <c r="J8" s="39">
        <f t="shared" si="4"/>
        <v>3.2727272727272725</v>
      </c>
      <c r="K8" s="40">
        <f>COUNTIF(Vertices[Betweenness Centrality],"&gt;= "&amp;J8)-COUNTIF(Vertices[Betweenness Centrality],"&gt;="&amp;J9)</f>
        <v>0</v>
      </c>
      <c r="L8" s="39">
        <f t="shared" si="5"/>
        <v>0.05454545454545455</v>
      </c>
      <c r="M8" s="40">
        <f>COUNTIF(Vertices[Closeness Centrality],"&gt;= "&amp;L8)-COUNTIF(Vertices[Closeness Centrality],"&gt;="&amp;L9)</f>
        <v>0</v>
      </c>
      <c r="N8" s="39">
        <f t="shared" si="6"/>
        <v>0.02150607272727273</v>
      </c>
      <c r="O8" s="40">
        <f>COUNTIF(Vertices[Eigenvector Centrality],"&gt;= "&amp;N8)-COUNTIF(Vertices[Eigenvector Centrality],"&gt;="&amp;N9)</f>
        <v>0</v>
      </c>
      <c r="P8" s="39">
        <f t="shared" si="7"/>
        <v>0.7719466727272728</v>
      </c>
      <c r="Q8" s="40">
        <f>COUNTIF(Vertices[PageRank],"&gt;= "&amp;P8)-COUNTIF(Vertices[PageRank],"&gt;="&amp;P9)</f>
        <v>3</v>
      </c>
      <c r="R8" s="39">
        <f t="shared" si="8"/>
        <v>0.05454545454545455</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0.7636363636363637</v>
      </c>
      <c r="G9" s="42">
        <f>COUNTIF(Vertices[In-Degree],"&gt;= "&amp;F9)-COUNTIF(Vertices[In-Degree],"&gt;="&amp;F10)</f>
        <v>0</v>
      </c>
      <c r="H9" s="41">
        <f t="shared" si="3"/>
        <v>0.5090909090909091</v>
      </c>
      <c r="I9" s="42">
        <f>COUNTIF(Vertices[Out-Degree],"&gt;= "&amp;H9)-COUNTIF(Vertices[Out-Degree],"&gt;="&amp;H10)</f>
        <v>0</v>
      </c>
      <c r="J9" s="41">
        <f t="shared" si="4"/>
        <v>3.818181818181818</v>
      </c>
      <c r="K9" s="42">
        <f>COUNTIF(Vertices[Betweenness Centrality],"&gt;= "&amp;J9)-COUNTIF(Vertices[Betweenness Centrality],"&gt;="&amp;J10)</f>
        <v>1</v>
      </c>
      <c r="L9" s="41">
        <f t="shared" si="5"/>
        <v>0.06363636363636364</v>
      </c>
      <c r="M9" s="42">
        <f>COUNTIF(Vertices[Closeness Centrality],"&gt;= "&amp;L9)-COUNTIF(Vertices[Closeness Centrality],"&gt;="&amp;L10)</f>
        <v>0</v>
      </c>
      <c r="N9" s="41">
        <f t="shared" si="6"/>
        <v>0.025090418181818185</v>
      </c>
      <c r="O9" s="42">
        <f>COUNTIF(Vertices[Eigenvector Centrality],"&gt;= "&amp;N9)-COUNTIF(Vertices[Eigenvector Centrality],"&gt;="&amp;N10)</f>
        <v>0</v>
      </c>
      <c r="P9" s="41">
        <f t="shared" si="7"/>
        <v>0.8234106181818183</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656</v>
      </c>
      <c r="B10" s="36">
        <v>3</v>
      </c>
      <c r="D10" s="34">
        <f t="shared" si="1"/>
        <v>0</v>
      </c>
      <c r="E10" s="3">
        <f>COUNTIF(Vertices[Degree],"&gt;= "&amp;D10)-COUNTIF(Vertices[Degree],"&gt;="&amp;D11)</f>
        <v>0</v>
      </c>
      <c r="F10" s="39">
        <f t="shared" si="2"/>
        <v>0.8727272727272728</v>
      </c>
      <c r="G10" s="40">
        <f>COUNTIF(Vertices[In-Degree],"&gt;= "&amp;F10)-COUNTIF(Vertices[In-Degree],"&gt;="&amp;F11)</f>
        <v>0</v>
      </c>
      <c r="H10" s="39">
        <f t="shared" si="3"/>
        <v>0.5818181818181819</v>
      </c>
      <c r="I10" s="40">
        <f>COUNTIF(Vertices[Out-Degree],"&gt;= "&amp;H10)-COUNTIF(Vertices[Out-Degree],"&gt;="&amp;H11)</f>
        <v>0</v>
      </c>
      <c r="J10" s="39">
        <f t="shared" si="4"/>
        <v>4.363636363636363</v>
      </c>
      <c r="K10" s="40">
        <f>COUNTIF(Vertices[Betweenness Centrality],"&gt;= "&amp;J10)-COUNTIF(Vertices[Betweenness Centrality],"&gt;="&amp;J11)</f>
        <v>0</v>
      </c>
      <c r="L10" s="39">
        <f t="shared" si="5"/>
        <v>0.07272727272727274</v>
      </c>
      <c r="M10" s="40">
        <f>COUNTIF(Vertices[Closeness Centrality],"&gt;= "&amp;L10)-COUNTIF(Vertices[Closeness Centrality],"&gt;="&amp;L11)</f>
        <v>0</v>
      </c>
      <c r="N10" s="39">
        <f t="shared" si="6"/>
        <v>0.02867476363636364</v>
      </c>
      <c r="O10" s="40">
        <f>COUNTIF(Vertices[Eigenvector Centrality],"&gt;= "&amp;N10)-COUNTIF(Vertices[Eigenvector Centrality],"&gt;="&amp;N11)</f>
        <v>0</v>
      </c>
      <c r="P10" s="39">
        <f t="shared" si="7"/>
        <v>0.8748745636363637</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0.9818181818181819</v>
      </c>
      <c r="G11" s="42">
        <f>COUNTIF(Vertices[In-Degree],"&gt;= "&amp;F11)-COUNTIF(Vertices[In-Degree],"&gt;="&amp;F12)</f>
        <v>6</v>
      </c>
      <c r="H11" s="41">
        <f t="shared" si="3"/>
        <v>0.6545454545454547</v>
      </c>
      <c r="I11" s="42">
        <f>COUNTIF(Vertices[Out-Degree],"&gt;= "&amp;H11)-COUNTIF(Vertices[Out-Degree],"&gt;="&amp;H12)</f>
        <v>0</v>
      </c>
      <c r="J11" s="41">
        <f t="shared" si="4"/>
        <v>4.909090909090908</v>
      </c>
      <c r="K11" s="42">
        <f>COUNTIF(Vertices[Betweenness Centrality],"&gt;= "&amp;J11)-COUNTIF(Vertices[Betweenness Centrality],"&gt;="&amp;J12)</f>
        <v>0</v>
      </c>
      <c r="L11" s="41">
        <f t="shared" si="5"/>
        <v>0.08181818181818183</v>
      </c>
      <c r="M11" s="42">
        <f>COUNTIF(Vertices[Closeness Centrality],"&gt;= "&amp;L11)-COUNTIF(Vertices[Closeness Centrality],"&gt;="&amp;L12)</f>
        <v>6</v>
      </c>
      <c r="N11" s="41">
        <f t="shared" si="6"/>
        <v>0.032259109090909094</v>
      </c>
      <c r="O11" s="42">
        <f>COUNTIF(Vertices[Eigenvector Centrality],"&gt;= "&amp;N11)-COUNTIF(Vertices[Eigenvector Centrality],"&gt;="&amp;N12)</f>
        <v>0</v>
      </c>
      <c r="P11" s="41">
        <f t="shared" si="7"/>
        <v>0.9263385090909092</v>
      </c>
      <c r="Q11" s="42">
        <f>COUNTIF(Vertices[PageRank],"&gt;= "&amp;P11)-COUNTIF(Vertices[PageRank],"&gt;="&amp;P12)</f>
        <v>1</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234</v>
      </c>
      <c r="B12" s="36">
        <v>31</v>
      </c>
      <c r="D12" s="34">
        <f t="shared" si="1"/>
        <v>0</v>
      </c>
      <c r="E12" s="3">
        <f>COUNTIF(Vertices[Degree],"&gt;= "&amp;D12)-COUNTIF(Vertices[Degree],"&gt;="&amp;D13)</f>
        <v>0</v>
      </c>
      <c r="F12" s="39">
        <f t="shared" si="2"/>
        <v>1.090909090909091</v>
      </c>
      <c r="G12" s="40">
        <f>COUNTIF(Vertices[In-Degree],"&gt;= "&amp;F12)-COUNTIF(Vertices[In-Degree],"&gt;="&amp;F13)</f>
        <v>0</v>
      </c>
      <c r="H12" s="39">
        <f t="shared" si="3"/>
        <v>0.7272727272727274</v>
      </c>
      <c r="I12" s="40">
        <f>COUNTIF(Vertices[Out-Degree],"&gt;= "&amp;H12)-COUNTIF(Vertices[Out-Degree],"&gt;="&amp;H13)</f>
        <v>0</v>
      </c>
      <c r="J12" s="39">
        <f t="shared" si="4"/>
        <v>5.454545454545453</v>
      </c>
      <c r="K12" s="40">
        <f>COUNTIF(Vertices[Betweenness Centrality],"&gt;= "&amp;J12)-COUNTIF(Vertices[Betweenness Centrality],"&gt;="&amp;J13)</f>
        <v>0</v>
      </c>
      <c r="L12" s="39">
        <f t="shared" si="5"/>
        <v>0.09090909090909093</v>
      </c>
      <c r="M12" s="40">
        <f>COUNTIF(Vertices[Closeness Centrality],"&gt;= "&amp;L12)-COUNTIF(Vertices[Closeness Centrality],"&gt;="&amp;L13)</f>
        <v>0</v>
      </c>
      <c r="N12" s="39">
        <f t="shared" si="6"/>
        <v>0.035843454545454546</v>
      </c>
      <c r="O12" s="40">
        <f>COUNTIF(Vertices[Eigenvector Centrality],"&gt;= "&amp;N12)-COUNTIF(Vertices[Eigenvector Centrality],"&gt;="&amp;N13)</f>
        <v>0</v>
      </c>
      <c r="P12" s="39">
        <f t="shared" si="7"/>
        <v>0.9778024545454547</v>
      </c>
      <c r="Q12" s="40">
        <f>COUNTIF(Vertices[PageRank],"&gt;= "&amp;P12)-COUNTIF(Vertices[PageRank],"&gt;="&amp;P13)</f>
        <v>3</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22</v>
      </c>
      <c r="D13" s="34">
        <f t="shared" si="1"/>
        <v>0</v>
      </c>
      <c r="E13" s="3">
        <f>COUNTIF(Vertices[Degree],"&gt;= "&amp;D13)-COUNTIF(Vertices[Degree],"&gt;="&amp;D14)</f>
        <v>0</v>
      </c>
      <c r="F13" s="41">
        <f t="shared" si="2"/>
        <v>1.2000000000000002</v>
      </c>
      <c r="G13" s="42">
        <f>COUNTIF(Vertices[In-Degree],"&gt;= "&amp;F13)-COUNTIF(Vertices[In-Degree],"&gt;="&amp;F14)</f>
        <v>0</v>
      </c>
      <c r="H13" s="41">
        <f t="shared" si="3"/>
        <v>0.8000000000000002</v>
      </c>
      <c r="I13" s="42">
        <f>COUNTIF(Vertices[Out-Degree],"&gt;= "&amp;H13)-COUNTIF(Vertices[Out-Degree],"&gt;="&amp;H14)</f>
        <v>0</v>
      </c>
      <c r="J13" s="41">
        <f t="shared" si="4"/>
        <v>5.999999999999998</v>
      </c>
      <c r="K13" s="42">
        <f>COUNTIF(Vertices[Betweenness Centrality],"&gt;= "&amp;J13)-COUNTIF(Vertices[Betweenness Centrality],"&gt;="&amp;J14)</f>
        <v>0</v>
      </c>
      <c r="L13" s="41">
        <f t="shared" si="5"/>
        <v>0.10000000000000002</v>
      </c>
      <c r="M13" s="42">
        <f>COUNTIF(Vertices[Closeness Centrality],"&gt;= "&amp;L13)-COUNTIF(Vertices[Closeness Centrality],"&gt;="&amp;L14)</f>
        <v>0</v>
      </c>
      <c r="N13" s="41">
        <f t="shared" si="6"/>
        <v>0.0394278</v>
      </c>
      <c r="O13" s="42">
        <f>COUNTIF(Vertices[Eigenvector Centrality],"&gt;= "&amp;N13)-COUNTIF(Vertices[Eigenvector Centrality],"&gt;="&amp;N14)</f>
        <v>1</v>
      </c>
      <c r="P13" s="41">
        <f t="shared" si="7"/>
        <v>1.0292664</v>
      </c>
      <c r="Q13" s="42">
        <f>COUNTIF(Vertices[PageRank],"&gt;= "&amp;P13)-COUNTIF(Vertices[PageRank],"&gt;="&amp;P14)</f>
        <v>1</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235</v>
      </c>
      <c r="B14" s="36">
        <v>2</v>
      </c>
      <c r="D14" s="34">
        <f t="shared" si="1"/>
        <v>0</v>
      </c>
      <c r="E14" s="3">
        <f>COUNTIF(Vertices[Degree],"&gt;= "&amp;D14)-COUNTIF(Vertices[Degree],"&gt;="&amp;D15)</f>
        <v>0</v>
      </c>
      <c r="F14" s="39">
        <f t="shared" si="2"/>
        <v>1.3090909090909093</v>
      </c>
      <c r="G14" s="40">
        <f>COUNTIF(Vertices[In-Degree],"&gt;= "&amp;F14)-COUNTIF(Vertices[In-Degree],"&gt;="&amp;F15)</f>
        <v>0</v>
      </c>
      <c r="H14" s="39">
        <f t="shared" si="3"/>
        <v>0.8727272727272729</v>
      </c>
      <c r="I14" s="40">
        <f>COUNTIF(Vertices[Out-Degree],"&gt;= "&amp;H14)-COUNTIF(Vertices[Out-Degree],"&gt;="&amp;H15)</f>
        <v>0</v>
      </c>
      <c r="J14" s="39">
        <f t="shared" si="4"/>
        <v>6.545454545454543</v>
      </c>
      <c r="K14" s="40">
        <f>COUNTIF(Vertices[Betweenness Centrality],"&gt;= "&amp;J14)-COUNTIF(Vertices[Betweenness Centrality],"&gt;="&amp;J15)</f>
        <v>1</v>
      </c>
      <c r="L14" s="39">
        <f t="shared" si="5"/>
        <v>0.10909090909090911</v>
      </c>
      <c r="M14" s="40">
        <f>COUNTIF(Vertices[Closeness Centrality],"&gt;= "&amp;L14)-COUNTIF(Vertices[Closeness Centrality],"&gt;="&amp;L15)</f>
        <v>0</v>
      </c>
      <c r="N14" s="39">
        <f t="shared" si="6"/>
        <v>0.04301214545454545</v>
      </c>
      <c r="O14" s="40">
        <f>COUNTIF(Vertices[Eigenvector Centrality],"&gt;= "&amp;N14)-COUNTIF(Vertices[Eigenvector Centrality],"&gt;="&amp;N15)</f>
        <v>0</v>
      </c>
      <c r="P14" s="39">
        <f t="shared" si="7"/>
        <v>1.0807303454545454</v>
      </c>
      <c r="Q14" s="40">
        <f>COUNTIF(Vertices[PageRank],"&gt;= "&amp;P14)-COUNTIF(Vertices[PageRank],"&gt;="&amp;P15)</f>
        <v>1</v>
      </c>
      <c r="R14" s="39">
        <f t="shared" si="8"/>
        <v>0.10909090909090911</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1.4181818181818184</v>
      </c>
      <c r="G15" s="42">
        <f>COUNTIF(Vertices[In-Degree],"&gt;= "&amp;F15)-COUNTIF(Vertices[In-Degree],"&gt;="&amp;F16)</f>
        <v>0</v>
      </c>
      <c r="H15" s="41">
        <f t="shared" si="3"/>
        <v>0.9454545454545457</v>
      </c>
      <c r="I15" s="42">
        <f>COUNTIF(Vertices[Out-Degree],"&gt;= "&amp;H15)-COUNTIF(Vertices[Out-Degree],"&gt;="&amp;H16)</f>
        <v>13</v>
      </c>
      <c r="J15" s="41">
        <f t="shared" si="4"/>
        <v>7.090909090909088</v>
      </c>
      <c r="K15" s="42">
        <f>COUNTIF(Vertices[Betweenness Centrality],"&gt;= "&amp;J15)-COUNTIF(Vertices[Betweenness Centrality],"&gt;="&amp;J16)</f>
        <v>0</v>
      </c>
      <c r="L15" s="41">
        <f t="shared" si="5"/>
        <v>0.11818181818181821</v>
      </c>
      <c r="M15" s="42">
        <f>COUNTIF(Vertices[Closeness Centrality],"&gt;= "&amp;L15)-COUNTIF(Vertices[Closeness Centrality],"&gt;="&amp;L16)</f>
        <v>0</v>
      </c>
      <c r="N15" s="41">
        <f t="shared" si="6"/>
        <v>0.046596490909090904</v>
      </c>
      <c r="O15" s="42">
        <f>COUNTIF(Vertices[Eigenvector Centrality],"&gt;= "&amp;N15)-COUNTIF(Vertices[Eigenvector Centrality],"&gt;="&amp;N16)</f>
        <v>0</v>
      </c>
      <c r="P15" s="41">
        <f t="shared" si="7"/>
        <v>1.1321942909090907</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22</v>
      </c>
      <c r="D16" s="34">
        <f t="shared" si="1"/>
        <v>0</v>
      </c>
      <c r="E16" s="3">
        <f>COUNTIF(Vertices[Degree],"&gt;= "&amp;D16)-COUNTIF(Vertices[Degree],"&gt;="&amp;D17)</f>
        <v>0</v>
      </c>
      <c r="F16" s="39">
        <f t="shared" si="2"/>
        <v>1.5272727272727276</v>
      </c>
      <c r="G16" s="40">
        <f>COUNTIF(Vertices[In-Degree],"&gt;= "&amp;F16)-COUNTIF(Vertices[In-Degree],"&gt;="&amp;F17)</f>
        <v>0</v>
      </c>
      <c r="H16" s="39">
        <f t="shared" si="3"/>
        <v>1.0181818181818183</v>
      </c>
      <c r="I16" s="40">
        <f>COUNTIF(Vertices[Out-Degree],"&gt;= "&amp;H16)-COUNTIF(Vertices[Out-Degree],"&gt;="&amp;H17)</f>
        <v>0</v>
      </c>
      <c r="J16" s="39">
        <f t="shared" si="4"/>
        <v>7.636363636363633</v>
      </c>
      <c r="K16" s="40">
        <f>COUNTIF(Vertices[Betweenness Centrality],"&gt;= "&amp;J16)-COUNTIF(Vertices[Betweenness Centrality],"&gt;="&amp;J17)</f>
        <v>0</v>
      </c>
      <c r="L16" s="39">
        <f t="shared" si="5"/>
        <v>0.1272727272727273</v>
      </c>
      <c r="M16" s="40">
        <f>COUNTIF(Vertices[Closeness Centrality],"&gt;= "&amp;L16)-COUNTIF(Vertices[Closeness Centrality],"&gt;="&amp;L17)</f>
        <v>0</v>
      </c>
      <c r="N16" s="39">
        <f t="shared" si="6"/>
        <v>0.05018083636363636</v>
      </c>
      <c r="O16" s="40">
        <f>COUNTIF(Vertices[Eigenvector Centrality],"&gt;= "&amp;N16)-COUNTIF(Vertices[Eigenvector Centrality],"&gt;="&amp;N17)</f>
        <v>0</v>
      </c>
      <c r="P16" s="39">
        <f t="shared" si="7"/>
        <v>1.183658236363636</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1.6363636363636367</v>
      </c>
      <c r="G17" s="42">
        <f>COUNTIF(Vertices[In-Degree],"&gt;= "&amp;F17)-COUNTIF(Vertices[In-Degree],"&gt;="&amp;F18)</f>
        <v>0</v>
      </c>
      <c r="H17" s="41">
        <f t="shared" si="3"/>
        <v>1.090909090909091</v>
      </c>
      <c r="I17" s="42">
        <f>COUNTIF(Vertices[Out-Degree],"&gt;= "&amp;H17)-COUNTIF(Vertices[Out-Degree],"&gt;="&amp;H18)</f>
        <v>0</v>
      </c>
      <c r="J17" s="41">
        <f t="shared" si="4"/>
        <v>8.181818181818178</v>
      </c>
      <c r="K17" s="42">
        <f>COUNTIF(Vertices[Betweenness Centrality],"&gt;= "&amp;J17)-COUNTIF(Vertices[Betweenness Centrality],"&gt;="&amp;J18)</f>
        <v>0</v>
      </c>
      <c r="L17" s="41">
        <f t="shared" si="5"/>
        <v>0.13636363636363638</v>
      </c>
      <c r="M17" s="42">
        <f>COUNTIF(Vertices[Closeness Centrality],"&gt;= "&amp;L17)-COUNTIF(Vertices[Closeness Centrality],"&gt;="&amp;L18)</f>
        <v>1</v>
      </c>
      <c r="N17" s="41">
        <f t="shared" si="6"/>
        <v>0.05376518181818181</v>
      </c>
      <c r="O17" s="42">
        <f>COUNTIF(Vertices[Eigenvector Centrality],"&gt;= "&amp;N17)-COUNTIF(Vertices[Eigenvector Centrality],"&gt;="&amp;N18)</f>
        <v>0</v>
      </c>
      <c r="P17" s="41">
        <f t="shared" si="7"/>
        <v>1.2351221818181815</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1.7454545454545458</v>
      </c>
      <c r="G18" s="40">
        <f>COUNTIF(Vertices[In-Degree],"&gt;= "&amp;F18)-COUNTIF(Vertices[In-Degree],"&gt;="&amp;F19)</f>
        <v>0</v>
      </c>
      <c r="H18" s="39">
        <f t="shared" si="3"/>
        <v>1.1636363636363638</v>
      </c>
      <c r="I18" s="40">
        <f>COUNTIF(Vertices[Out-Degree],"&gt;= "&amp;H18)-COUNTIF(Vertices[Out-Degree],"&gt;="&amp;H19)</f>
        <v>0</v>
      </c>
      <c r="J18" s="39">
        <f t="shared" si="4"/>
        <v>8.727272727272723</v>
      </c>
      <c r="K18" s="40">
        <f>COUNTIF(Vertices[Betweenness Centrality],"&gt;= "&amp;J18)-COUNTIF(Vertices[Betweenness Centrality],"&gt;="&amp;J19)</f>
        <v>0</v>
      </c>
      <c r="L18" s="39">
        <f t="shared" si="5"/>
        <v>0.14545454545454548</v>
      </c>
      <c r="M18" s="40">
        <f>COUNTIF(Vertices[Closeness Centrality],"&gt;= "&amp;L18)-COUNTIF(Vertices[Closeness Centrality],"&gt;="&amp;L19)</f>
        <v>0</v>
      </c>
      <c r="N18" s="39">
        <f t="shared" si="6"/>
        <v>0.05734952727272726</v>
      </c>
      <c r="O18" s="40">
        <f>COUNTIF(Vertices[Eigenvector Centrality],"&gt;= "&amp;N18)-COUNTIF(Vertices[Eigenvector Centrality],"&gt;="&amp;N19)</f>
        <v>0</v>
      </c>
      <c r="P18" s="39">
        <f t="shared" si="7"/>
        <v>1.2865861272727268</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1.854545454545455</v>
      </c>
      <c r="G19" s="42">
        <f>COUNTIF(Vertices[In-Degree],"&gt;= "&amp;F19)-COUNTIF(Vertices[In-Degree],"&gt;="&amp;F20)</f>
        <v>0</v>
      </c>
      <c r="H19" s="41">
        <f t="shared" si="3"/>
        <v>1.2363636363636366</v>
      </c>
      <c r="I19" s="42">
        <f>COUNTIF(Vertices[Out-Degree],"&gt;= "&amp;H19)-COUNTIF(Vertices[Out-Degree],"&gt;="&amp;H20)</f>
        <v>0</v>
      </c>
      <c r="J19" s="41">
        <f t="shared" si="4"/>
        <v>9.272727272727268</v>
      </c>
      <c r="K19" s="42">
        <f>COUNTIF(Vertices[Betweenness Centrality],"&gt;= "&amp;J19)-COUNTIF(Vertices[Betweenness Centrality],"&gt;="&amp;J20)</f>
        <v>0</v>
      </c>
      <c r="L19" s="41">
        <f t="shared" si="5"/>
        <v>0.15454545454545457</v>
      </c>
      <c r="M19" s="42">
        <f>COUNTIF(Vertices[Closeness Centrality],"&gt;= "&amp;L19)-COUNTIF(Vertices[Closeness Centrality],"&gt;="&amp;L20)</f>
        <v>0</v>
      </c>
      <c r="N19" s="41">
        <f t="shared" si="6"/>
        <v>0.060933872727272714</v>
      </c>
      <c r="O19" s="42">
        <f>COUNTIF(Vertices[Eigenvector Centrality],"&gt;= "&amp;N19)-COUNTIF(Vertices[Eigenvector Centrality],"&gt;="&amp;N20)</f>
        <v>5</v>
      </c>
      <c r="P19" s="41">
        <f t="shared" si="7"/>
        <v>1.3380500727272722</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1.963636363636364</v>
      </c>
      <c r="G20" s="40">
        <f>COUNTIF(Vertices[In-Degree],"&gt;= "&amp;F20)-COUNTIF(Vertices[In-Degree],"&gt;="&amp;F21)</f>
        <v>5</v>
      </c>
      <c r="H20" s="39">
        <f t="shared" si="3"/>
        <v>1.3090909090909093</v>
      </c>
      <c r="I20" s="40">
        <f>COUNTIF(Vertices[Out-Degree],"&gt;= "&amp;H20)-COUNTIF(Vertices[Out-Degree],"&gt;="&amp;H21)</f>
        <v>0</v>
      </c>
      <c r="J20" s="39">
        <f t="shared" si="4"/>
        <v>9.818181818181813</v>
      </c>
      <c r="K20" s="40">
        <f>COUNTIF(Vertices[Betweenness Centrality],"&gt;= "&amp;J20)-COUNTIF(Vertices[Betweenness Centrality],"&gt;="&amp;J21)</f>
        <v>0</v>
      </c>
      <c r="L20" s="39">
        <f t="shared" si="5"/>
        <v>0.16363636363636366</v>
      </c>
      <c r="M20" s="40">
        <f>COUNTIF(Vertices[Closeness Centrality],"&gt;= "&amp;L20)-COUNTIF(Vertices[Closeness Centrality],"&gt;="&amp;L21)</f>
        <v>3</v>
      </c>
      <c r="N20" s="39">
        <f t="shared" si="6"/>
        <v>0.06451821818181817</v>
      </c>
      <c r="O20" s="40">
        <f>COUNTIF(Vertices[Eigenvector Centrality],"&gt;= "&amp;N20)-COUNTIF(Vertices[Eigenvector Centrality],"&gt;="&amp;N21)</f>
        <v>2</v>
      </c>
      <c r="P20" s="39">
        <f t="shared" si="7"/>
        <v>1.3895140181818175</v>
      </c>
      <c r="Q20" s="40">
        <f>COUNTIF(Vertices[PageRank],"&gt;= "&amp;P20)-COUNTIF(Vertices[PageRank],"&gt;="&amp;P21)</f>
        <v>1</v>
      </c>
      <c r="R20" s="39">
        <f t="shared" si="8"/>
        <v>0.16363636363636366</v>
      </c>
      <c r="S20" s="45">
        <f>COUNTIF(Vertices[Clustering Coefficient],"&gt;= "&amp;R20)-COUNTIF(Vertices[Clustering Coefficient],"&gt;="&amp;R21)</f>
        <v>2</v>
      </c>
      <c r="T20" s="39" t="e">
        <f ca="1" t="shared" si="9"/>
        <v>#REF!</v>
      </c>
      <c r="U20" s="40" t="e">
        <f ca="1" t="shared" si="0"/>
        <v>#REF!</v>
      </c>
    </row>
    <row r="21" spans="1:21" ht="15">
      <c r="A21" s="36" t="s">
        <v>152</v>
      </c>
      <c r="B21" s="36">
        <v>7</v>
      </c>
      <c r="D21" s="34">
        <f t="shared" si="1"/>
        <v>0</v>
      </c>
      <c r="E21" s="3">
        <f>COUNTIF(Vertices[Degree],"&gt;= "&amp;D21)-COUNTIF(Vertices[Degree],"&gt;="&amp;D22)</f>
        <v>0</v>
      </c>
      <c r="F21" s="41">
        <f t="shared" si="2"/>
        <v>2.072727272727273</v>
      </c>
      <c r="G21" s="42">
        <f>COUNTIF(Vertices[In-Degree],"&gt;= "&amp;F21)-COUNTIF(Vertices[In-Degree],"&gt;="&amp;F22)</f>
        <v>0</v>
      </c>
      <c r="H21" s="41">
        <f t="shared" si="3"/>
        <v>1.381818181818182</v>
      </c>
      <c r="I21" s="42">
        <f>COUNTIF(Vertices[Out-Degree],"&gt;= "&amp;H21)-COUNTIF(Vertices[Out-Degree],"&gt;="&amp;H22)</f>
        <v>0</v>
      </c>
      <c r="J21" s="41">
        <f t="shared" si="4"/>
        <v>10.363636363636358</v>
      </c>
      <c r="K21" s="42">
        <f>COUNTIF(Vertices[Betweenness Centrality],"&gt;= "&amp;J21)-COUNTIF(Vertices[Betweenness Centrality],"&gt;="&amp;J22)</f>
        <v>0</v>
      </c>
      <c r="L21" s="41">
        <f t="shared" si="5"/>
        <v>0.17272727272727276</v>
      </c>
      <c r="M21" s="42">
        <f>COUNTIF(Vertices[Closeness Centrality],"&gt;= "&amp;L21)-COUNTIF(Vertices[Closeness Centrality],"&gt;="&amp;L22)</f>
        <v>0</v>
      </c>
      <c r="N21" s="41">
        <f t="shared" si="6"/>
        <v>0.06810256363636363</v>
      </c>
      <c r="O21" s="42">
        <f>COUNTIF(Vertices[Eigenvector Centrality],"&gt;= "&amp;N21)-COUNTIF(Vertices[Eigenvector Centrality],"&gt;="&amp;N22)</f>
        <v>0</v>
      </c>
      <c r="P21" s="41">
        <f t="shared" si="7"/>
        <v>1.4409779636363629</v>
      </c>
      <c r="Q21" s="42">
        <f>COUNTIF(Vertices[PageRank],"&gt;= "&amp;P21)-COUNTIF(Vertices[PageRank],"&gt;="&amp;P22)</f>
        <v>1</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3</v>
      </c>
      <c r="D22" s="34">
        <f t="shared" si="1"/>
        <v>0</v>
      </c>
      <c r="E22" s="3">
        <f>COUNTIF(Vertices[Degree],"&gt;= "&amp;D22)-COUNTIF(Vertices[Degree],"&gt;="&amp;D23)</f>
        <v>0</v>
      </c>
      <c r="F22" s="39">
        <f t="shared" si="2"/>
        <v>2.181818181818182</v>
      </c>
      <c r="G22" s="40">
        <f>COUNTIF(Vertices[In-Degree],"&gt;= "&amp;F22)-COUNTIF(Vertices[In-Degree],"&gt;="&amp;F23)</f>
        <v>0</v>
      </c>
      <c r="H22" s="39">
        <f t="shared" si="3"/>
        <v>1.4545454545454548</v>
      </c>
      <c r="I22" s="40">
        <f>COUNTIF(Vertices[Out-Degree],"&gt;= "&amp;H22)-COUNTIF(Vertices[Out-Degree],"&gt;="&amp;H23)</f>
        <v>0</v>
      </c>
      <c r="J22" s="39">
        <f t="shared" si="4"/>
        <v>10.909090909090903</v>
      </c>
      <c r="K22" s="40">
        <f>COUNTIF(Vertices[Betweenness Centrality],"&gt;= "&amp;J22)-COUNTIF(Vertices[Betweenness Centrality],"&gt;="&amp;J23)</f>
        <v>0</v>
      </c>
      <c r="L22" s="39">
        <f t="shared" si="5"/>
        <v>0.18181818181818185</v>
      </c>
      <c r="M22" s="40">
        <f>COUNTIF(Vertices[Closeness Centrality],"&gt;= "&amp;L22)-COUNTIF(Vertices[Closeness Centrality],"&gt;="&amp;L23)</f>
        <v>0</v>
      </c>
      <c r="N22" s="39">
        <f t="shared" si="6"/>
        <v>0.07168690909090909</v>
      </c>
      <c r="O22" s="40">
        <f>COUNTIF(Vertices[Eigenvector Centrality],"&gt;= "&amp;N22)-COUNTIF(Vertices[Eigenvector Centrality],"&gt;="&amp;N23)</f>
        <v>0</v>
      </c>
      <c r="P22" s="39">
        <f t="shared" si="7"/>
        <v>1.4924419090909082</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7</v>
      </c>
      <c r="D23" s="34">
        <f t="shared" si="1"/>
        <v>0</v>
      </c>
      <c r="E23" s="3">
        <f>COUNTIF(Vertices[Degree],"&gt;= "&amp;D23)-COUNTIF(Vertices[Degree],"&gt;="&amp;D24)</f>
        <v>0</v>
      </c>
      <c r="F23" s="41">
        <f t="shared" si="2"/>
        <v>2.290909090909091</v>
      </c>
      <c r="G23" s="42">
        <f>COUNTIF(Vertices[In-Degree],"&gt;= "&amp;F23)-COUNTIF(Vertices[In-Degree],"&gt;="&amp;F24)</f>
        <v>0</v>
      </c>
      <c r="H23" s="41">
        <f t="shared" si="3"/>
        <v>1.5272727272727276</v>
      </c>
      <c r="I23" s="42">
        <f>COUNTIF(Vertices[Out-Degree],"&gt;= "&amp;H23)-COUNTIF(Vertices[Out-Degree],"&gt;="&amp;H24)</f>
        <v>0</v>
      </c>
      <c r="J23" s="41">
        <f t="shared" si="4"/>
        <v>11.454545454545448</v>
      </c>
      <c r="K23" s="42">
        <f>COUNTIF(Vertices[Betweenness Centrality],"&gt;= "&amp;J23)-COUNTIF(Vertices[Betweenness Centrality],"&gt;="&amp;J24)</f>
        <v>0</v>
      </c>
      <c r="L23" s="41">
        <f t="shared" si="5"/>
        <v>0.19090909090909094</v>
      </c>
      <c r="M23" s="42">
        <f>COUNTIF(Vertices[Closeness Centrality],"&gt;= "&amp;L23)-COUNTIF(Vertices[Closeness Centrality],"&gt;="&amp;L24)</f>
        <v>0</v>
      </c>
      <c r="N23" s="41">
        <f t="shared" si="6"/>
        <v>0.07527125454545455</v>
      </c>
      <c r="O23" s="42">
        <f>COUNTIF(Vertices[Eigenvector Centrality],"&gt;= "&amp;N23)-COUNTIF(Vertices[Eigenvector Centrality],"&gt;="&amp;N24)</f>
        <v>0</v>
      </c>
      <c r="P23" s="41">
        <f t="shared" si="7"/>
        <v>1.5439058545454536</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34</v>
      </c>
      <c r="D24" s="34">
        <f t="shared" si="1"/>
        <v>0</v>
      </c>
      <c r="E24" s="3">
        <f>COUNTIF(Vertices[Degree],"&gt;= "&amp;D24)-COUNTIF(Vertices[Degree],"&gt;="&amp;D25)</f>
        <v>0</v>
      </c>
      <c r="F24" s="39">
        <f t="shared" si="2"/>
        <v>2.4</v>
      </c>
      <c r="G24" s="40">
        <f>COUNTIF(Vertices[In-Degree],"&gt;= "&amp;F24)-COUNTIF(Vertices[In-Degree],"&gt;="&amp;F25)</f>
        <v>0</v>
      </c>
      <c r="H24" s="39">
        <f t="shared" si="3"/>
        <v>1.6000000000000003</v>
      </c>
      <c r="I24" s="40">
        <f>COUNTIF(Vertices[Out-Degree],"&gt;= "&amp;H24)-COUNTIF(Vertices[Out-Degree],"&gt;="&amp;H25)</f>
        <v>0</v>
      </c>
      <c r="J24" s="39">
        <f t="shared" si="4"/>
        <v>11.999999999999993</v>
      </c>
      <c r="K24" s="40">
        <f>COUNTIF(Vertices[Betweenness Centrality],"&gt;= "&amp;J24)-COUNTIF(Vertices[Betweenness Centrality],"&gt;="&amp;J25)</f>
        <v>0</v>
      </c>
      <c r="L24" s="39">
        <f t="shared" si="5"/>
        <v>0.20000000000000004</v>
      </c>
      <c r="M24" s="40">
        <f>COUNTIF(Vertices[Closeness Centrality],"&gt;= "&amp;L24)-COUNTIF(Vertices[Closeness Centrality],"&gt;="&amp;L25)</f>
        <v>2</v>
      </c>
      <c r="N24" s="39">
        <f t="shared" si="6"/>
        <v>0.07885560000000001</v>
      </c>
      <c r="O24" s="40">
        <f>COUNTIF(Vertices[Eigenvector Centrality],"&gt;= "&amp;N24)-COUNTIF(Vertices[Eigenvector Centrality],"&gt;="&amp;N25)</f>
        <v>0</v>
      </c>
      <c r="P24" s="39">
        <f t="shared" si="7"/>
        <v>1.595369799999999</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2.509090909090909</v>
      </c>
      <c r="G25" s="42">
        <f>COUNTIF(Vertices[In-Degree],"&gt;= "&amp;F25)-COUNTIF(Vertices[In-Degree],"&gt;="&amp;F26)</f>
        <v>0</v>
      </c>
      <c r="H25" s="41">
        <f t="shared" si="3"/>
        <v>1.672727272727273</v>
      </c>
      <c r="I25" s="42">
        <f>COUNTIF(Vertices[Out-Degree],"&gt;= "&amp;H25)-COUNTIF(Vertices[Out-Degree],"&gt;="&amp;H26)</f>
        <v>0</v>
      </c>
      <c r="J25" s="41">
        <f t="shared" si="4"/>
        <v>12.545454545454538</v>
      </c>
      <c r="K25" s="42">
        <f>COUNTIF(Vertices[Betweenness Centrality],"&gt;= "&amp;J25)-COUNTIF(Vertices[Betweenness Centrality],"&gt;="&amp;J26)</f>
        <v>0</v>
      </c>
      <c r="L25" s="41">
        <f t="shared" si="5"/>
        <v>0.20909090909090913</v>
      </c>
      <c r="M25" s="42">
        <f>COUNTIF(Vertices[Closeness Centrality],"&gt;= "&amp;L25)-COUNTIF(Vertices[Closeness Centrality],"&gt;="&amp;L26)</f>
        <v>0</v>
      </c>
      <c r="N25" s="41">
        <f t="shared" si="6"/>
        <v>0.08243994545454547</v>
      </c>
      <c r="O25" s="42">
        <f>COUNTIF(Vertices[Eigenvector Centrality],"&gt;= "&amp;N25)-COUNTIF(Vertices[Eigenvector Centrality],"&gt;="&amp;N26)</f>
        <v>1</v>
      </c>
      <c r="P25" s="41">
        <f t="shared" si="7"/>
        <v>1.6468337454545443</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2.6181818181818177</v>
      </c>
      <c r="G26" s="40">
        <f>COUNTIF(Vertices[In-Degree],"&gt;= "&amp;F26)-COUNTIF(Vertices[In-Degree],"&gt;="&amp;F28)</f>
        <v>0</v>
      </c>
      <c r="H26" s="39">
        <f t="shared" si="3"/>
        <v>1.7454545454545458</v>
      </c>
      <c r="I26" s="40">
        <f>COUNTIF(Vertices[Out-Degree],"&gt;= "&amp;H26)-COUNTIF(Vertices[Out-Degree],"&gt;="&amp;H28)</f>
        <v>0</v>
      </c>
      <c r="J26" s="39">
        <f t="shared" si="4"/>
        <v>13.090909090909083</v>
      </c>
      <c r="K26" s="40">
        <f>COUNTIF(Vertices[Betweenness Centrality],"&gt;= "&amp;J26)-COUNTIF(Vertices[Betweenness Centrality],"&gt;="&amp;J28)</f>
        <v>0</v>
      </c>
      <c r="L26" s="39">
        <f t="shared" si="5"/>
        <v>0.21818181818181823</v>
      </c>
      <c r="M26" s="40">
        <f>COUNTIF(Vertices[Closeness Centrality],"&gt;= "&amp;L26)-COUNTIF(Vertices[Closeness Centrality],"&gt;="&amp;L28)</f>
        <v>0</v>
      </c>
      <c r="N26" s="39">
        <f t="shared" si="6"/>
        <v>0.08602429090909093</v>
      </c>
      <c r="O26" s="40">
        <f>COUNTIF(Vertices[Eigenvector Centrality],"&gt;= "&amp;N26)-COUNTIF(Vertices[Eigenvector Centrality],"&gt;="&amp;N28)</f>
        <v>0</v>
      </c>
      <c r="P26" s="39">
        <f t="shared" si="7"/>
        <v>1.6982976909090897</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1.215686</v>
      </c>
      <c r="D27" s="34"/>
      <c r="E27" s="3">
        <f>COUNTIF(Vertices[Degree],"&gt;= "&amp;D27)-COUNTIF(Vertices[Degree],"&gt;="&amp;D28)</f>
        <v>0</v>
      </c>
      <c r="F27" s="78"/>
      <c r="G27" s="79">
        <f>COUNTIF(Vertices[In-Degree],"&gt;= "&amp;F27)-COUNTIF(Vertices[In-Degree],"&gt;="&amp;F28)</f>
        <v>-2</v>
      </c>
      <c r="H27" s="78"/>
      <c r="I27" s="79">
        <f>COUNTIF(Vertices[Out-Degree],"&gt;= "&amp;H27)-COUNTIF(Vertices[Out-Degree],"&gt;="&amp;H28)</f>
        <v>-6</v>
      </c>
      <c r="J27" s="78"/>
      <c r="K27" s="79">
        <f>COUNTIF(Vertices[Betweenness Centrality],"&gt;= "&amp;J27)-COUNTIF(Vertices[Betweenness Centrality],"&gt;="&amp;J28)</f>
        <v>-1</v>
      </c>
      <c r="L27" s="78"/>
      <c r="M27" s="79">
        <f>COUNTIF(Vertices[Closeness Centrality],"&gt;= "&amp;L27)-COUNTIF(Vertices[Closeness Centrality],"&gt;="&amp;L28)</f>
        <v>-7</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2.7272727272727266</v>
      </c>
      <c r="G28" s="42">
        <f>COUNTIF(Vertices[In-Degree],"&gt;= "&amp;F28)-COUNTIF(Vertices[In-Degree],"&gt;="&amp;F40)</f>
        <v>0</v>
      </c>
      <c r="H28" s="41">
        <f>H26+($H$57-$H$2)/BinDivisor</f>
        <v>1.8181818181818186</v>
      </c>
      <c r="I28" s="42">
        <f>COUNTIF(Vertices[Out-Degree],"&gt;= "&amp;H28)-COUNTIF(Vertices[Out-Degree],"&gt;="&amp;H40)</f>
        <v>0</v>
      </c>
      <c r="J28" s="41">
        <f>J26+($J$57-$J$2)/BinDivisor</f>
        <v>13.636363636363628</v>
      </c>
      <c r="K28" s="42">
        <f>COUNTIF(Vertices[Betweenness Centrality],"&gt;= "&amp;J28)-COUNTIF(Vertices[Betweenness Centrality],"&gt;="&amp;J40)</f>
        <v>0</v>
      </c>
      <c r="L28" s="41">
        <f>L26+($L$57-$L$2)/BinDivisor</f>
        <v>0.22727272727272732</v>
      </c>
      <c r="M28" s="42">
        <f>COUNTIF(Vertices[Closeness Centrality],"&gt;= "&amp;L28)-COUNTIF(Vertices[Closeness Centrality],"&gt;="&amp;L40)</f>
        <v>0</v>
      </c>
      <c r="N28" s="41">
        <f>N26+($N$57-$N$2)/BinDivisor</f>
        <v>0.08960863636363639</v>
      </c>
      <c r="O28" s="42">
        <f>COUNTIF(Vertices[Eigenvector Centrality],"&gt;= "&amp;N28)-COUNTIF(Vertices[Eigenvector Centrality],"&gt;="&amp;N40)</f>
        <v>0</v>
      </c>
      <c r="P28" s="41">
        <f>P26+($P$57-$P$2)/BinDivisor</f>
        <v>1.749761636363635</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0.03896103896103896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657</v>
      </c>
      <c r="B30" s="36">
        <v>0.36686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658</v>
      </c>
      <c r="B32" s="36" t="s">
        <v>659</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-6</v>
      </c>
      <c r="J38" s="78"/>
      <c r="K38" s="79">
        <f>COUNTIF(Vertices[Betweenness Centrality],"&gt;= "&amp;J38)-COUNTIF(Vertices[Betweenness Centrality],"&gt;="&amp;J40)</f>
        <v>-1</v>
      </c>
      <c r="L38" s="78"/>
      <c r="M38" s="79">
        <f>COUNTIF(Vertices[Closeness Centrality],"&gt;= "&amp;L38)-COUNTIF(Vertices[Closeness Centrality],"&gt;="&amp;L40)</f>
        <v>-7</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-5</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-6</v>
      </c>
      <c r="J39" s="78"/>
      <c r="K39" s="79">
        <f>COUNTIF(Vertices[Betweenness Centrality],"&gt;= "&amp;J39)-COUNTIF(Vertices[Betweenness Centrality],"&gt;="&amp;J40)</f>
        <v>-1</v>
      </c>
      <c r="L39" s="78"/>
      <c r="M39" s="79">
        <f>COUNTIF(Vertices[Closeness Centrality],"&gt;= "&amp;L39)-COUNTIF(Vertices[Closeness Centrality],"&gt;="&amp;L40)</f>
        <v>-7</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-5</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2.8363636363636355</v>
      </c>
      <c r="G40" s="40">
        <f>COUNTIF(Vertices[In-Degree],"&gt;= "&amp;F40)-COUNTIF(Vertices[In-Degree],"&gt;="&amp;F41)</f>
        <v>0</v>
      </c>
      <c r="H40" s="39">
        <f>H28+($H$57-$H$2)/BinDivisor</f>
        <v>1.8909090909090913</v>
      </c>
      <c r="I40" s="40">
        <f>COUNTIF(Vertices[Out-Degree],"&gt;= "&amp;H40)-COUNTIF(Vertices[Out-Degree],"&gt;="&amp;H41)</f>
        <v>0</v>
      </c>
      <c r="J40" s="39">
        <f>J28+($J$57-$J$2)/BinDivisor</f>
        <v>14.181818181818173</v>
      </c>
      <c r="K40" s="40">
        <f>COUNTIF(Vertices[Betweenness Centrality],"&gt;= "&amp;J40)-COUNTIF(Vertices[Betweenness Centrality],"&gt;="&amp;J41)</f>
        <v>0</v>
      </c>
      <c r="L40" s="39">
        <f>L28+($L$57-$L$2)/BinDivisor</f>
        <v>0.23636363636363641</v>
      </c>
      <c r="M40" s="40">
        <f>COUNTIF(Vertices[Closeness Centrality],"&gt;= "&amp;L40)-COUNTIF(Vertices[Closeness Centrality],"&gt;="&amp;L41)</f>
        <v>0</v>
      </c>
      <c r="N40" s="39">
        <f>N28+($N$57-$N$2)/BinDivisor</f>
        <v>0.09319298181818185</v>
      </c>
      <c r="O40" s="40">
        <f>COUNTIF(Vertices[Eigenvector Centrality],"&gt;= "&amp;N40)-COUNTIF(Vertices[Eigenvector Centrality],"&gt;="&amp;N41)</f>
        <v>1</v>
      </c>
      <c r="P40" s="39">
        <f>P28+($P$57-$P$2)/BinDivisor</f>
        <v>1.8012255818181804</v>
      </c>
      <c r="Q40" s="40">
        <f>COUNTIF(Vertices[PageRank],"&gt;= "&amp;P40)-COUNTIF(Vertices[PageRank],"&gt;="&amp;P41)</f>
        <v>1</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2.9454545454545444</v>
      </c>
      <c r="G41" s="42">
        <f>COUNTIF(Vertices[In-Degree],"&gt;= "&amp;F41)-COUNTIF(Vertices[In-Degree],"&gt;="&amp;F42)</f>
        <v>0</v>
      </c>
      <c r="H41" s="41">
        <f aca="true" t="shared" si="12" ref="H41:H56">H40+($H$57-$H$2)/BinDivisor</f>
        <v>1.963636363636364</v>
      </c>
      <c r="I41" s="42">
        <f>COUNTIF(Vertices[Out-Degree],"&gt;= "&amp;H41)-COUNTIF(Vertices[Out-Degree],"&gt;="&amp;H42)</f>
        <v>5</v>
      </c>
      <c r="J41" s="41">
        <f aca="true" t="shared" si="13" ref="J41:J56">J40+($J$57-$J$2)/BinDivisor</f>
        <v>14.727272727272718</v>
      </c>
      <c r="K41" s="42">
        <f>COUNTIF(Vertices[Betweenness Centrality],"&gt;= "&amp;J41)-COUNTIF(Vertices[Betweenness Centrality],"&gt;="&amp;J42)</f>
        <v>0</v>
      </c>
      <c r="L41" s="41">
        <f aca="true" t="shared" si="14" ref="L41:L56">L40+($L$57-$L$2)/BinDivisor</f>
        <v>0.2454545454545455</v>
      </c>
      <c r="M41" s="42">
        <f>COUNTIF(Vertices[Closeness Centrality],"&gt;= "&amp;L41)-COUNTIF(Vertices[Closeness Centrality],"&gt;="&amp;L42)</f>
        <v>3</v>
      </c>
      <c r="N41" s="41">
        <f aca="true" t="shared" si="15" ref="N41:N56">N40+($N$57-$N$2)/BinDivisor</f>
        <v>0.09677732727272731</v>
      </c>
      <c r="O41" s="42">
        <f>COUNTIF(Vertices[Eigenvector Centrality],"&gt;= "&amp;N41)-COUNTIF(Vertices[Eigenvector Centrality],"&gt;="&amp;N42)</f>
        <v>0</v>
      </c>
      <c r="P41" s="41">
        <f aca="true" t="shared" si="16" ref="P41:P56">P40+($P$57-$P$2)/BinDivisor</f>
        <v>1.8526895272727257</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3.0545454545454533</v>
      </c>
      <c r="G42" s="40">
        <f>COUNTIF(Vertices[In-Degree],"&gt;= "&amp;F42)-COUNTIF(Vertices[In-Degree],"&gt;="&amp;F43)</f>
        <v>0</v>
      </c>
      <c r="H42" s="39">
        <f t="shared" si="12"/>
        <v>2.0363636363636366</v>
      </c>
      <c r="I42" s="40">
        <f>COUNTIF(Vertices[Out-Degree],"&gt;= "&amp;H42)-COUNTIF(Vertices[Out-Degree],"&gt;="&amp;H43)</f>
        <v>0</v>
      </c>
      <c r="J42" s="39">
        <f t="shared" si="13"/>
        <v>15.272727272727263</v>
      </c>
      <c r="K42" s="40">
        <f>COUNTIF(Vertices[Betweenness Centrality],"&gt;= "&amp;J42)-COUNTIF(Vertices[Betweenness Centrality],"&gt;="&amp;J43)</f>
        <v>0</v>
      </c>
      <c r="L42" s="39">
        <f t="shared" si="14"/>
        <v>0.2545454545454546</v>
      </c>
      <c r="M42" s="40">
        <f>COUNTIF(Vertices[Closeness Centrality],"&gt;= "&amp;L42)-COUNTIF(Vertices[Closeness Centrality],"&gt;="&amp;L43)</f>
        <v>0</v>
      </c>
      <c r="N42" s="39">
        <f t="shared" si="15"/>
        <v>0.10036167272727277</v>
      </c>
      <c r="O42" s="40">
        <f>COUNTIF(Vertices[Eigenvector Centrality],"&gt;= "&amp;N42)-COUNTIF(Vertices[Eigenvector Centrality],"&gt;="&amp;N43)</f>
        <v>0</v>
      </c>
      <c r="P42" s="39">
        <f t="shared" si="16"/>
        <v>1.904153472727271</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3.1636363636363622</v>
      </c>
      <c r="G43" s="42">
        <f>COUNTIF(Vertices[In-Degree],"&gt;= "&amp;F43)-COUNTIF(Vertices[In-Degree],"&gt;="&amp;F44)</f>
        <v>0</v>
      </c>
      <c r="H43" s="41">
        <f t="shared" si="12"/>
        <v>2.1090909090909093</v>
      </c>
      <c r="I43" s="42">
        <f>COUNTIF(Vertices[Out-Degree],"&gt;= "&amp;H43)-COUNTIF(Vertices[Out-Degree],"&gt;="&amp;H44)</f>
        <v>0</v>
      </c>
      <c r="J43" s="41">
        <f t="shared" si="13"/>
        <v>15.818181818181808</v>
      </c>
      <c r="K43" s="42">
        <f>COUNTIF(Vertices[Betweenness Centrality],"&gt;= "&amp;J43)-COUNTIF(Vertices[Betweenness Centrality],"&gt;="&amp;J44)</f>
        <v>0</v>
      </c>
      <c r="L43" s="41">
        <f t="shared" si="14"/>
        <v>0.26363636363636367</v>
      </c>
      <c r="M43" s="42">
        <f>COUNTIF(Vertices[Closeness Centrality],"&gt;= "&amp;L43)-COUNTIF(Vertices[Closeness Centrality],"&gt;="&amp;L44)</f>
        <v>0</v>
      </c>
      <c r="N43" s="41">
        <f t="shared" si="15"/>
        <v>0.10394601818181823</v>
      </c>
      <c r="O43" s="42">
        <f>COUNTIF(Vertices[Eigenvector Centrality],"&gt;= "&amp;N43)-COUNTIF(Vertices[Eigenvector Centrality],"&gt;="&amp;N44)</f>
        <v>0</v>
      </c>
      <c r="P43" s="41">
        <f t="shared" si="16"/>
        <v>1.9556174181818164</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3.272727272727271</v>
      </c>
      <c r="G44" s="40">
        <f>COUNTIF(Vertices[In-Degree],"&gt;= "&amp;F44)-COUNTIF(Vertices[In-Degree],"&gt;="&amp;F45)</f>
        <v>0</v>
      </c>
      <c r="H44" s="39">
        <f t="shared" si="12"/>
        <v>2.181818181818182</v>
      </c>
      <c r="I44" s="40">
        <f>COUNTIF(Vertices[Out-Degree],"&gt;= "&amp;H44)-COUNTIF(Vertices[Out-Degree],"&gt;="&amp;H45)</f>
        <v>0</v>
      </c>
      <c r="J44" s="39">
        <f t="shared" si="13"/>
        <v>16.363636363636353</v>
      </c>
      <c r="K44" s="40">
        <f>COUNTIF(Vertices[Betweenness Centrality],"&gt;= "&amp;J44)-COUNTIF(Vertices[Betweenness Centrality],"&gt;="&amp;J45)</f>
        <v>0</v>
      </c>
      <c r="L44" s="39">
        <f t="shared" si="14"/>
        <v>0.27272727272727276</v>
      </c>
      <c r="M44" s="40">
        <f>COUNTIF(Vertices[Closeness Centrality],"&gt;= "&amp;L44)-COUNTIF(Vertices[Closeness Centrality],"&gt;="&amp;L45)</f>
        <v>0</v>
      </c>
      <c r="N44" s="39">
        <f t="shared" si="15"/>
        <v>0.10753036363636369</v>
      </c>
      <c r="O44" s="40">
        <f>COUNTIF(Vertices[Eigenvector Centrality],"&gt;= "&amp;N44)-COUNTIF(Vertices[Eigenvector Centrality],"&gt;="&amp;N45)</f>
        <v>0</v>
      </c>
      <c r="P44" s="39">
        <f t="shared" si="16"/>
        <v>2.007081363636362</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3.38181818181818</v>
      </c>
      <c r="G45" s="42">
        <f>COUNTIF(Vertices[In-Degree],"&gt;= "&amp;F45)-COUNTIF(Vertices[In-Degree],"&gt;="&amp;F46)</f>
        <v>0</v>
      </c>
      <c r="H45" s="41">
        <f t="shared" si="12"/>
        <v>2.254545454545455</v>
      </c>
      <c r="I45" s="42">
        <f>COUNTIF(Vertices[Out-Degree],"&gt;= "&amp;H45)-COUNTIF(Vertices[Out-Degree],"&gt;="&amp;H46)</f>
        <v>0</v>
      </c>
      <c r="J45" s="41">
        <f t="shared" si="13"/>
        <v>16.9090909090909</v>
      </c>
      <c r="K45" s="42">
        <f>COUNTIF(Vertices[Betweenness Centrality],"&gt;= "&amp;J45)-COUNTIF(Vertices[Betweenness Centrality],"&gt;="&amp;J46)</f>
        <v>0</v>
      </c>
      <c r="L45" s="41">
        <f t="shared" si="14"/>
        <v>0.28181818181818186</v>
      </c>
      <c r="M45" s="42">
        <f>COUNTIF(Vertices[Closeness Centrality],"&gt;= "&amp;L45)-COUNTIF(Vertices[Closeness Centrality],"&gt;="&amp;L46)</f>
        <v>0</v>
      </c>
      <c r="N45" s="41">
        <f t="shared" si="15"/>
        <v>0.11111470909090915</v>
      </c>
      <c r="O45" s="42">
        <f>COUNTIF(Vertices[Eigenvector Centrality],"&gt;= "&amp;N45)-COUNTIF(Vertices[Eigenvector Centrality],"&gt;="&amp;N46)</f>
        <v>0</v>
      </c>
      <c r="P45" s="41">
        <f t="shared" si="16"/>
        <v>2.058545309090907</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3.490909090909089</v>
      </c>
      <c r="G46" s="40">
        <f>COUNTIF(Vertices[In-Degree],"&gt;= "&amp;F46)-COUNTIF(Vertices[In-Degree],"&gt;="&amp;F47)</f>
        <v>0</v>
      </c>
      <c r="H46" s="39">
        <f t="shared" si="12"/>
        <v>2.3272727272727276</v>
      </c>
      <c r="I46" s="40">
        <f>COUNTIF(Vertices[Out-Degree],"&gt;= "&amp;H46)-COUNTIF(Vertices[Out-Degree],"&gt;="&amp;H47)</f>
        <v>0</v>
      </c>
      <c r="J46" s="39">
        <f t="shared" si="13"/>
        <v>17.454545454545446</v>
      </c>
      <c r="K46" s="40">
        <f>COUNTIF(Vertices[Betweenness Centrality],"&gt;= "&amp;J46)-COUNTIF(Vertices[Betweenness Centrality],"&gt;="&amp;J47)</f>
        <v>0</v>
      </c>
      <c r="L46" s="39">
        <f t="shared" si="14"/>
        <v>0.29090909090909095</v>
      </c>
      <c r="M46" s="40">
        <f>COUNTIF(Vertices[Closeness Centrality],"&gt;= "&amp;L46)-COUNTIF(Vertices[Closeness Centrality],"&gt;="&amp;L47)</f>
        <v>0</v>
      </c>
      <c r="N46" s="39">
        <f t="shared" si="15"/>
        <v>0.1146990545454546</v>
      </c>
      <c r="O46" s="40">
        <f>COUNTIF(Vertices[Eigenvector Centrality],"&gt;= "&amp;N46)-COUNTIF(Vertices[Eigenvector Centrality],"&gt;="&amp;N47)</f>
        <v>0</v>
      </c>
      <c r="P46" s="39">
        <f t="shared" si="16"/>
        <v>2.1100092545454525</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3.599999999999998</v>
      </c>
      <c r="G47" s="42">
        <f>COUNTIF(Vertices[In-Degree],"&gt;= "&amp;F47)-COUNTIF(Vertices[In-Degree],"&gt;="&amp;F48)</f>
        <v>0</v>
      </c>
      <c r="H47" s="41">
        <f t="shared" si="12"/>
        <v>2.4000000000000004</v>
      </c>
      <c r="I47" s="42">
        <f>COUNTIF(Vertices[Out-Degree],"&gt;= "&amp;H47)-COUNTIF(Vertices[Out-Degree],"&gt;="&amp;H48)</f>
        <v>0</v>
      </c>
      <c r="J47" s="41">
        <f t="shared" si="13"/>
        <v>17.999999999999993</v>
      </c>
      <c r="K47" s="42">
        <f>COUNTIF(Vertices[Betweenness Centrality],"&gt;= "&amp;J47)-COUNTIF(Vertices[Betweenness Centrality],"&gt;="&amp;J48)</f>
        <v>0</v>
      </c>
      <c r="L47" s="41">
        <f t="shared" si="14"/>
        <v>0.30000000000000004</v>
      </c>
      <c r="M47" s="42">
        <f>COUNTIF(Vertices[Closeness Centrality],"&gt;= "&amp;L47)-COUNTIF(Vertices[Closeness Centrality],"&gt;="&amp;L48)</f>
        <v>0</v>
      </c>
      <c r="N47" s="41">
        <f t="shared" si="15"/>
        <v>0.11828340000000007</v>
      </c>
      <c r="O47" s="42">
        <f>COUNTIF(Vertices[Eigenvector Centrality],"&gt;= "&amp;N47)-COUNTIF(Vertices[Eigenvector Centrality],"&gt;="&amp;N48)</f>
        <v>0</v>
      </c>
      <c r="P47" s="41">
        <f t="shared" si="16"/>
        <v>2.161473199999998</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3.7090909090909068</v>
      </c>
      <c r="G48" s="40">
        <f>COUNTIF(Vertices[In-Degree],"&gt;= "&amp;F48)-COUNTIF(Vertices[In-Degree],"&gt;="&amp;F49)</f>
        <v>0</v>
      </c>
      <c r="H48" s="39">
        <f t="shared" si="12"/>
        <v>2.472727272727273</v>
      </c>
      <c r="I48" s="40">
        <f>COUNTIF(Vertices[Out-Degree],"&gt;= "&amp;H48)-COUNTIF(Vertices[Out-Degree],"&gt;="&amp;H49)</f>
        <v>0</v>
      </c>
      <c r="J48" s="39">
        <f t="shared" si="13"/>
        <v>18.54545454545454</v>
      </c>
      <c r="K48" s="40">
        <f>COUNTIF(Vertices[Betweenness Centrality],"&gt;= "&amp;J48)-COUNTIF(Vertices[Betweenness Centrality],"&gt;="&amp;J49)</f>
        <v>0</v>
      </c>
      <c r="L48" s="39">
        <f t="shared" si="14"/>
        <v>0.30909090909090914</v>
      </c>
      <c r="M48" s="40">
        <f>COUNTIF(Vertices[Closeness Centrality],"&gt;= "&amp;L48)-COUNTIF(Vertices[Closeness Centrality],"&gt;="&amp;L49)</f>
        <v>0</v>
      </c>
      <c r="N48" s="39">
        <f t="shared" si="15"/>
        <v>0.12186774545454553</v>
      </c>
      <c r="O48" s="40">
        <f>COUNTIF(Vertices[Eigenvector Centrality],"&gt;= "&amp;N48)-COUNTIF(Vertices[Eigenvector Centrality],"&gt;="&amp;N49)</f>
        <v>1</v>
      </c>
      <c r="P48" s="39">
        <f t="shared" si="16"/>
        <v>2.2129371454545432</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3.8181818181818157</v>
      </c>
      <c r="G49" s="42">
        <f>COUNTIF(Vertices[In-Degree],"&gt;= "&amp;F49)-COUNTIF(Vertices[In-Degree],"&gt;="&amp;F50)</f>
        <v>0</v>
      </c>
      <c r="H49" s="41">
        <f t="shared" si="12"/>
        <v>2.545454545454546</v>
      </c>
      <c r="I49" s="42">
        <f>COUNTIF(Vertices[Out-Degree],"&gt;= "&amp;H49)-COUNTIF(Vertices[Out-Degree],"&gt;="&amp;H50)</f>
        <v>0</v>
      </c>
      <c r="J49" s="41">
        <f t="shared" si="13"/>
        <v>19.090909090909086</v>
      </c>
      <c r="K49" s="42">
        <f>COUNTIF(Vertices[Betweenness Centrality],"&gt;= "&amp;J49)-COUNTIF(Vertices[Betweenness Centrality],"&gt;="&amp;J50)</f>
        <v>0</v>
      </c>
      <c r="L49" s="41">
        <f t="shared" si="14"/>
        <v>0.31818181818181823</v>
      </c>
      <c r="M49" s="42">
        <f>COUNTIF(Vertices[Closeness Centrality],"&gt;= "&amp;L49)-COUNTIF(Vertices[Closeness Centrality],"&gt;="&amp;L50)</f>
        <v>0</v>
      </c>
      <c r="N49" s="41">
        <f t="shared" si="15"/>
        <v>0.12545209090909099</v>
      </c>
      <c r="O49" s="42">
        <f>COUNTIF(Vertices[Eigenvector Centrality],"&gt;= "&amp;N49)-COUNTIF(Vertices[Eigenvector Centrality],"&gt;="&amp;N50)</f>
        <v>0</v>
      </c>
      <c r="P49" s="41">
        <f t="shared" si="16"/>
        <v>2.2644010909090886</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3.9272727272727246</v>
      </c>
      <c r="G50" s="40">
        <f>COUNTIF(Vertices[In-Degree],"&gt;= "&amp;F50)-COUNTIF(Vertices[In-Degree],"&gt;="&amp;F51)</f>
        <v>0</v>
      </c>
      <c r="H50" s="39">
        <f t="shared" si="12"/>
        <v>2.6181818181818186</v>
      </c>
      <c r="I50" s="40">
        <f>COUNTIF(Vertices[Out-Degree],"&gt;= "&amp;H50)-COUNTIF(Vertices[Out-Degree],"&gt;="&amp;H51)</f>
        <v>0</v>
      </c>
      <c r="J50" s="39">
        <f t="shared" si="13"/>
        <v>19.636363636363633</v>
      </c>
      <c r="K50" s="40">
        <f>COUNTIF(Vertices[Betweenness Centrality],"&gt;= "&amp;J50)-COUNTIF(Vertices[Betweenness Centrality],"&gt;="&amp;J51)</f>
        <v>0</v>
      </c>
      <c r="L50" s="39">
        <f t="shared" si="14"/>
        <v>0.3272727272727273</v>
      </c>
      <c r="M50" s="40">
        <f>COUNTIF(Vertices[Closeness Centrality],"&gt;= "&amp;L50)-COUNTIF(Vertices[Closeness Centrality],"&gt;="&amp;L51)</f>
        <v>3</v>
      </c>
      <c r="N50" s="39">
        <f t="shared" si="15"/>
        <v>0.12903643636363643</v>
      </c>
      <c r="O50" s="40">
        <f>COUNTIF(Vertices[Eigenvector Centrality],"&gt;= "&amp;N50)-COUNTIF(Vertices[Eigenvector Centrality],"&gt;="&amp;N51)</f>
        <v>0</v>
      </c>
      <c r="P50" s="39">
        <f t="shared" si="16"/>
        <v>2.315865036363634</v>
      </c>
      <c r="Q50" s="40">
        <f>COUNTIF(Vertices[PageRank],"&gt;= "&amp;P50)-COUNTIF(Vertices[PageRank],"&gt;="&amp;P51)</f>
        <v>0</v>
      </c>
      <c r="R50" s="39">
        <f t="shared" si="17"/>
        <v>0.3272727272727273</v>
      </c>
      <c r="S50" s="45">
        <f>COUNTIF(Vertices[Clustering Coefficient],"&gt;= "&amp;R50)-COUNTIF(Vertices[Clustering Coefficient],"&gt;="&amp;R51)</f>
        <v>1</v>
      </c>
      <c r="T50" s="39" t="e">
        <f ca="1" t="shared" si="18"/>
        <v>#REF!</v>
      </c>
      <c r="U50" s="40" t="e">
        <f ca="1" t="shared" si="0"/>
        <v>#REF!</v>
      </c>
    </row>
    <row r="51" spans="4:21" ht="15">
      <c r="D51" s="34">
        <f t="shared" si="10"/>
        <v>0</v>
      </c>
      <c r="E51" s="3">
        <f>COUNTIF(Vertices[Degree],"&gt;= "&amp;D51)-COUNTIF(Vertices[Degree],"&gt;="&amp;D52)</f>
        <v>0</v>
      </c>
      <c r="F51" s="41">
        <f t="shared" si="11"/>
        <v>4.0363636363636335</v>
      </c>
      <c r="G51" s="42">
        <f>COUNTIF(Vertices[In-Degree],"&gt;= "&amp;F51)-COUNTIF(Vertices[In-Degree],"&gt;="&amp;F52)</f>
        <v>0</v>
      </c>
      <c r="H51" s="41">
        <f t="shared" si="12"/>
        <v>2.6909090909090914</v>
      </c>
      <c r="I51" s="42">
        <f>COUNTIF(Vertices[Out-Degree],"&gt;= "&amp;H51)-COUNTIF(Vertices[Out-Degree],"&gt;="&amp;H52)</f>
        <v>0</v>
      </c>
      <c r="J51" s="41">
        <f t="shared" si="13"/>
        <v>20.18181818181818</v>
      </c>
      <c r="K51" s="42">
        <f>COUNTIF(Vertices[Betweenness Centrality],"&gt;= "&amp;J51)-COUNTIF(Vertices[Betweenness Centrality],"&gt;="&amp;J52)</f>
        <v>0</v>
      </c>
      <c r="L51" s="41">
        <f t="shared" si="14"/>
        <v>0.3363636363636364</v>
      </c>
      <c r="M51" s="42">
        <f>COUNTIF(Vertices[Closeness Centrality],"&gt;= "&amp;L51)-COUNTIF(Vertices[Closeness Centrality],"&gt;="&amp;L52)</f>
        <v>0</v>
      </c>
      <c r="N51" s="41">
        <f t="shared" si="15"/>
        <v>0.13262078181818188</v>
      </c>
      <c r="O51" s="42">
        <f>COUNTIF(Vertices[Eigenvector Centrality],"&gt;= "&amp;N51)-COUNTIF(Vertices[Eigenvector Centrality],"&gt;="&amp;N52)</f>
        <v>0</v>
      </c>
      <c r="P51" s="41">
        <f t="shared" si="16"/>
        <v>2.3673289818181793</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4.145454545454543</v>
      </c>
      <c r="G52" s="40">
        <f>COUNTIF(Vertices[In-Degree],"&gt;= "&amp;F52)-COUNTIF(Vertices[In-Degree],"&gt;="&amp;F53)</f>
        <v>0</v>
      </c>
      <c r="H52" s="39">
        <f t="shared" si="12"/>
        <v>2.763636363636364</v>
      </c>
      <c r="I52" s="40">
        <f>COUNTIF(Vertices[Out-Degree],"&gt;= "&amp;H52)-COUNTIF(Vertices[Out-Degree],"&gt;="&amp;H53)</f>
        <v>0</v>
      </c>
      <c r="J52" s="39">
        <f t="shared" si="13"/>
        <v>20.727272727272727</v>
      </c>
      <c r="K52" s="40">
        <f>COUNTIF(Vertices[Betweenness Centrality],"&gt;= "&amp;J52)-COUNTIF(Vertices[Betweenness Centrality],"&gt;="&amp;J53)</f>
        <v>0</v>
      </c>
      <c r="L52" s="39">
        <f t="shared" si="14"/>
        <v>0.3454545454545455</v>
      </c>
      <c r="M52" s="40">
        <f>COUNTIF(Vertices[Closeness Centrality],"&gt;= "&amp;L52)-COUNTIF(Vertices[Closeness Centrality],"&gt;="&amp;L53)</f>
        <v>0</v>
      </c>
      <c r="N52" s="39">
        <f t="shared" si="15"/>
        <v>0.13620512727272732</v>
      </c>
      <c r="O52" s="40">
        <f>COUNTIF(Vertices[Eigenvector Centrality],"&gt;= "&amp;N52)-COUNTIF(Vertices[Eigenvector Centrality],"&gt;="&amp;N53)</f>
        <v>0</v>
      </c>
      <c r="P52" s="39">
        <f t="shared" si="16"/>
        <v>2.4187929272727247</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4.254545454545452</v>
      </c>
      <c r="G53" s="42">
        <f>COUNTIF(Vertices[In-Degree],"&gt;= "&amp;F53)-COUNTIF(Vertices[In-Degree],"&gt;="&amp;F54)</f>
        <v>0</v>
      </c>
      <c r="H53" s="41">
        <f t="shared" si="12"/>
        <v>2.836363636363637</v>
      </c>
      <c r="I53" s="42">
        <f>COUNTIF(Vertices[Out-Degree],"&gt;= "&amp;H53)-COUNTIF(Vertices[Out-Degree],"&gt;="&amp;H54)</f>
        <v>0</v>
      </c>
      <c r="J53" s="41">
        <f t="shared" si="13"/>
        <v>21.272727272727273</v>
      </c>
      <c r="K53" s="42">
        <f>COUNTIF(Vertices[Betweenness Centrality],"&gt;= "&amp;J53)-COUNTIF(Vertices[Betweenness Centrality],"&gt;="&amp;J54)</f>
        <v>0</v>
      </c>
      <c r="L53" s="41">
        <f t="shared" si="14"/>
        <v>0.3545454545454546</v>
      </c>
      <c r="M53" s="42">
        <f>COUNTIF(Vertices[Closeness Centrality],"&gt;= "&amp;L53)-COUNTIF(Vertices[Closeness Centrality],"&gt;="&amp;L54)</f>
        <v>0</v>
      </c>
      <c r="N53" s="41">
        <f t="shared" si="15"/>
        <v>0.13978947272727277</v>
      </c>
      <c r="O53" s="42">
        <f>COUNTIF(Vertices[Eigenvector Centrality],"&gt;= "&amp;N53)-COUNTIF(Vertices[Eigenvector Centrality],"&gt;="&amp;N54)</f>
        <v>0</v>
      </c>
      <c r="P53" s="41">
        <f t="shared" si="16"/>
        <v>2.47025687272727</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4.3636363636363615</v>
      </c>
      <c r="G54" s="40">
        <f>COUNTIF(Vertices[In-Degree],"&gt;= "&amp;F54)-COUNTIF(Vertices[In-Degree],"&gt;="&amp;F55)</f>
        <v>0</v>
      </c>
      <c r="H54" s="39">
        <f t="shared" si="12"/>
        <v>2.9090909090909096</v>
      </c>
      <c r="I54" s="40">
        <f>COUNTIF(Vertices[Out-Degree],"&gt;= "&amp;H54)-COUNTIF(Vertices[Out-Degree],"&gt;="&amp;H55)</f>
        <v>0</v>
      </c>
      <c r="J54" s="39">
        <f t="shared" si="13"/>
        <v>21.81818181818182</v>
      </c>
      <c r="K54" s="40">
        <f>COUNTIF(Vertices[Betweenness Centrality],"&gt;= "&amp;J54)-COUNTIF(Vertices[Betweenness Centrality],"&gt;="&amp;J55)</f>
        <v>0</v>
      </c>
      <c r="L54" s="39">
        <f t="shared" si="14"/>
        <v>0.3636363636363637</v>
      </c>
      <c r="M54" s="40">
        <f>COUNTIF(Vertices[Closeness Centrality],"&gt;= "&amp;L54)-COUNTIF(Vertices[Closeness Centrality],"&gt;="&amp;L55)</f>
        <v>0</v>
      </c>
      <c r="N54" s="39">
        <f t="shared" si="15"/>
        <v>0.1433738181818182</v>
      </c>
      <c r="O54" s="40">
        <f>COUNTIF(Vertices[Eigenvector Centrality],"&gt;= "&amp;N54)-COUNTIF(Vertices[Eigenvector Centrality],"&gt;="&amp;N55)</f>
        <v>0</v>
      </c>
      <c r="P54" s="39">
        <f t="shared" si="16"/>
        <v>2.5217208181818154</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4.472727272727271</v>
      </c>
      <c r="G55" s="42">
        <f>COUNTIF(Vertices[In-Degree],"&gt;= "&amp;F55)-COUNTIF(Vertices[In-Degree],"&gt;="&amp;F56)</f>
        <v>0</v>
      </c>
      <c r="H55" s="41">
        <f t="shared" si="12"/>
        <v>2.9818181818181824</v>
      </c>
      <c r="I55" s="42">
        <f>COUNTIF(Vertices[Out-Degree],"&gt;= "&amp;H55)-COUNTIF(Vertices[Out-Degree],"&gt;="&amp;H56)</f>
        <v>0</v>
      </c>
      <c r="J55" s="41">
        <f t="shared" si="13"/>
        <v>22.363636363636367</v>
      </c>
      <c r="K55" s="42">
        <f>COUNTIF(Vertices[Betweenness Centrality],"&gt;= "&amp;J55)-COUNTIF(Vertices[Betweenness Centrality],"&gt;="&amp;J56)</f>
        <v>0</v>
      </c>
      <c r="L55" s="41">
        <f t="shared" si="14"/>
        <v>0.3727272727272728</v>
      </c>
      <c r="M55" s="42">
        <f>COUNTIF(Vertices[Closeness Centrality],"&gt;= "&amp;L55)-COUNTIF(Vertices[Closeness Centrality],"&gt;="&amp;L56)</f>
        <v>0</v>
      </c>
      <c r="N55" s="41">
        <f t="shared" si="15"/>
        <v>0.14695816363636366</v>
      </c>
      <c r="O55" s="42">
        <f>COUNTIF(Vertices[Eigenvector Centrality],"&gt;= "&amp;N55)-COUNTIF(Vertices[Eigenvector Centrality],"&gt;="&amp;N56)</f>
        <v>0</v>
      </c>
      <c r="P55" s="41">
        <f t="shared" si="16"/>
        <v>2.5731847636363607</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4.58181818181818</v>
      </c>
      <c r="G56" s="40">
        <f>COUNTIF(Vertices[In-Degree],"&gt;= "&amp;F56)-COUNTIF(Vertices[In-Degree],"&gt;="&amp;F57)</f>
        <v>1</v>
      </c>
      <c r="H56" s="39">
        <f t="shared" si="12"/>
        <v>3.054545454545455</v>
      </c>
      <c r="I56" s="40">
        <f>COUNTIF(Vertices[Out-Degree],"&gt;= "&amp;H56)-COUNTIF(Vertices[Out-Degree],"&gt;="&amp;H57)</f>
        <v>0</v>
      </c>
      <c r="J56" s="39">
        <f t="shared" si="13"/>
        <v>22.909090909090914</v>
      </c>
      <c r="K56" s="40">
        <f>COUNTIF(Vertices[Betweenness Centrality],"&gt;= "&amp;J56)-COUNTIF(Vertices[Betweenness Centrality],"&gt;="&amp;J57)</f>
        <v>0</v>
      </c>
      <c r="L56" s="39">
        <f t="shared" si="14"/>
        <v>0.3818181818181819</v>
      </c>
      <c r="M56" s="40">
        <f>COUNTIF(Vertices[Closeness Centrality],"&gt;= "&amp;L56)-COUNTIF(Vertices[Closeness Centrality],"&gt;="&amp;L57)</f>
        <v>0</v>
      </c>
      <c r="N56" s="39">
        <f t="shared" si="15"/>
        <v>0.1505425090909091</v>
      </c>
      <c r="O56" s="40">
        <f>COUNTIF(Vertices[Eigenvector Centrality],"&gt;= "&amp;N56)-COUNTIF(Vertices[Eigenvector Centrality],"&gt;="&amp;N57)</f>
        <v>0</v>
      </c>
      <c r="P56" s="39">
        <f t="shared" si="16"/>
        <v>2.624648709090906</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6</v>
      </c>
      <c r="G57" s="44">
        <f>COUNTIF(Vertices[In-Degree],"&gt;= "&amp;F57)-COUNTIF(Vertices[In-Degree],"&gt;="&amp;F58)</f>
        <v>1</v>
      </c>
      <c r="H57" s="43">
        <f>MAX(Vertices[Out-Degree])</f>
        <v>4</v>
      </c>
      <c r="I57" s="44">
        <f>COUNTIF(Vertices[Out-Degree],"&gt;= "&amp;H57)-COUNTIF(Vertices[Out-Degree],"&gt;="&amp;H58)</f>
        <v>1</v>
      </c>
      <c r="J57" s="43">
        <f>MAX(Vertices[Betweenness Centrality])</f>
        <v>30</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0.197139</v>
      </c>
      <c r="O57" s="44">
        <f>COUNTIF(Vertices[Eigenvector Centrality],"&gt;= "&amp;N57)-COUNTIF(Vertices[Eigenvector Centrality],"&gt;="&amp;N58)</f>
        <v>1</v>
      </c>
      <c r="P57" s="43">
        <f>MAX(Vertices[PageRank])</f>
        <v>3.29368</v>
      </c>
      <c r="Q57" s="44">
        <f>COUNTIF(Vertices[PageRank],"&gt;= "&amp;P57)-COUNTIF(Vertices[PageRank],"&gt;="&amp;P58)</f>
        <v>1</v>
      </c>
      <c r="R57" s="43">
        <f>MAX(Vertices[Clustering Coefficient])</f>
        <v>0.5</v>
      </c>
      <c r="S57" s="47">
        <f>COUNTIF(Vertices[Clustering Coefficient],"&gt;= "&amp;R57)-COUNTIF(Vertices[Clustering Coefficient],"&gt;="&amp;R58)</f>
        <v>4</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6</v>
      </c>
    </row>
    <row r="71" spans="1:2" ht="15">
      <c r="A71" s="35" t="s">
        <v>90</v>
      </c>
      <c r="B71" s="49">
        <f>_xlfn.IFERROR(AVERAGE(Vertices[In-Degree]),NoMetricMessage)</f>
        <v>1.2272727272727273</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1.2272727272727273</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30</v>
      </c>
    </row>
    <row r="99" spans="1:2" ht="15">
      <c r="A99" s="35" t="s">
        <v>102</v>
      </c>
      <c r="B99" s="49">
        <f>_xlfn.IFERROR(AVERAGE(Vertices[Betweenness Centrality]),NoMetricMessage)</f>
        <v>2</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0.5</v>
      </c>
    </row>
    <row r="113" spans="1:2" ht="15">
      <c r="A113" s="35" t="s">
        <v>108</v>
      </c>
      <c r="B113" s="49">
        <f>_xlfn.IFERROR(AVERAGE(Vertices[Closeness Centrality]),NoMetricMessage)</f>
        <v>0.17446868181818184</v>
      </c>
    </row>
    <row r="114" spans="1:2" ht="15">
      <c r="A114" s="35" t="s">
        <v>109</v>
      </c>
      <c r="B114" s="49">
        <f>_xlfn.IFERROR(MEDIAN(Vertices[Closeness Centrality]),NoMetricMessage)</f>
        <v>0.166667</v>
      </c>
    </row>
    <row r="125" spans="1:2" ht="15">
      <c r="A125" s="35" t="s">
        <v>112</v>
      </c>
      <c r="B125" s="49">
        <f>IF(COUNT(Vertices[Eigenvector Centrality])&gt;0,N2,NoMetricMessage)</f>
        <v>0</v>
      </c>
    </row>
    <row r="126" spans="1:2" ht="15">
      <c r="A126" s="35" t="s">
        <v>113</v>
      </c>
      <c r="B126" s="49">
        <f>IF(COUNT(Vertices[Eigenvector Centrality])&gt;0,N57,NoMetricMessage)</f>
        <v>0.197139</v>
      </c>
    </row>
    <row r="127" spans="1:2" ht="15">
      <c r="A127" s="35" t="s">
        <v>114</v>
      </c>
      <c r="B127" s="49">
        <f>_xlfn.IFERROR(AVERAGE(Vertices[Eigenvector Centrality]),NoMetricMessage)</f>
        <v>0.0454545</v>
      </c>
    </row>
    <row r="128" spans="1:2" ht="15">
      <c r="A128" s="35" t="s">
        <v>115</v>
      </c>
      <c r="B128" s="49">
        <f>_xlfn.IFERROR(MEDIAN(Vertices[Eigenvector Centrality]),NoMetricMessage)</f>
        <v>0.0521065</v>
      </c>
    </row>
    <row r="139" spans="1:2" ht="15">
      <c r="A139" s="35" t="s">
        <v>140</v>
      </c>
      <c r="B139" s="49">
        <f>IF(COUNT(Vertices[PageRank])&gt;0,P2,NoMetricMessage)</f>
        <v>0.463163</v>
      </c>
    </row>
    <row r="140" spans="1:2" ht="15">
      <c r="A140" s="35" t="s">
        <v>141</v>
      </c>
      <c r="B140" s="49">
        <f>IF(COUNT(Vertices[PageRank])&gt;0,P57,NoMetricMessage)</f>
        <v>3.29368</v>
      </c>
    </row>
    <row r="141" spans="1:2" ht="15">
      <c r="A141" s="35" t="s">
        <v>142</v>
      </c>
      <c r="B141" s="49">
        <f>_xlfn.IFERROR(AVERAGE(Vertices[PageRank]),NoMetricMessage)</f>
        <v>0.9999752727272727</v>
      </c>
    </row>
    <row r="142" spans="1:2" ht="15">
      <c r="A142" s="35" t="s">
        <v>143</v>
      </c>
      <c r="B142" s="49">
        <f>_xlfn.IFERROR(MEDIAN(Vertices[PageRank]),NoMetricMessage)</f>
        <v>0.782951</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0.1212121212121212</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602</v>
      </c>
      <c r="K7" s="13" t="s">
        <v>603</v>
      </c>
    </row>
    <row r="8" spans="1:11" ht="409.5">
      <c r="A8"/>
      <c r="B8">
        <v>2</v>
      </c>
      <c r="C8">
        <v>2</v>
      </c>
      <c r="D8" t="s">
        <v>61</v>
      </c>
      <c r="E8" t="s">
        <v>61</v>
      </c>
      <c r="H8" t="s">
        <v>73</v>
      </c>
      <c r="J8" t="s">
        <v>604</v>
      </c>
      <c r="K8" s="13" t="s">
        <v>605</v>
      </c>
    </row>
    <row r="9" spans="1:11" ht="409.5">
      <c r="A9"/>
      <c r="B9">
        <v>3</v>
      </c>
      <c r="C9">
        <v>4</v>
      </c>
      <c r="D9" t="s">
        <v>62</v>
      </c>
      <c r="E9" t="s">
        <v>62</v>
      </c>
      <c r="H9" t="s">
        <v>74</v>
      </c>
      <c r="J9" t="s">
        <v>606</v>
      </c>
      <c r="K9" s="13" t="s">
        <v>607</v>
      </c>
    </row>
    <row r="10" spans="1:11" ht="409.5">
      <c r="A10"/>
      <c r="B10">
        <v>4</v>
      </c>
      <c r="D10" t="s">
        <v>63</v>
      </c>
      <c r="E10" t="s">
        <v>63</v>
      </c>
      <c r="H10" t="s">
        <v>75</v>
      </c>
      <c r="J10" t="s">
        <v>608</v>
      </c>
      <c r="K10" s="13" t="s">
        <v>609</v>
      </c>
    </row>
    <row r="11" spans="1:11" ht="15">
      <c r="A11"/>
      <c r="B11">
        <v>5</v>
      </c>
      <c r="D11" t="s">
        <v>46</v>
      </c>
      <c r="E11">
        <v>1</v>
      </c>
      <c r="H11" t="s">
        <v>76</v>
      </c>
      <c r="J11" t="s">
        <v>610</v>
      </c>
      <c r="K11" t="s">
        <v>611</v>
      </c>
    </row>
    <row r="12" spans="1:11" ht="15">
      <c r="A12"/>
      <c r="B12"/>
      <c r="D12" t="s">
        <v>64</v>
      </c>
      <c r="E12">
        <v>2</v>
      </c>
      <c r="H12">
        <v>0</v>
      </c>
      <c r="J12" t="s">
        <v>612</v>
      </c>
      <c r="K12" t="s">
        <v>613</v>
      </c>
    </row>
    <row r="13" spans="1:11" ht="15">
      <c r="A13"/>
      <c r="B13"/>
      <c r="D13">
        <v>1</v>
      </c>
      <c r="E13">
        <v>3</v>
      </c>
      <c r="H13">
        <v>1</v>
      </c>
      <c r="J13" t="s">
        <v>614</v>
      </c>
      <c r="K13" t="s">
        <v>615</v>
      </c>
    </row>
    <row r="14" spans="4:11" ht="15">
      <c r="D14">
        <v>2</v>
      </c>
      <c r="E14">
        <v>4</v>
      </c>
      <c r="H14">
        <v>2</v>
      </c>
      <c r="J14" t="s">
        <v>616</v>
      </c>
      <c r="K14" t="s">
        <v>617</v>
      </c>
    </row>
    <row r="15" spans="4:11" ht="15">
      <c r="D15">
        <v>3</v>
      </c>
      <c r="E15">
        <v>5</v>
      </c>
      <c r="H15">
        <v>3</v>
      </c>
      <c r="J15" t="s">
        <v>618</v>
      </c>
      <c r="K15" t="s">
        <v>619</v>
      </c>
    </row>
    <row r="16" spans="4:11" ht="15">
      <c r="D16">
        <v>4</v>
      </c>
      <c r="E16">
        <v>6</v>
      </c>
      <c r="H16">
        <v>4</v>
      </c>
      <c r="J16" t="s">
        <v>620</v>
      </c>
      <c r="K16" t="s">
        <v>621</v>
      </c>
    </row>
    <row r="17" spans="4:11" ht="15">
      <c r="D17">
        <v>5</v>
      </c>
      <c r="E17">
        <v>7</v>
      </c>
      <c r="H17">
        <v>5</v>
      </c>
      <c r="J17" t="s">
        <v>622</v>
      </c>
      <c r="K17" t="s">
        <v>623</v>
      </c>
    </row>
    <row r="18" spans="4:11" ht="15">
      <c r="D18">
        <v>6</v>
      </c>
      <c r="E18">
        <v>8</v>
      </c>
      <c r="H18">
        <v>6</v>
      </c>
      <c r="J18" t="s">
        <v>624</v>
      </c>
      <c r="K18" t="s">
        <v>625</v>
      </c>
    </row>
    <row r="19" spans="4:11" ht="15">
      <c r="D19">
        <v>7</v>
      </c>
      <c r="E19">
        <v>9</v>
      </c>
      <c r="H19">
        <v>7</v>
      </c>
      <c r="J19" t="s">
        <v>626</v>
      </c>
      <c r="K19" t="s">
        <v>627</v>
      </c>
    </row>
    <row r="20" spans="4:11" ht="15">
      <c r="D20">
        <v>8</v>
      </c>
      <c r="H20">
        <v>8</v>
      </c>
      <c r="J20" t="s">
        <v>628</v>
      </c>
      <c r="K20" t="s">
        <v>629</v>
      </c>
    </row>
    <row r="21" spans="4:11" ht="409.5">
      <c r="D21">
        <v>9</v>
      </c>
      <c r="H21">
        <v>9</v>
      </c>
      <c r="J21" t="s">
        <v>630</v>
      </c>
      <c r="K21" s="13" t="s">
        <v>631</v>
      </c>
    </row>
    <row r="22" spans="4:11" ht="409.5">
      <c r="D22">
        <v>10</v>
      </c>
      <c r="J22" t="s">
        <v>632</v>
      </c>
      <c r="K22" s="13" t="s">
        <v>633</v>
      </c>
    </row>
    <row r="23" spans="4:11" ht="409.5">
      <c r="D23">
        <v>11</v>
      </c>
      <c r="J23" t="s">
        <v>634</v>
      </c>
      <c r="K23" s="13" t="s">
        <v>635</v>
      </c>
    </row>
    <row r="24" spans="10:11" ht="409.5">
      <c r="J24" t="s">
        <v>636</v>
      </c>
      <c r="K24" s="13" t="s">
        <v>988</v>
      </c>
    </row>
    <row r="25" spans="10:11" ht="15">
      <c r="J25" t="s">
        <v>637</v>
      </c>
      <c r="K25" t="b">
        <v>0</v>
      </c>
    </row>
    <row r="26" spans="10:11" ht="15">
      <c r="J26" t="s">
        <v>986</v>
      </c>
      <c r="K26" t="s">
        <v>987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652</v>
      </c>
      <c r="B2" s="128" t="s">
        <v>653</v>
      </c>
      <c r="C2" s="67" t="s">
        <v>654</v>
      </c>
    </row>
    <row r="3" spans="1:3" ht="15">
      <c r="A3" s="127" t="s">
        <v>639</v>
      </c>
      <c r="B3" s="127" t="s">
        <v>639</v>
      </c>
      <c r="C3" s="36">
        <v>8</v>
      </c>
    </row>
    <row r="4" spans="1:3" ht="15">
      <c r="A4" s="127" t="s">
        <v>640</v>
      </c>
      <c r="B4" s="127" t="s">
        <v>640</v>
      </c>
      <c r="C4" s="36">
        <v>8</v>
      </c>
    </row>
    <row r="5" spans="1:3" ht="15">
      <c r="A5" s="127" t="s">
        <v>641</v>
      </c>
      <c r="B5" s="127" t="s">
        <v>641</v>
      </c>
      <c r="C5" s="36">
        <v>34</v>
      </c>
    </row>
    <row r="6" spans="1:3" ht="15">
      <c r="A6" s="127" t="s">
        <v>642</v>
      </c>
      <c r="B6" s="127" t="s">
        <v>642</v>
      </c>
      <c r="C6" s="36">
        <v>2</v>
      </c>
    </row>
    <row r="7" spans="1:3" ht="15">
      <c r="A7" s="127" t="s">
        <v>643</v>
      </c>
      <c r="B7" s="127" t="s">
        <v>643</v>
      </c>
      <c r="C7" s="36">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660</v>
      </c>
      <c r="B1" s="13" t="s">
        <v>661</v>
      </c>
      <c r="C1" s="13" t="s">
        <v>662</v>
      </c>
      <c r="D1" s="13" t="s">
        <v>664</v>
      </c>
      <c r="E1" s="13" t="s">
        <v>663</v>
      </c>
      <c r="F1" s="13" t="s">
        <v>666</v>
      </c>
      <c r="G1" s="13" t="s">
        <v>665</v>
      </c>
      <c r="H1" s="13" t="s">
        <v>668</v>
      </c>
      <c r="I1" s="85" t="s">
        <v>667</v>
      </c>
      <c r="J1" s="85" t="s">
        <v>670</v>
      </c>
      <c r="K1" s="13" t="s">
        <v>669</v>
      </c>
      <c r="L1" s="13" t="s">
        <v>671</v>
      </c>
    </row>
    <row r="2" spans="1:12" ht="15">
      <c r="A2" s="90" t="s">
        <v>267</v>
      </c>
      <c r="B2" s="85">
        <v>6</v>
      </c>
      <c r="C2" s="90" t="s">
        <v>263</v>
      </c>
      <c r="D2" s="85">
        <v>1</v>
      </c>
      <c r="E2" s="90" t="s">
        <v>267</v>
      </c>
      <c r="F2" s="85">
        <v>6</v>
      </c>
      <c r="G2" s="90" t="s">
        <v>270</v>
      </c>
      <c r="H2" s="85">
        <v>1</v>
      </c>
      <c r="I2" s="85"/>
      <c r="J2" s="85"/>
      <c r="K2" s="90" t="s">
        <v>264</v>
      </c>
      <c r="L2" s="85">
        <v>1</v>
      </c>
    </row>
    <row r="3" spans="1:12" ht="15">
      <c r="A3" s="90" t="s">
        <v>268</v>
      </c>
      <c r="B3" s="85">
        <v>1</v>
      </c>
      <c r="C3" s="85"/>
      <c r="D3" s="85"/>
      <c r="E3" s="85"/>
      <c r="F3" s="85"/>
      <c r="G3" s="90" t="s">
        <v>268</v>
      </c>
      <c r="H3" s="85">
        <v>1</v>
      </c>
      <c r="I3" s="85"/>
      <c r="J3" s="85"/>
      <c r="K3" s="90" t="s">
        <v>265</v>
      </c>
      <c r="L3" s="85">
        <v>1</v>
      </c>
    </row>
    <row r="4" spans="1:12" ht="15">
      <c r="A4" s="90" t="s">
        <v>270</v>
      </c>
      <c r="B4" s="85">
        <v>1</v>
      </c>
      <c r="C4" s="85"/>
      <c r="D4" s="85"/>
      <c r="E4" s="85"/>
      <c r="F4" s="85"/>
      <c r="G4" s="90" t="s">
        <v>269</v>
      </c>
      <c r="H4" s="85">
        <v>1</v>
      </c>
      <c r="I4" s="85"/>
      <c r="J4" s="85"/>
      <c r="K4" s="90" t="s">
        <v>266</v>
      </c>
      <c r="L4" s="85">
        <v>1</v>
      </c>
    </row>
    <row r="5" spans="1:12" ht="15">
      <c r="A5" s="90" t="s">
        <v>269</v>
      </c>
      <c r="B5" s="85">
        <v>1</v>
      </c>
      <c r="C5" s="85"/>
      <c r="D5" s="85"/>
      <c r="E5" s="85"/>
      <c r="F5" s="85"/>
      <c r="G5" s="85"/>
      <c r="H5" s="85"/>
      <c r="I5" s="85"/>
      <c r="J5" s="85"/>
      <c r="K5" s="85"/>
      <c r="L5" s="85"/>
    </row>
    <row r="6" spans="1:12" ht="15">
      <c r="A6" s="90" t="s">
        <v>266</v>
      </c>
      <c r="B6" s="85">
        <v>1</v>
      </c>
      <c r="C6" s="85"/>
      <c r="D6" s="85"/>
      <c r="E6" s="85"/>
      <c r="F6" s="85"/>
      <c r="G6" s="85"/>
      <c r="H6" s="85"/>
      <c r="I6" s="85"/>
      <c r="J6" s="85"/>
      <c r="K6" s="85"/>
      <c r="L6" s="85"/>
    </row>
    <row r="7" spans="1:12" ht="15">
      <c r="A7" s="90" t="s">
        <v>265</v>
      </c>
      <c r="B7" s="85">
        <v>1</v>
      </c>
      <c r="C7" s="85"/>
      <c r="D7" s="85"/>
      <c r="E7" s="85"/>
      <c r="F7" s="85"/>
      <c r="G7" s="85"/>
      <c r="H7" s="85"/>
      <c r="I7" s="85"/>
      <c r="J7" s="85"/>
      <c r="K7" s="85"/>
      <c r="L7" s="85"/>
    </row>
    <row r="8" spans="1:12" ht="15">
      <c r="A8" s="90" t="s">
        <v>264</v>
      </c>
      <c r="B8" s="85">
        <v>1</v>
      </c>
      <c r="C8" s="85"/>
      <c r="D8" s="85"/>
      <c r="E8" s="85"/>
      <c r="F8" s="85"/>
      <c r="G8" s="85"/>
      <c r="H8" s="85"/>
      <c r="I8" s="85"/>
      <c r="J8" s="85"/>
      <c r="K8" s="85"/>
      <c r="L8" s="85"/>
    </row>
    <row r="9" spans="1:12" ht="15">
      <c r="A9" s="90" t="s">
        <v>263</v>
      </c>
      <c r="B9" s="85">
        <v>1</v>
      </c>
      <c r="C9" s="85"/>
      <c r="D9" s="85"/>
      <c r="E9" s="85"/>
      <c r="F9" s="85"/>
      <c r="G9" s="85"/>
      <c r="H9" s="85"/>
      <c r="I9" s="85"/>
      <c r="J9" s="85"/>
      <c r="K9" s="85"/>
      <c r="L9" s="85"/>
    </row>
    <row r="12" spans="1:12" ht="15" customHeight="1">
      <c r="A12" s="13" t="s">
        <v>675</v>
      </c>
      <c r="B12" s="13" t="s">
        <v>661</v>
      </c>
      <c r="C12" s="13" t="s">
        <v>676</v>
      </c>
      <c r="D12" s="13" t="s">
        <v>664</v>
      </c>
      <c r="E12" s="13" t="s">
        <v>677</v>
      </c>
      <c r="F12" s="13" t="s">
        <v>666</v>
      </c>
      <c r="G12" s="13" t="s">
        <v>678</v>
      </c>
      <c r="H12" s="13" t="s">
        <v>668</v>
      </c>
      <c r="I12" s="85" t="s">
        <v>679</v>
      </c>
      <c r="J12" s="85" t="s">
        <v>670</v>
      </c>
      <c r="K12" s="13" t="s">
        <v>680</v>
      </c>
      <c r="L12" s="13" t="s">
        <v>671</v>
      </c>
    </row>
    <row r="13" spans="1:12" ht="15">
      <c r="A13" s="85" t="s">
        <v>275</v>
      </c>
      <c r="B13" s="85">
        <v>6</v>
      </c>
      <c r="C13" s="85" t="s">
        <v>271</v>
      </c>
      <c r="D13" s="85">
        <v>1</v>
      </c>
      <c r="E13" s="85" t="s">
        <v>275</v>
      </c>
      <c r="F13" s="85">
        <v>6</v>
      </c>
      <c r="G13" s="85" t="s">
        <v>278</v>
      </c>
      <c r="H13" s="85">
        <v>1</v>
      </c>
      <c r="I13" s="85"/>
      <c r="J13" s="85"/>
      <c r="K13" s="85" t="s">
        <v>272</v>
      </c>
      <c r="L13" s="85">
        <v>1</v>
      </c>
    </row>
    <row r="14" spans="1:12" ht="15">
      <c r="A14" s="85" t="s">
        <v>276</v>
      </c>
      <c r="B14" s="85">
        <v>1</v>
      </c>
      <c r="C14" s="85"/>
      <c r="D14" s="85"/>
      <c r="E14" s="85"/>
      <c r="F14" s="85"/>
      <c r="G14" s="85" t="s">
        <v>276</v>
      </c>
      <c r="H14" s="85">
        <v>1</v>
      </c>
      <c r="I14" s="85"/>
      <c r="J14" s="85"/>
      <c r="K14" s="85" t="s">
        <v>273</v>
      </c>
      <c r="L14" s="85">
        <v>1</v>
      </c>
    </row>
    <row r="15" spans="1:12" ht="15">
      <c r="A15" s="85" t="s">
        <v>278</v>
      </c>
      <c r="B15" s="85">
        <v>1</v>
      </c>
      <c r="C15" s="85"/>
      <c r="D15" s="85"/>
      <c r="E15" s="85"/>
      <c r="F15" s="85"/>
      <c r="G15" s="85" t="s">
        <v>277</v>
      </c>
      <c r="H15" s="85">
        <v>1</v>
      </c>
      <c r="I15" s="85"/>
      <c r="J15" s="85"/>
      <c r="K15" s="85" t="s">
        <v>274</v>
      </c>
      <c r="L15" s="85">
        <v>1</v>
      </c>
    </row>
    <row r="16" spans="1:12" ht="15">
      <c r="A16" s="85" t="s">
        <v>277</v>
      </c>
      <c r="B16" s="85">
        <v>1</v>
      </c>
      <c r="C16" s="85"/>
      <c r="D16" s="85"/>
      <c r="E16" s="85"/>
      <c r="F16" s="85"/>
      <c r="G16" s="85"/>
      <c r="H16" s="85"/>
      <c r="I16" s="85"/>
      <c r="J16" s="85"/>
      <c r="K16" s="85"/>
      <c r="L16" s="85"/>
    </row>
    <row r="17" spans="1:12" ht="15">
      <c r="A17" s="85" t="s">
        <v>274</v>
      </c>
      <c r="B17" s="85">
        <v>1</v>
      </c>
      <c r="C17" s="85"/>
      <c r="D17" s="85"/>
      <c r="E17" s="85"/>
      <c r="F17" s="85"/>
      <c r="G17" s="85"/>
      <c r="H17" s="85"/>
      <c r="I17" s="85"/>
      <c r="J17" s="85"/>
      <c r="K17" s="85"/>
      <c r="L17" s="85"/>
    </row>
    <row r="18" spans="1:12" ht="15">
      <c r="A18" s="85" t="s">
        <v>273</v>
      </c>
      <c r="B18" s="85">
        <v>1</v>
      </c>
      <c r="C18" s="85"/>
      <c r="D18" s="85"/>
      <c r="E18" s="85"/>
      <c r="F18" s="85"/>
      <c r="G18" s="85"/>
      <c r="H18" s="85"/>
      <c r="I18" s="85"/>
      <c r="J18" s="85"/>
      <c r="K18" s="85"/>
      <c r="L18" s="85"/>
    </row>
    <row r="19" spans="1:12" ht="15">
      <c r="A19" s="85" t="s">
        <v>272</v>
      </c>
      <c r="B19" s="85">
        <v>1</v>
      </c>
      <c r="C19" s="85"/>
      <c r="D19" s="85"/>
      <c r="E19" s="85"/>
      <c r="F19" s="85"/>
      <c r="G19" s="85"/>
      <c r="H19" s="85"/>
      <c r="I19" s="85"/>
      <c r="J19" s="85"/>
      <c r="K19" s="85"/>
      <c r="L19" s="85"/>
    </row>
    <row r="20" spans="1:12" ht="15">
      <c r="A20" s="85" t="s">
        <v>271</v>
      </c>
      <c r="B20" s="85">
        <v>1</v>
      </c>
      <c r="C20" s="85"/>
      <c r="D20" s="85"/>
      <c r="E20" s="85"/>
      <c r="F20" s="85"/>
      <c r="G20" s="85"/>
      <c r="H20" s="85"/>
      <c r="I20" s="85"/>
      <c r="J20" s="85"/>
      <c r="K20" s="85"/>
      <c r="L20" s="85"/>
    </row>
    <row r="23" spans="1:12" ht="15" customHeight="1">
      <c r="A23" s="13" t="s">
        <v>684</v>
      </c>
      <c r="B23" s="13" t="s">
        <v>661</v>
      </c>
      <c r="C23" s="13" t="s">
        <v>693</v>
      </c>
      <c r="D23" s="13" t="s">
        <v>664</v>
      </c>
      <c r="E23" s="13" t="s">
        <v>699</v>
      </c>
      <c r="F23" s="13" t="s">
        <v>666</v>
      </c>
      <c r="G23" s="13" t="s">
        <v>700</v>
      </c>
      <c r="H23" s="13" t="s">
        <v>668</v>
      </c>
      <c r="I23" s="85" t="s">
        <v>703</v>
      </c>
      <c r="J23" s="85" t="s">
        <v>670</v>
      </c>
      <c r="K23" s="13" t="s">
        <v>704</v>
      </c>
      <c r="L23" s="13" t="s">
        <v>671</v>
      </c>
    </row>
    <row r="24" spans="1:12" ht="15">
      <c r="A24" s="85" t="s">
        <v>685</v>
      </c>
      <c r="B24" s="85">
        <v>30</v>
      </c>
      <c r="C24" s="85" t="s">
        <v>694</v>
      </c>
      <c r="D24" s="85">
        <v>2</v>
      </c>
      <c r="E24" s="85" t="s">
        <v>231</v>
      </c>
      <c r="F24" s="85">
        <v>6</v>
      </c>
      <c r="G24" s="85" t="s">
        <v>685</v>
      </c>
      <c r="H24" s="85">
        <v>30</v>
      </c>
      <c r="I24" s="85"/>
      <c r="J24" s="85"/>
      <c r="K24" s="85" t="s">
        <v>231</v>
      </c>
      <c r="L24" s="85">
        <v>2</v>
      </c>
    </row>
    <row r="25" spans="1:12" ht="15">
      <c r="A25" s="85" t="s">
        <v>686</v>
      </c>
      <c r="B25" s="85">
        <v>26</v>
      </c>
      <c r="C25" s="85" t="s">
        <v>695</v>
      </c>
      <c r="D25" s="85">
        <v>2</v>
      </c>
      <c r="E25" s="85" t="s">
        <v>687</v>
      </c>
      <c r="F25" s="85">
        <v>6</v>
      </c>
      <c r="G25" s="85" t="s">
        <v>686</v>
      </c>
      <c r="H25" s="85">
        <v>26</v>
      </c>
      <c r="I25" s="85"/>
      <c r="J25" s="85"/>
      <c r="K25" s="85" t="s">
        <v>705</v>
      </c>
      <c r="L25" s="85">
        <v>1</v>
      </c>
    </row>
    <row r="26" spans="1:12" ht="15">
      <c r="A26" s="85" t="s">
        <v>289</v>
      </c>
      <c r="B26" s="85">
        <v>26</v>
      </c>
      <c r="C26" s="85" t="s">
        <v>696</v>
      </c>
      <c r="D26" s="85">
        <v>2</v>
      </c>
      <c r="E26" s="85" t="s">
        <v>688</v>
      </c>
      <c r="F26" s="85">
        <v>6</v>
      </c>
      <c r="G26" s="85" t="s">
        <v>289</v>
      </c>
      <c r="H26" s="85">
        <v>26</v>
      </c>
      <c r="I26" s="85"/>
      <c r="J26" s="85"/>
      <c r="K26" s="85" t="s">
        <v>706</v>
      </c>
      <c r="L26" s="85">
        <v>1</v>
      </c>
    </row>
    <row r="27" spans="1:12" ht="15">
      <c r="A27" s="85" t="s">
        <v>231</v>
      </c>
      <c r="B27" s="85">
        <v>8</v>
      </c>
      <c r="C27" s="85" t="s">
        <v>697</v>
      </c>
      <c r="D27" s="85">
        <v>1</v>
      </c>
      <c r="E27" s="85" t="s">
        <v>689</v>
      </c>
      <c r="F27" s="85">
        <v>6</v>
      </c>
      <c r="G27" s="85" t="s">
        <v>692</v>
      </c>
      <c r="H27" s="85">
        <v>4</v>
      </c>
      <c r="I27" s="85"/>
      <c r="J27" s="85"/>
      <c r="K27" s="85" t="s">
        <v>707</v>
      </c>
      <c r="L27" s="85">
        <v>1</v>
      </c>
    </row>
    <row r="28" spans="1:12" ht="15">
      <c r="A28" s="85" t="s">
        <v>687</v>
      </c>
      <c r="B28" s="85">
        <v>6</v>
      </c>
      <c r="C28" s="85" t="s">
        <v>698</v>
      </c>
      <c r="D28" s="85">
        <v>1</v>
      </c>
      <c r="E28" s="85" t="s">
        <v>690</v>
      </c>
      <c r="F28" s="85">
        <v>6</v>
      </c>
      <c r="G28" s="85" t="s">
        <v>701</v>
      </c>
      <c r="H28" s="85">
        <v>1</v>
      </c>
      <c r="I28" s="85"/>
      <c r="J28" s="85"/>
      <c r="K28" s="85" t="s">
        <v>708</v>
      </c>
      <c r="L28" s="85">
        <v>1</v>
      </c>
    </row>
    <row r="29" spans="1:12" ht="15">
      <c r="A29" s="85" t="s">
        <v>688</v>
      </c>
      <c r="B29" s="85">
        <v>6</v>
      </c>
      <c r="C29" s="85"/>
      <c r="D29" s="85"/>
      <c r="E29" s="85" t="s">
        <v>691</v>
      </c>
      <c r="F29" s="85">
        <v>6</v>
      </c>
      <c r="G29" s="85" t="s">
        <v>702</v>
      </c>
      <c r="H29" s="85">
        <v>1</v>
      </c>
      <c r="I29" s="85"/>
      <c r="J29" s="85"/>
      <c r="K29" s="85" t="s">
        <v>709</v>
      </c>
      <c r="L29" s="85">
        <v>1</v>
      </c>
    </row>
    <row r="30" spans="1:12" ht="15">
      <c r="A30" s="85" t="s">
        <v>689</v>
      </c>
      <c r="B30" s="85">
        <v>6</v>
      </c>
      <c r="C30" s="85"/>
      <c r="D30" s="85"/>
      <c r="E30" s="85"/>
      <c r="F30" s="85"/>
      <c r="G30" s="85"/>
      <c r="H30" s="85"/>
      <c r="I30" s="85"/>
      <c r="J30" s="85"/>
      <c r="K30" s="85" t="s">
        <v>710</v>
      </c>
      <c r="L30" s="85">
        <v>1</v>
      </c>
    </row>
    <row r="31" spans="1:12" ht="15">
      <c r="A31" s="85" t="s">
        <v>690</v>
      </c>
      <c r="B31" s="85">
        <v>6</v>
      </c>
      <c r="C31" s="85"/>
      <c r="D31" s="85"/>
      <c r="E31" s="85"/>
      <c r="F31" s="85"/>
      <c r="G31" s="85"/>
      <c r="H31" s="85"/>
      <c r="I31" s="85"/>
      <c r="J31" s="85"/>
      <c r="K31" s="85" t="s">
        <v>711</v>
      </c>
      <c r="L31" s="85">
        <v>1</v>
      </c>
    </row>
    <row r="32" spans="1:12" ht="15">
      <c r="A32" s="85" t="s">
        <v>691</v>
      </c>
      <c r="B32" s="85">
        <v>6</v>
      </c>
      <c r="C32" s="85"/>
      <c r="D32" s="85"/>
      <c r="E32" s="85"/>
      <c r="F32" s="85"/>
      <c r="G32" s="85"/>
      <c r="H32" s="85"/>
      <c r="I32" s="85"/>
      <c r="J32" s="85"/>
      <c r="K32" s="85" t="s">
        <v>712</v>
      </c>
      <c r="L32" s="85">
        <v>1</v>
      </c>
    </row>
    <row r="33" spans="1:12" ht="15">
      <c r="A33" s="85" t="s">
        <v>692</v>
      </c>
      <c r="B33" s="85">
        <v>4</v>
      </c>
      <c r="C33" s="85"/>
      <c r="D33" s="85"/>
      <c r="E33" s="85"/>
      <c r="F33" s="85"/>
      <c r="G33" s="85"/>
      <c r="H33" s="85"/>
      <c r="I33" s="85"/>
      <c r="J33" s="85"/>
      <c r="K33" s="85" t="s">
        <v>713</v>
      </c>
      <c r="L33" s="85">
        <v>1</v>
      </c>
    </row>
    <row r="36" spans="1:12" ht="15" customHeight="1">
      <c r="A36" s="13" t="s">
        <v>718</v>
      </c>
      <c r="B36" s="13" t="s">
        <v>661</v>
      </c>
      <c r="C36" s="13" t="s">
        <v>725</v>
      </c>
      <c r="D36" s="13" t="s">
        <v>664</v>
      </c>
      <c r="E36" s="13" t="s">
        <v>734</v>
      </c>
      <c r="F36" s="13" t="s">
        <v>666</v>
      </c>
      <c r="G36" s="13" t="s">
        <v>738</v>
      </c>
      <c r="H36" s="13" t="s">
        <v>668</v>
      </c>
      <c r="I36" s="85" t="s">
        <v>744</v>
      </c>
      <c r="J36" s="85" t="s">
        <v>670</v>
      </c>
      <c r="K36" s="13" t="s">
        <v>745</v>
      </c>
      <c r="L36" s="13" t="s">
        <v>671</v>
      </c>
    </row>
    <row r="37" spans="1:12" ht="15">
      <c r="A37" s="91" t="s">
        <v>719</v>
      </c>
      <c r="B37" s="91">
        <v>12</v>
      </c>
      <c r="C37" s="91" t="s">
        <v>726</v>
      </c>
      <c r="D37" s="91">
        <v>14</v>
      </c>
      <c r="E37" s="91" t="s">
        <v>231</v>
      </c>
      <c r="F37" s="91">
        <v>6</v>
      </c>
      <c r="G37" s="91" t="s">
        <v>685</v>
      </c>
      <c r="H37" s="91">
        <v>48</v>
      </c>
      <c r="I37" s="91"/>
      <c r="J37" s="91"/>
      <c r="K37" s="91" t="s">
        <v>231</v>
      </c>
      <c r="L37" s="91">
        <v>3</v>
      </c>
    </row>
    <row r="38" spans="1:12" ht="15">
      <c r="A38" s="91" t="s">
        <v>720</v>
      </c>
      <c r="B38" s="91">
        <v>0</v>
      </c>
      <c r="C38" s="91" t="s">
        <v>727</v>
      </c>
      <c r="D38" s="91">
        <v>12</v>
      </c>
      <c r="E38" s="91" t="s">
        <v>687</v>
      </c>
      <c r="F38" s="91">
        <v>6</v>
      </c>
      <c r="G38" s="91" t="s">
        <v>224</v>
      </c>
      <c r="H38" s="91">
        <v>33</v>
      </c>
      <c r="I38" s="91"/>
      <c r="J38" s="91"/>
      <c r="K38" s="91" t="s">
        <v>746</v>
      </c>
      <c r="L38" s="91">
        <v>2</v>
      </c>
    </row>
    <row r="39" spans="1:12" ht="15">
      <c r="A39" s="91" t="s">
        <v>721</v>
      </c>
      <c r="B39" s="91">
        <v>0</v>
      </c>
      <c r="C39" s="91" t="s">
        <v>231</v>
      </c>
      <c r="D39" s="91">
        <v>8</v>
      </c>
      <c r="E39" s="91" t="s">
        <v>735</v>
      </c>
      <c r="F39" s="91">
        <v>6</v>
      </c>
      <c r="G39" s="91" t="s">
        <v>686</v>
      </c>
      <c r="H39" s="91">
        <v>26</v>
      </c>
      <c r="I39" s="91"/>
      <c r="J39" s="91"/>
      <c r="K39" s="91" t="s">
        <v>707</v>
      </c>
      <c r="L39" s="91">
        <v>2</v>
      </c>
    </row>
    <row r="40" spans="1:12" ht="15">
      <c r="A40" s="91" t="s">
        <v>722</v>
      </c>
      <c r="B40" s="91">
        <v>613</v>
      </c>
      <c r="C40" s="91" t="s">
        <v>687</v>
      </c>
      <c r="D40" s="91">
        <v>8</v>
      </c>
      <c r="E40" s="91" t="s">
        <v>688</v>
      </c>
      <c r="F40" s="91">
        <v>6</v>
      </c>
      <c r="G40" s="91" t="s">
        <v>289</v>
      </c>
      <c r="H40" s="91">
        <v>26</v>
      </c>
      <c r="I40" s="91"/>
      <c r="J40" s="91"/>
      <c r="K40" s="91" t="s">
        <v>747</v>
      </c>
      <c r="L40" s="91">
        <v>2</v>
      </c>
    </row>
    <row r="41" spans="1:12" ht="15">
      <c r="A41" s="91" t="s">
        <v>723</v>
      </c>
      <c r="B41" s="91">
        <v>625</v>
      </c>
      <c r="C41" s="91" t="s">
        <v>728</v>
      </c>
      <c r="D41" s="91">
        <v>7</v>
      </c>
      <c r="E41" s="91" t="s">
        <v>689</v>
      </c>
      <c r="F41" s="91">
        <v>6</v>
      </c>
      <c r="G41" s="91" t="s">
        <v>724</v>
      </c>
      <c r="H41" s="91">
        <v>24</v>
      </c>
      <c r="I41" s="91"/>
      <c r="J41" s="91"/>
      <c r="K41" s="91"/>
      <c r="L41" s="91"/>
    </row>
    <row r="42" spans="1:12" ht="15">
      <c r="A42" s="91" t="s">
        <v>685</v>
      </c>
      <c r="B42" s="91">
        <v>48</v>
      </c>
      <c r="C42" s="91" t="s">
        <v>729</v>
      </c>
      <c r="D42" s="91">
        <v>7</v>
      </c>
      <c r="E42" s="91" t="s">
        <v>736</v>
      </c>
      <c r="F42" s="91">
        <v>6</v>
      </c>
      <c r="G42" s="91" t="s">
        <v>739</v>
      </c>
      <c r="H42" s="91">
        <v>24</v>
      </c>
      <c r="I42" s="91"/>
      <c r="J42" s="91"/>
      <c r="K42" s="91"/>
      <c r="L42" s="91"/>
    </row>
    <row r="43" spans="1:12" ht="15">
      <c r="A43" s="91" t="s">
        <v>224</v>
      </c>
      <c r="B43" s="91">
        <v>33</v>
      </c>
      <c r="C43" s="91" t="s">
        <v>730</v>
      </c>
      <c r="D43" s="91">
        <v>6</v>
      </c>
      <c r="E43" s="91" t="s">
        <v>737</v>
      </c>
      <c r="F43" s="91">
        <v>6</v>
      </c>
      <c r="G43" s="91" t="s">
        <v>740</v>
      </c>
      <c r="H43" s="91">
        <v>18</v>
      </c>
      <c r="I43" s="91"/>
      <c r="J43" s="91"/>
      <c r="K43" s="91"/>
      <c r="L43" s="91"/>
    </row>
    <row r="44" spans="1:12" ht="15">
      <c r="A44" s="91" t="s">
        <v>686</v>
      </c>
      <c r="B44" s="91">
        <v>26</v>
      </c>
      <c r="C44" s="91" t="s">
        <v>731</v>
      </c>
      <c r="D44" s="91">
        <v>6</v>
      </c>
      <c r="E44" s="91" t="s">
        <v>690</v>
      </c>
      <c r="F44" s="91">
        <v>6</v>
      </c>
      <c r="G44" s="91" t="s">
        <v>741</v>
      </c>
      <c r="H44" s="91">
        <v>14</v>
      </c>
      <c r="I44" s="91"/>
      <c r="J44" s="91"/>
      <c r="K44" s="91"/>
      <c r="L44" s="91"/>
    </row>
    <row r="45" spans="1:12" ht="15">
      <c r="A45" s="91" t="s">
        <v>289</v>
      </c>
      <c r="B45" s="91">
        <v>26</v>
      </c>
      <c r="C45" s="91" t="s">
        <v>732</v>
      </c>
      <c r="D45" s="91">
        <v>6</v>
      </c>
      <c r="E45" s="91" t="s">
        <v>691</v>
      </c>
      <c r="F45" s="91">
        <v>6</v>
      </c>
      <c r="G45" s="91" t="s">
        <v>742</v>
      </c>
      <c r="H45" s="91">
        <v>10</v>
      </c>
      <c r="I45" s="91"/>
      <c r="J45" s="91"/>
      <c r="K45" s="91"/>
      <c r="L45" s="91"/>
    </row>
    <row r="46" spans="1:12" ht="15">
      <c r="A46" s="91" t="s">
        <v>724</v>
      </c>
      <c r="B46" s="91">
        <v>24</v>
      </c>
      <c r="C46" s="91" t="s">
        <v>733</v>
      </c>
      <c r="D46" s="91">
        <v>6</v>
      </c>
      <c r="E46" s="91" t="s">
        <v>228</v>
      </c>
      <c r="F46" s="91">
        <v>5</v>
      </c>
      <c r="G46" s="91" t="s">
        <v>743</v>
      </c>
      <c r="H46" s="91">
        <v>6</v>
      </c>
      <c r="I46" s="91"/>
      <c r="J46" s="91"/>
      <c r="K46" s="91"/>
      <c r="L46" s="91"/>
    </row>
    <row r="49" spans="1:12" ht="15" customHeight="1">
      <c r="A49" s="13" t="s">
        <v>753</v>
      </c>
      <c r="B49" s="13" t="s">
        <v>661</v>
      </c>
      <c r="C49" s="13" t="s">
        <v>764</v>
      </c>
      <c r="D49" s="13" t="s">
        <v>664</v>
      </c>
      <c r="E49" s="13" t="s">
        <v>774</v>
      </c>
      <c r="F49" s="13" t="s">
        <v>666</v>
      </c>
      <c r="G49" s="13" t="s">
        <v>784</v>
      </c>
      <c r="H49" s="13" t="s">
        <v>668</v>
      </c>
      <c r="I49" s="85" t="s">
        <v>786</v>
      </c>
      <c r="J49" s="85" t="s">
        <v>670</v>
      </c>
      <c r="K49" s="85" t="s">
        <v>787</v>
      </c>
      <c r="L49" s="85" t="s">
        <v>671</v>
      </c>
    </row>
    <row r="50" spans="1:12" ht="15">
      <c r="A50" s="91" t="s">
        <v>754</v>
      </c>
      <c r="B50" s="91">
        <v>24</v>
      </c>
      <c r="C50" s="91" t="s">
        <v>760</v>
      </c>
      <c r="D50" s="91">
        <v>8</v>
      </c>
      <c r="E50" s="91" t="s">
        <v>760</v>
      </c>
      <c r="F50" s="91">
        <v>6</v>
      </c>
      <c r="G50" s="91" t="s">
        <v>754</v>
      </c>
      <c r="H50" s="91">
        <v>24</v>
      </c>
      <c r="I50" s="91"/>
      <c r="J50" s="91"/>
      <c r="K50" s="91"/>
      <c r="L50" s="91"/>
    </row>
    <row r="51" spans="1:12" ht="15">
      <c r="A51" s="91" t="s">
        <v>755</v>
      </c>
      <c r="B51" s="91">
        <v>24</v>
      </c>
      <c r="C51" s="91" t="s">
        <v>765</v>
      </c>
      <c r="D51" s="91">
        <v>7</v>
      </c>
      <c r="E51" s="91" t="s">
        <v>775</v>
      </c>
      <c r="F51" s="91">
        <v>6</v>
      </c>
      <c r="G51" s="91" t="s">
        <v>755</v>
      </c>
      <c r="H51" s="91">
        <v>24</v>
      </c>
      <c r="I51" s="91"/>
      <c r="J51" s="91"/>
      <c r="K51" s="91"/>
      <c r="L51" s="91"/>
    </row>
    <row r="52" spans="1:12" ht="15">
      <c r="A52" s="91" t="s">
        <v>756</v>
      </c>
      <c r="B52" s="91">
        <v>18</v>
      </c>
      <c r="C52" s="91" t="s">
        <v>766</v>
      </c>
      <c r="D52" s="91">
        <v>6</v>
      </c>
      <c r="E52" s="91" t="s">
        <v>776</v>
      </c>
      <c r="F52" s="91">
        <v>6</v>
      </c>
      <c r="G52" s="91" t="s">
        <v>756</v>
      </c>
      <c r="H52" s="91">
        <v>18</v>
      </c>
      <c r="I52" s="91"/>
      <c r="J52" s="91"/>
      <c r="K52" s="91"/>
      <c r="L52" s="91"/>
    </row>
    <row r="53" spans="1:12" ht="15">
      <c r="A53" s="91" t="s">
        <v>757</v>
      </c>
      <c r="B53" s="91">
        <v>18</v>
      </c>
      <c r="C53" s="91" t="s">
        <v>767</v>
      </c>
      <c r="D53" s="91">
        <v>6</v>
      </c>
      <c r="E53" s="91" t="s">
        <v>777</v>
      </c>
      <c r="F53" s="91">
        <v>6</v>
      </c>
      <c r="G53" s="91" t="s">
        <v>757</v>
      </c>
      <c r="H53" s="91">
        <v>18</v>
      </c>
      <c r="I53" s="91"/>
      <c r="J53" s="91"/>
      <c r="K53" s="91"/>
      <c r="L53" s="91"/>
    </row>
    <row r="54" spans="1:12" ht="15">
      <c r="A54" s="91" t="s">
        <v>758</v>
      </c>
      <c r="B54" s="91">
        <v>18</v>
      </c>
      <c r="C54" s="91" t="s">
        <v>768</v>
      </c>
      <c r="D54" s="91">
        <v>6</v>
      </c>
      <c r="E54" s="91" t="s">
        <v>778</v>
      </c>
      <c r="F54" s="91">
        <v>6</v>
      </c>
      <c r="G54" s="91" t="s">
        <v>758</v>
      </c>
      <c r="H54" s="91">
        <v>18</v>
      </c>
      <c r="I54" s="91"/>
      <c r="J54" s="91"/>
      <c r="K54" s="91"/>
      <c r="L54" s="91"/>
    </row>
    <row r="55" spans="1:12" ht="15">
      <c r="A55" s="91" t="s">
        <v>759</v>
      </c>
      <c r="B55" s="91">
        <v>18</v>
      </c>
      <c r="C55" s="91" t="s">
        <v>769</v>
      </c>
      <c r="D55" s="91">
        <v>6</v>
      </c>
      <c r="E55" s="91" t="s">
        <v>779</v>
      </c>
      <c r="F55" s="91">
        <v>6</v>
      </c>
      <c r="G55" s="91" t="s">
        <v>759</v>
      </c>
      <c r="H55" s="91">
        <v>18</v>
      </c>
      <c r="I55" s="91"/>
      <c r="J55" s="91"/>
      <c r="K55" s="91"/>
      <c r="L55" s="91"/>
    </row>
    <row r="56" spans="1:12" ht="15">
      <c r="A56" s="91" t="s">
        <v>760</v>
      </c>
      <c r="B56" s="91">
        <v>14</v>
      </c>
      <c r="C56" s="91" t="s">
        <v>770</v>
      </c>
      <c r="D56" s="91">
        <v>6</v>
      </c>
      <c r="E56" s="91" t="s">
        <v>780</v>
      </c>
      <c r="F56" s="91">
        <v>6</v>
      </c>
      <c r="G56" s="91" t="s">
        <v>761</v>
      </c>
      <c r="H56" s="91">
        <v>14</v>
      </c>
      <c r="I56" s="91"/>
      <c r="J56" s="91"/>
      <c r="K56" s="91"/>
      <c r="L56" s="91"/>
    </row>
    <row r="57" spans="1:12" ht="15">
      <c r="A57" s="91" t="s">
        <v>761</v>
      </c>
      <c r="B57" s="91">
        <v>14</v>
      </c>
      <c r="C57" s="91" t="s">
        <v>771</v>
      </c>
      <c r="D57" s="91">
        <v>6</v>
      </c>
      <c r="E57" s="91" t="s">
        <v>781</v>
      </c>
      <c r="F57" s="91">
        <v>6</v>
      </c>
      <c r="G57" s="91" t="s">
        <v>762</v>
      </c>
      <c r="H57" s="91">
        <v>14</v>
      </c>
      <c r="I57" s="91"/>
      <c r="J57" s="91"/>
      <c r="K57" s="91"/>
      <c r="L57" s="91"/>
    </row>
    <row r="58" spans="1:12" ht="15">
      <c r="A58" s="91" t="s">
        <v>762</v>
      </c>
      <c r="B58" s="91">
        <v>14</v>
      </c>
      <c r="C58" s="91" t="s">
        <v>772</v>
      </c>
      <c r="D58" s="91">
        <v>6</v>
      </c>
      <c r="E58" s="91" t="s">
        <v>782</v>
      </c>
      <c r="F58" s="91">
        <v>5</v>
      </c>
      <c r="G58" s="91" t="s">
        <v>763</v>
      </c>
      <c r="H58" s="91">
        <v>12</v>
      </c>
      <c r="I58" s="91"/>
      <c r="J58" s="91"/>
      <c r="K58" s="91"/>
      <c r="L58" s="91"/>
    </row>
    <row r="59" spans="1:12" ht="15">
      <c r="A59" s="91" t="s">
        <v>763</v>
      </c>
      <c r="B59" s="91">
        <v>12</v>
      </c>
      <c r="C59" s="91" t="s">
        <v>773</v>
      </c>
      <c r="D59" s="91">
        <v>6</v>
      </c>
      <c r="E59" s="91" t="s">
        <v>783</v>
      </c>
      <c r="F59" s="91">
        <v>4</v>
      </c>
      <c r="G59" s="91" t="s">
        <v>785</v>
      </c>
      <c r="H59" s="91">
        <v>6</v>
      </c>
      <c r="I59" s="91"/>
      <c r="J59" s="91"/>
      <c r="K59" s="91"/>
      <c r="L59" s="91"/>
    </row>
    <row r="62" spans="1:12" ht="15" customHeight="1">
      <c r="A62" s="13" t="s">
        <v>792</v>
      </c>
      <c r="B62" s="13" t="s">
        <v>661</v>
      </c>
      <c r="C62" s="85" t="s">
        <v>794</v>
      </c>
      <c r="D62" s="85" t="s">
        <v>664</v>
      </c>
      <c r="E62" s="85" t="s">
        <v>795</v>
      </c>
      <c r="F62" s="85" t="s">
        <v>666</v>
      </c>
      <c r="G62" s="13" t="s">
        <v>798</v>
      </c>
      <c r="H62" s="13" t="s">
        <v>668</v>
      </c>
      <c r="I62" s="13" t="s">
        <v>800</v>
      </c>
      <c r="J62" s="13" t="s">
        <v>670</v>
      </c>
      <c r="K62" s="85" t="s">
        <v>802</v>
      </c>
      <c r="L62" s="85" t="s">
        <v>671</v>
      </c>
    </row>
    <row r="63" spans="1:12" ht="15">
      <c r="A63" s="85" t="s">
        <v>233</v>
      </c>
      <c r="B63" s="85">
        <v>1</v>
      </c>
      <c r="C63" s="85"/>
      <c r="D63" s="85"/>
      <c r="E63" s="85"/>
      <c r="F63" s="85"/>
      <c r="G63" s="85" t="s">
        <v>233</v>
      </c>
      <c r="H63" s="85">
        <v>1</v>
      </c>
      <c r="I63" s="85" t="s">
        <v>232</v>
      </c>
      <c r="J63" s="85">
        <v>1</v>
      </c>
      <c r="K63" s="85"/>
      <c r="L63" s="85"/>
    </row>
    <row r="64" spans="1:12" ht="15">
      <c r="A64" s="85" t="s">
        <v>232</v>
      </c>
      <c r="B64" s="85">
        <v>1</v>
      </c>
      <c r="C64" s="85"/>
      <c r="D64" s="85"/>
      <c r="E64" s="85"/>
      <c r="F64" s="85"/>
      <c r="G64" s="85"/>
      <c r="H64" s="85"/>
      <c r="I64" s="85"/>
      <c r="J64" s="85"/>
      <c r="K64" s="85"/>
      <c r="L64" s="85"/>
    </row>
    <row r="67" spans="1:12" ht="15" customHeight="1">
      <c r="A67" s="13" t="s">
        <v>793</v>
      </c>
      <c r="B67" s="13" t="s">
        <v>661</v>
      </c>
      <c r="C67" s="13" t="s">
        <v>796</v>
      </c>
      <c r="D67" s="13" t="s">
        <v>664</v>
      </c>
      <c r="E67" s="13" t="s">
        <v>797</v>
      </c>
      <c r="F67" s="13" t="s">
        <v>666</v>
      </c>
      <c r="G67" s="13" t="s">
        <v>799</v>
      </c>
      <c r="H67" s="13" t="s">
        <v>668</v>
      </c>
      <c r="I67" s="13" t="s">
        <v>801</v>
      </c>
      <c r="J67" s="13" t="s">
        <v>670</v>
      </c>
      <c r="K67" s="85" t="s">
        <v>803</v>
      </c>
      <c r="L67" s="85" t="s">
        <v>671</v>
      </c>
    </row>
    <row r="68" spans="1:12" ht="15">
      <c r="A68" s="85" t="s">
        <v>224</v>
      </c>
      <c r="B68" s="85">
        <v>24</v>
      </c>
      <c r="C68" s="85" t="s">
        <v>215</v>
      </c>
      <c r="D68" s="85">
        <v>5</v>
      </c>
      <c r="E68" s="85" t="s">
        <v>228</v>
      </c>
      <c r="F68" s="85">
        <v>5</v>
      </c>
      <c r="G68" s="85" t="s">
        <v>224</v>
      </c>
      <c r="H68" s="85">
        <v>24</v>
      </c>
      <c r="I68" s="85" t="s">
        <v>231</v>
      </c>
      <c r="J68" s="85">
        <v>1</v>
      </c>
      <c r="K68" s="85"/>
      <c r="L68" s="85"/>
    </row>
    <row r="69" spans="1:12" ht="15">
      <c r="A69" s="85" t="s">
        <v>228</v>
      </c>
      <c r="B69" s="85">
        <v>5</v>
      </c>
      <c r="C69" s="85" t="s">
        <v>214</v>
      </c>
      <c r="D69" s="85">
        <v>1</v>
      </c>
      <c r="E69" s="85" t="s">
        <v>229</v>
      </c>
      <c r="F69" s="85">
        <v>2</v>
      </c>
      <c r="G69" s="85" t="s">
        <v>226</v>
      </c>
      <c r="H69" s="85">
        <v>1</v>
      </c>
      <c r="I69" s="85"/>
      <c r="J69" s="85"/>
      <c r="K69" s="85"/>
      <c r="L69" s="85"/>
    </row>
    <row r="70" spans="1:12" ht="15">
      <c r="A70" s="85" t="s">
        <v>215</v>
      </c>
      <c r="B70" s="85">
        <v>5</v>
      </c>
      <c r="C70" s="85"/>
      <c r="D70" s="85"/>
      <c r="E70" s="85"/>
      <c r="F70" s="85"/>
      <c r="G70" s="85" t="s">
        <v>233</v>
      </c>
      <c r="H70" s="85">
        <v>1</v>
      </c>
      <c r="I70" s="85"/>
      <c r="J70" s="85"/>
      <c r="K70" s="85"/>
      <c r="L70" s="85"/>
    </row>
    <row r="71" spans="1:12" ht="15">
      <c r="A71" s="85" t="s">
        <v>229</v>
      </c>
      <c r="B71" s="85">
        <v>2</v>
      </c>
      <c r="C71" s="85"/>
      <c r="D71" s="85"/>
      <c r="E71" s="85"/>
      <c r="F71" s="85"/>
      <c r="G71" s="85"/>
      <c r="H71" s="85"/>
      <c r="I71" s="85"/>
      <c r="J71" s="85"/>
      <c r="K71" s="85"/>
      <c r="L71" s="85"/>
    </row>
    <row r="72" spans="1:12" ht="15">
      <c r="A72" s="85" t="s">
        <v>226</v>
      </c>
      <c r="B72" s="85">
        <v>1</v>
      </c>
      <c r="C72" s="85"/>
      <c r="D72" s="85"/>
      <c r="E72" s="85"/>
      <c r="F72" s="85"/>
      <c r="G72" s="85"/>
      <c r="H72" s="85"/>
      <c r="I72" s="85"/>
      <c r="J72" s="85"/>
      <c r="K72" s="85"/>
      <c r="L72" s="85"/>
    </row>
    <row r="73" spans="1:12" ht="15">
      <c r="A73" s="85" t="s">
        <v>233</v>
      </c>
      <c r="B73" s="85">
        <v>1</v>
      </c>
      <c r="C73" s="85"/>
      <c r="D73" s="85"/>
      <c r="E73" s="85"/>
      <c r="F73" s="85"/>
      <c r="G73" s="85"/>
      <c r="H73" s="85"/>
      <c r="I73" s="85"/>
      <c r="J73" s="85"/>
      <c r="K73" s="85"/>
      <c r="L73" s="85"/>
    </row>
    <row r="74" spans="1:12" ht="15">
      <c r="A74" s="85" t="s">
        <v>231</v>
      </c>
      <c r="B74" s="85">
        <v>1</v>
      </c>
      <c r="C74" s="85"/>
      <c r="D74" s="85"/>
      <c r="E74" s="85"/>
      <c r="F74" s="85"/>
      <c r="G74" s="85"/>
      <c r="H74" s="85"/>
      <c r="I74" s="85"/>
      <c r="J74" s="85"/>
      <c r="K74" s="85"/>
      <c r="L74" s="85"/>
    </row>
    <row r="75" spans="1:12" ht="15">
      <c r="A75" s="85" t="s">
        <v>214</v>
      </c>
      <c r="B75" s="85">
        <v>1</v>
      </c>
      <c r="C75" s="85"/>
      <c r="D75" s="85"/>
      <c r="E75" s="85"/>
      <c r="F75" s="85"/>
      <c r="G75" s="85"/>
      <c r="H75" s="85"/>
      <c r="I75" s="85"/>
      <c r="J75" s="85"/>
      <c r="K75" s="85"/>
      <c r="L75" s="85"/>
    </row>
    <row r="78" spans="1:12" ht="15" customHeight="1">
      <c r="A78" s="13" t="s">
        <v>809</v>
      </c>
      <c r="B78" s="13" t="s">
        <v>661</v>
      </c>
      <c r="C78" s="13" t="s">
        <v>810</v>
      </c>
      <c r="D78" s="13" t="s">
        <v>664</v>
      </c>
      <c r="E78" s="13" t="s">
        <v>811</v>
      </c>
      <c r="F78" s="13" t="s">
        <v>666</v>
      </c>
      <c r="G78" s="13" t="s">
        <v>812</v>
      </c>
      <c r="H78" s="13" t="s">
        <v>668</v>
      </c>
      <c r="I78" s="13" t="s">
        <v>813</v>
      </c>
      <c r="J78" s="13" t="s">
        <v>670</v>
      </c>
      <c r="K78" s="13" t="s">
        <v>814</v>
      </c>
      <c r="L78" s="13" t="s">
        <v>671</v>
      </c>
    </row>
    <row r="79" spans="1:12" ht="15">
      <c r="A79" s="124" t="s">
        <v>216</v>
      </c>
      <c r="B79" s="85">
        <v>188591</v>
      </c>
      <c r="C79" s="124" t="s">
        <v>216</v>
      </c>
      <c r="D79" s="85">
        <v>188591</v>
      </c>
      <c r="E79" s="124" t="s">
        <v>227</v>
      </c>
      <c r="F79" s="85">
        <v>99481</v>
      </c>
      <c r="G79" s="124" t="s">
        <v>226</v>
      </c>
      <c r="H79" s="85">
        <v>7712</v>
      </c>
      <c r="I79" s="124" t="s">
        <v>232</v>
      </c>
      <c r="J79" s="85">
        <v>36859</v>
      </c>
      <c r="K79" s="124" t="s">
        <v>222</v>
      </c>
      <c r="L79" s="85">
        <v>5581</v>
      </c>
    </row>
    <row r="80" spans="1:12" ht="15">
      <c r="A80" s="124" t="s">
        <v>227</v>
      </c>
      <c r="B80" s="85">
        <v>99481</v>
      </c>
      <c r="C80" s="124" t="s">
        <v>212</v>
      </c>
      <c r="D80" s="85">
        <v>6384</v>
      </c>
      <c r="E80" s="124" t="s">
        <v>229</v>
      </c>
      <c r="F80" s="85">
        <v>50264</v>
      </c>
      <c r="G80" s="124" t="s">
        <v>233</v>
      </c>
      <c r="H80" s="85">
        <v>7098</v>
      </c>
      <c r="I80" s="124" t="s">
        <v>219</v>
      </c>
      <c r="J80" s="85">
        <v>257</v>
      </c>
      <c r="K80" s="124" t="s">
        <v>220</v>
      </c>
      <c r="L80" s="85">
        <v>1279</v>
      </c>
    </row>
    <row r="81" spans="1:12" ht="15">
      <c r="A81" s="124" t="s">
        <v>229</v>
      </c>
      <c r="B81" s="85">
        <v>50264</v>
      </c>
      <c r="C81" s="124" t="s">
        <v>217</v>
      </c>
      <c r="D81" s="85">
        <v>4251</v>
      </c>
      <c r="E81" s="124" t="s">
        <v>230</v>
      </c>
      <c r="F81" s="85">
        <v>22865</v>
      </c>
      <c r="G81" s="124" t="s">
        <v>225</v>
      </c>
      <c r="H81" s="85">
        <v>202</v>
      </c>
      <c r="I81" s="124" t="s">
        <v>231</v>
      </c>
      <c r="J81" s="85">
        <v>36</v>
      </c>
      <c r="K81" s="124" t="s">
        <v>221</v>
      </c>
      <c r="L81" s="85">
        <v>544</v>
      </c>
    </row>
    <row r="82" spans="1:12" ht="15">
      <c r="A82" s="124" t="s">
        <v>232</v>
      </c>
      <c r="B82" s="85">
        <v>36859</v>
      </c>
      <c r="C82" s="124" t="s">
        <v>213</v>
      </c>
      <c r="D82" s="85">
        <v>387</v>
      </c>
      <c r="E82" s="124" t="s">
        <v>228</v>
      </c>
      <c r="F82" s="85">
        <v>18550</v>
      </c>
      <c r="G82" s="124" t="s">
        <v>224</v>
      </c>
      <c r="H82" s="85">
        <v>47</v>
      </c>
      <c r="I82" s="124"/>
      <c r="J82" s="85"/>
      <c r="K82" s="124"/>
      <c r="L82" s="85"/>
    </row>
    <row r="83" spans="1:12" ht="15">
      <c r="A83" s="124" t="s">
        <v>230</v>
      </c>
      <c r="B83" s="85">
        <v>22865</v>
      </c>
      <c r="C83" s="124" t="s">
        <v>215</v>
      </c>
      <c r="D83" s="85">
        <v>334</v>
      </c>
      <c r="E83" s="124" t="s">
        <v>223</v>
      </c>
      <c r="F83" s="85">
        <v>17401</v>
      </c>
      <c r="G83" s="124"/>
      <c r="H83" s="85"/>
      <c r="I83" s="124"/>
      <c r="J83" s="85"/>
      <c r="K83" s="124"/>
      <c r="L83" s="85"/>
    </row>
    <row r="84" spans="1:12" ht="15">
      <c r="A84" s="124" t="s">
        <v>228</v>
      </c>
      <c r="B84" s="85">
        <v>18550</v>
      </c>
      <c r="C84" s="124" t="s">
        <v>218</v>
      </c>
      <c r="D84" s="85">
        <v>243</v>
      </c>
      <c r="E84" s="124"/>
      <c r="F84" s="85"/>
      <c r="G84" s="124"/>
      <c r="H84" s="85"/>
      <c r="I84" s="124"/>
      <c r="J84" s="85"/>
      <c r="K84" s="124"/>
      <c r="L84" s="85"/>
    </row>
    <row r="85" spans="1:12" ht="15">
      <c r="A85" s="124" t="s">
        <v>223</v>
      </c>
      <c r="B85" s="85">
        <v>17401</v>
      </c>
      <c r="C85" s="124" t="s">
        <v>214</v>
      </c>
      <c r="D85" s="85">
        <v>207</v>
      </c>
      <c r="E85" s="124"/>
      <c r="F85" s="85"/>
      <c r="G85" s="124"/>
      <c r="H85" s="85"/>
      <c r="I85" s="124"/>
      <c r="J85" s="85"/>
      <c r="K85" s="124"/>
      <c r="L85" s="85"/>
    </row>
    <row r="86" spans="1:12" ht="15">
      <c r="A86" s="124" t="s">
        <v>226</v>
      </c>
      <c r="B86" s="85">
        <v>7712</v>
      </c>
      <c r="C86" s="124"/>
      <c r="D86" s="85"/>
      <c r="E86" s="124"/>
      <c r="F86" s="85"/>
      <c r="G86" s="124"/>
      <c r="H86" s="85"/>
      <c r="I86" s="124"/>
      <c r="J86" s="85"/>
      <c r="K86" s="124"/>
      <c r="L86" s="85"/>
    </row>
    <row r="87" spans="1:12" ht="15">
      <c r="A87" s="124" t="s">
        <v>233</v>
      </c>
      <c r="B87" s="85">
        <v>7098</v>
      </c>
      <c r="C87" s="124"/>
      <c r="D87" s="85"/>
      <c r="E87" s="124"/>
      <c r="F87" s="85"/>
      <c r="G87" s="124"/>
      <c r="H87" s="85"/>
      <c r="I87" s="124"/>
      <c r="J87" s="85"/>
      <c r="K87" s="124"/>
      <c r="L87" s="85"/>
    </row>
    <row r="88" spans="1:12" ht="15">
      <c r="A88" s="124" t="s">
        <v>212</v>
      </c>
      <c r="B88" s="85">
        <v>6384</v>
      </c>
      <c r="C88" s="124"/>
      <c r="D88" s="85"/>
      <c r="E88" s="124"/>
      <c r="F88" s="85"/>
      <c r="G88" s="124"/>
      <c r="H88" s="85"/>
      <c r="I88" s="124"/>
      <c r="J88" s="85"/>
      <c r="K88" s="124"/>
      <c r="L88" s="85"/>
    </row>
  </sheetData>
  <hyperlinks>
    <hyperlink ref="A2" r:id="rId1" display="https://splash247.com/flow-water-technologies-new-bwts-with-fuel-saving-bonus/"/>
    <hyperlink ref="A3" r:id="rId2" display="https://bushiroad.com/ck95_goods"/>
    <hyperlink ref="A4" r:id="rId3" display="https://www.monster-strike.com/promotion/cityhunter/?utm_campaign=cityhunter&amp;utm_source=twitteroa"/>
    <hyperlink ref="A5" r:id="rId4" display="http://gbp.eng.mg/5a7f5"/>
    <hyperlink ref="A6" r:id="rId5" display="https://soundcloud.com/user-714052154/lakhoi-immaculation-freestyle"/>
    <hyperlink ref="A7" r:id="rId6" display="https://freestuff.land/2018/12/29/free-16-9-oz-flow-water-at-shaws-star-markets/"/>
    <hyperlink ref="A8" r:id="rId7" display="https://www.instagram.com/p/BrS41fZhn6U/?utm_source=ig_twitter_share&amp;igshid=b2e168sa2wa5"/>
    <hyperlink ref="A9" r:id="rId8" display="https://twitter.com/NatasaPilidou/status/1059507019672117249"/>
    <hyperlink ref="C2" r:id="rId9" display="https://twitter.com/NatasaPilidou/status/1059507019672117249"/>
    <hyperlink ref="E2" r:id="rId10" display="https://splash247.com/flow-water-technologies-new-bwts-with-fuel-saving-bonus/"/>
    <hyperlink ref="G2" r:id="rId11" display="https://www.monster-strike.com/promotion/cityhunter/?utm_campaign=cityhunter&amp;utm_source=twitteroa"/>
    <hyperlink ref="G3" r:id="rId12" display="https://bushiroad.com/ck95_goods"/>
    <hyperlink ref="G4" r:id="rId13" display="http://gbp.eng.mg/5a7f5"/>
    <hyperlink ref="K2" r:id="rId14" display="https://www.instagram.com/p/BrS41fZhn6U/?utm_source=ig_twitter_share&amp;igshid=b2e168sa2wa5"/>
    <hyperlink ref="K3" r:id="rId15" display="https://freestuff.land/2018/12/29/free-16-9-oz-flow-water-at-shaws-star-markets/"/>
    <hyperlink ref="K4" r:id="rId16" display="https://soundcloud.com/user-714052154/lakhoi-immaculation-freestyle"/>
  </hyperlinks>
  <printOptions/>
  <pageMargins left="0.7" right="0.7" top="0.75" bottom="0.75" header="0.3" footer="0.3"/>
  <pageSetup orientation="portrait" paperSize="9"/>
  <tableParts>
    <tablePart r:id="rId18"/>
    <tablePart r:id="rId24"/>
    <tablePart r:id="rId22"/>
    <tablePart r:id="rId20"/>
    <tablePart r:id="rId23"/>
    <tablePart r:id="rId19"/>
    <tablePart r:id="rId17"/>
    <tablePart r:id="rId2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2019-01-23T18:14:39Z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