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<sst xmlns="http://schemas.openxmlformats.org/spreadsheetml/2006/main" count="6860" uniqueCount="1859">
  <si>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</si>
  <si>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</si>
  <si>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</si>
  <si>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</si>
  <si>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</si>
  <si>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</si>
  <si>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</si>
  <si>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</si>
  <si>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</si>
  <si>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</si>
  <si>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</si>
  <si>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</si>
  <si>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</si>
  <si>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</si>
  <si>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</si>
  <si>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</si>
  <si>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</si>
  <si>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</si>
  <si>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</si>
  <si>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</si>
  <si>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</si>
  <si>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</si>
  <si>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</si>
  <si>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</si>
  <si>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</si>
  <si>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</si>
  <si>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</si>
  <si>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</si>
  <si>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</si>
  <si>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</si>
  <si>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</si>
  <si>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</si>
  <si>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</si>
  <si>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</si>
  <si>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</si>
  <si>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</si>
  <si>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</si>
  <si>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</si>
  <si>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</si>
  <si>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</si>
  <si>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</si>
  <si>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</si>
  <si>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</si>
  <si>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</si>
  <si>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</si>
  <si>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</si>
  <si>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</si>
  <si>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</si>
  <si>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</si>
  <si>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</si>
  <si>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</si>
  <si>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</si>
  <si>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</si>
  <si>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</si>
  <si>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</si>
  <si>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</si>
  <si>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</si>
  <si>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</si>
  <si>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</si>
  <si>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</si>
  <si>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</si>
  <si>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</si>
  <si>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</si>
  <si>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</si>
  <si>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</si>
  <si>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</si>
  <si>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</si>
  <si>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</si>
  <si>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</si>
  <si>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</si>
  <si>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</si>
  <si>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</si>
  <si>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</si>
  <si>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</si>
  <si>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</si>
  <si>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</si>
  <si>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</si>
  <si>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</si>
  <si>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</si>
  <si>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</si>
  <si>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</si>
  <si>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</si>
  <si>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</si>
  <si>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</si>
  <si>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</si>
  <si>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</si>
  <si>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</si>
  <si>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</si>
  <si>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</si>
  <si>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</si>
  <si>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</si>
  <si>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</si>
  <si>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</si>
  <si>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</si>
  <si>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</si>
  <si>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</si>
  <si>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</si>
  <si>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</si>
  <si>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</si>
  <si>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</si>
  <si>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</si>
  <si>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</si>
  <si>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</si>
  <si>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</si>
  <si>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</si>
  <si>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</si>
  <si>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</si>
  <si>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</si>
  <si>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</si>
  <si>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</si>
  <si>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</si>
  <si>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</si>
  <si>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</si>
  <si>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</si>
  <si>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</si>
  <si>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</si>
  <si>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</si>
  <si>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</si>
  <si>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</si>
  <si>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</si>
  <si>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</si>
  <si>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</si>
  <si>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</si>
  <si>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</si>
  <si>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</si>
  <si>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</si>
  <si>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</si>
  <si>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</si>
  <si>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</si>
  <si>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</si>
  <si>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</si>
  <si>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</si>
  <si>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</si>
  <si>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</si>
  <si>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</si>
  <si>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</si>
  <si>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</si>
  <si>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</si>
  <si>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</si>
  <si>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</si>
  <si>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</si>
  <si>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</si>
  <si>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</si>
  <si>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</si>
  <si>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</si>
  <si>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</si>
  <si>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</si>
  <si>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</si>
  <si>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</si>
  <si>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</si>
  <si>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</si>
  <si>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</si>
  <si>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</si>
  <si>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</si>
  <si>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</si>
  <si>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</si>
  <si>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</si>
  <si>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</si>
  <si>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</si>
  <si>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</si>
  <si>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</si>
  <si>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</si>
  <si>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</si>
  <si>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</si>
  <si>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</si>
  <si>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</si>
  <si>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</si>
  <si>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</si>
  <si>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</si>
  <si>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</si>
  <si>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</si>
  <si>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</si>
  <si>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</si>
  <si>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</si>
  <si>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</si>
  <si>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</si>
  <si>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</si>
  <si>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</si>
  <si>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</si>
  <si>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</si>
  <si>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</si>
  <si>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</si>
  <si>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</si>
  <si>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</si>
  <si>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</si>
  <si>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</si>
  <si>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</si>
  <si>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</si>
  <si>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</si>
  <si>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</si>
  <si>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</si>
  <si>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</si>
  <si>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</si>
  <si>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</si>
  <si>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</si>
  <si>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</si>
  <si>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</si>
  <si>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</si>
  <si>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</si>
  <si>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</si>
  <si>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</si>
  <si>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</si>
  <si>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</si>
  <si>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</si>
  <si>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</si>
  <si>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</si>
  <si>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</si>
  <si>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</si>
  <si>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</si>
  <si>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</si>
  <si>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</si>
  <si>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</si>
  <si>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rumanarumi13</t>
  </si>
  <si>
    <t>lianjaniaa_</t>
  </si>
  <si>
    <t>lawrenceasnow</t>
  </si>
  <si>
    <t>tim4ugiulia</t>
  </si>
  <si>
    <t>talktalk</t>
  </si>
  <si>
    <t>alphabizelli</t>
  </si>
  <si>
    <t>dreamspublicity</t>
  </si>
  <si>
    <t>watchmancbiz</t>
  </si>
  <si>
    <t>da1cbiz</t>
  </si>
  <si>
    <t>why_pay_upfront</t>
  </si>
  <si>
    <t>twitliveevents</t>
  </si>
  <si>
    <t>f4n9sj0k3r</t>
  </si>
  <si>
    <t>sprintcare</t>
  </si>
  <si>
    <t>askamex</t>
  </si>
  <si>
    <t>smartfrencare</t>
  </si>
  <si>
    <t>youtube</t>
  </si>
  <si>
    <t>luciano_de_pau</t>
  </si>
  <si>
    <t>danielyno</t>
  </si>
  <si>
    <t>alexismw</t>
  </si>
  <si>
    <t>megsbaldwin</t>
  </si>
  <si>
    <t>sweet_as_a_nutt</t>
  </si>
  <si>
    <t>freezygdsaiyan</t>
  </si>
  <si>
    <t>deafhulkuk</t>
  </si>
  <si>
    <t>marianelliotttg</t>
  </si>
  <si>
    <t>mattypoop</t>
  </si>
  <si>
    <t>jeldonf</t>
  </si>
  <si>
    <t>bemmabell</t>
  </si>
  <si>
    <t>md_pavel</t>
  </si>
  <si>
    <t>see1bhard</t>
  </si>
  <si>
    <t>adamgrif1</t>
  </si>
  <si>
    <t>fionawhitty73</t>
  </si>
  <si>
    <t>thaliabeard</t>
  </si>
  <si>
    <t>luluugaming</t>
  </si>
  <si>
    <t>wage_slave46</t>
  </si>
  <si>
    <t>bnoneof</t>
  </si>
  <si>
    <t>linnavald</t>
  </si>
  <si>
    <t>ktn1977</t>
  </si>
  <si>
    <t>tesslyddonx</t>
  </si>
  <si>
    <t>jon_howes1</t>
  </si>
  <si>
    <t>robga_</t>
  </si>
  <si>
    <t>ro_nan9</t>
  </si>
  <si>
    <t>eramyousaf</t>
  </si>
  <si>
    <t>mark_barrell32</t>
  </si>
  <si>
    <t>evedyson14</t>
  </si>
  <si>
    <t>botchy96</t>
  </si>
  <si>
    <t>timothy_burgess</t>
  </si>
  <si>
    <t>gypsyqueen786</t>
  </si>
  <si>
    <t>jamielennie</t>
  </si>
  <si>
    <t>fabchester</t>
  </si>
  <si>
    <t>phil_bert</t>
  </si>
  <si>
    <t>meganok227</t>
  </si>
  <si>
    <t>melbutterz94</t>
  </si>
  <si>
    <t>isekaihero</t>
  </si>
  <si>
    <t>rigenz123</t>
  </si>
  <si>
    <t>mrbreezy2u</t>
  </si>
  <si>
    <t>infamouswambli</t>
  </si>
  <si>
    <t>amyumma</t>
  </si>
  <si>
    <t>cooper_tastic</t>
  </si>
  <si>
    <t>arjuna_pandit</t>
  </si>
  <si>
    <t>herkyfan73</t>
  </si>
  <si>
    <t>djmcm</t>
  </si>
  <si>
    <t>amolingal</t>
  </si>
  <si>
    <t>jkoenig1963</t>
  </si>
  <si>
    <t>silentlessthan3</t>
  </si>
  <si>
    <t>vwrestlemania1</t>
  </si>
  <si>
    <t>olivierbouan</t>
  </si>
  <si>
    <t>xia428</t>
  </si>
  <si>
    <t>kt205951</t>
  </si>
  <si>
    <t>juliaswain</t>
  </si>
  <si>
    <t>amedeonyc</t>
  </si>
  <si>
    <t>neellsson8</t>
  </si>
  <si>
    <t>danhouston999</t>
  </si>
  <si>
    <t>korstralican</t>
  </si>
  <si>
    <t>mudassernayeem</t>
  </si>
  <si>
    <t>amboyjack</t>
  </si>
  <si>
    <t>littleprince</t>
  </si>
  <si>
    <t>mikerittberg</t>
  </si>
  <si>
    <t>lwieders</t>
  </si>
  <si>
    <t>johnffarrell</t>
  </si>
  <si>
    <t>biggie_talls23</t>
  </si>
  <si>
    <t>aria_healy</t>
  </si>
  <si>
    <t>kminseon1</t>
  </si>
  <si>
    <t>danacav</t>
  </si>
  <si>
    <t>angelsternadel</t>
  </si>
  <si>
    <t>flutamide</t>
  </si>
  <si>
    <t>jamisonbe</t>
  </si>
  <si>
    <t>belairbeth</t>
  </si>
  <si>
    <t>kuhnsk09</t>
  </si>
  <si>
    <t>kidgkodiak</t>
  </si>
  <si>
    <t>rickhtgt</t>
  </si>
  <si>
    <t>myrealnameisdj</t>
  </si>
  <si>
    <t>modashb</t>
  </si>
  <si>
    <t>andfunny2</t>
  </si>
  <si>
    <t>jenna__tulls</t>
  </si>
  <si>
    <t>aliceboscoli</t>
  </si>
  <si>
    <t>Replies to</t>
  </si>
  <si>
    <t>Mentions</t>
  </si>
  <si>
    <t>https://t.co/iuMx035q1K 
#Bandersnach #SaturdayMorning Sampdoria
#HopeOnUnder19 Omegle #SocialMedia
#SocialChat
#BlogChat
#SMManners
#SMChat
#BrandChat
#SocialMediaExperts
#SocialMediaTips
#SocialMediaTalk
#MmChat #GraphicDesign
#FineArt
#Design
#Graphics
#photoshop</t>
  </si>
  <si>
    <t>@smartfrencare Hai min,  aku mau nanya lg. Aku udh beli paketan di internet volume trus skrg aku mau beli paketan di socialchat data plan. Nah itu paketannya timpang tindih atau salah satunya aja yg kepake? Terima kasih</t>
  </si>
  <si>
    <t>I added a video to a @YouTube playlist https://t.co/dko7Ix88Hl How to Add Buffer's SocialChat to Your WordPress Website</t>
  </si>
  <si>
    <t>@luciano_de_pau Ciao, con TIM Social&amp;amp;Chat navighi sulle piattaforme Social e sulle Chat al costo di 5,30€ al mese ( per maggiori info: https://t.co/cg8afbswI7). Buona giornata.</t>
  </si>
  <si>
    <t>@danielyno Ciao, in merito alla tua richiesta ti invito a consultare il seguente link: https://t.co/8upy6lik44, inoltre ti informo che non è incluso nell'offerta il traffico dati dovuto alla visualizzazione di link esterni al portale, buona giornata!</t>
  </si>
  <si>
    <t>@alexismw We can check on this for you if you have a chat with us at https://t.co/G443ehYzFi We'll take some details and get this looked into for you. Vicky</t>
  </si>
  <si>
    <t>@megsbaldwin Hi Meg, I'm really sorry to hear about the problems you're having with the service. If you have a chat with our Tech Team here: https://t.co/G443ehYzFi they'll look into this for you. Jo</t>
  </si>
  <si>
    <t>@sweet_as_a_nutt I do apologise, Claire. If you have a chat with our Tech Team here: https://t.co/G443ehYzFi they'll take some details and assist you further. Jo</t>
  </si>
  <si>
    <t>@FreezyGDSaiyan Hi there, I'm so sorry to hear you're having problems with the service. If you have a chat with us here: https://t.co/G443ehYzFi we'll take some details and assist you further. Jo</t>
  </si>
  <si>
    <t>@DeafHulkUK Glad to hear it's working better for you today. If you need to cancel the engineer visit please have a chat with us on this link https://t.co/G443ehYzFi we'll take some details and get that cancelled for you. Vicky</t>
  </si>
  <si>
    <t>@marianelliotttg We can check on this for you if you have a chat with us at https://t.co/G443ehYzFi We'll take some details and get this looked into for you. Vicky</t>
  </si>
  <si>
    <t>@mattypoop Okay Matt, it sounds like our Tech Team need to take a look into this. You can reach them here: https://t.co/G443ehYzFi they'll take some details and assist you further. Jo</t>
  </si>
  <si>
    <t>@JeldonF Hi Jeldon, You can have a live chat with our sales team here: https://t.co/G443ehYzFi. I'm sure they'll do their best to help you find a deal that's right for you :) Chris</t>
  </si>
  <si>
    <t>@BemmaBell We can arrange a callback with Customer Services but it would be later this afternoon as we have to give them notice when we arrange calls, would that be okay for you? If you'd prefer, you can get in touch online directly here: https://t.co/G443ehYzFi</t>
  </si>
  <si>
    <t>@Md_Pavel Hi there, our Loyalty Team will be able to get that processed for you, you can reach them here: https://t.co/G443ehYzFi Becky</t>
  </si>
  <si>
    <t>@See1Bhard Hi Seema, I'm sorry to hear you're having these problems at both properties. If you have a chat with our Tech Team here: https://t.co/G443ehYzFi they'll look into this for you. Jo</t>
  </si>
  <si>
    <t>@AdamGrif1 Hi Adam, please get in touch with our Billing Team here and they'll look straight into it for you: https://t.co/G443ehYzFi Becky</t>
  </si>
  <si>
    <t>@FionaWhitty73 Hi FIona, you can reach the team here: https://t.co/G443ehYzFi but if you DM over your landline number, we can take a look :) Becky https://t.co/JU0u90XhZw</t>
  </si>
  <si>
    <t>@ThaliaBeard Thanks Thalia, our Loyalty Team will be able to get that sorted for you, you can reach them here: https://t.co/G443ehYzFi Becky</t>
  </si>
  <si>
    <t>@Luluugaming We're very sorry to hear this and we do understand your frustration. If you have a chat with our team here https://t.co/G443ehYzFi, they’ll get that looked into for you - Thanks, Andy</t>
  </si>
  <si>
    <t>@wage_slave46 We're sorry to hear this Nic. If you have a chat with our team here https://t.co/G443ehYzFi, they’ll get that looked into for you - Thanks, Andy</t>
  </si>
  <si>
    <t>@BNoneof We're not here to be insulted. Have a chat with our Billing Team here https://t.co/G443ehYzFi and they can help further with this. Thanks, Andy</t>
  </si>
  <si>
    <t>@LinnaVald We're sorry to hear this Linna. If you have a chat with our team here https://t.co/G443ehYzFi, they’ll get that looked into for you - Thanks, Andy</t>
  </si>
  <si>
    <t>@ktn1977 I'm sorry to hear that Karen. If you have a chat with our team here https://t.co/G443ehYzFi, they’ll get that looked into for you - Thanks, Andy</t>
  </si>
  <si>
    <t>@tesslyddonX We're very sorry to hear this. If you have a chat with our team here https://t.co/G443ehYzFi, they’ll get that looked into for you - Thanks, Andy</t>
  </si>
  <si>
    <t>@jon_howes1 We're sorry to hear this Jonathan. If you have a chat with our team here https://t.co/G443ehYzFi, they’ll get that looked into for you - Thanks, Andy</t>
  </si>
  <si>
    <t>@robga_ We're sorry to hear this. If you have a chat with our team here https://t.co/G443ehYzFi, they’ll get that looked into for you - Thanks, Andy</t>
  </si>
  <si>
    <t>@Ro_nan9 Hi Rónán, we wouldn't be able to advise on any early termination fees from your previous provider but our team can certainly take a look at getting you set up :) you can reach them here: https://t.co/G443ehYzFi Becky</t>
  </si>
  <si>
    <t>@EramYousaf Hi Eram, sure thing. If you follow this link: https://t.co/G443ehYzFi you will be able to get in touch with the team. Thanks, Chris</t>
  </si>
  <si>
    <t>@Mark_Barrell32 Hi Mark, you'd need to speak to our loyalty team. You can get in touch with them here. https://t.co/G443ehYzFi - Em</t>
  </si>
  <si>
    <t>@evedyson14 Hi Louise, have you spoken to our billing team? https://t.co/G443ehYzFi - Em</t>
  </si>
  <si>
    <t>@BOTCHY96 If you follow the link here: https://t.co/G443ehYzFi you can speak with our billing team here. They will be best to assist you with setting up your Direct debit. Thanks, Chris</t>
  </si>
  <si>
    <t>@timothy_burgess You would need to speak to our customer loyalty team to discuss your contract or cancellation. https://t.co/G443ehYzFi</t>
  </si>
  <si>
    <t>@GypsyQueen786 If you have a chat with our team here https://t.co/G443ehYzFi, they’ll get that looked into for you - Thanks, Andy</t>
  </si>
  <si>
    <t>@jamielennie You would need to speak to the customer loyalty team, Jamie. You can get them over live chat here. https://t.co/G443ehYzFi</t>
  </si>
  <si>
    <t>@FabChester Hi there, you can chat with them here: https://t.co/G443ehYzFi  Charlotte</t>
  </si>
  <si>
    <t>@PHIL_BERT This charge varies depending on your TalkTalk service and the number of months you have left on your contract, if you pop our Loyalty Team a message here: https://t.co/G443ehYzFi They can take your details and advise what the charges (if any) would be that you'd have to pay</t>
  </si>
  <si>
    <t>@meganok227 We do have a different version available now which our upgrade team can check if you're able to get that, Megan. If you have a chat with them we can see what deals we can do for you too - https://t.co/G443ehYzFi  Vicky</t>
  </si>
  <si>
    <t>@MelButterz94 I am very sorry to hear this Mel. If you have a chat with our Billing Team here https://t.co/G443ehYzFi, they’ll get that looked into for you - Thanks, Andy</t>
  </si>
  <si>
    <t>RT @WatchmanCBiz: TIP: Automate all the little repetitive tasks so you save time for the IMPORTANT TASKS! I've been doing this for year &amp;amp; aâ€¦</t>
  </si>
  <si>
    <t>TIP: Automate all the little repetitive tasks so you save time for the IMPORTANT TASKS! I've been doing this for year &amp;amp; am beginning to see much success as well as being very productive!  #PRStudChat #CMWorld #ContentChat #ContentWorld #ContentInc #SocialChat #Web20Chat</t>
  </si>
  <si>
    <t>How Buffer's New Tool, SocialChat, Helps Take Your Website Conversations Further
https://t.co/6oMNy0BgH3</t>
  </si>
  <si>
    <t>January 7, 2019 at 10:00PM Twitter Chat - #SocialChat #TwitterChat Visit https://t.co/7rW7B93fzz for more events.</t>
  </si>
  <si>
    <t>@rigenz123 @IsekaiHero Gbisa liat gambar paket socialchat nh :v</t>
  </si>
  <si>
    <t>@MrBreezy2U Hey! Have you tried reaching out to our Order Support department? You can chat with of of their agent via online chat by visiting https://t.co/KNSk7X1Hd7. -IC</t>
  </si>
  <si>
    <t>@InfamousWambli Hey, You can chat with out International Department @ https://t.co/KNSk7X1Hd7, they'd be able to further assist with regards to your issue. -TE</t>
  </si>
  <si>
    <t>@amyumma Great. Please go to https://t.co/ijlV6ZCeLG, log in, select code: BH and we will continue our conversation there. ^B</t>
  </si>
  <si>
    <t>@cooper_tastic Great. Please go to https://t.co/ijlV6ZCeLG, log in, select code: In and we will continue our conversation there. ^In</t>
  </si>
  <si>
    <t>@arjuna_pandit Great. Please go to https://t.co/ijlV6ZCeLG, log in, select code RK and we will continue our conversation there. ^RK</t>
  </si>
  <si>
    <t>@herkyfan73 Great. Please go to https://t.co/ijlV6ZCeLG, log in, select code RK and we will continue our conversation there. ^RK</t>
  </si>
  <si>
    <t>@DJMcM Great. Please go to https://t.co/ijlV6ZCeLG, log in, select code: WM and we will continue our conversation there. ^Wil</t>
  </si>
  <si>
    <t>@AmolingAl Great. Please go to https://t.co/ijlV6ZCeLG, log in, select code: WM and we will continue our conversation there. ^Wil</t>
  </si>
  <si>
    <t>@jkoenig1963 Please go to https://t.co/ijlV6ZCeLG, log in, select code: 12245 and we will continue our conversation there. ^JD</t>
  </si>
  <si>
    <t>@SilentLessThan3 Great. Please go to https://t.co/ijlV6ZCeLG, log in, select code: RM and we will continue our conversation there. ^RM</t>
  </si>
  <si>
    <t>@vwrestlemania1 I would be happy to review as to why it is missing. Please go to https://t.co/ijlV6ZCeLG, log in, select code: RK and we will continue our conversation there. ^RK</t>
  </si>
  <si>
    <t>@OlivierBouan Great. Please go to https://t.co/ijlV6ZCeLG, log in, select code:In and we will continue our conversation there. I will not be able to get you back to the previous rep, however maybe I can review the notes and assist.^In</t>
  </si>
  <si>
    <t>@xia428 Great. Please go to https://t.co/ijlV6ZCeLG, log in, select code: NS and we will continue our conversation there. ^NS</t>
  </si>
  <si>
    <t>@kt205951 Great. Please go to https://t.co/ijlV6ZTPDe, log in, select code: RK and we will continue our conversation there. ^RK</t>
  </si>
  <si>
    <t>@juliaswain  Please try visiting: https://t.co/ijlV6ZCeLG, log in, select code: NS and we will continue our conversation there. ^NS</t>
  </si>
  <si>
    <t>@amedeonyc If this is concerning a US Amex card, please go to https://t.co/ijlV6ZCeLG, log in, select code: RK and we will continue our conversation there. ^RK</t>
  </si>
  <si>
    <t>@neellsson8 Great. Please go to https://t.co/ijlV6ZCeLG, log in, select code: RK and we will continue our conversation there. ^RK</t>
  </si>
  <si>
    <t>@danhouston999 Great. Please go to https://t.co/ijlV6ZCeLG, log in, select code: WM and we will continue our conversation there. ^Wil</t>
  </si>
  <si>
    <t>@korstralican Great. Please go to https://t.co/ijlV6ZCeLG, log in, select code: KC and we will continue our conversation there. ^K</t>
  </si>
  <si>
    <t>@MudasserNayeem Great. Please go to https://t.co/ijlV6ZCeLG, log in, select code: BH and we will continue our conversation there. ^B</t>
  </si>
  <si>
    <t>@AmboyJack Great. Please go to https://t.co/ijlV6ZCeLG, log in, select code: BH and we will continue our conversation there. ^B</t>
  </si>
  <si>
    <t>@littleprince Great. Please go to https://t.co/ijlV6ZCeLG, log in, select code: BH and we will continue our conversation there. ^B</t>
  </si>
  <si>
    <t>@MikeRittberg Great. Please go to https://t.co/ijlV6ZCeLG, log in, select code:NS and we will continue our conversation there. ^NS</t>
  </si>
  <si>
    <t>@lwieders Great. Please go to https://t.co/ijlV6ZCeLG, log in, select code: NS  and we will continue our conversation there. ^NS</t>
  </si>
  <si>
    <t>@johnffarrell Great. Please go to https://t.co/ijlV6ZCeLG, log in, select code RK and we will continue our conversation there. ^RK</t>
  </si>
  <si>
    <t>@biggie_talls23 Great. Please go to https://t.co/ijlV6ZCeLG, log in, select code: BH and we will continue our conversation there. ^B</t>
  </si>
  <si>
    <t>@Aria_Healy Great. Please go to https://t.co/ijlV6ZCeLG, log in, select code: BH and we will continue our conversation there. ^B</t>
  </si>
  <si>
    <t>@Aria_Healy I'm not able to call. Please go to https://t.co/ijlV6ZCeLG, log in, select code: BH and we will continue our conversation there. ^B</t>
  </si>
  <si>
    <t>@kminseon1 Great. Please go to https://t.co/ijlV6ZCeLG, log in, select code: RM and we will continue our conversation there. ^RM</t>
  </si>
  <si>
    <t>@DanaCav Great. Please go to https://t.co/ijlV6ZCeLG, log in, select code: BH and we will continue our conversation there. ^B</t>
  </si>
  <si>
    <t>@AngelSternadel Great. Please go to https://t.co/ijlV6ZCeLG, log in, and we will continue our conversation there. ^JD</t>
  </si>
  <si>
    <t>@Flutamide Great. Please go to https://t.co/ijlV6ZCeLG, log in, select code: In and we will continue our conversation there. ^In</t>
  </si>
  <si>
    <t>@jamisonBe Certainly. Please go to https://t.co/ijlV6ZCeLG, log in, select a code and we will continue our conversation there. ^NS</t>
  </si>
  <si>
    <t>@BelairBeth Great. Please go to https://t.co/ijlV6ZCeLG, log in, select code RK and we will continue our conversation there. ^RK</t>
  </si>
  <si>
    <t>@KuhnsK09 Great. Please go to https://t.co/ijlV6ZCeLG, log in, and we will continue our conversation there. ^JD</t>
  </si>
  <si>
    <t>@kidgkodiak Please go to https://t.co/ijlV6ZCeLG, log in,  and we will continue our conversation there. ^JD</t>
  </si>
  <si>
    <t>@rickhtgt Great. Please go to https://t.co/ijlV6ZCeLG, log in, select code RK and we will continue our conversation there. RK</t>
  </si>
  <si>
    <t>@myrealnameisdj Please go to https://t.co/ijlV6ZCeLG, log in,  and we will continue our conversation there. ^JD</t>
  </si>
  <si>
    <t>@MoDashB Great, I am in the office until 4:15pm EST today. Please go to https://t.co/ijlV6ZCeLG, log in, select code RK and we will continue our conversation there. ^RK</t>
  </si>
  <si>
    <t>@andfunny2 Great. Please go to https://t.co/ijlV6ZCeLG, log in, select code RK and we will continue our conversation there. ^RK</t>
  </si>
  <si>
    <t>@Jenna__Tulls Great. Please go to https://t.co/ijlV6ZCeLG, log in, select code: RK and we will continue our conversation there. ^RK</t>
  </si>
  <si>
    <t>@aliceboscoli Great. Please go to https://t.co/ijlV6ZCeLG, log in, select code: BH and we will continue our conversation there. ^B</t>
  </si>
  <si>
    <t>https://www.fiverr.com/mstrumiakther/do-wordpress-theme-customization-and-fix-any-errors-in-3-hrs</t>
  </si>
  <si>
    <t>https://www.youtube.com/watch?v=y_sUyFdxFPY&amp;feature=youtu.be&amp;a</t>
  </si>
  <si>
    <t>https://www.tim.it/offerte/mobile/internet-su-misura-te/tim-socialchat</t>
  </si>
  <si>
    <t>https://community.talktalk.co.uk/t5/Chat/bd-p/socialchat</t>
  </si>
  <si>
    <t>https://community.talktalk.co.uk/t5/Chat/bd-p/socialchat https://twitter.com/login?redirect_after_login=/messages/compose?recipient_id=258719649</t>
  </si>
  <si>
    <t>http://tiddly.link/TstNL</t>
  </si>
  <si>
    <t>http://www.twitterliveevents.com/</t>
  </si>
  <si>
    <t>http://www.sprint.com/socialchat</t>
  </si>
  <si>
    <t>https://www.americanexpress.com/socialchat</t>
  </si>
  <si>
    <t>fiverr.com</t>
  </si>
  <si>
    <t>youtube.com</t>
  </si>
  <si>
    <t>tim.it</t>
  </si>
  <si>
    <t>co.uk</t>
  </si>
  <si>
    <t>co.uk twitter.com</t>
  </si>
  <si>
    <t>tiddly.link</t>
  </si>
  <si>
    <t>twitterliveevents.com</t>
  </si>
  <si>
    <t>sprint.com</t>
  </si>
  <si>
    <t>americanexpress.com</t>
  </si>
  <si>
    <t>bandersnach saturdaymorning hopeonunder19 socialmedia socialchat blogchat smmanners smchat brandchat socialmediaexperts socialmediatips socialmediatalk mmchat graphicdesign fineart design graphics photoshop</t>
  </si>
  <si>
    <t>prstudchat cmworld contentchat contentworld contentinc socialchat web20chat</t>
  </si>
  <si>
    <t>socialchat twitterchat</t>
  </si>
  <si>
    <t>http://pbs.twimg.com/profile_images/1039030716195958784/yd5RxWhO_normal.jpg</t>
  </si>
  <si>
    <t>http://pbs.twimg.com/profile_images/1023226723683393536/kpFg9UxB_normal.jpg</t>
  </si>
  <si>
    <t>http://pbs.twimg.com/profile_images/503252868170670080/STdsSXdJ_normal.jpeg</t>
  </si>
  <si>
    <t>http://pbs.twimg.com/profile_images/902562892179955713/h3CGa4zF_normal.jpg</t>
  </si>
  <si>
    <t>http://pbs.twimg.com/profile_images/1035131842209505280/PEUiVXKE_normal.jpg</t>
  </si>
  <si>
    <t>http://pbs.twimg.com/profile_images/1039564115381874689/EZfoujmk_normal.jpg</t>
  </si>
  <si>
    <t>http://pbs.twimg.com/profile_images/1000451152436056064/1EzUWm12_normal.jpg</t>
  </si>
  <si>
    <t>http://pbs.twimg.com/profile_images/1030175723972001793/-47iB-ct_normal.jpg</t>
  </si>
  <si>
    <t>http://pbs.twimg.com/profile_images/1000366802864553986/dVfZqo9l_normal.jpg</t>
  </si>
  <si>
    <t>http://pbs.twimg.com/profile_images/921128478040297478/gVhVMEfP_normal.jpg</t>
  </si>
  <si>
    <t>http://pbs.twimg.com/profile_images/2389883639/lc4rqm6b1pxfkuajsdo1_normal.jpeg</t>
  </si>
  <si>
    <t>http://pbs.twimg.com/profile_images/1076629460810526720/MlN6STt5_normal.jpg</t>
  </si>
  <si>
    <t>http://pbs.twimg.com/profile_images/1017770615359434753/ECt2ncRL_normal.jpg</t>
  </si>
  <si>
    <t>http://pbs.twimg.com/profile_images/983810906927792128/QToPQDeT_normal.jpg</t>
  </si>
  <si>
    <t>https://twitter.com/#!/rumanarumi13/status/1078998268657336320</t>
  </si>
  <si>
    <t>https://twitter.com/#!/lianjaniaa_/status/1079321589819162625</t>
  </si>
  <si>
    <t>https://twitter.com/#!/lawrenceasnow/status/1079816931694252034</t>
  </si>
  <si>
    <t>https://twitter.com/#!/tim4ugiulia/status/1080417654849105920</t>
  </si>
  <si>
    <t>https://twitter.com/#!/tim4ugiulia/status/1080738023954923521</t>
  </si>
  <si>
    <t>https://twitter.com/#!/talktalk/status/1079037925545951233</t>
  </si>
  <si>
    <t>https://twitter.com/#!/talktalk/status/1079058315857014786</t>
  </si>
  <si>
    <t>https://twitter.com/#!/talktalk/status/1079064639533654016</t>
  </si>
  <si>
    <t>https://twitter.com/#!/talktalk/status/1079065957463674880</t>
  </si>
  <si>
    <t>https://twitter.com/#!/talktalk/status/1079314314824163328</t>
  </si>
  <si>
    <t>https://twitter.com/#!/talktalk/status/1079325941002919936</t>
  </si>
  <si>
    <t>https://twitter.com/#!/talktalk/status/1079426168409985024</t>
  </si>
  <si>
    <t>https://twitter.com/#!/talktalk/status/1079705985449684995</t>
  </si>
  <si>
    <t>https://twitter.com/#!/talktalk/status/1079721199276646400</t>
  </si>
  <si>
    <t>https://twitter.com/#!/talktalk/status/1080383488694669313</t>
  </si>
  <si>
    <t>https://twitter.com/#!/talktalk/status/1080411545807609862</t>
  </si>
  <si>
    <t>https://twitter.com/#!/talktalk/status/1080446889462517761</t>
  </si>
  <si>
    <t>https://twitter.com/#!/talktalk/status/1080492638816686080</t>
  </si>
  <si>
    <t>https://twitter.com/#!/talktalk/status/1080493195706937344</t>
  </si>
  <si>
    <t>https://twitter.com/#!/talktalk/status/1080496616887472128</t>
  </si>
  <si>
    <t>https://twitter.com/#!/talktalk/status/1080519036457357325</t>
  </si>
  <si>
    <t>https://twitter.com/#!/talktalk/status/1080521413159727104</t>
  </si>
  <si>
    <t>https://twitter.com/#!/talktalk/status/1080526983946256384</t>
  </si>
  <si>
    <t>https://twitter.com/#!/talktalk/status/1080527286842081283</t>
  </si>
  <si>
    <t>https://twitter.com/#!/talktalk/status/1080530362533638144</t>
  </si>
  <si>
    <t>https://twitter.com/#!/talktalk/status/1080553137449115650</t>
  </si>
  <si>
    <t>https://twitter.com/#!/talktalk/status/1080579413685751814</t>
  </si>
  <si>
    <t>https://twitter.com/#!/talktalk/status/1080741144244424704</t>
  </si>
  <si>
    <t>https://twitter.com/#!/talktalk/status/1080762580388462592</t>
  </si>
  <si>
    <t>https://twitter.com/#!/talktalk/status/1080776881148964865</t>
  </si>
  <si>
    <t>https://twitter.com/#!/talktalk/status/1080777248590974978</t>
  </si>
  <si>
    <t>https://twitter.com/#!/talktalk/status/1080781733765754880</t>
  </si>
  <si>
    <t>https://twitter.com/#!/talktalk/status/1080814607458095104</t>
  </si>
  <si>
    <t>https://twitter.com/#!/talktalk/status/1080842888920162305</t>
  </si>
  <si>
    <t>https://twitter.com/#!/talktalk/status/1080852224505511937</t>
  </si>
  <si>
    <t>https://twitter.com/#!/talktalk/status/1080868285858701313</t>
  </si>
  <si>
    <t>https://twitter.com/#!/talktalk/status/1080931805111435269</t>
  </si>
  <si>
    <t>https://twitter.com/#!/talktalk/status/1081107845318434816</t>
  </si>
  <si>
    <t>https://twitter.com/#!/talktalk/status/1081184560262598657</t>
  </si>
  <si>
    <t>https://twitter.com/#!/alphabizelli/status/1081368948640268289</t>
  </si>
  <si>
    <t>https://twitter.com/#!/dreamspublicity/status/1081369015841423362</t>
  </si>
  <si>
    <t>https://twitter.com/#!/watchmancbiz/status/1081368752996958210</t>
  </si>
  <si>
    <t>https://twitter.com/#!/da1cbiz/status/1081369090843922433</t>
  </si>
  <si>
    <t>https://twitter.com/#!/why_pay_upfront/status/1081524704232509441</t>
  </si>
  <si>
    <t>https://twitter.com/#!/twitliveevents/status/1082471986738155520</t>
  </si>
  <si>
    <t>https://twitter.com/#!/f4n9sj0k3r/status/1083399767332245505</t>
  </si>
  <si>
    <t>https://twitter.com/#!/sprintcare/status/1079464756065357824</t>
  </si>
  <si>
    <t>https://twitter.com/#!/sprintcare/status/1083815758902116352</t>
  </si>
  <si>
    <t>https://twitter.com/#!/askamex/status/1079135951337803777</t>
  </si>
  <si>
    <t>https://twitter.com/#!/askamex/status/1079775107474735110</t>
  </si>
  <si>
    <t>https://twitter.com/#!/askamex/status/1080474568970698752</t>
  </si>
  <si>
    <t>https://twitter.com/#!/askamex/status/1080477519634202624</t>
  </si>
  <si>
    <t>https://twitter.com/#!/askamex/status/1080494903099097088</t>
  </si>
  <si>
    <t>https://twitter.com/#!/askamex/status/1080519785283239947</t>
  </si>
  <si>
    <t>https://twitter.com/#!/askamex/status/1080603740170792965</t>
  </si>
  <si>
    <t>https://twitter.com/#!/askamex/status/1080620343100870656</t>
  </si>
  <si>
    <t>https://twitter.com/#!/askamex/status/1080826501447208966</t>
  </si>
  <si>
    <t>https://twitter.com/#!/askamex/status/1080848664338358272</t>
  </si>
  <si>
    <t>https://twitter.com/#!/askamex/status/1080855345457704960</t>
  </si>
  <si>
    <t>https://twitter.com/#!/askamex/status/1080921069484093440</t>
  </si>
  <si>
    <t>https://twitter.com/#!/askamex/status/1080931772022575105</t>
  </si>
  <si>
    <t>https://twitter.com/#!/askamex/status/1081228476521373696</t>
  </si>
  <si>
    <t>https://twitter.com/#!/askamex/status/1081228620901859328</t>
  </si>
  <si>
    <t>https://twitter.com/#!/askamex/status/1081239726185689088</t>
  </si>
  <si>
    <t>https://twitter.com/#!/askamex/status/1081300840143618049</t>
  </si>
  <si>
    <t>https://twitter.com/#!/askamex/status/1081666948205809664</t>
  </si>
  <si>
    <t>https://twitter.com/#!/askamex/status/1081692393089449984</t>
  </si>
  <si>
    <t>https://twitter.com/#!/askamex/status/1081707181374873605</t>
  </si>
  <si>
    <t>https://twitter.com/#!/askamex/status/1081947775942709248</t>
  </si>
  <si>
    <t>https://twitter.com/#!/askamex/status/1082028722360909826</t>
  </si>
  <si>
    <t>https://twitter.com/#!/askamex/status/1082321234266914816</t>
  </si>
  <si>
    <t>https://twitter.com/#!/askamex/status/1082351194230702081</t>
  </si>
  <si>
    <t>https://twitter.com/#!/askamex/status/1081317699723112451</t>
  </si>
  <si>
    <t>https://twitter.com/#!/askamex/status/1082367534492471297</t>
  </si>
  <si>
    <t>https://twitter.com/#!/askamex/status/1082756784878694405</t>
  </si>
  <si>
    <t>https://twitter.com/#!/askamex/status/1082807408815161344</t>
  </si>
  <si>
    <t>https://twitter.com/#!/askamex/status/1082808897520525312</t>
  </si>
  <si>
    <t>https://twitter.com/#!/askamex/status/1083012583546933248</t>
  </si>
  <si>
    <t>https://twitter.com/#!/askamex/status/1083026728866451459</t>
  </si>
  <si>
    <t>https://twitter.com/#!/askamex/status/1083074800397025280</t>
  </si>
  <si>
    <t>https://twitter.com/#!/askamex/status/1083176792695947265</t>
  </si>
  <si>
    <t>https://twitter.com/#!/askamex/status/1083193778452746241</t>
  </si>
  <si>
    <t>https://twitter.com/#!/askamex/status/1083357626853924864</t>
  </si>
  <si>
    <t>https://twitter.com/#!/askamex/status/1083411852061802496</t>
  </si>
  <si>
    <t>https://twitter.com/#!/askamex/status/1083466382375874572</t>
  </si>
  <si>
    <t>https://twitter.com/#!/askamex/status/1083742950348197889</t>
  </si>
  <si>
    <t>https://twitter.com/#!/askamex/status/1083761175530295296</t>
  </si>
  <si>
    <t>https://twitter.com/#!/askamex/status/1083844284955136001</t>
  </si>
  <si>
    <t>1078998268657336320</t>
  </si>
  <si>
    <t>1079321589819162625</t>
  </si>
  <si>
    <t>1079816931694252034</t>
  </si>
  <si>
    <t>1080417654849105920</t>
  </si>
  <si>
    <t>1080738023954923521</t>
  </si>
  <si>
    <t>1079037925545951233</t>
  </si>
  <si>
    <t>1079058315857014786</t>
  </si>
  <si>
    <t>1079064639533654016</t>
  </si>
  <si>
    <t>1079065957463674880</t>
  </si>
  <si>
    <t>1079314314824163328</t>
  </si>
  <si>
    <t>1079325941002919936</t>
  </si>
  <si>
    <t>1079426168409985024</t>
  </si>
  <si>
    <t>1079705985449684995</t>
  </si>
  <si>
    <t>1079721199276646400</t>
  </si>
  <si>
    <t>1080383488694669313</t>
  </si>
  <si>
    <t>1080411545807609862</t>
  </si>
  <si>
    <t>1080446889462517761</t>
  </si>
  <si>
    <t>1080492638816686080</t>
  </si>
  <si>
    <t>1080493195706937344</t>
  </si>
  <si>
    <t>1080496616887472128</t>
  </si>
  <si>
    <t>1080519036457357325</t>
  </si>
  <si>
    <t>1080521413159727104</t>
  </si>
  <si>
    <t>1080526983946256384</t>
  </si>
  <si>
    <t>1080527286842081283</t>
  </si>
  <si>
    <t>1080530362533638144</t>
  </si>
  <si>
    <t>1080553137449115650</t>
  </si>
  <si>
    <t>1080579413685751814</t>
  </si>
  <si>
    <t>1080741144244424704</t>
  </si>
  <si>
    <t>1080762580388462592</t>
  </si>
  <si>
    <t>1080776881148964865</t>
  </si>
  <si>
    <t>1080777248590974978</t>
  </si>
  <si>
    <t>1080781733765754880</t>
  </si>
  <si>
    <t>1080814607458095104</t>
  </si>
  <si>
    <t>1080842888920162305</t>
  </si>
  <si>
    <t>1080852224505511937</t>
  </si>
  <si>
    <t>1080868285858701313</t>
  </si>
  <si>
    <t>1080931805111435269</t>
  </si>
  <si>
    <t>1081107845318434816</t>
  </si>
  <si>
    <t>1081184560262598657</t>
  </si>
  <si>
    <t>1081368948640268289</t>
  </si>
  <si>
    <t>1081369015841423362</t>
  </si>
  <si>
    <t>1081368752996958210</t>
  </si>
  <si>
    <t>1081369090843922433</t>
  </si>
  <si>
    <t>1081524704232509441</t>
  </si>
  <si>
    <t>1082471986738155520</t>
  </si>
  <si>
    <t>1083399767332245505</t>
  </si>
  <si>
    <t>1079464756065357824</t>
  </si>
  <si>
    <t>1083815758902116352</t>
  </si>
  <si>
    <t>1079135951337803777</t>
  </si>
  <si>
    <t>1079775107474735110</t>
  </si>
  <si>
    <t>1080474568970698752</t>
  </si>
  <si>
    <t>1080477519634202624</t>
  </si>
  <si>
    <t>1080494903099097088</t>
  </si>
  <si>
    <t>1080519785283239947</t>
  </si>
  <si>
    <t>1080603740170792965</t>
  </si>
  <si>
    <t>1080620343100870656</t>
  </si>
  <si>
    <t>1080826501447208966</t>
  </si>
  <si>
    <t>1080848664338358272</t>
  </si>
  <si>
    <t>1080855345457704960</t>
  </si>
  <si>
    <t>1080921069484093440</t>
  </si>
  <si>
    <t>1080931772022575105</t>
  </si>
  <si>
    <t>1081228476521373696</t>
  </si>
  <si>
    <t>1081228620901859328</t>
  </si>
  <si>
    <t>1081239726185689088</t>
  </si>
  <si>
    <t>1081300840143618049</t>
  </si>
  <si>
    <t>1081666948205809664</t>
  </si>
  <si>
    <t>1081692393089449984</t>
  </si>
  <si>
    <t>1081707181374873605</t>
  </si>
  <si>
    <t>1081947775942709248</t>
  </si>
  <si>
    <t>1082028722360909826</t>
  </si>
  <si>
    <t>1082321234266914816</t>
  </si>
  <si>
    <t>1082351194230702081</t>
  </si>
  <si>
    <t>1081317699723112451</t>
  </si>
  <si>
    <t>1082367534492471297</t>
  </si>
  <si>
    <t>1082756784878694405</t>
  </si>
  <si>
    <t>1082807408815161344</t>
  </si>
  <si>
    <t>1082808897520525312</t>
  </si>
  <si>
    <t>1083012583546933248</t>
  </si>
  <si>
    <t>1083026728866451459</t>
  </si>
  <si>
    <t>1083074800397025280</t>
  </si>
  <si>
    <t>1083176792695947265</t>
  </si>
  <si>
    <t>1083193778452746241</t>
  </si>
  <si>
    <t>1083357626853924864</t>
  </si>
  <si>
    <t>1083411852061802496</t>
  </si>
  <si>
    <t>1083466382375874572</t>
  </si>
  <si>
    <t>1083742950348197889</t>
  </si>
  <si>
    <t>1083761175530295296</t>
  </si>
  <si>
    <t>1083844284955136001</t>
  </si>
  <si>
    <t>1079081022560628736</t>
  </si>
  <si>
    <t>1080415120675819520</t>
  </si>
  <si>
    <t>1080733888669011968</t>
  </si>
  <si>
    <t>1079035895985160193</t>
  </si>
  <si>
    <t>1079055275359985664</t>
  </si>
  <si>
    <t>1079064400609361922</t>
  </si>
  <si>
    <t>1079064916953350144</t>
  </si>
  <si>
    <t>1079313423710801920</t>
  </si>
  <si>
    <t>1079321567077826560</t>
  </si>
  <si>
    <t>1079425660576243712</t>
  </si>
  <si>
    <t>1079705481445294087</t>
  </si>
  <si>
    <t>1079716100450017280</t>
  </si>
  <si>
    <t>1079792574922219520</t>
  </si>
  <si>
    <t>1080408850270949381</t>
  </si>
  <si>
    <t>1080440893042294784</t>
  </si>
  <si>
    <t>1080491912644255745</t>
  </si>
  <si>
    <t>1080492354958774277</t>
  </si>
  <si>
    <t>1080495112050876417</t>
  </si>
  <si>
    <t>1080505321603375104</t>
  </si>
  <si>
    <t>1080507193890344961</t>
  </si>
  <si>
    <t>1080510758549680129</t>
  </si>
  <si>
    <t>1080512797463797760</t>
  </si>
  <si>
    <t>1080518932107354114</t>
  </si>
  <si>
    <t>1080539438038614016</t>
  </si>
  <si>
    <t>1080571122519814153</t>
  </si>
  <si>
    <t>1080546548944121856</t>
  </si>
  <si>
    <t>1080761515945443328</t>
  </si>
  <si>
    <t>1080776255820177408</t>
  </si>
  <si>
    <t>1080776742275596289</t>
  </si>
  <si>
    <t>1080780785869836289</t>
  </si>
  <si>
    <t>1080814229324746754</t>
  </si>
  <si>
    <t>1080841725155962881</t>
  </si>
  <si>
    <t>1080851877468741636</t>
  </si>
  <si>
    <t>1080866849108250626</t>
  </si>
  <si>
    <t>1080919988062498816</t>
  </si>
  <si>
    <t>1081106825980899328</t>
  </si>
  <si>
    <t>1081183989862408192</t>
  </si>
  <si>
    <t>1083399510431170561</t>
  </si>
  <si>
    <t>1079463545052454913</t>
  </si>
  <si>
    <t>1083813908077559810</t>
  </si>
  <si>
    <t>1079135445609439232</t>
  </si>
  <si>
    <t>1079772261257760768</t>
  </si>
  <si>
    <t>1080472601829478402</t>
  </si>
  <si>
    <t>1080476502074900480</t>
  </si>
  <si>
    <t>1080492922292916235</t>
  </si>
  <si>
    <t>1080518426114822145</t>
  </si>
  <si>
    <t>1080603234631331841</t>
  </si>
  <si>
    <t>1080619551610621952</t>
  </si>
  <si>
    <t>1080790298677182464</t>
  </si>
  <si>
    <t>1080843271616774145</t>
  </si>
  <si>
    <t>1080850597400723457</t>
  </si>
  <si>
    <t>1080919699372662784</t>
  </si>
  <si>
    <t>1080931191706898432</t>
  </si>
  <si>
    <t>1081212319072432128</t>
  </si>
  <si>
    <t>1081218899390156800</t>
  </si>
  <si>
    <t>1081236947513823232</t>
  </si>
  <si>
    <t>1081300545913073665</t>
  </si>
  <si>
    <t>1081664379827802112</t>
  </si>
  <si>
    <t>1081691996580966400</t>
  </si>
  <si>
    <t>1081694751102042114</t>
  </si>
  <si>
    <t>1081947655197126656</t>
  </si>
  <si>
    <t>1082027916857348098</t>
  </si>
  <si>
    <t>1082320213239123973</t>
  </si>
  <si>
    <t>1082347624672440320</t>
  </si>
  <si>
    <t>1081315772205551616</t>
  </si>
  <si>
    <t>1082365360274358272</t>
  </si>
  <si>
    <t>1082748598255783937</t>
  </si>
  <si>
    <t>1082806360075657217</t>
  </si>
  <si>
    <t>1082790238496395264</t>
  </si>
  <si>
    <t>1083010516661035014</t>
  </si>
  <si>
    <t>1083025643028271105</t>
  </si>
  <si>
    <t>1083073596514156544</t>
  </si>
  <si>
    <t>1083176561044529153</t>
  </si>
  <si>
    <t>1083192813708341249</t>
  </si>
  <si>
    <t>1083315975213273088</t>
  </si>
  <si>
    <t>1083411066317615107</t>
  </si>
  <si>
    <t>1083458455522947072</t>
  </si>
  <si>
    <t>1083741887348002819</t>
  </si>
  <si>
    <t>1083760389534482432</t>
  </si>
  <si>
    <t>1083841228431491072</t>
  </si>
  <si>
    <t/>
  </si>
  <si>
    <t>376601151</t>
  </si>
  <si>
    <t>1647986150</t>
  </si>
  <si>
    <t>1315171460</t>
  </si>
  <si>
    <t>20398145</t>
  </si>
  <si>
    <t>215765784</t>
  </si>
  <si>
    <t>238141167</t>
  </si>
  <si>
    <t>927659615013294081</t>
  </si>
  <si>
    <t>2351730240</t>
  </si>
  <si>
    <t>2754301232</t>
  </si>
  <si>
    <t>21799391</t>
  </si>
  <si>
    <t>498943437</t>
  </si>
  <si>
    <t>520840183</t>
  </si>
  <si>
    <t>109593499</t>
  </si>
  <si>
    <t>463127518</t>
  </si>
  <si>
    <t>140553015</t>
  </si>
  <si>
    <t>2471530985</t>
  </si>
  <si>
    <t>932375540</t>
  </si>
  <si>
    <t>2884005137</t>
  </si>
  <si>
    <t>2829119133</t>
  </si>
  <si>
    <t>1070718741468602368</t>
  </si>
  <si>
    <t>1009465320</t>
  </si>
  <si>
    <t>293433953</t>
  </si>
  <si>
    <t>532561347</t>
  </si>
  <si>
    <t>273814911</t>
  </si>
  <si>
    <t>28640443</t>
  </si>
  <si>
    <t>160229562</t>
  </si>
  <si>
    <t>803224367064825856</t>
  </si>
  <si>
    <t>893778048</t>
  </si>
  <si>
    <t>1222813315</t>
  </si>
  <si>
    <t>258719649</t>
  </si>
  <si>
    <t>103011917</t>
  </si>
  <si>
    <t>951739401838657536</t>
  </si>
  <si>
    <t>368046795</t>
  </si>
  <si>
    <t>2239079718</t>
  </si>
  <si>
    <t>1860659911</t>
  </si>
  <si>
    <t>29755170</t>
  </si>
  <si>
    <t>529818825</t>
  </si>
  <si>
    <t>178297097</t>
  </si>
  <si>
    <t>28226522</t>
  </si>
  <si>
    <t>26322684</t>
  </si>
  <si>
    <t>40798994</t>
  </si>
  <si>
    <t>14191909</t>
  </si>
  <si>
    <t>848562302718791681</t>
  </si>
  <si>
    <t>833358020788834304</t>
  </si>
  <si>
    <t>37555777</t>
  </si>
  <si>
    <t>800789535592353792</t>
  </si>
  <si>
    <t>269935592</t>
  </si>
  <si>
    <t>256832844</t>
  </si>
  <si>
    <t>4845497434</t>
  </si>
  <si>
    <t>320565085</t>
  </si>
  <si>
    <t>765997997733900289</t>
  </si>
  <si>
    <t>1915102200</t>
  </si>
  <si>
    <t>20834994</t>
  </si>
  <si>
    <t>62863270</t>
  </si>
  <si>
    <t>1470620712</t>
  </si>
  <si>
    <t>258035383</t>
  </si>
  <si>
    <t>703838900234510336</t>
  </si>
  <si>
    <t>64124272</t>
  </si>
  <si>
    <t>246041007</t>
  </si>
  <si>
    <t>11270942</t>
  </si>
  <si>
    <t>36785426</t>
  </si>
  <si>
    <t>204397930</t>
  </si>
  <si>
    <t>17049669</t>
  </si>
  <si>
    <t>463308687</t>
  </si>
  <si>
    <t>16940704</t>
  </si>
  <si>
    <t>989247528</t>
  </si>
  <si>
    <t>249718677</t>
  </si>
  <si>
    <t>3096695906</t>
  </si>
  <si>
    <t>41501007</t>
  </si>
  <si>
    <t>199755349</t>
  </si>
  <si>
    <t>3986790792</t>
  </si>
  <si>
    <t>2798022040</t>
  </si>
  <si>
    <t>55475211</t>
  </si>
  <si>
    <t>1082996630138306560</t>
  </si>
  <si>
    <t>137812456</t>
  </si>
  <si>
    <t>233000262</t>
  </si>
  <si>
    <t>151879353</t>
  </si>
  <si>
    <t>465879921</t>
  </si>
  <si>
    <t>111586772</t>
  </si>
  <si>
    <t>fi</t>
  </si>
  <si>
    <t>in</t>
  </si>
  <si>
    <t>en</t>
  </si>
  <si>
    <t>it</t>
  </si>
  <si>
    <t>Twitter Web Client</t>
  </si>
  <si>
    <t>Twitter for Android</t>
  </si>
  <si>
    <t>Google</t>
  </si>
  <si>
    <t>Lithium Tech.</t>
  </si>
  <si>
    <t>Lithium Tech EU</t>
  </si>
  <si>
    <t>Hootsuite Inc.</t>
  </si>
  <si>
    <t>Trillian</t>
  </si>
  <si>
    <t>IFTTT</t>
  </si>
  <si>
    <t>Liveworld Twitter Integration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</si>
  <si>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</si>
  <si>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</si>
  <si>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</si>
  <si>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</si>
  <si>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</si>
  <si>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</si>
  <si>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</si>
  <si>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</si>
  <si>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</si>
  <si>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</si>
  <si>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</si>
  <si>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</si>
  <si>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</si>
  <si>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</si>
  <si>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</si>
  <si>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</si>
  <si>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</si>
  <si>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</si>
  <si>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</si>
  <si>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</si>
  <si>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</si>
  <si>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RumanaRumi</t>
  </si>
  <si>
    <t>Aprilia Lianjani</t>
  </si>
  <si>
    <t>Smartfrencare</t>
  </si>
  <si>
    <t>Larry Snow</t>
  </si>
  <si>
    <t>YouTube</t>
  </si>
  <si>
    <t>GIULIA</t>
  </si>
  <si>
    <t>Luciano De Pau</t>
  </si>
  <si>
    <t>Daniele</t>
  </si>
  <si>
    <t>TalkTalk</t>
  </si>
  <si>
    <t>Alexis Walmsley</t>
  </si>
  <si>
    <t>Meg Baldwin</t>
  </si>
  <si>
    <t>Claire Bear Phillips</t>
  </si>
  <si>
    <t>Freezy Saiyan</t>
  </si>
  <si>
    <t>christopher pegg</t>
  </si>
  <si>
    <t>Marian</t>
  </si>
  <si>
    <t>Matt Ester</t>
  </si>
  <si>
    <t>Jeldon</t>
  </si>
  <si>
    <t>Emma Bell</t>
  </si>
  <si>
    <t>Pavel</t>
  </si>
  <si>
    <t>Seema Bhardwaj</t>
  </si>
  <si>
    <t>Adam Griffiths</t>
  </si>
  <si>
    <t>Fiona Whittaker</t>
  </si>
  <si>
    <t>Thalia Beard</t>
  </si>
  <si>
    <t>Gamerluluu... The Okayish Gamer</t>
  </si>
  <si>
    <t>Nic Morgan-Jones</t>
  </si>
  <si>
    <t>noneof ya b</t>
  </si>
  <si>
    <t>Linna</t>
  </si>
  <si>
    <t>Karen Bryson</t>
  </si>
  <si>
    <t>Testicle ॐ</t>
  </si>
  <si>
    <t>Jonathan Howes</t>
  </si>
  <si>
    <t>Robert Garrow-Pugh</t>
  </si>
  <si>
    <t>Rónán</t>
  </si>
  <si>
    <t>Eram</t>
  </si>
  <si>
    <t>Mark Barrell</t>
  </si>
  <si>
    <t>Louise Dyson</t>
  </si>
  <si>
    <t>botch</t>
  </si>
  <si>
    <t>Timothy Burgess</t>
  </si>
  <si>
    <t>GypsyQueen786</t>
  </si>
  <si>
    <t>Jamie Lennie</t>
  </si>
  <si>
    <t>Fabulous*</t>
  </si>
  <si>
    <t>Phil Hornby - Countdown to Brexit - May must go.</t>
  </si>
  <si>
    <t>Megan O'Kane</t>
  </si>
  <si>
    <t>Mel</t>
  </si>
  <si>
    <t>Alpha Biz Global 3.0</t>
  </si>
  <si>
    <t>Curt Bizelli ™ #WWG1WGA</t>
  </si>
  <si>
    <t>Dreams Publicity ™</t>
  </si>
  <si>
    <t>AKA CBiz Biselliano</t>
  </si>
  <si>
    <t>Pay Monthly Websites</t>
  </si>
  <si>
    <t>TwitLiveEvents</t>
  </si>
  <si>
    <t>VashTheStampede</t>
  </si>
  <si>
    <t>Batavian Hero</t>
  </si>
  <si>
    <t>My Cozy Corner</t>
  </si>
  <si>
    <t>Sprint Care</t>
  </si>
  <si>
    <t>Brian Ceballos</t>
  </si>
  <si>
    <t>Wambli Eagleman</t>
  </si>
  <si>
    <t>Ask Amex</t>
  </si>
  <si>
    <t>Anna Lee</t>
  </si>
  <si>
    <t>Deana Sparling</t>
  </si>
  <si>
    <t>Arjuna Pandit</t>
  </si>
  <si>
    <t>Eric Tindal</t>
  </si>
  <si>
    <t>David McM</t>
  </si>
  <si>
    <t>Al Amoling</t>
  </si>
  <si>
    <t>Jeff K</t>
  </si>
  <si>
    <t>Daniel Vargas</t>
  </si>
  <si>
    <t>Joey</t>
  </si>
  <si>
    <t>Olivier Bouan</t>
  </si>
  <si>
    <t>Tianrui Xia</t>
  </si>
  <si>
    <t>kt</t>
  </si>
  <si>
    <t>Julia Swain</t>
  </si>
  <si>
    <t>Amedeo Scognamiglio</t>
  </si>
  <si>
    <t>neellsson</t>
  </si>
  <si>
    <t>Marcyprojects</t>
  </si>
  <si>
    <t>Mudasser Nayeem</t>
  </si>
  <si>
    <t>Jack O'Connell</t>
  </si>
  <si>
    <t>Mike Rittberg</t>
  </si>
  <si>
    <t>Leo Wiedersheim</t>
  </si>
  <si>
    <t>John Farrell ☀️_xD83C__xDF2C__xD83D__xDD0B_</t>
  </si>
  <si>
    <t>jeff</t>
  </si>
  <si>
    <t>Aria</t>
  </si>
  <si>
    <t>Minseon Jeun</t>
  </si>
  <si>
    <t>Dana Cav</t>
  </si>
  <si>
    <t>Angel Sternadel</t>
  </si>
  <si>
    <t>Jeff Lin</t>
  </si>
  <si>
    <t>Jamison</t>
  </si>
  <si>
    <t>Beth belair</t>
  </si>
  <si>
    <t>Kathy Kramer</t>
  </si>
  <si>
    <t>kc</t>
  </si>
  <si>
    <t>Rickhtgt</t>
  </si>
  <si>
    <t>Elevation</t>
  </si>
  <si>
    <t>Mo-B Singer</t>
  </si>
  <si>
    <t>Ken Miller</t>
  </si>
  <si>
    <t>Jenna Tulls</t>
  </si>
  <si>
    <t>moonna</t>
  </si>
  <si>
    <t>I am a #Frontend #Devoloper and #wordpress #Expert.
#Are you #looking  Or #Need to #website #woocommerce #landingpage #bussiness #plugin
#webdesign #customize</t>
  </si>
  <si>
    <t>Sebagai tempat mengeluarkan keluh kesah</t>
  </si>
  <si>
    <t>Akun resmi PT Smartfren Telecom Tbk. Operator dengan teknologi 4G LTE Advanced lebih luas, cepat, dan stabil di Indonesia.</t>
  </si>
  <si>
    <t>President of @isdacenter Security Driver Association. Digital and #Social Media #Marketing Consultant for #Protection Professionals and Law Enforcement.</t>
  </si>
  <si>
    <t>Pivoting to video.</t>
  </si>
  <si>
    <t>#TIMmobile Sono Giulia del Customer Care di TIM sono a disposizione per rispondere alle tue esigenze di assistenza sul mobile</t>
  </si>
  <si>
    <t>Serie TV e altre cose Nerd, quello simpatico alle feste. 
#Digital #Promoter @PID_CamCom (FE)</t>
  </si>
  <si>
    <t>Welcome to our official feed. Follow us for service updates and latest offers. We're here to help from 8am-10pm Mon-Fri and 9am-5.30pm at weekends.</t>
  </si>
  <si>
    <t>Director, TVBMS Ltd, Research Consultant, @MyPeakChallenge participant, parent of special needs young adult &amp; hopeless romantic.</t>
  </si>
  <si>
    <t>I have a dog called Foxes // Event Planner at @CardiffUni // Budding Wedding Planner // Roald Dahl Enthusiast // Journalism Grad</t>
  </si>
  <si>
    <t>loving adventures, loves whisky n coke, spending time with family and friends</t>
  </si>
  <si>
    <t>I smell like beef. I SMELL LIKE BEEEEEEF. Instagram @ theburgerlist</t>
  </si>
  <si>
    <t>Be a yardstick of quality. Some people aren't used to an environment where excellence is expected.</t>
  </si>
  <si>
    <t>These are a few of my favourite things.....the colour pink, chocolate, baking, tea, cheese savoury sandwiches, music, dogs and laughing.</t>
  </si>
  <si>
    <t>Analyst- Environmental services</t>
  </si>
  <si>
    <t>Gareth Bale enthuiast ⚽️</t>
  </si>
  <si>
    <t>Sales and Event manager for aqua London</t>
  </si>
  <si>
    <t>Mum/Lover/Worker/Gamer
°•Forever FIREFLY_xD83D__xDC80_•°
Twitter's just my Crafts, Cosplay &amp; games..
Twitch: https://t.co/D2zCk2kyKn
YouTube link⏬</t>
  </si>
  <si>
    <t>Poor person and reformed party animal, marmite.</t>
  </si>
  <si>
    <t>Recruitment Consultant and mum of one gorgeous little girl</t>
  </si>
  <si>
    <t>Screen slave, Writer, music-obsessed Citroën driver. Views and opinions are my own. R-T's never endorsements.</t>
  </si>
  <si>
    <t>Family, fishing.</t>
  </si>
  <si>
    <t>newcastle united. _xD83C__xDF7A_</t>
  </si>
  <si>
    <t>Founding partner of CoveBurgess Architects. Occasion tutor, part-time rockstar.  #Architect</t>
  </si>
  <si>
    <t>Jamie  snapchat lenniesaan</t>
  </si>
  <si>
    <t>The Future is Bright</t>
  </si>
  <si>
    <t>Voted Leave. Member of independent Great Britain &amp; N I. ONE OF THE 52%. I unfollow back. No selling, lists, or cosplay, Sense of humour installed and active. _xD83D__xDC40_</t>
  </si>
  <si>
    <t>Graduate from University of Sunderland. Everlasting optimist. Constant daydreamer. Live for the day because you never know when it'll be your last. ❤️❤️</t>
  </si>
  <si>
    <t>cats, coffee and pizza is what my life revolves around.</t>
  </si>
  <si>
    <t>Parent d/b/a @DreamsPublicity &amp; @EAMediaOnline &amp; @EACleanVersion also @Biz_Inc owned by @WatchmanCBiz ~ Give God all the glory and resolve to hold nothing back!</t>
  </si>
  <si>
    <t>#OFFICIAL- CEO &amp; Founder- @EAMediaOnline ~ Anointed Watchman End Times ~ Publicist &amp; Viral Marketing Strategist  TRUTH &amp; LIFE! #PRESS ~ RTs NOT Endorsements</t>
  </si>
  <si>
    <t>Official Dreams Publicity, tweets by CEO @AlphaBizelliPR Marketing &amp; PR Agency out of The Show Me State &amp; Nashville, TN! Your calling is our God given purpose!</t>
  </si>
  <si>
    <t>#ShadowBanned &amp; #Censored for speaking the #TRUTH about elite #pedogate pedophilia &amp; gov. corruption! Also #follow @AlphaBizelliPR &amp; @EAMediaOnline RTnotEndorse</t>
  </si>
  <si>
    <t>Bespoke, Pay Monthly #Websites from just £39pm with No Setup Fees! Packages include #SEO, CMS, Hosting, Email, Support + More! 020 3198 7333</t>
  </si>
  <si>
    <t>Live event coordinator for both online and offline events.  Searchable calendar of events with keyword and more to come. Add events here: http://t.co/u2t4fQB11u</t>
  </si>
  <si>
    <t>founder of RpM systems and AlphaLab Good Looking,Genius,Dangerous *Hero mean to accept his faith and fought Bravely</t>
  </si>
  <si>
    <t>Personal account. Tweet about humanity, sometimes I criticize some morons from my country. Tweeting mainly in Betawi and Indonesian, also English. #SaveUyghur</t>
  </si>
  <si>
    <t>#Science #Truth #Emerald | Support #BisnisUKM Indonesia | #StopRiba | #FintechIndonesia Feel free to reply or comment _xD83D__xDC4D_</t>
  </si>
  <si>
    <t>The official @Sprint and @SprintLatino Social Customer Service Team.  We’re here 24/7 to offer simple and easy technology solutions to enhance your life.</t>
  </si>
  <si>
    <t>♍️  _xD83D__xDCF7_ _xD83C__xDFA5_ Doin’ _xD83D__xDCA9_ just to do it.  _xD83C__xDF2E_ Taco, _xD83C__xDF48__xD83C__xDF48_ Melon and _xD83C__xDF51_ Peach enthusiast.</t>
  </si>
  <si>
    <t>Actor/ trendsetter/bad ass. LIVE FOR YOURSELF! Rez Kid With BIG Dreams! Follow me on IG @ Brodye represented by The O'Agency</t>
  </si>
  <si>
    <t>Amex Customer Care, at your service! We’re here M-F, 9am-10pm ET. Remember: Please don’t tweet personal information. After hours? Visit https://t.co/mOVXblqhkU</t>
  </si>
  <si>
    <t>Passionate about the world and how technology will shape the way we will live in it  - Originally From New Orleans,LA, but currently reside in Dallas.</t>
  </si>
  <si>
    <t>Those who would give up essential liberty to purchase a little security deserve neither liberty nor security - Benjamin Franklin</t>
  </si>
  <si>
    <t>#Christian, #conservative, #MAGA,  semi-retired,  ✝️_xD83C__xDDFA__xD83C__xDDF8__xD83C__xDDFA__xD83C__xDDF8__xD83C__xDDFA__xD83C__xDDF8__xD83C__xDDFA__xD83C__xDDF8_#TrumpWorldGroups_xD83D__xDEAB_MKTG_xD83D__xDEAB_Porn_xD83D__xDEAB_list_xD83D__xDEAB_hookups_xD83D__xDEAB_Lists</t>
  </si>
  <si>
    <t>Gaming, Cycling, Good Vibes. Full time IT Analyst. Part time Student</t>
  </si>
  <si>
    <t>Product Manager @ Facebook</t>
  </si>
  <si>
    <t>Business &amp; Finance News Entertainment Humor TV Shows</t>
  </si>
  <si>
    <t>Always working on doing the next right thing.</t>
  </si>
  <si>
    <t>cinematographer _xD83D__xDCFD__xD83C__xDF0E_</t>
  </si>
  <si>
    <t>Jewelry Designer. Poet. Cameo Carver.</t>
  </si>
  <si>
    <t>is this the real life? is this just fantasy?</t>
  </si>
  <si>
    <t>Software Engineer , Hyderabadi , Extrovert , Auto Enthusiast , Friend , Philosopher , Day Dreamer &amp; Analyst</t>
  </si>
  <si>
    <t>Senior Leader, U.S. Armed Forces</t>
  </si>
  <si>
    <t>Entertainment &amp; Music Executive. Family First. Lead by example. FSU &amp; Chelsea FC fanatic! These are my own opinions.</t>
  </si>
  <si>
    <t>There are three kinds of people; those that are good at math, and those that aren't.</t>
  </si>
  <si>
    <t>The guru of distributed energy, host of the Local Energy Rules podcast, and unabashed nerd.</t>
  </si>
  <si>
    <t>#TWG #SwooshStaff</t>
  </si>
  <si>
    <t>tech witch | matcha ho | fiancée to @digitoidal | she/her</t>
  </si>
  <si>
    <t>A lab rat who is working at lab bench to find cure for prostate cancer</t>
  </si>
  <si>
    <t>Just meeee</t>
  </si>
  <si>
    <t>I have no idea where I am anymore.</t>
  </si>
  <si>
    <t>Meu eu-lírico escreve aqui.</t>
  </si>
  <si>
    <t>bangladesh</t>
  </si>
  <si>
    <t>South Tangerang</t>
  </si>
  <si>
    <t>Medford, MA</t>
  </si>
  <si>
    <t>San Bruno, CA</t>
  </si>
  <si>
    <t>Comacchio - Ferrara</t>
  </si>
  <si>
    <t>UK</t>
  </si>
  <si>
    <t>Hampshire, UK</t>
  </si>
  <si>
    <t>Cardiff, Wales</t>
  </si>
  <si>
    <t>Chester</t>
  </si>
  <si>
    <t>Norwich, England</t>
  </si>
  <si>
    <t>London</t>
  </si>
  <si>
    <t>Newcastle-Upon-Tyne</t>
  </si>
  <si>
    <t>Buckingham, England</t>
  </si>
  <si>
    <t>Wrexham, North Wales.</t>
  </si>
  <si>
    <t>Ripon</t>
  </si>
  <si>
    <t>South West, England</t>
  </si>
  <si>
    <t>Devon</t>
  </si>
  <si>
    <t xml:space="preserve">Plymouth </t>
  </si>
  <si>
    <t>Newcastle Upon Tyne, England</t>
  </si>
  <si>
    <t>Armagh Ireland</t>
  </si>
  <si>
    <t>Glossop, England</t>
  </si>
  <si>
    <t>Gateshead, England</t>
  </si>
  <si>
    <t>Rosyth, Fife</t>
  </si>
  <si>
    <t>ANYWHERE BUT THE EU</t>
  </si>
  <si>
    <t>Manchester, England</t>
  </si>
  <si>
    <t>St Louis, MO</t>
  </si>
  <si>
    <t>United States</t>
  </si>
  <si>
    <t>Nashville, TN</t>
  </si>
  <si>
    <t>Show Me Badda Bing Baby!</t>
  </si>
  <si>
    <t>United Kingdom</t>
  </si>
  <si>
    <t>The Interweb</t>
  </si>
  <si>
    <t>earth one</t>
  </si>
  <si>
    <t>Duchy Capital, Condet Dukedom</t>
  </si>
  <si>
    <t>Indonesia</t>
  </si>
  <si>
    <t>Overland Park, KS</t>
  </si>
  <si>
    <t>Los Angeles, CA</t>
  </si>
  <si>
    <t>LA-NM-AZ</t>
  </si>
  <si>
    <t>USA &amp; Canada - Community Guidelines</t>
  </si>
  <si>
    <t>Frisco, TX</t>
  </si>
  <si>
    <t xml:space="preserve">West Lothian
</t>
  </si>
  <si>
    <t>Maine, USA</t>
  </si>
  <si>
    <t>Miami, FL</t>
  </si>
  <si>
    <t>San Francisco, CA</t>
  </si>
  <si>
    <t>University District, Columbus</t>
  </si>
  <si>
    <t>London, England</t>
  </si>
  <si>
    <t>California, USA &amp; Hyderabad</t>
  </si>
  <si>
    <t>New Jersey</t>
  </si>
  <si>
    <t>Hopkinton, MA</t>
  </si>
  <si>
    <t>Minneapolis</t>
  </si>
  <si>
    <t>Manhattan, New York</t>
  </si>
  <si>
    <t>New York, USA</t>
  </si>
  <si>
    <t>Miramar Beach, FL</t>
  </si>
  <si>
    <t>New York, NY</t>
  </si>
  <si>
    <t>Portland, OR</t>
  </si>
  <si>
    <t>https://www.fiverr.com/mstrumiakther</t>
  </si>
  <si>
    <t>http://www.smartfren.com</t>
  </si>
  <si>
    <t>https://t.co/PatKNaPaG4</t>
  </si>
  <si>
    <t>https://t.co/F3fLcfn45H</t>
  </si>
  <si>
    <t>https://t.co/0yMgDIecYf</t>
  </si>
  <si>
    <t>https://about.me/daniele.spadoni</t>
  </si>
  <si>
    <t>http://t.co/0KHoQf4gyq</t>
  </si>
  <si>
    <t>http://theburgerlist.co.uk</t>
  </si>
  <si>
    <t>https://t.co/bZmdKuPQS1</t>
  </si>
  <si>
    <t>https://t.co/4FwVcCBIhw</t>
  </si>
  <si>
    <t>http://www.coveburgess.com</t>
  </si>
  <si>
    <t>http://t.co/JB0gsumdf9</t>
  </si>
  <si>
    <t>http://www.CurtBizelli.com</t>
  </si>
  <si>
    <t>http://t.co/mQstYg1SL4</t>
  </si>
  <si>
    <t>https://t.co/fHsW7Yw2Uk</t>
  </si>
  <si>
    <t>https://t.co/9lTezcg3iZ</t>
  </si>
  <si>
    <t>http://t.co/ERmMmcatpc</t>
  </si>
  <si>
    <t>https://t.co/zZHWQIUA9W</t>
  </si>
  <si>
    <t>http://mauorder.com</t>
  </si>
  <si>
    <t>https://t.co/KFdvZUDYFk</t>
  </si>
  <si>
    <t>http://www.brianceballos.com</t>
  </si>
  <si>
    <t>https://t.co/LTK3kVLilT</t>
  </si>
  <si>
    <t>https://t.co/MLO0oaKCXp</t>
  </si>
  <si>
    <t>https://t.co/09DHUma53o</t>
  </si>
  <si>
    <t>http://www.linkedin.com/profile/view?id=77032615&amp;trk=tab_pro</t>
  </si>
  <si>
    <t>http://juliaswain.net</t>
  </si>
  <si>
    <t>http://www.amedeo.shop</t>
  </si>
  <si>
    <t>http://hydengg.blogspot.com</t>
  </si>
  <si>
    <t>https://www.linkedin.com/in/mikerittberg</t>
  </si>
  <si>
    <t>http://www.wiedersheim.com</t>
  </si>
  <si>
    <t>https://t.co/LBQlVLGmQu</t>
  </si>
  <si>
    <t>https://t.co/h4BioMWLgO</t>
  </si>
  <si>
    <t>Amsterdam</t>
  </si>
  <si>
    <t>Pacific Time (US &amp; Canada)</t>
  </si>
  <si>
    <t>Eastern Time (US &amp; Canada)</t>
  </si>
  <si>
    <t>Central Time (US &amp; Canada)</t>
  </si>
  <si>
    <t>Taipei</t>
  </si>
  <si>
    <t>https://pbs.twimg.com/profile_banners/970916268533403648/1525525472</t>
  </si>
  <si>
    <t>https://pbs.twimg.com/profile_banners/376601151/1537327640</t>
  </si>
  <si>
    <t>https://pbs.twimg.com/profile_banners/65371797/1408827840</t>
  </si>
  <si>
    <t>https://pbs.twimg.com/profile_banners/10228272/1530457276</t>
  </si>
  <si>
    <t>https://pbs.twimg.com/profile_banners/1315171460/1513933529</t>
  </si>
  <si>
    <t>https://pbs.twimg.com/profile_banners/258719649/1543596265</t>
  </si>
  <si>
    <t>https://pbs.twimg.com/profile_banners/215765784/1462788672</t>
  </si>
  <si>
    <t>https://pbs.twimg.com/profile_banners/238141167/1481379005</t>
  </si>
  <si>
    <t>https://pbs.twimg.com/profile_banners/2351730240/1537255303</t>
  </si>
  <si>
    <t>https://pbs.twimg.com/profile_banners/21799391/1435226204</t>
  </si>
  <si>
    <t>https://pbs.twimg.com/profile_banners/498943437/1353944193</t>
  </si>
  <si>
    <t>https://pbs.twimg.com/profile_banners/520840183/1372193341</t>
  </si>
  <si>
    <t>https://pbs.twimg.com/profile_banners/109593499/1507475508</t>
  </si>
  <si>
    <t>https://pbs.twimg.com/profile_banners/463127518/1397428711</t>
  </si>
  <si>
    <t>https://pbs.twimg.com/profile_banners/140553015/1401023463</t>
  </si>
  <si>
    <t>https://pbs.twimg.com/profile_banners/2471530985/1529694951</t>
  </si>
  <si>
    <t>https://pbs.twimg.com/profile_banners/932375540/1443561409</t>
  </si>
  <si>
    <t>https://pbs.twimg.com/profile_banners/2884005137/1540580626</t>
  </si>
  <si>
    <t>https://pbs.twimg.com/profile_banners/2829119133/1515021974</t>
  </si>
  <si>
    <t>https://pbs.twimg.com/profile_banners/1009465320/1355426005</t>
  </si>
  <si>
    <t>https://pbs.twimg.com/profile_banners/293433953/1427143641</t>
  </si>
  <si>
    <t>https://pbs.twimg.com/profile_banners/532561347/1483656227</t>
  </si>
  <si>
    <t>https://pbs.twimg.com/profile_banners/28640443/1528057872</t>
  </si>
  <si>
    <t>https://pbs.twimg.com/profile_banners/160229562/1523378278</t>
  </si>
  <si>
    <t>https://pbs.twimg.com/profile_banners/893778048/1403895313</t>
  </si>
  <si>
    <t>https://pbs.twimg.com/profile_banners/1222813315/1528239249</t>
  </si>
  <si>
    <t>https://pbs.twimg.com/profile_banners/194277468/1470826814</t>
  </si>
  <si>
    <t>https://pbs.twimg.com/profile_banners/103011917/1483543157</t>
  </si>
  <si>
    <t>https://pbs.twimg.com/profile_banners/951739401838657536/1516963900</t>
  </si>
  <si>
    <t>https://pbs.twimg.com/profile_banners/368046795/1479084369</t>
  </si>
  <si>
    <t>https://pbs.twimg.com/profile_banners/2239079718/1486896369</t>
  </si>
  <si>
    <t>https://pbs.twimg.com/profile_banners/1860659911/1413454257</t>
  </si>
  <si>
    <t>https://pbs.twimg.com/profile_banners/529818825/1494534151</t>
  </si>
  <si>
    <t>https://pbs.twimg.com/profile_banners/287681946/1536686164</t>
  </si>
  <si>
    <t>https://pbs.twimg.com/profile_banners/103563795/1526553397</t>
  </si>
  <si>
    <t>https://pbs.twimg.com/profile_banners/136224331/1494958248</t>
  </si>
  <si>
    <t>https://pbs.twimg.com/profile_banners/117252361/1484437331</t>
  </si>
  <si>
    <t>https://pbs.twimg.com/profile_banners/3456210023/1508449101</t>
  </si>
  <si>
    <t>https://pbs.twimg.com/profile_banners/819778996229394433/1540458028</t>
  </si>
  <si>
    <t>https://pbs.twimg.com/profile_banners/825540573406703616/1545875664</t>
  </si>
  <si>
    <t>https://pbs.twimg.com/profile_banners/178297097/1543725419</t>
  </si>
  <si>
    <t>https://pbs.twimg.com/profile_banners/16560043/1531490438</t>
  </si>
  <si>
    <t>https://pbs.twimg.com/profile_banners/28226522/1469567575</t>
  </si>
  <si>
    <t>https://pbs.twimg.com/profile_banners/26322684/1518630157</t>
  </si>
  <si>
    <t>https://pbs.twimg.com/profile_banners/62911603/1398959376</t>
  </si>
  <si>
    <t>https://pbs.twimg.com/profile_banners/14191909/1393159288</t>
  </si>
  <si>
    <t>https://pbs.twimg.com/profile_banners/848562302718791681/1543415759</t>
  </si>
  <si>
    <t>https://pbs.twimg.com/profile_banners/833358020788834304/1487541309</t>
  </si>
  <si>
    <t>https://pbs.twimg.com/profile_banners/37555777/1411752400</t>
  </si>
  <si>
    <t>https://pbs.twimg.com/profile_banners/800789535592353792/1520627627</t>
  </si>
  <si>
    <t>https://pbs.twimg.com/profile_banners/256832844/1400282011</t>
  </si>
  <si>
    <t>https://pbs.twimg.com/profile_banners/320565085/1481215437</t>
  </si>
  <si>
    <t>https://pbs.twimg.com/profile_banners/20834994/1466181925</t>
  </si>
  <si>
    <t>https://pbs.twimg.com/profile_banners/62863270/1522954826</t>
  </si>
  <si>
    <t>https://pbs.twimg.com/profile_banners/703838900234510336/1456643494</t>
  </si>
  <si>
    <t>https://pbs.twimg.com/profile_banners/36785426/1406303859</t>
  </si>
  <si>
    <t>https://pbs.twimg.com/profile_banners/204397930/1520174289</t>
  </si>
  <si>
    <t>https://pbs.twimg.com/profile_banners/17049669/1462824501</t>
  </si>
  <si>
    <t>https://pbs.twimg.com/profile_banners/16940704/1449380514</t>
  </si>
  <si>
    <t>https://pbs.twimg.com/profile_banners/2798022040/1521475744</t>
  </si>
  <si>
    <t>https://pbs.twimg.com/profile_banners/55475211/1502776443</t>
  </si>
  <si>
    <t>https://pbs.twimg.com/profile_banners/137812456/1407253679</t>
  </si>
  <si>
    <t>https://pbs.twimg.com/profile_banners/465879921/1468516449</t>
  </si>
  <si>
    <t>https://pbs.twimg.com/profile_banners/111586772/1443896684</t>
  </si>
  <si>
    <t>en-gb</t>
  </si>
  <si>
    <t>zh-cn</t>
  </si>
  <si>
    <t>id</t>
  </si>
  <si>
    <t>http://abs.twimg.com/images/themes/theme1/bg.png</t>
  </si>
  <si>
    <t>http://abs.twimg.com/images/themes/theme10/bg.gif</t>
  </si>
  <si>
    <t>http://abs.twimg.com/images/themes/theme14/bg.gif</t>
  </si>
  <si>
    <t>http://abs.twimg.com/images/themes/theme12/bg.gif</t>
  </si>
  <si>
    <t>http://pbs.twimg.com/profile_background_images/346777002/tumblr_lj9337jW6H1qci54ao1_500.jpg</t>
  </si>
  <si>
    <t>http://pbs.twimg.com/profile_background_images/378800000052168983/aace4fae330b7a72db6c09078df3adfc.jpeg</t>
  </si>
  <si>
    <t>http://pbs.twimg.com/profile_background_images/85318580/bkgd-pic-holding.jpg</t>
  </si>
  <si>
    <t>http://abs.twimg.com/images/themes/theme9/bg.gif</t>
  </si>
  <si>
    <t>http://abs.twimg.com/images/themes/theme15/bg.png</t>
  </si>
  <si>
    <t>http://abs.twimg.com/images/themes/theme2/bg.gif</t>
  </si>
  <si>
    <t>http://pbs.twimg.com/profile_background_images/445423039/IMG_0420.jpg</t>
  </si>
  <si>
    <t>http://abs.twimg.com/images/themes/theme4/bg.gif</t>
  </si>
  <si>
    <t>http://abs.twimg.com/images/themes/theme5/bg.gif</t>
  </si>
  <si>
    <t>http://pbs.twimg.com/profile_images/961975513194442752/I9fiiHKt_normal.jpg</t>
  </si>
  <si>
    <t>http://pbs.twimg.com/profile_images/1013436760859299847/aQltRN9T_normal.jpg</t>
  </si>
  <si>
    <t>http://pbs.twimg.com/profile_images/378800000253891949/43d12f2247a3a9b4b4e8c6c279186c32_normal.jpeg</t>
  </si>
  <si>
    <t>http://pbs.twimg.com/profile_images/874954850521546752/XHNvzTB9_normal.jpg</t>
  </si>
  <si>
    <t>http://pbs.twimg.com/profile_images/729961302207115264/6SLW4av0_normal.jpg</t>
  </si>
  <si>
    <t>http://pbs.twimg.com/profile_images/752854116460793856/DPC09hPc_normal.jpg</t>
  </si>
  <si>
    <t>http://pbs.twimg.com/profile_images/780378522330234881/XLQB6u1B_normal.jpg</t>
  </si>
  <si>
    <t>http://abs.twimg.com/sticky/default_profile_images/default_profile_normal.png</t>
  </si>
  <si>
    <t>http://pbs.twimg.com/profile_images/963865969205620736/tK8qzg15_normal.jpg</t>
  </si>
  <si>
    <t>http://pbs.twimg.com/profile_images/502728969926766593/LBb_qK70_normal.jpeg</t>
  </si>
  <si>
    <t>http://pbs.twimg.com/profile_images/1027673475576733696/sSOZSqNr_normal.jpg</t>
  </si>
  <si>
    <t>http://pbs.twimg.com/profile_images/956093538684559360/r5Wd-R1O_normal.jpg</t>
  </si>
  <si>
    <t>http://pbs.twimg.com/profile_images/856491130657091588/B5fRxNER_normal.jpg</t>
  </si>
  <si>
    <t>http://pbs.twimg.com/profile_images/950123593043718145/YBmI6FsZ_normal.jpg</t>
  </si>
  <si>
    <t>http://pbs.twimg.com/profile_images/455444202370125824/mRM_FSuC_normal.jpeg</t>
  </si>
  <si>
    <t>http://pbs.twimg.com/profile_images/576509580953399297/xzxvsDxN_normal.jpeg</t>
  </si>
  <si>
    <t>http://pbs.twimg.com/profile_images/1010239675662000128/oHF8wDol_normal.jpg</t>
  </si>
  <si>
    <t>http://pbs.twimg.com/profile_images/648969540706156544/AfGQkA8E_normal.jpg</t>
  </si>
  <si>
    <t>http://pbs.twimg.com/profile_images/991423455596818434/5t3AP0Zl_normal.jpg</t>
  </si>
  <si>
    <t>http://pbs.twimg.com/profile_images/521942460889829376/EgZQmeOh_normal.jpeg</t>
  </si>
  <si>
    <t>http://pbs.twimg.com/profile_images/2971693027/f8f797846c344e0b71b16e9c3040a789_normal.jpeg</t>
  </si>
  <si>
    <t>http://pbs.twimg.com/profile_images/580108588808572928/0ENDOCLI_normal.jpg</t>
  </si>
  <si>
    <t>http://pbs.twimg.com/profile_images/813451724707024897/4n4yKqoZ_normal.jpg</t>
  </si>
  <si>
    <t>http://pbs.twimg.com/profile_images/1004289495959769088/mWnTO8bG_normal.jpg</t>
  </si>
  <si>
    <t>http://pbs.twimg.com/profile_images/1046477026700521472/kqXmfkr1_normal.jpg</t>
  </si>
  <si>
    <t>http://pbs.twimg.com/profile_images/482597336498315265/9MWDvaYr_normal.jpeg</t>
  </si>
  <si>
    <t>http://pbs.twimg.com/profile_images/1023312699281866754/SDprJiwD_normal.jpg</t>
  </si>
  <si>
    <t>http://pbs.twimg.com/profile_images/898927538252152832/ZotAYICJ_normal.jpg</t>
  </si>
  <si>
    <t>http://pbs.twimg.com/profile_images/614091036856594432/PaFQNVQK_normal.jpg</t>
  </si>
  <si>
    <t>http://pbs.twimg.com/profile_images/1056876271337197568/3hc-E7H0_normal.jpg</t>
  </si>
  <si>
    <t>http://pbs.twimg.com/profile_images/797953019128201216/9tHR59Jc_normal.jpg</t>
  </si>
  <si>
    <t>http://pbs.twimg.com/profile_images/802522098627477505/i3qD0xjj_normal.jpg</t>
  </si>
  <si>
    <t>http://pbs.twimg.com/profile_images/1066640390491643904/OzuYPcZS_normal.jpg</t>
  </si>
  <si>
    <t>http://pbs.twimg.com/profile_images/965608524993658881/5YbEjvGc_normal.jpg</t>
  </si>
  <si>
    <t>http://pbs.twimg.com/profile_images/1059157749563559938/wxJ1bR-H_normal.jpg</t>
  </si>
  <si>
    <t>http://pbs.twimg.com/profile_images/1079294979401383936/HQgSbNKR_normal.jpg</t>
  </si>
  <si>
    <t>http://pbs.twimg.com/profile_images/1083772248551415808/QCxh4CNh_normal.jpg</t>
  </si>
  <si>
    <t>http://pbs.twimg.com/profile_images/956651782846885888/8LYgl7iU_normal.jpg</t>
  </si>
  <si>
    <t>http://pbs.twimg.com/profile_images/1025604876066119681/FEFdrkT2_normal.jpg</t>
  </si>
  <si>
    <t>http://pbs.twimg.com/profile_images/216721196/anna_normal.jpg</t>
  </si>
  <si>
    <t>http://pbs.twimg.com/profile_images/437567667285659648/Zz7G-hbZ_normal.jpeg</t>
  </si>
  <si>
    <t>http://pbs.twimg.com/profile_images/1072556563271954433/DnLPTWl7_normal.jpg</t>
  </si>
  <si>
    <t>http://pbs.twimg.com/profile_images/833432173801771011/yaTj6CP0_normal.jpg</t>
  </si>
  <si>
    <t>http://pbs.twimg.com/profile_images/515553043082149889/yhXiDegS_normal.jpeg</t>
  </si>
  <si>
    <t>http://pbs.twimg.com/profile_images/972190138372706304/Sw2EpjeY_normal.jpg</t>
  </si>
  <si>
    <t>http://pbs.twimg.com/profile_images/442270177640841216/-iuFQjnJ_normal.jpeg</t>
  </si>
  <si>
    <t>http://pbs.twimg.com/profile_images/1059333471775195138/-jdu9p1Y_normal.jpg</t>
  </si>
  <si>
    <t>http://pbs.twimg.com/profile_images/806901939950665732/RdupVZlA_normal.jpg</t>
  </si>
  <si>
    <t>http://pbs.twimg.com/profile_images/928796543423074304/Tno3Hf70_normal.jpg</t>
  </si>
  <si>
    <t>http://pbs.twimg.com/profile_images/950774977346916354/vAf9nE9w_normal.jpg</t>
  </si>
  <si>
    <t>http://pbs.twimg.com/profile_images/760930477662363648/myUvaSfg_normal.jpg</t>
  </si>
  <si>
    <t>http://pbs.twimg.com/profile_images/981969822916448257/ShINtTlC_normal.jpg</t>
  </si>
  <si>
    <t>http://pbs.twimg.com/profile_images/937698217315258369/OyDGrmTf_normal.jpg</t>
  </si>
  <si>
    <t>http://abs.twimg.com/sticky/default_profile_images/default_profile_4_normal.png</t>
  </si>
  <si>
    <t>http://pbs.twimg.com/profile_images/703839895819649025/fsiphtpk_normal.jpg</t>
  </si>
  <si>
    <t>http://pbs.twimg.com/profile_images/2253831240/srk1_normal.jpg</t>
  </si>
  <si>
    <t>http://pbs.twimg.com/profile_images/538729214565171200/pSsOwb7h_normal.jpeg</t>
  </si>
  <si>
    <t>http://pbs.twimg.com/profile_images/800356780450541568/SaDDMkzm_normal.jpg</t>
  </si>
  <si>
    <t>http://pbs.twimg.com/profile_images/955155177618714624/JDGiM36y_normal.jpg</t>
  </si>
  <si>
    <t>http://pbs.twimg.com/profile_images/937740809687969793/I02t69Kt_normal.jpg</t>
  </si>
  <si>
    <t>http://pbs.twimg.com/profile_images/1045378373168615426/7RTCTj9X_normal.jpg</t>
  </si>
  <si>
    <t>http://pbs.twimg.com/profile_images/1022317318733479937/Xd03CUPS_normal.jpg</t>
  </si>
  <si>
    <t>http://pbs.twimg.com/profile_images/3421215668/c3158aeed87cebd01ded71984b14a870_normal.jpeg</t>
  </si>
  <si>
    <t>http://pbs.twimg.com/profile_images/578292513225605120/JmNHM3iD_normal.jpeg</t>
  </si>
  <si>
    <t>http://pbs.twimg.com/profile_images/3531748838/2b87340ba2bc6e41ef8afecf5c493786_normal.jpeg</t>
  </si>
  <si>
    <t>http://pbs.twimg.com/profile_images/950125901890686978/IfoRVR5f_normal.jpg</t>
  </si>
  <si>
    <t>http://abs.twimg.com/sticky/default_profile_images/default_profile_5_normal.png</t>
  </si>
  <si>
    <t>http://pbs.twimg.com/profile_images/975766102474133504/jNCtSvtL_normal.jpg</t>
  </si>
  <si>
    <t>http://pbs.twimg.com/profile_images/897335550839070720/-_nHcWBQ_normal.jpg</t>
  </si>
  <si>
    <t>http://pbs.twimg.com/profile_images/869744252095299584/gIOdqEYe_normal.jpg</t>
  </si>
  <si>
    <t>http://pbs.twimg.com/profile_images/3047600705/dda29b919bcf26ee2686a6659a4611ab_normal.jpeg</t>
  </si>
  <si>
    <t>http://pbs.twimg.com/profile_images/753638757266370561/CqwmlE-v_normal.jpg</t>
  </si>
  <si>
    <t>http://pbs.twimg.com/profile_images/1051667529519661057/gmPoVjJV_normal.jpg</t>
  </si>
  <si>
    <t>Open Twitter Page for This Person</t>
  </si>
  <si>
    <t>https://twitter.com/rumanarumi13</t>
  </si>
  <si>
    <t>https://twitter.com/lianjaniaa_</t>
  </si>
  <si>
    <t>https://twitter.com/smartfrencare</t>
  </si>
  <si>
    <t>https://twitter.com/lawrenceasnow</t>
  </si>
  <si>
    <t>https://twitter.com/youtube</t>
  </si>
  <si>
    <t>https://twitter.com/tim4ugiulia</t>
  </si>
  <si>
    <t>https://twitter.com/luciano_de_pau</t>
  </si>
  <si>
    <t>https://twitter.com/danielyno</t>
  </si>
  <si>
    <t>https://twitter.com/talktalk</t>
  </si>
  <si>
    <t>https://twitter.com/alexismw</t>
  </si>
  <si>
    <t>https://twitter.com/megsbaldwin</t>
  </si>
  <si>
    <t>https://twitter.com/sweet_as_a_nutt</t>
  </si>
  <si>
    <t>https://twitter.com/freezygdsaiyan</t>
  </si>
  <si>
    <t>https://twitter.com/deafhulkuk</t>
  </si>
  <si>
    <t>https://twitter.com/marianelliotttg</t>
  </si>
  <si>
    <t>https://twitter.com/mattypoop</t>
  </si>
  <si>
    <t>https://twitter.com/jeldonf</t>
  </si>
  <si>
    <t>https://twitter.com/bemmabell</t>
  </si>
  <si>
    <t>https://twitter.com/md_pavel</t>
  </si>
  <si>
    <t>https://twitter.com/see1bhard</t>
  </si>
  <si>
    <t>https://twitter.com/adamgrif1</t>
  </si>
  <si>
    <t>https://twitter.com/fionawhitty73</t>
  </si>
  <si>
    <t>https://twitter.com/thaliabeard</t>
  </si>
  <si>
    <t>https://twitter.com/luluugaming</t>
  </si>
  <si>
    <t>https://twitter.com/wage_slave46</t>
  </si>
  <si>
    <t>https://twitter.com/bnoneof</t>
  </si>
  <si>
    <t>https://twitter.com/linnavald</t>
  </si>
  <si>
    <t>https://twitter.com/ktn1977</t>
  </si>
  <si>
    <t>https://twitter.com/tesslyddonx</t>
  </si>
  <si>
    <t>https://twitter.com/jon_howes1</t>
  </si>
  <si>
    <t>https://twitter.com/robga_</t>
  </si>
  <si>
    <t>https://twitter.com/ro_nan9</t>
  </si>
  <si>
    <t>https://twitter.com/eramyousaf</t>
  </si>
  <si>
    <t>https://twitter.com/mark_barrell32</t>
  </si>
  <si>
    <t>https://twitter.com/evedyson14</t>
  </si>
  <si>
    <t>https://twitter.com/botchy96</t>
  </si>
  <si>
    <t>https://twitter.com/timothy_burgess</t>
  </si>
  <si>
    <t>https://twitter.com/gypsyqueen786</t>
  </si>
  <si>
    <t>https://twitter.com/jamielennie</t>
  </si>
  <si>
    <t>https://twitter.com/fabchester</t>
  </si>
  <si>
    <t>https://twitter.com/phil_bert</t>
  </si>
  <si>
    <t>https://twitter.com/meganok227</t>
  </si>
  <si>
    <t>https://twitter.com/melbutterz94</t>
  </si>
  <si>
    <t>https://twitter.com/alphabizelli</t>
  </si>
  <si>
    <t>https://twitter.com/watchmancbiz</t>
  </si>
  <si>
    <t>https://twitter.com/dreamspublicity</t>
  </si>
  <si>
    <t>https://twitter.com/da1cbiz</t>
  </si>
  <si>
    <t>https://twitter.com/why_pay_upfront</t>
  </si>
  <si>
    <t>https://twitter.com/twitliveevents</t>
  </si>
  <si>
    <t>https://twitter.com/f4n9sj0k3r</t>
  </si>
  <si>
    <t>https://twitter.com/isekaihero</t>
  </si>
  <si>
    <t>https://twitter.com/rigenz123</t>
  </si>
  <si>
    <t>https://twitter.com/sprintcare</t>
  </si>
  <si>
    <t>https://twitter.com/mrbreezy2u</t>
  </si>
  <si>
    <t>https://twitter.com/infamouswambli</t>
  </si>
  <si>
    <t>https://twitter.com/askamex</t>
  </si>
  <si>
    <t>https://twitter.com/amyumma</t>
  </si>
  <si>
    <t>https://twitter.com/cooper_tastic</t>
  </si>
  <si>
    <t>https://twitter.com/arjuna_pandit</t>
  </si>
  <si>
    <t>https://twitter.com/herkyfan73</t>
  </si>
  <si>
    <t>https://twitter.com/djmcm</t>
  </si>
  <si>
    <t>https://twitter.com/amolingal</t>
  </si>
  <si>
    <t>https://twitter.com/jkoenig1963</t>
  </si>
  <si>
    <t>https://twitter.com/silentlessthan3</t>
  </si>
  <si>
    <t>https://twitter.com/vwrestlemania1</t>
  </si>
  <si>
    <t>https://twitter.com/olivierbouan</t>
  </si>
  <si>
    <t>https://twitter.com/xia428</t>
  </si>
  <si>
    <t>https://twitter.com/kt205951</t>
  </si>
  <si>
    <t>https://twitter.com/juliaswain</t>
  </si>
  <si>
    <t>https://twitter.com/amedeonyc</t>
  </si>
  <si>
    <t>https://twitter.com/neellsson8</t>
  </si>
  <si>
    <t>https://twitter.com/danhouston999</t>
  </si>
  <si>
    <t>https://twitter.com/korstralican</t>
  </si>
  <si>
    <t>https://twitter.com/mudassernayeem</t>
  </si>
  <si>
    <t>https://twitter.com/amboyjack</t>
  </si>
  <si>
    <t>https://twitter.com/littleprince</t>
  </si>
  <si>
    <t>https://twitter.com/mikerittberg</t>
  </si>
  <si>
    <t>https://twitter.com/lwieders</t>
  </si>
  <si>
    <t>https://twitter.com/johnffarrell</t>
  </si>
  <si>
    <t>https://twitter.com/biggie_talls23</t>
  </si>
  <si>
    <t>https://twitter.com/aria_healy</t>
  </si>
  <si>
    <t>https://twitter.com/kminseon1</t>
  </si>
  <si>
    <t>https://twitter.com/danacav</t>
  </si>
  <si>
    <t>https://twitter.com/angelsternadel</t>
  </si>
  <si>
    <t>https://twitter.com/flutamide</t>
  </si>
  <si>
    <t>https://twitter.com/jamisonbe</t>
  </si>
  <si>
    <t>https://twitter.com/belairbeth</t>
  </si>
  <si>
    <t>https://twitter.com/kuhnsk09</t>
  </si>
  <si>
    <t>https://twitter.com/kidgkodiak</t>
  </si>
  <si>
    <t>https://twitter.com/rickhtgt</t>
  </si>
  <si>
    <t>https://twitter.com/myrealnameisdj</t>
  </si>
  <si>
    <t>https://twitter.com/modashb</t>
  </si>
  <si>
    <t>https://twitter.com/andfunny2</t>
  </si>
  <si>
    <t>https://twitter.com/jenna__tulls</t>
  </si>
  <si>
    <t>https://twitter.com/aliceboscoli</t>
  </si>
  <si>
    <t>rumanarumi13
https://t.co/iuMx035q1K #Bandersnach
#SaturdayMorning Sampdoria #HopeOnUnder19
Omegle #SocialMedia #SocialChat
#BlogChat #SMManners #SMChat #BrandChat
#SocialMediaExperts #SocialMediaTips
#SocialMediaTalk #MmChat #GraphicDesign
#FineArt #Design #Graphics #photoshop</t>
  </si>
  <si>
    <t>lianjaniaa_
@smartfrencare Hai min, aku mau
nanya lg. Aku udh beli paketan
di internet volume trus skrg aku
mau beli paketan di socialchat
data plan. Nah itu paketannya timpang
tindih atau salah satunya aja yg
kepake? Terima kasih</t>
  </si>
  <si>
    <t xml:space="preserve">smartfrencare
</t>
  </si>
  <si>
    <t>lawrenceasnow
I added a video to a @YouTube playlist
https://t.co/dko7Ix88Hl How to
Add Buffer's SocialChat to Your
WordPress Website</t>
  </si>
  <si>
    <t xml:space="preserve">youtube
</t>
  </si>
  <si>
    <t>tim4ugiulia
@danielyno Ciao, in merito alla
tua richiesta ti invito a consultare
il seguente link: https://t.co/8upy6lik44,
inoltre ti informo che non è incluso
nell'offerta il traffico dati dovuto
alla visualizzazione di link esterni
al portale, buona giornata!</t>
  </si>
  <si>
    <t xml:space="preserve">luciano_de_pau
</t>
  </si>
  <si>
    <t xml:space="preserve">danielyno
</t>
  </si>
  <si>
    <t>talktalk
@MelButterz94 I am very sorry to
hear this Mel. If you have a chat
with our Billing Team here https://t.co/G443ehYzFi,
they’ll get that looked into for
you - Thanks, Andy</t>
  </si>
  <si>
    <t xml:space="preserve">alexismw
</t>
  </si>
  <si>
    <t xml:space="preserve">megsbaldwin
</t>
  </si>
  <si>
    <t xml:space="preserve">sweet_as_a_nutt
</t>
  </si>
  <si>
    <t xml:space="preserve">freezygdsaiyan
</t>
  </si>
  <si>
    <t xml:space="preserve">deafhulkuk
</t>
  </si>
  <si>
    <t xml:space="preserve">marianelliotttg
</t>
  </si>
  <si>
    <t xml:space="preserve">mattypoop
</t>
  </si>
  <si>
    <t xml:space="preserve">jeldonf
</t>
  </si>
  <si>
    <t xml:space="preserve">bemmabell
</t>
  </si>
  <si>
    <t xml:space="preserve">md_pavel
</t>
  </si>
  <si>
    <t xml:space="preserve">see1bhard
</t>
  </si>
  <si>
    <t xml:space="preserve">adamgrif1
</t>
  </si>
  <si>
    <t xml:space="preserve">fionawhitty73
</t>
  </si>
  <si>
    <t xml:space="preserve">thaliabeard
</t>
  </si>
  <si>
    <t xml:space="preserve">luluugaming
</t>
  </si>
  <si>
    <t xml:space="preserve">wage_slave46
</t>
  </si>
  <si>
    <t xml:space="preserve">bnoneof
</t>
  </si>
  <si>
    <t xml:space="preserve">linnavald
</t>
  </si>
  <si>
    <t xml:space="preserve">ktn1977
</t>
  </si>
  <si>
    <t xml:space="preserve">tesslyddonx
</t>
  </si>
  <si>
    <t xml:space="preserve">jon_howes1
</t>
  </si>
  <si>
    <t xml:space="preserve">robga_
</t>
  </si>
  <si>
    <t xml:space="preserve">ro_nan9
</t>
  </si>
  <si>
    <t xml:space="preserve">eramyousaf
</t>
  </si>
  <si>
    <t xml:space="preserve">mark_barrell32
</t>
  </si>
  <si>
    <t xml:space="preserve">evedyson14
</t>
  </si>
  <si>
    <t xml:space="preserve">botchy96
</t>
  </si>
  <si>
    <t xml:space="preserve">timothy_burgess
</t>
  </si>
  <si>
    <t xml:space="preserve">gypsyqueen786
</t>
  </si>
  <si>
    <t xml:space="preserve">jamielennie
</t>
  </si>
  <si>
    <t xml:space="preserve">fabchester
</t>
  </si>
  <si>
    <t xml:space="preserve">phil_bert
</t>
  </si>
  <si>
    <t xml:space="preserve">meganok227
</t>
  </si>
  <si>
    <t xml:space="preserve">melbutterz94
</t>
  </si>
  <si>
    <t>alphabizelli
RT @WatchmanCBiz: TIP: Automate
all the little repetitive tasks
so you save time for the IMPORTANT
TASKS! I've been doing this for
year &amp;amp; aâ€¦</t>
  </si>
  <si>
    <t>watchmancbiz
TIP: Automate all the little repetitive
tasks so you save time for the
IMPORTANT TASKS! I've been doing
this for year &amp;amp; am beginning
to see much success as well as
being very productive! #PRStudChat
#CMWorld #ContentChat #ContentWorld
#ContentInc #SocialChat #Web20Chat</t>
  </si>
  <si>
    <t>dreamspublicity
RT @WatchmanCBiz: TIP: Automate
all the little repetitive tasks
so you save time for the IMPORTANT
TASKS! I've been doing this for
year &amp;amp; aâ€¦</t>
  </si>
  <si>
    <t>da1cbiz
RT @WatchmanCBiz: TIP: Automate
all the little repetitive tasks
so you save time for the IMPORTANT
TASKS! I've been doing this for
year &amp;amp; aâ€¦</t>
  </si>
  <si>
    <t>why_pay_upfront
How Buffer's New Tool, SocialChat,
Helps Take Your Website Conversations
Further https://t.co/6oMNy0BgH3</t>
  </si>
  <si>
    <t>twitliveevents
January 7, 2019 at 10:00PM Twitter
Chat - #SocialChat #TwitterChat
Visit https://t.co/7rW7B93fzz for
more events.</t>
  </si>
  <si>
    <t>f4n9sj0k3r
@rigenz123 @IsekaiHero Gbisa liat
gambar paket socialchat nh :v</t>
  </si>
  <si>
    <t xml:space="preserve">isekaihero
</t>
  </si>
  <si>
    <t xml:space="preserve">rigenz123
</t>
  </si>
  <si>
    <t>sprintcare
@InfamousWambli Hey, You can chat
with out International Department
@ https://t.co/KNSk7X1Hd7, they'd
be able to further assist with
regards to your issue. -TE</t>
  </si>
  <si>
    <t xml:space="preserve">mrbreezy2u
</t>
  </si>
  <si>
    <t xml:space="preserve">infamouswambli
</t>
  </si>
  <si>
    <t>askamex
@aliceboscoli Great. Please go
to https://t.co/ijlV6ZCeLG, log
in, select code: BH and we will
continue our conversation there.
^B</t>
  </si>
  <si>
    <t xml:space="preserve">amyumma
</t>
  </si>
  <si>
    <t xml:space="preserve">cooper_tastic
</t>
  </si>
  <si>
    <t xml:space="preserve">arjuna_pandit
</t>
  </si>
  <si>
    <t xml:space="preserve">herkyfan73
</t>
  </si>
  <si>
    <t xml:space="preserve">djmcm
</t>
  </si>
  <si>
    <t xml:space="preserve">amolingal
</t>
  </si>
  <si>
    <t xml:space="preserve">jkoenig1963
</t>
  </si>
  <si>
    <t xml:space="preserve">silentlessthan3
</t>
  </si>
  <si>
    <t xml:space="preserve">vwrestlemania1
</t>
  </si>
  <si>
    <t xml:space="preserve">olivierbouan
</t>
  </si>
  <si>
    <t xml:space="preserve">xia428
</t>
  </si>
  <si>
    <t xml:space="preserve">kt205951
</t>
  </si>
  <si>
    <t xml:space="preserve">juliaswain
</t>
  </si>
  <si>
    <t xml:space="preserve">amedeonyc
</t>
  </si>
  <si>
    <t xml:space="preserve">neellsson8
</t>
  </si>
  <si>
    <t xml:space="preserve">danhouston999
</t>
  </si>
  <si>
    <t xml:space="preserve">korstralican
</t>
  </si>
  <si>
    <t xml:space="preserve">mudassernayeem
</t>
  </si>
  <si>
    <t xml:space="preserve">amboyjack
</t>
  </si>
  <si>
    <t xml:space="preserve">littleprince
</t>
  </si>
  <si>
    <t xml:space="preserve">mikerittberg
</t>
  </si>
  <si>
    <t xml:space="preserve">lwieders
</t>
  </si>
  <si>
    <t xml:space="preserve">johnffarrell
</t>
  </si>
  <si>
    <t xml:space="preserve">biggie_talls23
</t>
  </si>
  <si>
    <t xml:space="preserve">aria_healy
</t>
  </si>
  <si>
    <t xml:space="preserve">kminseon1
</t>
  </si>
  <si>
    <t xml:space="preserve">danacav
</t>
  </si>
  <si>
    <t xml:space="preserve">angelsternadel
</t>
  </si>
  <si>
    <t xml:space="preserve">flutamide
</t>
  </si>
  <si>
    <t xml:space="preserve">jamisonbe
</t>
  </si>
  <si>
    <t xml:space="preserve">belairbeth
</t>
  </si>
  <si>
    <t xml:space="preserve">kuhnsk09
</t>
  </si>
  <si>
    <t xml:space="preserve">kidgkodiak
</t>
  </si>
  <si>
    <t xml:space="preserve">rickhtgt
</t>
  </si>
  <si>
    <t xml:space="preserve">myrealnameisdj
</t>
  </si>
  <si>
    <t xml:space="preserve">modashb
</t>
  </si>
  <si>
    <t xml:space="preserve">andfunny2
</t>
  </si>
  <si>
    <t xml:space="preserve">jenna__tulls
</t>
  </si>
  <si>
    <t xml:space="preserve">aliceboscoli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</si>
  <si>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</si>
  <si>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</si>
  <si>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</si>
  <si>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</si>
  <si>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</si>
  <si>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</si>
  <si>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</si>
  <si>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</si>
  <si>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</si>
  <si>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</si>
  <si>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</si>
  <si>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</si>
  <si>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</si>
  <si>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</si>
  <si>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</si>
  <si>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</si>
  <si>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</si>
  <si>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</si>
  <si>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</si>
  <si>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</si>
  <si>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</si>
  <si>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</si>
  <si>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</si>
  <si>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</si>
  <si>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</si>
  <si>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</si>
  <si>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</si>
  <si>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</si>
  <si>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</si>
  <si>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</si>
  <si>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</si>
  <si>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</si>
  <si>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</si>
  <si>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</si>
  <si>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</si>
  <si>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</si>
  <si>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</si>
  <si>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</si>
  <si>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</si>
  <si>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</si>
  <si>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</si>
  <si>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</si>
  <si>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</si>
  <si>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</si>
  <si>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</si>
  <si>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</si>
  <si>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</si>
  <si>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</si>
  <si>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</si>
  <si>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</si>
  <si>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</si>
  <si>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</si>
  <si>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</si>
  <si>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</si>
  <si>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</si>
  <si>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</si>
  <si>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</si>
  <si>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</si>
  <si>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</si>
  <si>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</si>
  <si>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</si>
  <si>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</si>
  <si>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</si>
  <si>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Graph Type</t>
  </si>
  <si>
    <t>Number of Edge Types</t>
  </si>
  <si>
    <t>Modularity</t>
  </si>
  <si>
    <t>NodeXL Version</t>
  </si>
  <si>
    <t>1.0.1.407</t>
  </si>
  <si>
    <t>Top URLs in Tweet in Entire Graph</t>
  </si>
  <si>
    <t>https://twitter.com/login?redirect_after_login=/messages/compose?recipient_id=258719649</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</si>
  <si>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</si>
  <si>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</si>
  <si>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</si>
  <si>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</si>
  <si>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</si>
  <si>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</si>
  <si>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</si>
  <si>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</si>
  <si>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</si>
  <si>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</si>
  <si>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</si>
  <si>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</si>
  <si>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</si>
  <si>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</si>
  <si>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</si>
  <si>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</si>
  <si>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</si>
  <si>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</si>
  <si>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</si>
  <si>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</si>
  <si>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https://www.fiverr.com/mstrumiakther/do-wordpress-theme-customization-and-fix-any-errors-in-3-hrs http://tiddly.link/TstNL http://www.twitterliveevents.com/</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</si>
  <si>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</si>
  <si>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</si>
  <si>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</si>
  <si>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</si>
  <si>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</si>
  <si>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</si>
  <si>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</si>
  <si>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</si>
  <si>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</si>
  <si>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</si>
  <si>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</si>
  <si>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</si>
  <si>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fiverr.com tiddly.link twitterliveevents.com</t>
  </si>
  <si>
    <t>Top Hashtags in Tweet in Entire Graph</t>
  </si>
  <si>
    <t>socialchat</t>
  </si>
  <si>
    <t>twitterchat</t>
  </si>
  <si>
    <t>prstudchat</t>
  </si>
  <si>
    <t>cmworld</t>
  </si>
  <si>
    <t>contentchat</t>
  </si>
  <si>
    <t>contentworld</t>
  </si>
  <si>
    <t>contentinc</t>
  </si>
  <si>
    <t>web20chat</t>
  </si>
  <si>
    <t>bandersnach</t>
  </si>
  <si>
    <t>saturdaymorning</t>
  </si>
  <si>
    <t>Top Hashtags in Tweet in G1</t>
  </si>
  <si>
    <t>Top Hashtags in Tweet in G2</t>
  </si>
  <si>
    <t>Top Hashtags in Tweet in G3</t>
  </si>
  <si>
    <t>Top Hashtags in Tweet in G4</t>
  </si>
  <si>
    <t>Top Hashtags in Tweet in G5</t>
  </si>
  <si>
    <t>Top Hashtags in Tweet in G6</t>
  </si>
  <si>
    <t>Top Hashtags in Tweet in G7</t>
  </si>
  <si>
    <t>hopeonunder19</t>
  </si>
  <si>
    <t>socialmedia</t>
  </si>
  <si>
    <t>blogchat</t>
  </si>
  <si>
    <t>smmanners</t>
  </si>
  <si>
    <t>smchat</t>
  </si>
  <si>
    <t>brandchat</t>
  </si>
  <si>
    <t>socialmediaexperts</t>
  </si>
  <si>
    <t>Top Hashtags in Tweet in G8</t>
  </si>
  <si>
    <t>Top Hashtags in Tweet in G9</t>
  </si>
  <si>
    <t>Top Hashtags in Tweet</t>
  </si>
  <si>
    <t>socialchat bandersnach saturdaymorning hopeonunder19 socialmedia blogchat smmanners smchat brandchat socialmediaexperts</t>
  </si>
  <si>
    <t>Top Words in Tweet in Entire Graph</t>
  </si>
  <si>
    <t>Words in Sentiment List#1: Positive</t>
  </si>
  <si>
    <t>Words in Sentiment List#2: Negative</t>
  </si>
  <si>
    <t>Words in Sentiment List#3: Angry/Violent</t>
  </si>
  <si>
    <t>Non-categorized Words</t>
  </si>
  <si>
    <t>Total Words</t>
  </si>
  <si>
    <t>please</t>
  </si>
  <si>
    <t>log</t>
  </si>
  <si>
    <t>continue</t>
  </si>
  <si>
    <t>conversation</t>
  </si>
  <si>
    <t>go</t>
  </si>
  <si>
    <t>Top Words in Tweet in G1</t>
  </si>
  <si>
    <t>select</t>
  </si>
  <si>
    <t>code</t>
  </si>
  <si>
    <t>great</t>
  </si>
  <si>
    <t>rk</t>
  </si>
  <si>
    <t>bh</t>
  </si>
  <si>
    <t>Top Words in Tweet in G2</t>
  </si>
  <si>
    <t>here</t>
  </si>
  <si>
    <t>team</t>
  </si>
  <si>
    <t>chat</t>
  </si>
  <si>
    <t>thanks</t>
  </si>
  <si>
    <t>hear</t>
  </si>
  <si>
    <t>hi</t>
  </si>
  <si>
    <t>sorry</t>
  </si>
  <si>
    <t>looked</t>
  </si>
  <si>
    <t>andy</t>
  </si>
  <si>
    <t>take</t>
  </si>
  <si>
    <t>Top Words in Tweet in G3</t>
  </si>
  <si>
    <t>tasks</t>
  </si>
  <si>
    <t>tip</t>
  </si>
  <si>
    <t>automate</t>
  </si>
  <si>
    <t>little</t>
  </si>
  <si>
    <t>repetitive</t>
  </si>
  <si>
    <t>save</t>
  </si>
  <si>
    <t>time</t>
  </si>
  <si>
    <t>important</t>
  </si>
  <si>
    <t>doing</t>
  </si>
  <si>
    <t>year</t>
  </si>
  <si>
    <t>Top Words in Tweet in G4</t>
  </si>
  <si>
    <t>hey</t>
  </si>
  <si>
    <t>out</t>
  </si>
  <si>
    <t>department</t>
  </si>
  <si>
    <t>Top Words in Tweet in G5</t>
  </si>
  <si>
    <t>Top Words in Tweet in G6</t>
  </si>
  <si>
    <t>ciao</t>
  </si>
  <si>
    <t>alla</t>
  </si>
  <si>
    <t>ti</t>
  </si>
  <si>
    <t>il</t>
  </si>
  <si>
    <t>link</t>
  </si>
  <si>
    <t>di</t>
  </si>
  <si>
    <t>buona</t>
  </si>
  <si>
    <t>giornata</t>
  </si>
  <si>
    <t>social</t>
  </si>
  <si>
    <t>Top Words in Tweet in G7</t>
  </si>
  <si>
    <t>Top Words in Tweet in G8</t>
  </si>
  <si>
    <t>Top Words in Tweet in G9</t>
  </si>
  <si>
    <t>aku</t>
  </si>
  <si>
    <t>mau</t>
  </si>
  <si>
    <t>beli</t>
  </si>
  <si>
    <t>paketan</t>
  </si>
  <si>
    <t>Top Words in Tweet</t>
  </si>
  <si>
    <t>please log continue conversation go select code great rk bh</t>
  </si>
  <si>
    <t>here team chat thanks hear hi sorry looked andy take</t>
  </si>
  <si>
    <t>tasks tip automate little repetitive save time important doing year</t>
  </si>
  <si>
    <t>chat hey out department</t>
  </si>
  <si>
    <t>ciao alla ti il link di buona giornata social chat</t>
  </si>
  <si>
    <t>aku mau beli paketan di</t>
  </si>
  <si>
    <t>Top Word Pairs in Tweet in Entire Graph</t>
  </si>
  <si>
    <t>continue,conversation</t>
  </si>
  <si>
    <t>please,go</t>
  </si>
  <si>
    <t>go,log</t>
  </si>
  <si>
    <t>log,select</t>
  </si>
  <si>
    <t>select,code</t>
  </si>
  <si>
    <t>great,please</t>
  </si>
  <si>
    <t>team,here</t>
  </si>
  <si>
    <t>code,rk</t>
  </si>
  <si>
    <t>rk,continue</t>
  </si>
  <si>
    <t>conversation,rk</t>
  </si>
  <si>
    <t>Top Word Pairs in Tweet in G1</t>
  </si>
  <si>
    <t>code,bh</t>
  </si>
  <si>
    <t>Top Word Pairs in Tweet in G2</t>
  </si>
  <si>
    <t>sorry,hear</t>
  </si>
  <si>
    <t>thanks,andy</t>
  </si>
  <si>
    <t>here,ll</t>
  </si>
  <si>
    <t>ll,looked</t>
  </si>
  <si>
    <t>looked,thanks</t>
  </si>
  <si>
    <t>chat,team</t>
  </si>
  <si>
    <t>take,details</t>
  </si>
  <si>
    <t>loyalty,team</t>
  </si>
  <si>
    <t>billing,team</t>
  </si>
  <si>
    <t>Top Word Pairs in Tweet in G3</t>
  </si>
  <si>
    <t>tip,automate</t>
  </si>
  <si>
    <t>automate,little</t>
  </si>
  <si>
    <t>little,repetitive</t>
  </si>
  <si>
    <t>repetitive,tasks</t>
  </si>
  <si>
    <t>tasks,save</t>
  </si>
  <si>
    <t>save,time</t>
  </si>
  <si>
    <t>time,important</t>
  </si>
  <si>
    <t>important,tasks</t>
  </si>
  <si>
    <t>tasks,doing</t>
  </si>
  <si>
    <t>doing,year</t>
  </si>
  <si>
    <t>Top Word Pairs in Tweet in G4</t>
  </si>
  <si>
    <t>Top Word Pairs in Tweet in G5</t>
  </si>
  <si>
    <t>Top Word Pairs in Tweet in G6</t>
  </si>
  <si>
    <t>buona,giornata</t>
  </si>
  <si>
    <t>Top Word Pairs in Tweet in G7</t>
  </si>
  <si>
    <t>Top Word Pairs in Tweet in G8</t>
  </si>
  <si>
    <t>Top Word Pairs in Tweet in G9</t>
  </si>
  <si>
    <t>aku,mau</t>
  </si>
  <si>
    <t>beli,paketan</t>
  </si>
  <si>
    <t>paketan,di</t>
  </si>
  <si>
    <t>Top Word Pairs in Tweet</t>
  </si>
  <si>
    <t>continue,conversation  please,go  go,log  log,select  select,code  great,please  code,rk  rk,continue  conversation,rk  code,bh</t>
  </si>
  <si>
    <t>team,here  sorry,hear  thanks,andy  here,ll  ll,looked  looked,thanks  chat,team  take,details  loyalty,team  billing,team</t>
  </si>
  <si>
    <t>tip,automate  automate,little  little,repetitive  repetitive,tasks  tasks,save  save,time  time,important  important,tasks  tasks,doing  doing,year</t>
  </si>
  <si>
    <t>aku,mau  beli,paketan  paketan,di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</si>
  <si>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</si>
  <si>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</si>
  <si>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</si>
  <si>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</si>
  <si>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</si>
  <si>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</si>
  <si>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</si>
  <si>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</si>
  <si>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</si>
  <si>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</si>
  <si>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</si>
  <si>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</si>
  <si>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</si>
  <si>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</si>
  <si>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</si>
  <si>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</si>
  <si>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</si>
  <si>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</si>
  <si>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</si>
  <si>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</si>
  <si>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</si>
  <si>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aria_healy aliceboscoli amyumma cooper_tastic arjuna_pandit herkyfan73 djmcm amolingal jkoenig1963 silentlessthan3</t>
  </si>
  <si>
    <t>melbutterz94 alexismw megsbaldwin sweet_as_a_nutt freezygdsaiyan deafhulkuk marianelliotttg mattypoop jeldonf bemmabell</t>
  </si>
  <si>
    <t>infamouswambli mrbreezy2u</t>
  </si>
  <si>
    <t>danielyno luciano_de_pau</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</si>
  <si>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</si>
  <si>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</si>
  <si>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</si>
  <si>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</si>
  <si>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</si>
  <si>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</si>
  <si>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</si>
  <si>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</si>
  <si>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</si>
  <si>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</si>
  <si>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</si>
  <si>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</si>
  <si>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askamex aria_healy aliceboscoli johnffarrell juliaswain amedeonyc myrealnameisdj mikerittberg biggie_talls23 mudassernayeem</t>
  </si>
  <si>
    <t>talktalk robga_ mattypoop phil_bert botchy96 adamgrif1 ro_nan9 bemmabell megsbaldwin fabchester</t>
  </si>
  <si>
    <t>dreamspublicity watchmancbiz da1cbiz alphabizelli</t>
  </si>
  <si>
    <t>sprintcare infamouswambli mrbreezy2u</t>
  </si>
  <si>
    <t>rigenz123 isekaihero f4n9sj0k3r</t>
  </si>
  <si>
    <t>tim4ugiulia danielyno luciano_de_pau</t>
  </si>
  <si>
    <t>twitliveevents why_pay_upfront rumanarumi13</t>
  </si>
  <si>
    <t>youtube lawrenceasnow</t>
  </si>
  <si>
    <t>smartfrencare lianjaniaa_</t>
  </si>
  <si>
    <t>Top URLs in Tweet by Count</t>
  </si>
  <si>
    <t>Top URLs in Tweet by Salience</t>
  </si>
  <si>
    <t>https://twitter.com/login?redirect_after_login=/messages/compose?recipient_id=258719649 https://community.talktalk.co.uk/t5/Chat/bd-p/socialchat</t>
  </si>
  <si>
    <t>Top Domains in Tweet by Count</t>
  </si>
  <si>
    <t>Top Domains in Tweet by Salience</t>
  </si>
  <si>
    <t>twitter.com co.uk</t>
  </si>
  <si>
    <t>Top Hashtags in Tweet by Count</t>
  </si>
  <si>
    <t>bandersnach saturdaymorning hopeonunder19 socialmedia socialchat blogchat smmanners smchat brandchat socialmediaexperts</t>
  </si>
  <si>
    <t>Top Hashtags in Tweet by Salience</t>
  </si>
  <si>
    <t>Top Words in Tweet by Count</t>
  </si>
  <si>
    <t>bandersnach saturdaymorning sampdoria hopeonunder19 omegle socialmedia blogchat smmanners smchat brandchat</t>
  </si>
  <si>
    <t>aku mau beli paketan di smartfrencare hai min nanya lg</t>
  </si>
  <si>
    <t>added video youtube playlist add buffer's wordpress website</t>
  </si>
  <si>
    <t>al ciao alla ti il link di buona giornata social</t>
  </si>
  <si>
    <t>tasks watchmancbiz tip automate little repetitive save time important doing</t>
  </si>
  <si>
    <t>buffer's new tool helps take website conversations further</t>
  </si>
  <si>
    <t>january 7 2019 10 00pm twitter chat twitterchat visit more</t>
  </si>
  <si>
    <t>rigenz123 isekaihero gbisa liat gambar paket nh v</t>
  </si>
  <si>
    <t>chat hey out department infamouswambli international further assist regards issue</t>
  </si>
  <si>
    <t>Top Words in Tweet by Salience</t>
  </si>
  <si>
    <t>alla ti il link social chat sulle danielyno merito tua</t>
  </si>
  <si>
    <t>take thanks hear hi sorry looked andy ll details loyalty</t>
  </si>
  <si>
    <t>infamouswambli international further assist regards issue te mrbreezy2u tried reaching</t>
  </si>
  <si>
    <t>rk ns bh b rm jd wm wil great aria_healy</t>
  </si>
  <si>
    <t>Top Word Pairs in Tweet by Count</t>
  </si>
  <si>
    <t>bandersnach,saturdaymorning  saturdaymorning,sampdoria  sampdoria,hopeonunder19  hopeonunder19,omegle  omegle,socialmedia  socialmedia,socialchat  socialchat,blogchat  blogchat,smmanners  smmanners,smchat  smchat,brandchat</t>
  </si>
  <si>
    <t>aku,mau  beli,paketan  paketan,di  smartfrencare,hai  hai,min  min,aku  mau,nanya  nanya,lg  lg,aku  aku,udh</t>
  </si>
  <si>
    <t>added,video  video,youtube  youtube,playlist  playlist,add  add,buffer's  buffer's,socialchat  socialchat,wordpress  wordpress,website</t>
  </si>
  <si>
    <t>buona,giornata  danielyno,ciao  ciao,merito  merito,alla  alla,tua  tua,richiesta  richiesta,ti  ti,invito  invito,consultare  consultare,il</t>
  </si>
  <si>
    <t>watchmancbiz,tip  tip,automate  automate,little  little,repetitive  repetitive,tasks  tasks,save  save,time  time,important  important,tasks  tasks,doing</t>
  </si>
  <si>
    <t>buffer's,new  new,tool  tool,socialchat  socialchat,helps  helps,take  take,website  website,conversations  conversations,further</t>
  </si>
  <si>
    <t>january,7  7,2019  2019,10  10,00pm  00pm,twitter  twitter,chat  chat,socialchat  socialchat,twitterchat  twitterchat,visit  visit,more</t>
  </si>
  <si>
    <t>rigenz123,isekaihero  isekaihero,gbisa  gbisa,liat  liat,gambar  gambar,paket  paket,socialchat  socialchat,nh  nh,v</t>
  </si>
  <si>
    <t>infamouswambli,hey  hey,chat  chat,out  out,international  international,department  department,further  further,assist  assist,regards  regards,issue  issue,te</t>
  </si>
  <si>
    <t>Top Word Pairs in Tweet by Salience</t>
  </si>
  <si>
    <t>danielyno,ciao  ciao,merito  merito,alla  alla,tua  tua,richiesta  richiesta,ti  ti,invito  invito,consultare  consultare,il  il,seguente</t>
  </si>
  <si>
    <t>sorry,hear  thanks,andy  here,ll  ll,looked  looked,thanks  team,here  chat,team  take,details  loyalty,team  billing,team</t>
  </si>
  <si>
    <t>code,rk  rk,continue  conversation,rk  code,bh  bh,continue  conversation,b  conversation,jd  conversation,ns  log,continue  code,continue</t>
  </si>
  <si>
    <t>Word</t>
  </si>
  <si>
    <t>b</t>
  </si>
  <si>
    <t>ns</t>
  </si>
  <si>
    <t>ll</t>
  </si>
  <si>
    <t>details</t>
  </si>
  <si>
    <t>assist</t>
  </si>
  <si>
    <t>further</t>
  </si>
  <si>
    <t>loyalty</t>
  </si>
  <si>
    <t>look</t>
  </si>
  <si>
    <t>jd</t>
  </si>
  <si>
    <t>billing</t>
  </si>
  <si>
    <t>need</t>
  </si>
  <si>
    <t>reach</t>
  </si>
  <si>
    <t>becky</t>
  </si>
  <si>
    <t>jo</t>
  </si>
  <si>
    <t>rm</t>
  </si>
  <si>
    <t>very</t>
  </si>
  <si>
    <t>vicky</t>
  </si>
  <si>
    <t>speak</t>
  </si>
  <si>
    <t>touch</t>
  </si>
  <si>
    <t>tech</t>
  </si>
  <si>
    <t>wm</t>
  </si>
  <si>
    <t>wil</t>
  </si>
  <si>
    <t>aâ</t>
  </si>
  <si>
    <t>check</t>
  </si>
  <si>
    <t>service</t>
  </si>
  <si>
    <t>customer</t>
  </si>
  <si>
    <t>chris</t>
  </si>
  <si>
    <t>having</t>
  </si>
  <si>
    <t>problems</t>
  </si>
  <si>
    <t>today</t>
  </si>
  <si>
    <t>certainly</t>
  </si>
  <si>
    <t>visiting</t>
  </si>
  <si>
    <t>previous</t>
  </si>
  <si>
    <t>review</t>
  </si>
  <si>
    <t>online</t>
  </si>
  <si>
    <t>visit</t>
  </si>
  <si>
    <t>buffer's</t>
  </si>
  <si>
    <t>website</t>
  </si>
  <si>
    <t>see</t>
  </si>
  <si>
    <t>number</t>
  </si>
  <si>
    <t>contract</t>
  </si>
  <si>
    <t>advise</t>
  </si>
  <si>
    <t>over</t>
  </si>
  <si>
    <t>live</t>
  </si>
  <si>
    <t>follow</t>
  </si>
  <si>
    <t>best</t>
  </si>
  <si>
    <t>up</t>
  </si>
  <si>
    <t>em</t>
  </si>
  <si>
    <t>sure</t>
  </si>
  <si>
    <t>help</t>
  </si>
  <si>
    <t>arrange</t>
  </si>
  <si>
    <t>okay</t>
  </si>
  <si>
    <t>sulle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</si>
  <si>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</si>
  <si>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</si>
  <si>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</si>
  <si>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</si>
  <si>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</si>
  <si>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</si>
  <si>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</si>
  <si>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</si>
  <si>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</si>
  <si>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</si>
  <si>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</si>
  <si>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</si>
  <si>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</si>
  <si>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</si>
  <si>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</si>
  <si>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</si>
  <si>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</si>
  <si>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</si>
  <si>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</si>
  <si>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</si>
  <si>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</si>
  <si>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</si>
  <si>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</si>
  <si>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</si>
  <si>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</si>
  <si>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</si>
  <si>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</si>
  <si>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</si>
  <si>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</si>
  <si>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</si>
  <si>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</si>
  <si>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</si>
  <si>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Dec</t>
  </si>
  <si>
    <t>29-Dec</t>
  </si>
  <si>
    <t>12 PM</t>
  </si>
  <si>
    <t>3 PM</t>
  </si>
  <si>
    <t>4 PM</t>
  </si>
  <si>
    <t>5 PM</t>
  </si>
  <si>
    <t>10 PM</t>
  </si>
  <si>
    <t>30-Dec</t>
  </si>
  <si>
    <t>9 AM</t>
  </si>
  <si>
    <t>10 AM</t>
  </si>
  <si>
    <t>7 PM</t>
  </si>
  <si>
    <t>31-Dec</t>
  </si>
  <si>
    <t>11 AM</t>
  </si>
  <si>
    <t>2019</t>
  </si>
  <si>
    <t>Jan</t>
  </si>
  <si>
    <t>2-Jan</t>
  </si>
  <si>
    <t>8 AM</t>
  </si>
  <si>
    <t>2 PM</t>
  </si>
  <si>
    <t>6 PM</t>
  </si>
  <si>
    <t>9 PM</t>
  </si>
  <si>
    <t>11 PM</t>
  </si>
  <si>
    <t>3-Jan</t>
  </si>
  <si>
    <t>12 AM</t>
  </si>
  <si>
    <t>1 PM</t>
  </si>
  <si>
    <t>8 PM</t>
  </si>
  <si>
    <t>4-Jan</t>
  </si>
  <si>
    <t>5-Jan</t>
  </si>
  <si>
    <t>1 AM</t>
  </si>
  <si>
    <t>6-Jan</t>
  </si>
  <si>
    <t>7-Jan</t>
  </si>
  <si>
    <t>8-Jan</t>
  </si>
  <si>
    <t>3 AM</t>
  </si>
  <si>
    <t>9-Jan</t>
  </si>
  <si>
    <t>10-Jan</t>
  </si>
  <si>
    <t>2 AM</t>
  </si>
  <si>
    <t>11-Jan</t>
  </si>
  <si>
    <t>128, 128, 128</t>
  </si>
  <si>
    <t>Red</t>
  </si>
  <si>
    <t>G1: please log continue conversation go select code great rk bh</t>
  </si>
  <si>
    <t>G2: here team chat thanks hear hi sorry looked andy take</t>
  </si>
  <si>
    <t>G3: tasks tip automate little repetitive save time important doing year</t>
  </si>
  <si>
    <t>G4: chat hey out department</t>
  </si>
  <si>
    <t>G6: ciao alla ti il link di buona giornata social chat</t>
  </si>
  <si>
    <t>G7: socialchat</t>
  </si>
  <si>
    <t>G9: aku mau beli paketan di</t>
  </si>
  <si>
    <t>Autofill Workbook Results</t>
  </si>
  <si>
    <t>Edge Weight▓1▓1▓0▓True▓Gray▓Red▓▓Edge Weight▓1▓1▓0▓3▓10▓False▓Edge Weight▓1▓1▓0▓35▓12▓False▓▓0▓0▓0▓True▓Black▓Black▓▓Followers▓0▓139183▓0▓162▓1000▓False▓▓0▓0▓0▓0▓0▓False▓▓0▓0▓0▓0▓0▓False▓▓0▓0▓0▓0▓0▓False</t>
  </si>
  <si>
    <t>GraphSource░GraphServerTwitterSearch▓GraphTerm░SocialChat▓ImportDescription░The graph represents a network of 95 Twitter users whose tweets in the requested range contained "SocialChat", or who were replied to or mentioned in those tweets.  The network was obtained from the NodeXL Graph Server on Saturday, 12 January 2019 at 10:48 UTC.
The requested start date was Saturday, 12 January 2019 at 01:01 UTC and the maximum number of days (going backward) was 14.
The maximum number of tweets collected was 5,000.
The tweets in the network were tweeted over the 13-day, 8-hour, 56-minute period from Saturday, 29 December 2018 at 12:56 UTC to Friday, 11 January 2019 at 21:53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</si>
</sst>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9"/>
      <tableStyleElement type="headerRow" dxfId="478"/>
    </tableStyle>
    <tableStyle name="NodeXL Table" pivot="0" count="1">
      <tableStyleElement type="headerRow" dxfId="47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7847102"/>
        <c:axId val="27970735"/>
      </c:barChart>
      <c:catAx>
        <c:axId val="478471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970735"/>
        <c:crosses val="autoZero"/>
        <c:auto val="1"/>
        <c:lblOffset val="100"/>
        <c:noMultiLvlLbl val="0"/>
      </c:catAx>
      <c:valAx>
        <c:axId val="27970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47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Series'!$A$26:$A$109</c:f>
              <c:strCache>
                <c:ptCount val="66"/>
                <c:pt idx="0">
                  <c:v>12 PM
29-Dec
Dec
2018</c:v>
                </c:pt>
                <c:pt idx="1">
                  <c:v>3 PM</c:v>
                </c:pt>
                <c:pt idx="2">
                  <c:v>4 PM</c:v>
                </c:pt>
                <c:pt idx="3">
                  <c:v>5 PM</c:v>
                </c:pt>
                <c:pt idx="4">
                  <c:v>10 PM</c:v>
                </c:pt>
                <c:pt idx="5">
                  <c:v>9 AM
30-Dec</c:v>
                </c:pt>
                <c:pt idx="6">
                  <c:v>10 AM</c:v>
                </c:pt>
                <c:pt idx="7">
                  <c:v>5 PM</c:v>
                </c:pt>
                <c:pt idx="8">
                  <c:v>7 PM</c:v>
                </c:pt>
                <c:pt idx="9">
                  <c:v>11 AM
31-Dec</c:v>
                </c:pt>
                <c:pt idx="10">
                  <c:v>12 PM</c:v>
                </c:pt>
                <c:pt idx="11">
                  <c:v>4 PM</c:v>
                </c:pt>
                <c:pt idx="12">
                  <c:v>7 PM</c:v>
                </c:pt>
                <c:pt idx="13">
                  <c:v>8 AM
2-Jan
Jan
2019</c:v>
                </c:pt>
                <c:pt idx="14">
                  <c:v>10 AM</c:v>
                </c:pt>
                <c:pt idx="15">
                  <c:v>12 PM</c:v>
                </c:pt>
                <c:pt idx="16">
                  <c:v>2 PM</c:v>
                </c:pt>
                <c:pt idx="17">
                  <c:v>3 PM</c:v>
                </c:pt>
                <c:pt idx="18">
                  <c:v>4 PM</c:v>
                </c:pt>
                <c:pt idx="19">
                  <c:v>5 PM</c:v>
                </c:pt>
                <c:pt idx="20">
                  <c:v>6 PM</c:v>
                </c:pt>
                <c:pt idx="21">
                  <c:v>7 PM</c:v>
                </c:pt>
                <c:pt idx="22">
                  <c:v>9 PM</c:v>
                </c:pt>
                <c:pt idx="23">
                  <c:v>11 PM</c:v>
                </c:pt>
                <c:pt idx="24">
                  <c:v>12 AM
3-Jan</c:v>
                </c:pt>
                <c:pt idx="25">
                  <c:v>8 AM</c:v>
                </c:pt>
                <c:pt idx="26">
                  <c:v>9 AM</c:v>
                </c:pt>
                <c:pt idx="27">
                  <c:v>10 AM</c:v>
                </c:pt>
                <c:pt idx="28">
                  <c:v>11 AM</c:v>
                </c:pt>
                <c:pt idx="29">
                  <c:v>1 PM</c:v>
                </c:pt>
                <c:pt idx="30">
                  <c:v>2 PM</c:v>
                </c:pt>
                <c:pt idx="31">
                  <c:v>3 PM</c:v>
                </c:pt>
                <c:pt idx="32">
                  <c:v>4 PM</c:v>
                </c:pt>
                <c:pt idx="33">
                  <c:v>8 PM</c:v>
                </c:pt>
                <c:pt idx="34">
                  <c:v>8 AM
4-Jan</c:v>
                </c:pt>
                <c:pt idx="35">
                  <c:v>1 PM</c:v>
                </c:pt>
                <c:pt idx="36">
                  <c:v>4 PM</c:v>
                </c:pt>
                <c:pt idx="37">
                  <c:v>5 PM</c:v>
                </c:pt>
                <c:pt idx="38">
                  <c:v>9 PM</c:v>
                </c:pt>
                <c:pt idx="39">
                  <c:v>10 PM</c:v>
                </c:pt>
                <c:pt idx="40">
                  <c:v>1 AM
5-Jan</c:v>
                </c:pt>
                <c:pt idx="41">
                  <c:v>12 PM</c:v>
                </c:pt>
                <c:pt idx="42">
                  <c:v>9 PM</c:v>
                </c:pt>
                <c:pt idx="43">
                  <c:v>11 PM</c:v>
                </c:pt>
                <c:pt idx="44">
                  <c:v>12 AM
6-Jan</c:v>
                </c:pt>
                <c:pt idx="45">
                  <c:v>4 PM</c:v>
                </c:pt>
                <c:pt idx="46">
                  <c:v>9 PM</c:v>
                </c:pt>
                <c:pt idx="47">
                  <c:v>5 PM
7-Jan</c:v>
                </c:pt>
                <c:pt idx="48">
                  <c:v>7 PM</c:v>
                </c:pt>
                <c:pt idx="49">
                  <c:v>8 PM</c:v>
                </c:pt>
                <c:pt idx="50">
                  <c:v>3 AM
8-Jan</c:v>
                </c:pt>
                <c:pt idx="51">
                  <c:v>9 PM</c:v>
                </c:pt>
                <c:pt idx="52">
                  <c:v>1 AM
9-Jan</c:v>
                </c:pt>
                <c:pt idx="53">
                  <c:v>2 PM</c:v>
                </c:pt>
                <c:pt idx="54">
                  <c:v>3 PM</c:v>
                </c:pt>
                <c:pt idx="55">
                  <c:v>6 PM</c:v>
                </c:pt>
                <c:pt idx="56">
                  <c:v>1 AM
10-Jan</c:v>
                </c:pt>
                <c:pt idx="57">
                  <c:v>2 AM</c:v>
                </c:pt>
                <c:pt idx="58">
                  <c:v>1 PM</c:v>
                </c:pt>
                <c:pt idx="59">
                  <c:v>4 PM</c:v>
                </c:pt>
                <c:pt idx="60">
                  <c:v>5 PM</c:v>
                </c:pt>
                <c:pt idx="61">
                  <c:v>8 PM</c:v>
                </c:pt>
                <c:pt idx="62">
                  <c:v>3 PM
11-Jan</c:v>
                </c:pt>
                <c:pt idx="63">
                  <c:v>4 PM</c:v>
                </c:pt>
                <c:pt idx="64">
                  <c:v>7 PM</c:v>
                </c:pt>
                <c:pt idx="65">
                  <c:v>9 PM</c:v>
                </c:pt>
              </c:strCache>
            </c:strRef>
          </c:cat>
          <c:val>
            <c:numRef>
              <c:f>'Time Series'!$B$26:$B$109</c:f>
              <c:numCache>
                <c:formatCode>General</c:formatCode>
                <c:ptCount val="66"/>
                <c:pt idx="0">
                  <c:v>1</c:v>
                </c:pt>
                <c:pt idx="1">
                  <c:v>1</c:v>
                </c:pt>
                <c:pt idx="2">
                  <c:v>1</c:v>
                </c:pt>
                <c:pt idx="3">
                  <c:v>2</c:v>
                </c:pt>
                <c:pt idx="4">
                  <c:v>1</c:v>
                </c:pt>
                <c:pt idx="5">
                  <c:v>1</c:v>
                </c:pt>
                <c:pt idx="6">
                  <c:v>2</c:v>
                </c:pt>
                <c:pt idx="7">
                  <c:v>1</c:v>
                </c:pt>
                <c:pt idx="8">
                  <c:v>1</c:v>
                </c:pt>
                <c:pt idx="9">
                  <c:v>1</c:v>
                </c:pt>
                <c:pt idx="10">
                  <c:v>1</c:v>
                </c:pt>
                <c:pt idx="11">
                  <c:v>1</c:v>
                </c:pt>
                <c:pt idx="12">
                  <c:v>1</c:v>
                </c:pt>
                <c:pt idx="13">
                  <c:v>1</c:v>
                </c:pt>
                <c:pt idx="14">
                  <c:v>2</c:v>
                </c:pt>
                <c:pt idx="15">
                  <c:v>1</c:v>
                </c:pt>
                <c:pt idx="16">
                  <c:v>2</c:v>
                </c:pt>
                <c:pt idx="17">
                  <c:v>2</c:v>
                </c:pt>
                <c:pt idx="18">
                  <c:v>2</c:v>
                </c:pt>
                <c:pt idx="19">
                  <c:v>3</c:v>
                </c:pt>
                <c:pt idx="20">
                  <c:v>3</c:v>
                </c:pt>
                <c:pt idx="21">
                  <c:v>1</c:v>
                </c:pt>
                <c:pt idx="22">
                  <c:v>1</c:v>
                </c:pt>
                <c:pt idx="23">
                  <c:v>1</c:v>
                </c:pt>
                <c:pt idx="24">
                  <c:v>1</c:v>
                </c:pt>
                <c:pt idx="25">
                  <c:v>2</c:v>
                </c:pt>
                <c:pt idx="26">
                  <c:v>1</c:v>
                </c:pt>
                <c:pt idx="27">
                  <c:v>2</c:v>
                </c:pt>
                <c:pt idx="28">
                  <c:v>1</c:v>
                </c:pt>
                <c:pt idx="29">
                  <c:v>1</c:v>
                </c:pt>
                <c:pt idx="30">
                  <c:v>1</c:v>
                </c:pt>
                <c:pt idx="31">
                  <c:v>4</c:v>
                </c:pt>
                <c:pt idx="32">
                  <c:v>1</c:v>
                </c:pt>
                <c:pt idx="33">
                  <c:v>3</c:v>
                </c:pt>
                <c:pt idx="34">
                  <c:v>1</c:v>
                </c:pt>
                <c:pt idx="35">
                  <c:v>1</c:v>
                </c:pt>
                <c:pt idx="36">
                  <c:v>2</c:v>
                </c:pt>
                <c:pt idx="37">
                  <c:v>1</c:v>
                </c:pt>
                <c:pt idx="38">
                  <c:v>1</c:v>
                </c:pt>
                <c:pt idx="39">
                  <c:v>1</c:v>
                </c:pt>
                <c:pt idx="40">
                  <c:v>4</c:v>
                </c:pt>
                <c:pt idx="41">
                  <c:v>1</c:v>
                </c:pt>
                <c:pt idx="42">
                  <c:v>1</c:v>
                </c:pt>
                <c:pt idx="43">
                  <c:v>1</c:v>
                </c:pt>
                <c:pt idx="44">
                  <c:v>1</c:v>
                </c:pt>
                <c:pt idx="45">
                  <c:v>1</c:v>
                </c:pt>
                <c:pt idx="46">
                  <c:v>1</c:v>
                </c:pt>
                <c:pt idx="47">
                  <c:v>1</c:v>
                </c:pt>
                <c:pt idx="48">
                  <c:v>1</c:v>
                </c:pt>
                <c:pt idx="49">
                  <c:v>1</c:v>
                </c:pt>
                <c:pt idx="50">
                  <c:v>1</c:v>
                </c:pt>
                <c:pt idx="51">
                  <c:v>1</c:v>
                </c:pt>
                <c:pt idx="52">
                  <c:v>2</c:v>
                </c:pt>
                <c:pt idx="53">
                  <c:v>1</c:v>
                </c:pt>
                <c:pt idx="54">
                  <c:v>1</c:v>
                </c:pt>
                <c:pt idx="55">
                  <c:v>1</c:v>
                </c:pt>
                <c:pt idx="56">
                  <c:v>1</c:v>
                </c:pt>
                <c:pt idx="57">
                  <c:v>1</c:v>
                </c:pt>
                <c:pt idx="58">
                  <c:v>1</c:v>
                </c:pt>
                <c:pt idx="59">
                  <c:v>1</c:v>
                </c:pt>
                <c:pt idx="60">
                  <c:v>1</c:v>
                </c:pt>
                <c:pt idx="61">
                  <c:v>1</c:v>
                </c:pt>
                <c:pt idx="62">
                  <c:v>1</c:v>
                </c:pt>
                <c:pt idx="63">
                  <c:v>1</c:v>
                </c:pt>
                <c:pt idx="64">
                  <c:v>1</c:v>
                </c:pt>
                <c:pt idx="65">
                  <c:v>1</c:v>
                </c:pt>
              </c:numCache>
            </c:numRef>
          </c:val>
        </c:ser>
        <c:axId val="45334008"/>
        <c:axId val="5352889"/>
      </c:barChart>
      <c:catAx>
        <c:axId val="45334008"/>
        <c:scaling>
          <c:orientation val="minMax"/>
        </c:scaling>
        <c:axPos val="b"/>
        <c:delete val="0"/>
        <c:numFmt formatCode="General" sourceLinked="1"/>
        <c:majorTickMark val="out"/>
        <c:minorTickMark val="none"/>
        <c:tickLblPos val="nextTo"/>
        <c:crossAx val="5352889"/>
        <c:crosses val="autoZero"/>
        <c:auto val="1"/>
        <c:lblOffset val="100"/>
        <c:noMultiLvlLbl val="0"/>
      </c:catAx>
      <c:valAx>
        <c:axId val="5352889"/>
        <c:scaling>
          <c:orientation val="minMax"/>
        </c:scaling>
        <c:axPos val="l"/>
        <c:majorGridlines/>
        <c:delete val="0"/>
        <c:numFmt formatCode="General" sourceLinked="1"/>
        <c:majorTickMark val="out"/>
        <c:minorTickMark val="none"/>
        <c:tickLblPos val="nextTo"/>
        <c:crossAx val="453340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0410024"/>
        <c:axId val="51037033"/>
      </c:barChart>
      <c:catAx>
        <c:axId val="504100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037033"/>
        <c:crosses val="autoZero"/>
        <c:auto val="1"/>
        <c:lblOffset val="100"/>
        <c:noMultiLvlLbl val="0"/>
      </c:catAx>
      <c:valAx>
        <c:axId val="51037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10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6680114"/>
        <c:axId val="40358979"/>
      </c:barChart>
      <c:catAx>
        <c:axId val="566801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358979"/>
        <c:crosses val="autoZero"/>
        <c:auto val="1"/>
        <c:lblOffset val="100"/>
        <c:noMultiLvlLbl val="0"/>
      </c:catAx>
      <c:valAx>
        <c:axId val="40358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80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7686492"/>
        <c:axId val="47851837"/>
      </c:barChart>
      <c:catAx>
        <c:axId val="276864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851837"/>
        <c:crosses val="autoZero"/>
        <c:auto val="1"/>
        <c:lblOffset val="100"/>
        <c:noMultiLvlLbl val="0"/>
      </c:catAx>
      <c:valAx>
        <c:axId val="47851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86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8013350"/>
        <c:axId val="50793559"/>
      </c:barChart>
      <c:catAx>
        <c:axId val="280133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793559"/>
        <c:crosses val="autoZero"/>
        <c:auto val="1"/>
        <c:lblOffset val="100"/>
        <c:noMultiLvlLbl val="0"/>
      </c:catAx>
      <c:valAx>
        <c:axId val="50793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13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4488848"/>
        <c:axId val="20637585"/>
      </c:barChart>
      <c:catAx>
        <c:axId val="544888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637585"/>
        <c:crosses val="autoZero"/>
        <c:auto val="1"/>
        <c:lblOffset val="100"/>
        <c:noMultiLvlLbl val="0"/>
      </c:catAx>
      <c:valAx>
        <c:axId val="20637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88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1520538"/>
        <c:axId val="61031659"/>
      </c:barChart>
      <c:catAx>
        <c:axId val="515205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031659"/>
        <c:crosses val="autoZero"/>
        <c:auto val="1"/>
        <c:lblOffset val="100"/>
        <c:noMultiLvlLbl val="0"/>
      </c:catAx>
      <c:valAx>
        <c:axId val="61031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20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2414020"/>
        <c:axId val="44617317"/>
      </c:barChart>
      <c:catAx>
        <c:axId val="124140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617317"/>
        <c:crosses val="autoZero"/>
        <c:auto val="1"/>
        <c:lblOffset val="100"/>
        <c:noMultiLvlLbl val="0"/>
      </c:catAx>
      <c:valAx>
        <c:axId val="44617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14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6011534"/>
        <c:axId val="57232895"/>
      </c:barChart>
      <c:catAx>
        <c:axId val="66011534"/>
        <c:scaling>
          <c:orientation val="minMax"/>
        </c:scaling>
        <c:axPos val="b"/>
        <c:delete val="1"/>
        <c:majorTickMark val="out"/>
        <c:minorTickMark val="none"/>
        <c:tickLblPos val="none"/>
        <c:crossAx val="57232895"/>
        <c:crosses val="autoZero"/>
        <c:auto val="1"/>
        <c:lblOffset val="100"/>
        <c:noMultiLvlLbl val="0"/>
      </c:catAx>
      <c:valAx>
        <c:axId val="57232895"/>
        <c:scaling>
          <c:orientation val="minMax"/>
        </c:scaling>
        <c:axPos val="l"/>
        <c:delete val="1"/>
        <c:majorTickMark val="out"/>
        <c:minorTickMark val="none"/>
        <c:tickLblPos val="none"/>
        <c:crossAx val="660115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8" refreshedBy="Marc Smith" refreshedVersion="5">
  <cacheSource type="worksheet">
    <worksheetSource ref="A2:BL9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bandersnach saturdaymorning hopeonunder19 socialmedia socialchat blogchat smmanners smchat brandchat socialmediaexperts socialmediatips socialmediatalk mmchat graphicdesign fineart design graphics photoshop"/>
        <m/>
        <s v="prstudchat cmworld contentchat contentworld contentinc socialchat web20chat"/>
        <s v="socialchat twitter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88">
        <d v="2018-12-29T12:56:48.000"/>
        <d v="2018-12-30T10:21:34.000"/>
        <d v="2018-12-31T19:09:53.000"/>
        <d v="2019-01-02T10:56:56.000"/>
        <d v="2019-01-03T08:09:58.000"/>
        <d v="2018-12-29T15:34:23.000"/>
        <d v="2018-12-29T16:55:25.000"/>
        <d v="2018-12-29T17:20:32.000"/>
        <d v="2018-12-29T17:25:46.000"/>
        <d v="2018-12-30T09:52:40.000"/>
        <d v="2018-12-30T10:38:51.000"/>
        <d v="2018-12-30T17:17:07.000"/>
        <d v="2018-12-31T11:49:01.000"/>
        <d v="2018-12-31T12:49:28.000"/>
        <d v="2019-01-02T08:41:10.000"/>
        <d v="2019-01-02T10:32:40.000"/>
        <d v="2019-01-02T12:53:06.000"/>
        <d v="2019-01-02T15:54:54.000"/>
        <d v="2019-01-02T15:57:07.000"/>
        <d v="2019-01-02T16:10:42.000"/>
        <d v="2019-01-02T17:39:48.000"/>
        <d v="2019-01-02T17:49:14.000"/>
        <d v="2019-01-02T18:11:22.000"/>
        <d v="2019-01-02T18:12:35.000"/>
        <d v="2019-01-02T18:24:48.000"/>
        <d v="2019-01-02T19:55:18.000"/>
        <d v="2019-01-02T21:39:43.000"/>
        <d v="2019-01-03T08:22:22.000"/>
        <d v="2019-01-03T09:47:33.000"/>
        <d v="2019-01-03T10:44:22.000"/>
        <d v="2019-01-03T10:45:50.000"/>
        <d v="2019-01-03T11:03:39.000"/>
        <d v="2019-01-03T13:14:17.000"/>
        <d v="2019-01-03T15:06:40.000"/>
        <d v="2019-01-03T15:43:46.000"/>
        <d v="2019-01-03T16:47:35.000"/>
        <d v="2019-01-03T20:59:59.000"/>
        <d v="2019-01-04T08:39:30.000"/>
        <d v="2019-01-04T13:44:21.000"/>
        <d v="2019-01-05T01:57:02.000"/>
        <d v="2019-01-05T01:57:18.000"/>
        <d v="2019-01-05T01:56:16.000"/>
        <d v="2019-01-05T01:57:36.000"/>
        <d v="2019-01-05T12:15:57.000"/>
        <d v="2019-01-08T03:00:07.000"/>
        <d v="2019-01-10T16:26:47.000"/>
        <d v="2018-12-30T19:50:27.000"/>
        <d v="2019-01-11T19:59:47.000"/>
        <d v="2018-12-29T22:03:54.000"/>
        <d v="2018-12-31T16:23:41.000"/>
        <d v="2019-01-02T14:43:06.000"/>
        <d v="2019-01-02T14:54:49.000"/>
        <d v="2019-01-02T16:03:54.000"/>
        <d v="2019-01-02T17:42:46.000"/>
        <d v="2019-01-02T23:16:22.000"/>
        <d v="2019-01-03T00:22:21.000"/>
        <d v="2019-01-03T14:01:33.000"/>
        <d v="2019-01-03T15:29:37.000"/>
        <d v="2019-01-03T15:56:10.000"/>
        <d v="2019-01-03T20:17:20.000"/>
        <d v="2019-01-03T20:59:51.000"/>
        <d v="2019-01-04T16:38:51.000"/>
        <d v="2019-01-04T16:39:26.000"/>
        <d v="2019-01-04T17:23:33.000"/>
        <d v="2019-01-04T21:26:24.000"/>
        <d v="2019-01-05T21:41:11.000"/>
        <d v="2019-01-05T23:22:18.000"/>
        <d v="2019-01-06T00:21:03.000"/>
        <d v="2019-01-06T16:17:06.000"/>
        <d v="2019-01-06T21:38:45.000"/>
        <d v="2019-01-07T17:01:05.000"/>
        <d v="2019-01-07T19:00:08.000"/>
        <d v="2019-01-04T22:33:24.000"/>
        <d v="2019-01-07T20:05:04.000"/>
        <d v="2019-01-08T21:51:48.000"/>
        <d v="2019-01-09T01:12:58.000"/>
        <d v="2019-01-09T01:18:53.000"/>
        <d v="2019-01-09T14:48:15.000"/>
        <d v="2019-01-09T15:44:28.000"/>
        <d v="2019-01-09T18:55:29.000"/>
        <d v="2019-01-10T01:40:46.000"/>
        <d v="2019-01-10T02:48:16.000"/>
        <d v="2019-01-10T13:39:20.000"/>
        <d v="2019-01-10T17:14:49.000"/>
        <d v="2019-01-10T20:51:30.000"/>
        <d v="2019-01-11T15:10:28.000"/>
        <d v="2019-01-11T16:22:54.000"/>
        <d v="2019-01-11T21:53:09.000"/>
      </sharedItems>
      <fieldGroup par="66" base="22">
        <rangePr groupBy="hours" autoEnd="1" autoStart="1" startDate="2018-12-29T12:56:48.000" endDate="2019-01-11T21:53:09.000"/>
        <groupItems count="26">
          <s v="&lt;12/29/2018"/>
          <s v="12 AM"/>
          <s v="1 AM"/>
          <s v="2 AM"/>
          <s v="3 AM"/>
          <s v="4 AM"/>
          <s v="5 AM"/>
          <s v="6 AM"/>
          <s v="7 AM"/>
          <s v="8 AM"/>
          <s v="9 AM"/>
          <s v="10 AM"/>
          <s v="11 AM"/>
          <s v="12 PM"/>
          <s v="1 PM"/>
          <s v="2 PM"/>
          <s v="3 PM"/>
          <s v="4 PM"/>
          <s v="5 PM"/>
          <s v="6 PM"/>
          <s v="7 PM"/>
          <s v="8 PM"/>
          <s v="9 PM"/>
          <s v="10 PM"/>
          <s v="11 PM"/>
          <s v="&gt;1/1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2-29T12:56:48.000" endDate="2019-01-11T21:53:09.000"/>
        <groupItems count="368">
          <s v="&lt;12/2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2019"/>
        </groupItems>
      </fieldGroup>
    </cacheField>
    <cacheField name="Months" databaseField="0">
      <sharedItems containsMixedTypes="0" count="0"/>
      <fieldGroup base="22">
        <rangePr groupBy="months" autoEnd="1" autoStart="1" startDate="2018-12-29T12:56:48.000" endDate="2019-01-11T21:53:09.000"/>
        <groupItems count="14">
          <s v="&lt;12/29/2018"/>
          <s v="Jan"/>
          <s v="Feb"/>
          <s v="Mar"/>
          <s v="Apr"/>
          <s v="May"/>
          <s v="Jun"/>
          <s v="Jul"/>
          <s v="Aug"/>
          <s v="Sep"/>
          <s v="Oct"/>
          <s v="Nov"/>
          <s v="Dec"/>
          <s v="&gt;1/11/2019"/>
        </groupItems>
      </fieldGroup>
    </cacheField>
    <cacheField name="Years" databaseField="0">
      <sharedItems containsMixedTypes="0" count="0"/>
      <fieldGroup base="22">
        <rangePr groupBy="years" autoEnd="1" autoStart="1" startDate="2018-12-29T12:56:48.000" endDate="2019-01-11T21:53:09.000"/>
        <groupItems count="4">
          <s v="&lt;12/29/2018"/>
          <s v="2018"/>
          <s v="2019"/>
          <s v="&gt;1/1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8">
  <r>
    <s v="rumanarumi13"/>
    <s v="rumanarumi13"/>
    <m/>
    <m/>
    <m/>
    <m/>
    <m/>
    <m/>
    <m/>
    <m/>
    <s v="No"/>
    <n v="3"/>
    <m/>
    <m/>
    <x v="0"/>
    <d v="2018-12-29T12:56:48.000"/>
    <s v="https://t.co/iuMx035q1K _x000a_#Bandersnach #SaturdayMorning Sampdoria_x000a_#HopeOnUnder19 Omegle #SocialMedia_x000a_#SocialChat_x000a_#BlogChat_x000a_#SMManners_x000a_#SMChat_x000a_#BrandChat_x000a_#SocialMediaExperts_x000a_#SocialMediaTips_x000a_#SocialMediaTalk_x000a_#MmChat #GraphicDesign_x000a_#FineArt_x000a_#Design_x000a_#Graphics_x000a_#photoshop"/>
    <s v="https://www.fiverr.com/mstrumiakther/do-wordpress-theme-customization-and-fix-any-errors-in-3-hrs"/>
    <s v="fiverr.com"/>
    <x v="0"/>
    <m/>
    <s v="http://pbs.twimg.com/profile_images/1039030716195958784/yd5RxWhO_normal.jpg"/>
    <x v="0"/>
    <s v="https://twitter.com/#!/rumanarumi13/status/1078998268657336320"/>
    <m/>
    <m/>
    <s v="1078998268657336320"/>
    <m/>
    <b v="0"/>
    <n v="0"/>
    <s v=""/>
    <b v="0"/>
    <s v="fi"/>
    <m/>
    <s v=""/>
    <b v="0"/>
    <n v="0"/>
    <s v=""/>
    <s v="Twitter Web Client"/>
    <b v="0"/>
    <s v="1078998268657336320"/>
    <s v="Tweet"/>
    <n v="0"/>
    <n v="0"/>
    <m/>
    <m/>
    <m/>
    <m/>
    <m/>
    <m/>
    <m/>
    <m/>
    <n v="1"/>
    <s v="7"/>
    <s v="7"/>
    <n v="0"/>
    <n v="0"/>
    <n v="0"/>
    <n v="0"/>
    <n v="0"/>
    <n v="0"/>
    <n v="20"/>
    <n v="100"/>
    <n v="20"/>
  </r>
  <r>
    <s v="lianjaniaa_"/>
    <s v="smartfrencare"/>
    <m/>
    <m/>
    <m/>
    <m/>
    <m/>
    <m/>
    <m/>
    <m/>
    <s v="No"/>
    <n v="4"/>
    <m/>
    <m/>
    <x v="1"/>
    <d v="2018-12-30T10:21:34.000"/>
    <s v="@smartfrencare Hai min,  aku mau nanya lg. Aku udh beli paketan di internet volume trus skrg aku mau beli paketan di socialchat data plan. Nah itu paketannya timpang tindih atau salah satunya aja yg kepake? Terima kasih"/>
    <m/>
    <m/>
    <x v="1"/>
    <m/>
    <s v="http://pbs.twimg.com/profile_images/1023226723683393536/kpFg9UxB_normal.jpg"/>
    <x v="1"/>
    <s v="https://twitter.com/#!/lianjaniaa_/status/1079321589819162625"/>
    <m/>
    <m/>
    <s v="1079321589819162625"/>
    <s v="1079081022560628736"/>
    <b v="0"/>
    <n v="0"/>
    <s v="376601151"/>
    <b v="0"/>
    <s v="in"/>
    <m/>
    <s v=""/>
    <b v="0"/>
    <n v="0"/>
    <s v=""/>
    <s v="Twitter for Android"/>
    <b v="0"/>
    <s v="1079081022560628736"/>
    <s v="Tweet"/>
    <n v="0"/>
    <n v="0"/>
    <m/>
    <m/>
    <m/>
    <m/>
    <m/>
    <m/>
    <m/>
    <m/>
    <n v="1"/>
    <s v="9"/>
    <s v="9"/>
    <n v="0"/>
    <n v="0"/>
    <n v="0"/>
    <n v="0"/>
    <n v="0"/>
    <n v="0"/>
    <n v="37"/>
    <n v="100"/>
    <n v="37"/>
  </r>
  <r>
    <s v="lawrenceasnow"/>
    <s v="youtube"/>
    <m/>
    <m/>
    <m/>
    <m/>
    <m/>
    <m/>
    <m/>
    <m/>
    <s v="No"/>
    <n v="5"/>
    <m/>
    <m/>
    <x v="2"/>
    <d v="2018-12-31T19:09:53.000"/>
    <s v="I added a video to a @YouTube playlist https://t.co/dko7Ix88Hl How to Add Buffer's SocialChat to Your WordPress Website"/>
    <s v="https://www.youtube.com/watch?v=y_sUyFdxFPY&amp;feature=youtu.be&amp;a"/>
    <s v="youtube.com"/>
    <x v="1"/>
    <m/>
    <s v="http://pbs.twimg.com/profile_images/503252868170670080/STdsSXdJ_normal.jpeg"/>
    <x v="2"/>
    <s v="https://twitter.com/#!/lawrenceasnow/status/1079816931694252034"/>
    <m/>
    <m/>
    <s v="1079816931694252034"/>
    <m/>
    <b v="0"/>
    <n v="0"/>
    <s v=""/>
    <b v="0"/>
    <s v="en"/>
    <m/>
    <s v=""/>
    <b v="0"/>
    <n v="0"/>
    <s v=""/>
    <s v="Google"/>
    <b v="0"/>
    <s v="1079816931694252034"/>
    <s v="Tweet"/>
    <n v="0"/>
    <n v="0"/>
    <m/>
    <m/>
    <m/>
    <m/>
    <m/>
    <m/>
    <m/>
    <m/>
    <n v="1"/>
    <s v="8"/>
    <s v="8"/>
    <n v="0"/>
    <n v="0"/>
    <n v="0"/>
    <n v="0"/>
    <n v="0"/>
    <n v="0"/>
    <n v="17"/>
    <n v="100"/>
    <n v="17"/>
  </r>
  <r>
    <s v="tim4ugiulia"/>
    <s v="luciano_de_pau"/>
    <m/>
    <m/>
    <m/>
    <m/>
    <m/>
    <m/>
    <m/>
    <m/>
    <s v="No"/>
    <n v="6"/>
    <m/>
    <m/>
    <x v="1"/>
    <d v="2019-01-02T10:56:56.000"/>
    <s v="@luciano_de_pau Ciao, con TIM Social&amp;amp;Chat navighi sulle piattaforme Social e sulle Chat al costo di 5,30€ al mese ( per maggiori info: https://t.co/cg8afbswI7). Buona giornata."/>
    <s v="https://www.tim.it/offerte/mobile/internet-su-misura-te/tim-socialchat"/>
    <s v="tim.it"/>
    <x v="1"/>
    <m/>
    <s v="http://pbs.twimg.com/profile_images/902562892179955713/h3CGa4zF_normal.jpg"/>
    <x v="3"/>
    <s v="https://twitter.com/#!/tim4ugiulia/status/1080417654849105920"/>
    <m/>
    <m/>
    <s v="1080417654849105920"/>
    <s v="1080415120675819520"/>
    <b v="0"/>
    <n v="0"/>
    <s v="1647986150"/>
    <b v="0"/>
    <s v="it"/>
    <m/>
    <s v=""/>
    <b v="0"/>
    <n v="0"/>
    <s v=""/>
    <s v="Lithium Tech."/>
    <b v="0"/>
    <s v="1080415120675819520"/>
    <s v="Tweet"/>
    <n v="0"/>
    <n v="0"/>
    <m/>
    <m/>
    <m/>
    <m/>
    <m/>
    <m/>
    <m/>
    <m/>
    <n v="1"/>
    <s v="6"/>
    <s v="6"/>
    <n v="0"/>
    <n v="0"/>
    <n v="0"/>
    <n v="0"/>
    <n v="0"/>
    <n v="0"/>
    <n v="26"/>
    <n v="100"/>
    <n v="26"/>
  </r>
  <r>
    <s v="tim4ugiulia"/>
    <s v="danielyno"/>
    <m/>
    <m/>
    <m/>
    <m/>
    <m/>
    <m/>
    <m/>
    <m/>
    <s v="No"/>
    <n v="7"/>
    <m/>
    <m/>
    <x v="1"/>
    <d v="2019-01-03T08:09:58.000"/>
    <s v="@danielyno Ciao, in merito alla tua richiesta ti invito a consultare il seguente link: https://t.co/8upy6lik44, inoltre ti informo che non è incluso nell'offerta il traffico dati dovuto alla visualizzazione di link esterni al portale, buona giornata!"/>
    <s v="https://www.tim.it/offerte/mobile/internet-su-misura-te/tim-socialchat"/>
    <s v="tim.it"/>
    <x v="1"/>
    <m/>
    <s v="http://pbs.twimg.com/profile_images/902562892179955713/h3CGa4zF_normal.jpg"/>
    <x v="4"/>
    <s v="https://twitter.com/#!/tim4ugiulia/status/1080738023954923521"/>
    <m/>
    <m/>
    <s v="1080738023954923521"/>
    <s v="1080733888669011968"/>
    <b v="0"/>
    <n v="0"/>
    <s v="1315171460"/>
    <b v="0"/>
    <s v="it"/>
    <m/>
    <s v=""/>
    <b v="0"/>
    <n v="0"/>
    <s v=""/>
    <s v="Lithium Tech."/>
    <b v="0"/>
    <s v="1080733888669011968"/>
    <s v="Tweet"/>
    <n v="0"/>
    <n v="0"/>
    <m/>
    <m/>
    <m/>
    <m/>
    <m/>
    <m/>
    <m/>
    <m/>
    <n v="1"/>
    <s v="6"/>
    <s v="6"/>
    <n v="0"/>
    <n v="0"/>
    <n v="0"/>
    <n v="0"/>
    <n v="0"/>
    <n v="0"/>
    <n v="35"/>
    <n v="100"/>
    <n v="35"/>
  </r>
  <r>
    <s v="talktalk"/>
    <s v="alexismw"/>
    <m/>
    <m/>
    <m/>
    <m/>
    <m/>
    <m/>
    <m/>
    <m/>
    <s v="No"/>
    <n v="8"/>
    <m/>
    <m/>
    <x v="1"/>
    <d v="2018-12-29T15:34:23.000"/>
    <s v="@alexismw We can check on this for you if you have a chat with us at https://t.co/G443ehYzFi We'll take some details and get this looked into for you. Vicky"/>
    <s v="https://community.talktalk.co.uk/t5/Chat/bd-p/socialchat"/>
    <s v="co.uk"/>
    <x v="1"/>
    <m/>
    <s v="http://pbs.twimg.com/profile_images/1035131842209505280/PEUiVXKE_normal.jpg"/>
    <x v="5"/>
    <s v="https://twitter.com/#!/talktalk/status/1079037925545951233"/>
    <m/>
    <m/>
    <s v="1079037925545951233"/>
    <s v="1079035895985160193"/>
    <b v="0"/>
    <n v="0"/>
    <s v="20398145"/>
    <b v="0"/>
    <s v="en"/>
    <m/>
    <s v=""/>
    <b v="0"/>
    <n v="0"/>
    <s v=""/>
    <s v="Lithium Tech EU"/>
    <b v="0"/>
    <s v="1079035895985160193"/>
    <s v="Tweet"/>
    <n v="0"/>
    <n v="0"/>
    <m/>
    <m/>
    <m/>
    <m/>
    <m/>
    <m/>
    <m/>
    <m/>
    <n v="1"/>
    <s v="2"/>
    <s v="2"/>
    <n v="0"/>
    <n v="0"/>
    <n v="0"/>
    <n v="0"/>
    <n v="0"/>
    <n v="0"/>
    <n v="28"/>
    <n v="100"/>
    <n v="28"/>
  </r>
  <r>
    <s v="talktalk"/>
    <s v="megsbaldwin"/>
    <m/>
    <m/>
    <m/>
    <m/>
    <m/>
    <m/>
    <m/>
    <m/>
    <s v="No"/>
    <n v="9"/>
    <m/>
    <m/>
    <x v="1"/>
    <d v="2018-12-29T16:55:25.000"/>
    <s v="@megsbaldwin Hi Meg, I'm really sorry to hear about the problems you're having with the service. If you have a chat with our Tech Team here: https://t.co/G443ehYzFi they'll look into this for you. Jo"/>
    <s v="https://community.talktalk.co.uk/t5/Chat/bd-p/socialchat"/>
    <s v="co.uk"/>
    <x v="1"/>
    <m/>
    <s v="http://pbs.twimg.com/profile_images/1035131842209505280/PEUiVXKE_normal.jpg"/>
    <x v="6"/>
    <s v="https://twitter.com/#!/talktalk/status/1079058315857014786"/>
    <m/>
    <m/>
    <s v="1079058315857014786"/>
    <s v="1079055275359985664"/>
    <b v="0"/>
    <n v="0"/>
    <s v="215765784"/>
    <b v="0"/>
    <s v="en"/>
    <m/>
    <s v=""/>
    <b v="0"/>
    <n v="0"/>
    <s v=""/>
    <s v="Lithium Tech EU"/>
    <b v="0"/>
    <s v="1079055275359985664"/>
    <s v="Tweet"/>
    <n v="0"/>
    <n v="0"/>
    <m/>
    <m/>
    <m/>
    <m/>
    <m/>
    <m/>
    <m/>
    <m/>
    <n v="1"/>
    <s v="2"/>
    <s v="2"/>
    <n v="0"/>
    <n v="0"/>
    <n v="2"/>
    <n v="6.0606060606060606"/>
    <n v="0"/>
    <n v="0"/>
    <n v="31"/>
    <n v="93.93939393939394"/>
    <n v="33"/>
  </r>
  <r>
    <s v="talktalk"/>
    <s v="sweet_as_a_nutt"/>
    <m/>
    <m/>
    <m/>
    <m/>
    <m/>
    <m/>
    <m/>
    <m/>
    <s v="No"/>
    <n v="10"/>
    <m/>
    <m/>
    <x v="1"/>
    <d v="2018-12-29T17:20:32.000"/>
    <s v="@sweet_as_a_nutt I do apologise, Claire. If you have a chat with our Tech Team here: https://t.co/G443ehYzFi they'll take some details and assist you further. Jo"/>
    <s v="https://community.talktalk.co.uk/t5/Chat/bd-p/socialchat"/>
    <s v="co.uk"/>
    <x v="1"/>
    <m/>
    <s v="http://pbs.twimg.com/profile_images/1035131842209505280/PEUiVXKE_normal.jpg"/>
    <x v="7"/>
    <s v="https://twitter.com/#!/talktalk/status/1079064639533654016"/>
    <m/>
    <m/>
    <s v="1079064639533654016"/>
    <s v="1079064400609361922"/>
    <b v="0"/>
    <n v="0"/>
    <s v="238141167"/>
    <b v="0"/>
    <s v="en"/>
    <m/>
    <s v=""/>
    <b v="0"/>
    <n v="0"/>
    <s v=""/>
    <s v="Lithium Tech EU"/>
    <b v="0"/>
    <s v="1079064400609361922"/>
    <s v="Tweet"/>
    <n v="0"/>
    <n v="0"/>
    <m/>
    <m/>
    <m/>
    <m/>
    <m/>
    <m/>
    <m/>
    <m/>
    <n v="1"/>
    <s v="2"/>
    <s v="2"/>
    <n v="0"/>
    <n v="0"/>
    <n v="0"/>
    <n v="0"/>
    <n v="0"/>
    <n v="0"/>
    <n v="24"/>
    <n v="100"/>
    <n v="24"/>
  </r>
  <r>
    <s v="talktalk"/>
    <s v="freezygdsaiyan"/>
    <m/>
    <m/>
    <m/>
    <m/>
    <m/>
    <m/>
    <m/>
    <m/>
    <s v="No"/>
    <n v="11"/>
    <m/>
    <m/>
    <x v="1"/>
    <d v="2018-12-29T17:25:46.000"/>
    <s v="@FreezyGDSaiyan Hi there, I'm so sorry to hear you're having problems with the service. If you have a chat with us here: https://t.co/G443ehYzFi we'll take some details and assist you further. Jo"/>
    <s v="https://community.talktalk.co.uk/t5/Chat/bd-p/socialchat"/>
    <s v="co.uk"/>
    <x v="1"/>
    <m/>
    <s v="http://pbs.twimg.com/profile_images/1035131842209505280/PEUiVXKE_normal.jpg"/>
    <x v="8"/>
    <s v="https://twitter.com/#!/talktalk/status/1079065957463674880"/>
    <m/>
    <m/>
    <s v="1079065957463674880"/>
    <s v="1079064916953350144"/>
    <b v="0"/>
    <n v="0"/>
    <s v="927659615013294081"/>
    <b v="0"/>
    <s v="en"/>
    <m/>
    <s v=""/>
    <b v="0"/>
    <n v="0"/>
    <s v=""/>
    <s v="Lithium Tech EU"/>
    <b v="0"/>
    <s v="1079064916953350144"/>
    <s v="Tweet"/>
    <n v="0"/>
    <n v="0"/>
    <m/>
    <m/>
    <m/>
    <m/>
    <m/>
    <m/>
    <m/>
    <m/>
    <n v="1"/>
    <s v="2"/>
    <s v="2"/>
    <n v="0"/>
    <n v="0"/>
    <n v="2"/>
    <n v="6.451612903225806"/>
    <n v="0"/>
    <n v="0"/>
    <n v="29"/>
    <n v="93.54838709677419"/>
    <n v="31"/>
  </r>
  <r>
    <s v="talktalk"/>
    <s v="deafhulkuk"/>
    <m/>
    <m/>
    <m/>
    <m/>
    <m/>
    <m/>
    <m/>
    <m/>
    <s v="No"/>
    <n v="12"/>
    <m/>
    <m/>
    <x v="1"/>
    <d v="2018-12-30T09:52:40.000"/>
    <s v="@DeafHulkUK Glad to hear it's working better for you today. If you need to cancel the engineer visit please have a chat with us on this link https://t.co/G443ehYzFi we'll take some details and get that cancelled for you. Vicky"/>
    <s v="https://community.talktalk.co.uk/t5/Chat/bd-p/socialchat"/>
    <s v="co.uk"/>
    <x v="1"/>
    <m/>
    <s v="http://pbs.twimg.com/profile_images/1035131842209505280/PEUiVXKE_normal.jpg"/>
    <x v="9"/>
    <s v="https://twitter.com/#!/talktalk/status/1079314314824163328"/>
    <m/>
    <m/>
    <s v="1079314314824163328"/>
    <s v="1079313423710801920"/>
    <b v="0"/>
    <n v="0"/>
    <s v="2351730240"/>
    <b v="0"/>
    <s v="en"/>
    <m/>
    <s v=""/>
    <b v="0"/>
    <n v="0"/>
    <s v=""/>
    <s v="Lithium Tech EU"/>
    <b v="0"/>
    <s v="1079313423710801920"/>
    <s v="Tweet"/>
    <n v="0"/>
    <n v="0"/>
    <m/>
    <m/>
    <m/>
    <m/>
    <m/>
    <m/>
    <m/>
    <m/>
    <n v="1"/>
    <s v="2"/>
    <s v="2"/>
    <n v="2"/>
    <n v="5.2631578947368425"/>
    <n v="0"/>
    <n v="0"/>
    <n v="0"/>
    <n v="0"/>
    <n v="36"/>
    <n v="94.73684210526316"/>
    <n v="38"/>
  </r>
  <r>
    <s v="talktalk"/>
    <s v="marianelliotttg"/>
    <m/>
    <m/>
    <m/>
    <m/>
    <m/>
    <m/>
    <m/>
    <m/>
    <s v="No"/>
    <n v="13"/>
    <m/>
    <m/>
    <x v="1"/>
    <d v="2018-12-30T10:38:51.000"/>
    <s v="@marianelliotttg We can check on this for you if you have a chat with us at https://t.co/G443ehYzFi We'll take some details and get this looked into for you. Vicky"/>
    <s v="https://community.talktalk.co.uk/t5/Chat/bd-p/socialchat"/>
    <s v="co.uk"/>
    <x v="1"/>
    <m/>
    <s v="http://pbs.twimg.com/profile_images/1035131842209505280/PEUiVXKE_normal.jpg"/>
    <x v="10"/>
    <s v="https://twitter.com/#!/talktalk/status/1079325941002919936"/>
    <m/>
    <m/>
    <s v="1079325941002919936"/>
    <s v="1079321567077826560"/>
    <b v="0"/>
    <n v="0"/>
    <s v="2754301232"/>
    <b v="0"/>
    <s v="en"/>
    <m/>
    <s v=""/>
    <b v="0"/>
    <n v="0"/>
    <s v=""/>
    <s v="Lithium Tech EU"/>
    <b v="0"/>
    <s v="1079321567077826560"/>
    <s v="Tweet"/>
    <n v="0"/>
    <n v="0"/>
    <m/>
    <m/>
    <m/>
    <m/>
    <m/>
    <m/>
    <m/>
    <m/>
    <n v="1"/>
    <s v="2"/>
    <s v="2"/>
    <n v="0"/>
    <n v="0"/>
    <n v="0"/>
    <n v="0"/>
    <n v="0"/>
    <n v="0"/>
    <n v="28"/>
    <n v="100"/>
    <n v="28"/>
  </r>
  <r>
    <s v="talktalk"/>
    <s v="mattypoop"/>
    <m/>
    <m/>
    <m/>
    <m/>
    <m/>
    <m/>
    <m/>
    <m/>
    <s v="No"/>
    <n v="14"/>
    <m/>
    <m/>
    <x v="1"/>
    <d v="2018-12-30T17:17:07.000"/>
    <s v="@mattypoop Okay Matt, it sounds like our Tech Team need to take a look into this. You can reach them here: https://t.co/G443ehYzFi they'll take some details and assist you further. Jo"/>
    <s v="https://community.talktalk.co.uk/t5/Chat/bd-p/socialchat"/>
    <s v="co.uk"/>
    <x v="1"/>
    <m/>
    <s v="http://pbs.twimg.com/profile_images/1035131842209505280/PEUiVXKE_normal.jpg"/>
    <x v="11"/>
    <s v="https://twitter.com/#!/talktalk/status/1079426168409985024"/>
    <m/>
    <m/>
    <s v="1079426168409985024"/>
    <s v="1079425660576243712"/>
    <b v="0"/>
    <n v="0"/>
    <s v="21799391"/>
    <b v="0"/>
    <s v="en"/>
    <m/>
    <s v=""/>
    <b v="0"/>
    <n v="0"/>
    <s v=""/>
    <s v="Lithium Tech EU"/>
    <b v="0"/>
    <s v="1079425660576243712"/>
    <s v="Tweet"/>
    <n v="0"/>
    <n v="0"/>
    <m/>
    <m/>
    <m/>
    <m/>
    <m/>
    <m/>
    <m/>
    <m/>
    <n v="1"/>
    <s v="2"/>
    <s v="2"/>
    <n v="1"/>
    <n v="3.3333333333333335"/>
    <n v="0"/>
    <n v="0"/>
    <n v="0"/>
    <n v="0"/>
    <n v="29"/>
    <n v="96.66666666666667"/>
    <n v="30"/>
  </r>
  <r>
    <s v="talktalk"/>
    <s v="jeldonf"/>
    <m/>
    <m/>
    <m/>
    <m/>
    <m/>
    <m/>
    <m/>
    <m/>
    <s v="No"/>
    <n v="15"/>
    <m/>
    <m/>
    <x v="1"/>
    <d v="2018-12-31T11:49:01.000"/>
    <s v="@JeldonF Hi Jeldon, You can have a live chat with our sales team here: https://t.co/G443ehYzFi. I'm sure they'll do their best to help you find a deal that's right for you :) Chris"/>
    <s v="https://community.talktalk.co.uk/t5/Chat/bd-p/socialchat"/>
    <s v="co.uk"/>
    <x v="1"/>
    <m/>
    <s v="http://pbs.twimg.com/profile_images/1035131842209505280/PEUiVXKE_normal.jpg"/>
    <x v="12"/>
    <s v="https://twitter.com/#!/talktalk/status/1079705985449684995"/>
    <m/>
    <m/>
    <s v="1079705985449684995"/>
    <s v="1079705481445294087"/>
    <b v="0"/>
    <n v="0"/>
    <s v="498943437"/>
    <b v="0"/>
    <s v="en"/>
    <m/>
    <s v=""/>
    <b v="0"/>
    <n v="0"/>
    <s v=""/>
    <s v="Lithium Tech EU"/>
    <b v="0"/>
    <s v="1079705481445294087"/>
    <s v="Tweet"/>
    <n v="0"/>
    <n v="0"/>
    <m/>
    <m/>
    <m/>
    <m/>
    <m/>
    <m/>
    <m/>
    <m/>
    <n v="1"/>
    <s v="2"/>
    <s v="2"/>
    <n v="2"/>
    <n v="6.451612903225806"/>
    <n v="0"/>
    <n v="0"/>
    <n v="0"/>
    <n v="0"/>
    <n v="29"/>
    <n v="93.54838709677419"/>
    <n v="31"/>
  </r>
  <r>
    <s v="talktalk"/>
    <s v="bemmabell"/>
    <m/>
    <m/>
    <m/>
    <m/>
    <m/>
    <m/>
    <m/>
    <m/>
    <s v="No"/>
    <n v="16"/>
    <m/>
    <m/>
    <x v="1"/>
    <d v="2018-12-31T12:49:28.000"/>
    <s v="@BemmaBell We can arrange a callback with Customer Services but it would be later this afternoon as we have to give them notice when we arrange calls, would that be okay for you? If you'd prefer, you can get in touch online directly here: https://t.co/G443ehYzFi"/>
    <s v="https://community.talktalk.co.uk/t5/Chat/bd-p/socialchat"/>
    <s v="co.uk"/>
    <x v="1"/>
    <m/>
    <s v="http://pbs.twimg.com/profile_images/1035131842209505280/PEUiVXKE_normal.jpg"/>
    <x v="13"/>
    <s v="https://twitter.com/#!/talktalk/status/1079721199276646400"/>
    <m/>
    <m/>
    <s v="1079721199276646400"/>
    <s v="1079716100450017280"/>
    <b v="0"/>
    <n v="0"/>
    <s v="520840183"/>
    <b v="0"/>
    <s v="en"/>
    <m/>
    <s v=""/>
    <b v="0"/>
    <n v="0"/>
    <s v=""/>
    <s v="Lithium Tech EU"/>
    <b v="0"/>
    <s v="1079716100450017280"/>
    <s v="Tweet"/>
    <n v="0"/>
    <n v="0"/>
    <m/>
    <m/>
    <m/>
    <m/>
    <m/>
    <m/>
    <m/>
    <m/>
    <n v="1"/>
    <s v="2"/>
    <s v="2"/>
    <n v="1"/>
    <n v="2.272727272727273"/>
    <n v="0"/>
    <n v="0"/>
    <n v="0"/>
    <n v="0"/>
    <n v="43"/>
    <n v="97.72727272727273"/>
    <n v="44"/>
  </r>
  <r>
    <s v="talktalk"/>
    <s v="md_pavel"/>
    <m/>
    <m/>
    <m/>
    <m/>
    <m/>
    <m/>
    <m/>
    <m/>
    <s v="No"/>
    <n v="17"/>
    <m/>
    <m/>
    <x v="1"/>
    <d v="2019-01-02T08:41:10.000"/>
    <s v="@Md_Pavel Hi there, our Loyalty Team will be able to get that processed for you, you can reach them here: https://t.co/G443ehYzFi Becky"/>
    <s v="https://community.talktalk.co.uk/t5/Chat/bd-p/socialchat"/>
    <s v="co.uk"/>
    <x v="1"/>
    <m/>
    <s v="http://pbs.twimg.com/profile_images/1035131842209505280/PEUiVXKE_normal.jpg"/>
    <x v="14"/>
    <s v="https://twitter.com/#!/talktalk/status/1080383488694669313"/>
    <m/>
    <m/>
    <s v="1080383488694669313"/>
    <s v="1079792574922219520"/>
    <b v="0"/>
    <n v="0"/>
    <s v="109593499"/>
    <b v="0"/>
    <s v="en"/>
    <m/>
    <s v=""/>
    <b v="0"/>
    <n v="0"/>
    <s v=""/>
    <s v="Lithium Tech EU"/>
    <b v="0"/>
    <s v="1079792574922219520"/>
    <s v="Tweet"/>
    <n v="0"/>
    <n v="0"/>
    <m/>
    <m/>
    <m/>
    <m/>
    <m/>
    <m/>
    <m/>
    <m/>
    <n v="1"/>
    <s v="2"/>
    <s v="2"/>
    <n v="1"/>
    <n v="4.761904761904762"/>
    <n v="0"/>
    <n v="0"/>
    <n v="0"/>
    <n v="0"/>
    <n v="20"/>
    <n v="95.23809523809524"/>
    <n v="21"/>
  </r>
  <r>
    <s v="talktalk"/>
    <s v="see1bhard"/>
    <m/>
    <m/>
    <m/>
    <m/>
    <m/>
    <m/>
    <m/>
    <m/>
    <s v="No"/>
    <n v="18"/>
    <m/>
    <m/>
    <x v="1"/>
    <d v="2019-01-02T10:32:40.000"/>
    <s v="@See1Bhard Hi Seema, I'm sorry to hear you're having these problems at both properties. If you have a chat with our Tech Team here: https://t.co/G443ehYzFi they'll look into this for you. Jo"/>
    <s v="https://community.talktalk.co.uk/t5/Chat/bd-p/socialchat"/>
    <s v="co.uk"/>
    <x v="1"/>
    <m/>
    <s v="http://pbs.twimg.com/profile_images/1035131842209505280/PEUiVXKE_normal.jpg"/>
    <x v="15"/>
    <s v="https://twitter.com/#!/talktalk/status/1080411545807609862"/>
    <m/>
    <m/>
    <s v="1080411545807609862"/>
    <s v="1080408850270949381"/>
    <b v="0"/>
    <n v="0"/>
    <s v="463127518"/>
    <b v="0"/>
    <s v="en"/>
    <m/>
    <s v=""/>
    <b v="0"/>
    <n v="0"/>
    <s v=""/>
    <s v="Lithium Tech EU"/>
    <b v="0"/>
    <s v="1080408850270949381"/>
    <s v="Tweet"/>
    <n v="0"/>
    <n v="0"/>
    <m/>
    <m/>
    <m/>
    <m/>
    <m/>
    <m/>
    <m/>
    <m/>
    <n v="1"/>
    <s v="2"/>
    <s v="2"/>
    <n v="0"/>
    <n v="0"/>
    <n v="2"/>
    <n v="6.451612903225806"/>
    <n v="0"/>
    <n v="0"/>
    <n v="29"/>
    <n v="93.54838709677419"/>
    <n v="31"/>
  </r>
  <r>
    <s v="talktalk"/>
    <s v="adamgrif1"/>
    <m/>
    <m/>
    <m/>
    <m/>
    <m/>
    <m/>
    <m/>
    <m/>
    <s v="No"/>
    <n v="19"/>
    <m/>
    <m/>
    <x v="1"/>
    <d v="2019-01-02T12:53:06.000"/>
    <s v="@AdamGrif1 Hi Adam, please get in touch with our Billing Team here and they'll look straight into it for you: https://t.co/G443ehYzFi Becky"/>
    <s v="https://community.talktalk.co.uk/t5/Chat/bd-p/socialchat"/>
    <s v="co.uk"/>
    <x v="1"/>
    <m/>
    <s v="http://pbs.twimg.com/profile_images/1035131842209505280/PEUiVXKE_normal.jpg"/>
    <x v="16"/>
    <s v="https://twitter.com/#!/talktalk/status/1080446889462517761"/>
    <m/>
    <m/>
    <s v="1080446889462517761"/>
    <s v="1080440893042294784"/>
    <b v="0"/>
    <n v="0"/>
    <s v="140553015"/>
    <b v="0"/>
    <s v="en"/>
    <m/>
    <s v=""/>
    <b v="0"/>
    <n v="0"/>
    <s v=""/>
    <s v="Lithium Tech EU"/>
    <b v="0"/>
    <s v="1080440893042294784"/>
    <s v="Tweet"/>
    <n v="0"/>
    <n v="0"/>
    <m/>
    <m/>
    <m/>
    <m/>
    <m/>
    <m/>
    <m/>
    <m/>
    <n v="1"/>
    <s v="2"/>
    <s v="2"/>
    <n v="0"/>
    <n v="0"/>
    <n v="0"/>
    <n v="0"/>
    <n v="0"/>
    <n v="0"/>
    <n v="21"/>
    <n v="100"/>
    <n v="21"/>
  </r>
  <r>
    <s v="talktalk"/>
    <s v="fionawhitty73"/>
    <m/>
    <m/>
    <m/>
    <m/>
    <m/>
    <m/>
    <m/>
    <m/>
    <s v="No"/>
    <n v="20"/>
    <m/>
    <m/>
    <x v="1"/>
    <d v="2019-01-02T15:54:54.000"/>
    <s v="@FionaWhitty73 Hi FIona, you can reach the team here: https://t.co/G443ehYzFi but if you DM over your landline number, we can take a look :) Becky https://t.co/JU0u90XhZw"/>
    <s v="https://community.talktalk.co.uk/t5/Chat/bd-p/socialchat https://twitter.com/login?redirect_after_login=/messages/compose?recipient_id=258719649"/>
    <s v="co.uk twitter.com"/>
    <x v="1"/>
    <m/>
    <s v="http://pbs.twimg.com/profile_images/1035131842209505280/PEUiVXKE_normal.jpg"/>
    <x v="17"/>
    <s v="https://twitter.com/#!/talktalk/status/1080492638816686080"/>
    <m/>
    <m/>
    <s v="1080492638816686080"/>
    <s v="1080491912644255745"/>
    <b v="0"/>
    <n v="0"/>
    <s v="2471530985"/>
    <b v="0"/>
    <s v="en"/>
    <m/>
    <s v=""/>
    <b v="0"/>
    <n v="0"/>
    <s v=""/>
    <s v="Lithium Tech EU"/>
    <b v="0"/>
    <s v="1080491912644255745"/>
    <s v="Tweet"/>
    <n v="0"/>
    <n v="0"/>
    <m/>
    <m/>
    <m/>
    <m/>
    <m/>
    <m/>
    <m/>
    <m/>
    <n v="1"/>
    <s v="2"/>
    <s v="2"/>
    <n v="0"/>
    <n v="0"/>
    <n v="0"/>
    <n v="0"/>
    <n v="0"/>
    <n v="0"/>
    <n v="23"/>
    <n v="100"/>
    <n v="23"/>
  </r>
  <r>
    <s v="talktalk"/>
    <s v="thaliabeard"/>
    <m/>
    <m/>
    <m/>
    <m/>
    <m/>
    <m/>
    <m/>
    <m/>
    <s v="No"/>
    <n v="21"/>
    <m/>
    <m/>
    <x v="1"/>
    <d v="2019-01-02T15:57:07.000"/>
    <s v="@ThaliaBeard Thanks Thalia, our Loyalty Team will be able to get that sorted for you, you can reach them here: https://t.co/G443ehYzFi Becky"/>
    <s v="https://community.talktalk.co.uk/t5/Chat/bd-p/socialchat"/>
    <s v="co.uk"/>
    <x v="1"/>
    <m/>
    <s v="http://pbs.twimg.com/profile_images/1035131842209505280/PEUiVXKE_normal.jpg"/>
    <x v="18"/>
    <s v="https://twitter.com/#!/talktalk/status/1080493195706937344"/>
    <m/>
    <m/>
    <s v="1080493195706937344"/>
    <s v="1080492354958774277"/>
    <b v="0"/>
    <n v="0"/>
    <s v="932375540"/>
    <b v="0"/>
    <s v="en"/>
    <m/>
    <s v=""/>
    <b v="0"/>
    <n v="0"/>
    <s v=""/>
    <s v="Lithium Tech EU"/>
    <b v="0"/>
    <s v="1080492354958774277"/>
    <s v="Tweet"/>
    <n v="0"/>
    <n v="0"/>
    <m/>
    <m/>
    <m/>
    <m/>
    <m/>
    <m/>
    <m/>
    <m/>
    <n v="1"/>
    <s v="2"/>
    <s v="2"/>
    <n v="1"/>
    <n v="4.761904761904762"/>
    <n v="0"/>
    <n v="0"/>
    <n v="0"/>
    <n v="0"/>
    <n v="20"/>
    <n v="95.23809523809524"/>
    <n v="21"/>
  </r>
  <r>
    <s v="talktalk"/>
    <s v="luluugaming"/>
    <m/>
    <m/>
    <m/>
    <m/>
    <m/>
    <m/>
    <m/>
    <m/>
    <s v="No"/>
    <n v="22"/>
    <m/>
    <m/>
    <x v="1"/>
    <d v="2019-01-02T16:10:42.000"/>
    <s v="@Luluugaming We're very sorry to hear this and we do understand your frustration. If you have a chat with our team here https://t.co/G443ehYzFi, they’ll get that looked into for you - Thanks, Andy"/>
    <s v="https://community.talktalk.co.uk/t5/Chat/bd-p/socialchat"/>
    <s v="co.uk"/>
    <x v="1"/>
    <m/>
    <s v="http://pbs.twimg.com/profile_images/1035131842209505280/PEUiVXKE_normal.jpg"/>
    <x v="19"/>
    <s v="https://twitter.com/#!/talktalk/status/1080496616887472128"/>
    <m/>
    <m/>
    <s v="1080496616887472128"/>
    <s v="1080495112050876417"/>
    <b v="0"/>
    <n v="0"/>
    <s v="2884005137"/>
    <b v="0"/>
    <s v="en"/>
    <m/>
    <s v=""/>
    <b v="0"/>
    <n v="0"/>
    <s v=""/>
    <s v="Lithium Tech EU"/>
    <b v="0"/>
    <s v="1080495112050876417"/>
    <s v="Tweet"/>
    <n v="0"/>
    <n v="0"/>
    <m/>
    <m/>
    <m/>
    <m/>
    <m/>
    <m/>
    <m/>
    <m/>
    <n v="1"/>
    <s v="2"/>
    <s v="2"/>
    <n v="0"/>
    <n v="0"/>
    <n v="2"/>
    <n v="6.25"/>
    <n v="0"/>
    <n v="0"/>
    <n v="30"/>
    <n v="93.75"/>
    <n v="32"/>
  </r>
  <r>
    <s v="talktalk"/>
    <s v="wage_slave46"/>
    <m/>
    <m/>
    <m/>
    <m/>
    <m/>
    <m/>
    <m/>
    <m/>
    <s v="No"/>
    <n v="23"/>
    <m/>
    <m/>
    <x v="1"/>
    <d v="2019-01-02T17:39:48.000"/>
    <s v="@wage_slave46 We're sorry to hear this Nic. If you have a chat with our team here https://t.co/G443ehYzFi, they’ll get that looked into for you - Thanks, Andy"/>
    <s v="https://community.talktalk.co.uk/t5/Chat/bd-p/socialchat"/>
    <s v="co.uk"/>
    <x v="1"/>
    <m/>
    <s v="http://pbs.twimg.com/profile_images/1035131842209505280/PEUiVXKE_normal.jpg"/>
    <x v="20"/>
    <s v="https://twitter.com/#!/talktalk/status/1080519036457357325"/>
    <m/>
    <m/>
    <s v="1080519036457357325"/>
    <s v="1080505321603375104"/>
    <b v="0"/>
    <n v="0"/>
    <s v="2829119133"/>
    <b v="0"/>
    <s v="en"/>
    <m/>
    <s v=""/>
    <b v="0"/>
    <n v="0"/>
    <s v=""/>
    <s v="Lithium Tech EU"/>
    <b v="0"/>
    <s v="1080505321603375104"/>
    <s v="Tweet"/>
    <n v="0"/>
    <n v="0"/>
    <m/>
    <m/>
    <m/>
    <m/>
    <m/>
    <m/>
    <m/>
    <m/>
    <n v="1"/>
    <s v="2"/>
    <s v="2"/>
    <n v="0"/>
    <n v="0"/>
    <n v="1"/>
    <n v="3.8461538461538463"/>
    <n v="0"/>
    <n v="0"/>
    <n v="25"/>
    <n v="96.15384615384616"/>
    <n v="26"/>
  </r>
  <r>
    <s v="talktalk"/>
    <s v="bnoneof"/>
    <m/>
    <m/>
    <m/>
    <m/>
    <m/>
    <m/>
    <m/>
    <m/>
    <s v="No"/>
    <n v="24"/>
    <m/>
    <m/>
    <x v="1"/>
    <d v="2019-01-02T17:49:14.000"/>
    <s v="@BNoneof We're not here to be insulted. Have a chat with our Billing Team here https://t.co/G443ehYzFi and they can help further with this. Thanks, Andy"/>
    <s v="https://community.talktalk.co.uk/t5/Chat/bd-p/socialchat"/>
    <s v="co.uk"/>
    <x v="1"/>
    <m/>
    <s v="http://pbs.twimg.com/profile_images/1035131842209505280/PEUiVXKE_normal.jpg"/>
    <x v="21"/>
    <s v="https://twitter.com/#!/talktalk/status/1080521413159727104"/>
    <m/>
    <m/>
    <s v="1080521413159727104"/>
    <s v="1080507193890344961"/>
    <b v="0"/>
    <n v="0"/>
    <s v="1070718741468602368"/>
    <b v="0"/>
    <s v="en"/>
    <m/>
    <s v=""/>
    <b v="0"/>
    <n v="0"/>
    <s v=""/>
    <s v="Lithium Tech EU"/>
    <b v="0"/>
    <s v="1080507193890344961"/>
    <s v="Tweet"/>
    <n v="0"/>
    <n v="0"/>
    <m/>
    <m/>
    <m/>
    <m/>
    <m/>
    <m/>
    <m/>
    <m/>
    <n v="1"/>
    <s v="2"/>
    <s v="2"/>
    <n v="0"/>
    <n v="0"/>
    <n v="1"/>
    <n v="4.166666666666667"/>
    <n v="0"/>
    <n v="0"/>
    <n v="23"/>
    <n v="95.83333333333333"/>
    <n v="24"/>
  </r>
  <r>
    <s v="talktalk"/>
    <s v="linnavald"/>
    <m/>
    <m/>
    <m/>
    <m/>
    <m/>
    <m/>
    <m/>
    <m/>
    <s v="No"/>
    <n v="25"/>
    <m/>
    <m/>
    <x v="1"/>
    <d v="2019-01-02T18:11:22.000"/>
    <s v="@LinnaVald We're sorry to hear this Linna. If you have a chat with our team here https://t.co/G443ehYzFi, they’ll get that looked into for you - Thanks, Andy"/>
    <s v="https://community.talktalk.co.uk/t5/Chat/bd-p/socialchat"/>
    <s v="co.uk"/>
    <x v="1"/>
    <m/>
    <s v="http://pbs.twimg.com/profile_images/1035131842209505280/PEUiVXKE_normal.jpg"/>
    <x v="22"/>
    <s v="https://twitter.com/#!/talktalk/status/1080526983946256384"/>
    <m/>
    <m/>
    <s v="1080526983946256384"/>
    <s v="1080510758549680129"/>
    <b v="0"/>
    <n v="0"/>
    <s v="1009465320"/>
    <b v="0"/>
    <s v="en"/>
    <m/>
    <s v=""/>
    <b v="0"/>
    <n v="0"/>
    <s v=""/>
    <s v="Lithium Tech EU"/>
    <b v="0"/>
    <s v="1080510758549680129"/>
    <s v="Tweet"/>
    <n v="0"/>
    <n v="0"/>
    <m/>
    <m/>
    <m/>
    <m/>
    <m/>
    <m/>
    <m/>
    <m/>
    <n v="1"/>
    <s v="2"/>
    <s v="2"/>
    <n v="0"/>
    <n v="0"/>
    <n v="1"/>
    <n v="3.8461538461538463"/>
    <n v="0"/>
    <n v="0"/>
    <n v="25"/>
    <n v="96.15384615384616"/>
    <n v="26"/>
  </r>
  <r>
    <s v="talktalk"/>
    <s v="ktn1977"/>
    <m/>
    <m/>
    <m/>
    <m/>
    <m/>
    <m/>
    <m/>
    <m/>
    <s v="No"/>
    <n v="26"/>
    <m/>
    <m/>
    <x v="1"/>
    <d v="2019-01-02T18:12:35.000"/>
    <s v="@ktn1977 I'm sorry to hear that Karen. If you have a chat with our team here https://t.co/G443ehYzFi, they’ll get that looked into for you - Thanks, Andy"/>
    <s v="https://community.talktalk.co.uk/t5/Chat/bd-p/socialchat"/>
    <s v="co.uk"/>
    <x v="1"/>
    <m/>
    <s v="http://pbs.twimg.com/profile_images/1035131842209505280/PEUiVXKE_normal.jpg"/>
    <x v="23"/>
    <s v="https://twitter.com/#!/talktalk/status/1080527286842081283"/>
    <m/>
    <m/>
    <s v="1080527286842081283"/>
    <s v="1080512797463797760"/>
    <b v="0"/>
    <n v="0"/>
    <s v="293433953"/>
    <b v="0"/>
    <s v="en"/>
    <m/>
    <s v=""/>
    <b v="0"/>
    <n v="0"/>
    <s v=""/>
    <s v="Lithium Tech EU"/>
    <b v="0"/>
    <s v="1080512797463797760"/>
    <s v="Tweet"/>
    <n v="0"/>
    <n v="0"/>
    <m/>
    <m/>
    <m/>
    <m/>
    <m/>
    <m/>
    <m/>
    <m/>
    <n v="1"/>
    <s v="2"/>
    <s v="2"/>
    <n v="0"/>
    <n v="0"/>
    <n v="1"/>
    <n v="3.8461538461538463"/>
    <n v="0"/>
    <n v="0"/>
    <n v="25"/>
    <n v="96.15384615384616"/>
    <n v="26"/>
  </r>
  <r>
    <s v="talktalk"/>
    <s v="tesslyddonx"/>
    <m/>
    <m/>
    <m/>
    <m/>
    <m/>
    <m/>
    <m/>
    <m/>
    <s v="No"/>
    <n v="27"/>
    <m/>
    <m/>
    <x v="1"/>
    <d v="2019-01-02T18:24:48.000"/>
    <s v="@tesslyddonX We're very sorry to hear this. If you have a chat with our team here https://t.co/G443ehYzFi, they’ll get that looked into for you - Thanks, Andy"/>
    <s v="https://community.talktalk.co.uk/t5/Chat/bd-p/socialchat"/>
    <s v="co.uk"/>
    <x v="1"/>
    <m/>
    <s v="http://pbs.twimg.com/profile_images/1035131842209505280/PEUiVXKE_normal.jpg"/>
    <x v="24"/>
    <s v="https://twitter.com/#!/talktalk/status/1080530362533638144"/>
    <m/>
    <m/>
    <s v="1080530362533638144"/>
    <s v="1080518932107354114"/>
    <b v="0"/>
    <n v="0"/>
    <s v="532561347"/>
    <b v="0"/>
    <s v="en"/>
    <m/>
    <s v=""/>
    <b v="0"/>
    <n v="0"/>
    <s v=""/>
    <s v="Lithium Tech EU"/>
    <b v="0"/>
    <s v="1080518932107354114"/>
    <s v="Tweet"/>
    <n v="0"/>
    <n v="0"/>
    <m/>
    <m/>
    <m/>
    <m/>
    <m/>
    <m/>
    <m/>
    <m/>
    <n v="1"/>
    <s v="2"/>
    <s v="2"/>
    <n v="0"/>
    <n v="0"/>
    <n v="1"/>
    <n v="3.8461538461538463"/>
    <n v="0"/>
    <n v="0"/>
    <n v="25"/>
    <n v="96.15384615384616"/>
    <n v="26"/>
  </r>
  <r>
    <s v="talktalk"/>
    <s v="jon_howes1"/>
    <m/>
    <m/>
    <m/>
    <m/>
    <m/>
    <m/>
    <m/>
    <m/>
    <s v="No"/>
    <n v="28"/>
    <m/>
    <m/>
    <x v="1"/>
    <d v="2019-01-02T19:55:18.000"/>
    <s v="@jon_howes1 We're sorry to hear this Jonathan. If you have a chat with our team here https://t.co/G443ehYzFi, they’ll get that looked into for you - Thanks, Andy"/>
    <s v="https://community.talktalk.co.uk/t5/Chat/bd-p/socialchat"/>
    <s v="co.uk"/>
    <x v="1"/>
    <m/>
    <s v="http://pbs.twimg.com/profile_images/1035131842209505280/PEUiVXKE_normal.jpg"/>
    <x v="25"/>
    <s v="https://twitter.com/#!/talktalk/status/1080553137449115650"/>
    <m/>
    <m/>
    <s v="1080553137449115650"/>
    <s v="1080539438038614016"/>
    <b v="0"/>
    <n v="0"/>
    <s v="273814911"/>
    <b v="0"/>
    <s v="en"/>
    <m/>
    <s v=""/>
    <b v="0"/>
    <n v="0"/>
    <s v=""/>
    <s v="Lithium Tech EU"/>
    <b v="0"/>
    <s v="1080539438038614016"/>
    <s v="Tweet"/>
    <n v="0"/>
    <n v="0"/>
    <m/>
    <m/>
    <m/>
    <m/>
    <m/>
    <m/>
    <m/>
    <m/>
    <n v="1"/>
    <s v="2"/>
    <s v="2"/>
    <n v="0"/>
    <n v="0"/>
    <n v="1"/>
    <n v="3.8461538461538463"/>
    <n v="0"/>
    <n v="0"/>
    <n v="25"/>
    <n v="96.15384615384616"/>
    <n v="26"/>
  </r>
  <r>
    <s v="talktalk"/>
    <s v="robga_"/>
    <m/>
    <m/>
    <m/>
    <m/>
    <m/>
    <m/>
    <m/>
    <m/>
    <s v="No"/>
    <n v="29"/>
    <m/>
    <m/>
    <x v="1"/>
    <d v="2019-01-02T21:39:43.000"/>
    <s v="@robga_ We're sorry to hear this. If you have a chat with our team here https://t.co/G443ehYzFi, they’ll get that looked into for you - Thanks, Andy"/>
    <s v="https://community.talktalk.co.uk/t5/Chat/bd-p/socialchat"/>
    <s v="co.uk"/>
    <x v="1"/>
    <m/>
    <s v="http://pbs.twimg.com/profile_images/1035131842209505280/PEUiVXKE_normal.jpg"/>
    <x v="26"/>
    <s v="https://twitter.com/#!/talktalk/status/1080579413685751814"/>
    <m/>
    <m/>
    <s v="1080579413685751814"/>
    <s v="1080571122519814153"/>
    <b v="0"/>
    <n v="0"/>
    <s v="28640443"/>
    <b v="0"/>
    <s v="en"/>
    <m/>
    <s v=""/>
    <b v="0"/>
    <n v="0"/>
    <s v=""/>
    <s v="Lithium Tech EU"/>
    <b v="0"/>
    <s v="1080571122519814153"/>
    <s v="Tweet"/>
    <n v="0"/>
    <n v="0"/>
    <m/>
    <m/>
    <m/>
    <m/>
    <m/>
    <m/>
    <m/>
    <m/>
    <n v="1"/>
    <s v="2"/>
    <s v="2"/>
    <n v="0"/>
    <n v="0"/>
    <n v="1"/>
    <n v="4"/>
    <n v="0"/>
    <n v="0"/>
    <n v="24"/>
    <n v="96"/>
    <n v="25"/>
  </r>
  <r>
    <s v="talktalk"/>
    <s v="ro_nan9"/>
    <m/>
    <m/>
    <m/>
    <m/>
    <m/>
    <m/>
    <m/>
    <m/>
    <s v="No"/>
    <n v="30"/>
    <m/>
    <m/>
    <x v="1"/>
    <d v="2019-01-03T08:22:22.000"/>
    <s v="@Ro_nan9 Hi Rónán, we wouldn't be able to advise on any early termination fees from your previous provider but our team can certainly take a look at getting you set up :) you can reach them here: https://t.co/G443ehYzFi Becky"/>
    <s v="https://community.talktalk.co.uk/t5/Chat/bd-p/socialchat"/>
    <s v="co.uk"/>
    <x v="1"/>
    <m/>
    <s v="http://pbs.twimg.com/profile_images/1035131842209505280/PEUiVXKE_normal.jpg"/>
    <x v="27"/>
    <s v="https://twitter.com/#!/talktalk/status/1080741144244424704"/>
    <m/>
    <m/>
    <s v="1080741144244424704"/>
    <s v="1080546548944121856"/>
    <b v="0"/>
    <n v="0"/>
    <s v="160229562"/>
    <b v="0"/>
    <s v="en"/>
    <m/>
    <s v=""/>
    <b v="0"/>
    <n v="0"/>
    <s v=""/>
    <s v="Lithium Tech EU"/>
    <b v="0"/>
    <s v="1080546548944121856"/>
    <s v="Tweet"/>
    <n v="0"/>
    <n v="0"/>
    <m/>
    <m/>
    <m/>
    <m/>
    <m/>
    <m/>
    <m/>
    <m/>
    <n v="1"/>
    <s v="2"/>
    <s v="2"/>
    <n v="0"/>
    <n v="0"/>
    <n v="0"/>
    <n v="0"/>
    <n v="0"/>
    <n v="0"/>
    <n v="37"/>
    <n v="100"/>
    <n v="37"/>
  </r>
  <r>
    <s v="talktalk"/>
    <s v="eramyousaf"/>
    <m/>
    <m/>
    <m/>
    <m/>
    <m/>
    <m/>
    <m/>
    <m/>
    <s v="No"/>
    <n v="31"/>
    <m/>
    <m/>
    <x v="1"/>
    <d v="2019-01-03T09:47:33.000"/>
    <s v="@EramYousaf Hi Eram, sure thing. If you follow this link: https://t.co/G443ehYzFi you will be able to get in touch with the team. Thanks, Chris"/>
    <s v="https://community.talktalk.co.uk/t5/Chat/bd-p/socialchat"/>
    <s v="co.uk"/>
    <x v="1"/>
    <m/>
    <s v="http://pbs.twimg.com/profile_images/1035131842209505280/PEUiVXKE_normal.jpg"/>
    <x v="28"/>
    <s v="https://twitter.com/#!/talktalk/status/1080762580388462592"/>
    <m/>
    <m/>
    <s v="1080762580388462592"/>
    <s v="1080761515945443328"/>
    <b v="0"/>
    <n v="1"/>
    <s v="803224367064825856"/>
    <b v="0"/>
    <s v="en"/>
    <m/>
    <s v=""/>
    <b v="0"/>
    <n v="0"/>
    <s v=""/>
    <s v="Lithium Tech EU"/>
    <b v="0"/>
    <s v="1080761515945443328"/>
    <s v="Tweet"/>
    <n v="0"/>
    <n v="0"/>
    <m/>
    <m/>
    <m/>
    <m/>
    <m/>
    <m/>
    <m/>
    <m/>
    <n v="1"/>
    <s v="2"/>
    <s v="2"/>
    <n v="0"/>
    <n v="0"/>
    <n v="0"/>
    <n v="0"/>
    <n v="0"/>
    <n v="0"/>
    <n v="23"/>
    <n v="100"/>
    <n v="23"/>
  </r>
  <r>
    <s v="talktalk"/>
    <s v="mark_barrell32"/>
    <m/>
    <m/>
    <m/>
    <m/>
    <m/>
    <m/>
    <m/>
    <m/>
    <s v="No"/>
    <n v="32"/>
    <m/>
    <m/>
    <x v="1"/>
    <d v="2019-01-03T10:44:22.000"/>
    <s v="@Mark_Barrell32 Hi Mark, you'd need to speak to our loyalty team. You can get in touch with them here. https://t.co/G443ehYzFi - Em"/>
    <s v="https://community.talktalk.co.uk/t5/Chat/bd-p/socialchat"/>
    <s v="co.uk"/>
    <x v="1"/>
    <m/>
    <s v="http://pbs.twimg.com/profile_images/1035131842209505280/PEUiVXKE_normal.jpg"/>
    <x v="29"/>
    <s v="https://twitter.com/#!/talktalk/status/1080776881148964865"/>
    <m/>
    <m/>
    <s v="1080776881148964865"/>
    <s v="1080776255820177408"/>
    <b v="0"/>
    <n v="0"/>
    <s v="893778048"/>
    <b v="0"/>
    <s v="en"/>
    <m/>
    <s v=""/>
    <b v="0"/>
    <n v="0"/>
    <s v=""/>
    <s v="Lithium Tech EU"/>
    <b v="0"/>
    <s v="1080776255820177408"/>
    <s v="Tweet"/>
    <n v="0"/>
    <n v="0"/>
    <m/>
    <m/>
    <m/>
    <m/>
    <m/>
    <m/>
    <m/>
    <m/>
    <n v="1"/>
    <s v="2"/>
    <s v="2"/>
    <n v="1"/>
    <n v="5"/>
    <n v="0"/>
    <n v="0"/>
    <n v="0"/>
    <n v="0"/>
    <n v="19"/>
    <n v="95"/>
    <n v="20"/>
  </r>
  <r>
    <s v="talktalk"/>
    <s v="evedyson14"/>
    <m/>
    <m/>
    <m/>
    <m/>
    <m/>
    <m/>
    <m/>
    <m/>
    <s v="No"/>
    <n v="33"/>
    <m/>
    <m/>
    <x v="1"/>
    <d v="2019-01-03T10:45:50.000"/>
    <s v="@evedyson14 Hi Louise, have you spoken to our billing team? https://t.co/G443ehYzFi - Em"/>
    <s v="https://community.talktalk.co.uk/t5/Chat/bd-p/socialchat"/>
    <s v="co.uk"/>
    <x v="1"/>
    <m/>
    <s v="http://pbs.twimg.com/profile_images/1035131842209505280/PEUiVXKE_normal.jpg"/>
    <x v="30"/>
    <s v="https://twitter.com/#!/talktalk/status/1080777248590974978"/>
    <m/>
    <m/>
    <s v="1080777248590974978"/>
    <s v="1080776742275596289"/>
    <b v="0"/>
    <n v="0"/>
    <s v="1222813315"/>
    <b v="0"/>
    <s v="en"/>
    <m/>
    <s v=""/>
    <b v="0"/>
    <n v="0"/>
    <s v=""/>
    <s v="Lithium Tech EU"/>
    <b v="0"/>
    <s v="1080776742275596289"/>
    <s v="Tweet"/>
    <n v="0"/>
    <n v="0"/>
    <m/>
    <m/>
    <m/>
    <m/>
    <m/>
    <m/>
    <m/>
    <m/>
    <n v="1"/>
    <s v="2"/>
    <s v="2"/>
    <n v="0"/>
    <n v="0"/>
    <n v="0"/>
    <n v="0"/>
    <n v="0"/>
    <n v="0"/>
    <n v="11"/>
    <n v="100"/>
    <n v="11"/>
  </r>
  <r>
    <s v="talktalk"/>
    <s v="botchy96"/>
    <m/>
    <m/>
    <m/>
    <m/>
    <m/>
    <m/>
    <m/>
    <m/>
    <s v="No"/>
    <n v="34"/>
    <m/>
    <m/>
    <x v="1"/>
    <d v="2019-01-03T11:03:39.000"/>
    <s v="@BOTCHY96 If you follow the link here: https://t.co/G443ehYzFi you can speak with our billing team here. They will be best to assist you with setting up your Direct debit. Thanks, Chris"/>
    <s v="https://community.talktalk.co.uk/t5/Chat/bd-p/socialchat"/>
    <s v="co.uk"/>
    <x v="1"/>
    <m/>
    <s v="http://pbs.twimg.com/profile_images/1035131842209505280/PEUiVXKE_normal.jpg"/>
    <x v="31"/>
    <s v="https://twitter.com/#!/talktalk/status/1080781733765754880"/>
    <m/>
    <m/>
    <s v="1080781733765754880"/>
    <s v="1080780785869836289"/>
    <b v="0"/>
    <n v="1"/>
    <s v="258719649"/>
    <b v="0"/>
    <s v="en"/>
    <m/>
    <s v=""/>
    <b v="0"/>
    <n v="0"/>
    <s v=""/>
    <s v="Lithium Tech EU"/>
    <b v="0"/>
    <s v="1080780785869836289"/>
    <s v="Tweet"/>
    <n v="0"/>
    <n v="0"/>
    <m/>
    <m/>
    <m/>
    <m/>
    <m/>
    <m/>
    <m/>
    <m/>
    <n v="1"/>
    <s v="2"/>
    <s v="2"/>
    <n v="1"/>
    <n v="3.3333333333333335"/>
    <n v="0"/>
    <n v="0"/>
    <n v="0"/>
    <n v="0"/>
    <n v="29"/>
    <n v="96.66666666666667"/>
    <n v="30"/>
  </r>
  <r>
    <s v="talktalk"/>
    <s v="timothy_burgess"/>
    <m/>
    <m/>
    <m/>
    <m/>
    <m/>
    <m/>
    <m/>
    <m/>
    <s v="No"/>
    <n v="35"/>
    <m/>
    <m/>
    <x v="1"/>
    <d v="2019-01-03T13:14:17.000"/>
    <s v="@timothy_burgess You would need to speak to our customer loyalty team to discuss your contract or cancellation. https://t.co/G443ehYzFi"/>
    <s v="https://community.talktalk.co.uk/t5/Chat/bd-p/socialchat"/>
    <s v="co.uk"/>
    <x v="1"/>
    <m/>
    <s v="http://pbs.twimg.com/profile_images/1035131842209505280/PEUiVXKE_normal.jpg"/>
    <x v="32"/>
    <s v="https://twitter.com/#!/talktalk/status/1080814607458095104"/>
    <m/>
    <m/>
    <s v="1080814607458095104"/>
    <s v="1080814229324746754"/>
    <b v="0"/>
    <n v="0"/>
    <s v="103011917"/>
    <b v="0"/>
    <s v="en"/>
    <m/>
    <s v=""/>
    <b v="0"/>
    <n v="0"/>
    <s v=""/>
    <s v="Lithium Tech EU"/>
    <b v="0"/>
    <s v="1080814229324746754"/>
    <s v="Tweet"/>
    <n v="0"/>
    <n v="0"/>
    <m/>
    <m/>
    <m/>
    <m/>
    <m/>
    <m/>
    <m/>
    <m/>
    <n v="1"/>
    <s v="2"/>
    <s v="2"/>
    <n v="1"/>
    <n v="5.882352941176471"/>
    <n v="0"/>
    <n v="0"/>
    <n v="0"/>
    <n v="0"/>
    <n v="16"/>
    <n v="94.11764705882354"/>
    <n v="17"/>
  </r>
  <r>
    <s v="talktalk"/>
    <s v="gypsyqueen786"/>
    <m/>
    <m/>
    <m/>
    <m/>
    <m/>
    <m/>
    <m/>
    <m/>
    <s v="No"/>
    <n v="36"/>
    <m/>
    <m/>
    <x v="1"/>
    <d v="2019-01-03T15:06:40.000"/>
    <s v="@GypsyQueen786 If you have a chat with our team here https://t.co/G443ehYzFi, they’ll get that looked into for you - Thanks, Andy"/>
    <s v="https://community.talktalk.co.uk/t5/Chat/bd-p/socialchat"/>
    <s v="co.uk"/>
    <x v="1"/>
    <m/>
    <s v="http://pbs.twimg.com/profile_images/1035131842209505280/PEUiVXKE_normal.jpg"/>
    <x v="33"/>
    <s v="https://twitter.com/#!/talktalk/status/1080842888920162305"/>
    <m/>
    <m/>
    <s v="1080842888920162305"/>
    <s v="1080841725155962881"/>
    <b v="0"/>
    <n v="0"/>
    <s v="951739401838657536"/>
    <b v="0"/>
    <s v="en"/>
    <m/>
    <s v=""/>
    <b v="0"/>
    <n v="0"/>
    <s v=""/>
    <s v="Lithium Tech EU"/>
    <b v="0"/>
    <s v="1080841725155962881"/>
    <s v="Tweet"/>
    <n v="0"/>
    <n v="0"/>
    <m/>
    <m/>
    <m/>
    <m/>
    <m/>
    <m/>
    <m/>
    <m/>
    <n v="1"/>
    <s v="2"/>
    <s v="2"/>
    <n v="0"/>
    <n v="0"/>
    <n v="0"/>
    <n v="0"/>
    <n v="0"/>
    <n v="0"/>
    <n v="20"/>
    <n v="100"/>
    <n v="20"/>
  </r>
  <r>
    <s v="talktalk"/>
    <s v="jamielennie"/>
    <m/>
    <m/>
    <m/>
    <m/>
    <m/>
    <m/>
    <m/>
    <m/>
    <s v="No"/>
    <n v="37"/>
    <m/>
    <m/>
    <x v="1"/>
    <d v="2019-01-03T15:43:46.000"/>
    <s v="@jamielennie You would need to speak to the customer loyalty team, Jamie. You can get them over live chat here. https://t.co/G443ehYzFi"/>
    <s v="https://community.talktalk.co.uk/t5/Chat/bd-p/socialchat"/>
    <s v="co.uk"/>
    <x v="1"/>
    <m/>
    <s v="http://pbs.twimg.com/profile_images/1035131842209505280/PEUiVXKE_normal.jpg"/>
    <x v="34"/>
    <s v="https://twitter.com/#!/talktalk/status/1080852224505511937"/>
    <m/>
    <m/>
    <s v="1080852224505511937"/>
    <s v="1080851877468741636"/>
    <b v="0"/>
    <n v="0"/>
    <s v="368046795"/>
    <b v="0"/>
    <s v="en"/>
    <m/>
    <s v=""/>
    <b v="0"/>
    <n v="0"/>
    <s v=""/>
    <s v="Lithium Tech EU"/>
    <b v="0"/>
    <s v="1080851877468741636"/>
    <s v="Tweet"/>
    <n v="0"/>
    <n v="0"/>
    <m/>
    <m/>
    <m/>
    <m/>
    <m/>
    <m/>
    <m/>
    <m/>
    <n v="1"/>
    <s v="2"/>
    <s v="2"/>
    <n v="1"/>
    <n v="5"/>
    <n v="0"/>
    <n v="0"/>
    <n v="0"/>
    <n v="0"/>
    <n v="19"/>
    <n v="95"/>
    <n v="20"/>
  </r>
  <r>
    <s v="talktalk"/>
    <s v="fabchester"/>
    <m/>
    <m/>
    <m/>
    <m/>
    <m/>
    <m/>
    <m/>
    <m/>
    <s v="No"/>
    <n v="38"/>
    <m/>
    <m/>
    <x v="1"/>
    <d v="2019-01-03T16:47:35.000"/>
    <s v="@FabChester Hi there, you can chat with them here: https://t.co/G443ehYzFi  Charlotte"/>
    <s v="https://community.talktalk.co.uk/t5/Chat/bd-p/socialchat"/>
    <s v="co.uk"/>
    <x v="1"/>
    <m/>
    <s v="http://pbs.twimg.com/profile_images/1035131842209505280/PEUiVXKE_normal.jpg"/>
    <x v="35"/>
    <s v="https://twitter.com/#!/talktalk/status/1080868285858701313"/>
    <m/>
    <m/>
    <s v="1080868285858701313"/>
    <s v="1080866849108250626"/>
    <b v="0"/>
    <n v="0"/>
    <s v="2239079718"/>
    <b v="0"/>
    <s v="en"/>
    <m/>
    <s v=""/>
    <b v="0"/>
    <n v="0"/>
    <s v=""/>
    <s v="Lithium Tech EU"/>
    <b v="0"/>
    <s v="1080866849108250626"/>
    <s v="Tweet"/>
    <n v="0"/>
    <n v="0"/>
    <m/>
    <m/>
    <m/>
    <m/>
    <m/>
    <m/>
    <m/>
    <m/>
    <n v="1"/>
    <s v="2"/>
    <s v="2"/>
    <n v="0"/>
    <n v="0"/>
    <n v="0"/>
    <n v="0"/>
    <n v="0"/>
    <n v="0"/>
    <n v="10"/>
    <n v="100"/>
    <n v="10"/>
  </r>
  <r>
    <s v="talktalk"/>
    <s v="phil_bert"/>
    <m/>
    <m/>
    <m/>
    <m/>
    <m/>
    <m/>
    <m/>
    <m/>
    <s v="No"/>
    <n v="39"/>
    <m/>
    <m/>
    <x v="1"/>
    <d v="2019-01-03T20:59:59.000"/>
    <s v="@PHIL_BERT This charge varies depending on your TalkTalk service and the number of months you have left on your contract, if you pop our Loyalty Team a message here: https://t.co/G443ehYzFi They can take your details and advise what the charges (if any) would be that you'd have to pay"/>
    <s v="https://community.talktalk.co.uk/t5/Chat/bd-p/socialchat"/>
    <s v="co.uk"/>
    <x v="1"/>
    <m/>
    <s v="http://pbs.twimg.com/profile_images/1035131842209505280/PEUiVXKE_normal.jpg"/>
    <x v="36"/>
    <s v="https://twitter.com/#!/talktalk/status/1080931805111435269"/>
    <m/>
    <m/>
    <s v="1080931805111435269"/>
    <s v="1080919988062498816"/>
    <b v="0"/>
    <n v="0"/>
    <s v="1860659911"/>
    <b v="0"/>
    <s v="en"/>
    <m/>
    <s v=""/>
    <b v="0"/>
    <n v="0"/>
    <s v=""/>
    <s v="Lithium Tech EU"/>
    <b v="0"/>
    <s v="1080919988062498816"/>
    <s v="Tweet"/>
    <n v="0"/>
    <n v="0"/>
    <m/>
    <m/>
    <m/>
    <m/>
    <m/>
    <m/>
    <m/>
    <m/>
    <n v="1"/>
    <s v="2"/>
    <s v="2"/>
    <n v="1"/>
    <n v="2.0833333333333335"/>
    <n v="0"/>
    <n v="0"/>
    <n v="0"/>
    <n v="0"/>
    <n v="47"/>
    <n v="97.91666666666667"/>
    <n v="48"/>
  </r>
  <r>
    <s v="talktalk"/>
    <s v="meganok227"/>
    <m/>
    <m/>
    <m/>
    <m/>
    <m/>
    <m/>
    <m/>
    <m/>
    <s v="No"/>
    <n v="40"/>
    <m/>
    <m/>
    <x v="1"/>
    <d v="2019-01-04T08:39:30.000"/>
    <s v="@meganok227 We do have a different version available now which our upgrade team can check if you're able to get that, Megan. If you have a chat with them we can see what deals we can do for you too - https://t.co/G443ehYzFi  Vicky"/>
    <s v="https://community.talktalk.co.uk/t5/Chat/bd-p/socialchat"/>
    <s v="co.uk"/>
    <x v="1"/>
    <m/>
    <s v="http://pbs.twimg.com/profile_images/1035131842209505280/PEUiVXKE_normal.jpg"/>
    <x v="37"/>
    <s v="https://twitter.com/#!/talktalk/status/1081107845318434816"/>
    <m/>
    <m/>
    <s v="1081107845318434816"/>
    <s v="1081106825980899328"/>
    <b v="0"/>
    <n v="0"/>
    <s v="29755170"/>
    <b v="0"/>
    <s v="en"/>
    <m/>
    <s v=""/>
    <b v="0"/>
    <n v="0"/>
    <s v=""/>
    <s v="Lithium Tech EU"/>
    <b v="0"/>
    <s v="1081106825980899328"/>
    <s v="Tweet"/>
    <n v="0"/>
    <n v="0"/>
    <m/>
    <m/>
    <m/>
    <m/>
    <m/>
    <m/>
    <m/>
    <m/>
    <n v="1"/>
    <s v="2"/>
    <s v="2"/>
    <n v="1"/>
    <n v="2.4390243902439024"/>
    <n v="0"/>
    <n v="0"/>
    <n v="0"/>
    <n v="0"/>
    <n v="40"/>
    <n v="97.5609756097561"/>
    <n v="41"/>
  </r>
  <r>
    <s v="talktalk"/>
    <s v="melbutterz94"/>
    <m/>
    <m/>
    <m/>
    <m/>
    <m/>
    <m/>
    <m/>
    <m/>
    <s v="No"/>
    <n v="41"/>
    <m/>
    <m/>
    <x v="1"/>
    <d v="2019-01-04T13:44:21.000"/>
    <s v="@MelButterz94 I am very sorry to hear this Mel. If you have a chat with our Billing Team here https://t.co/G443ehYzFi, they’ll get that looked into for you - Thanks, Andy"/>
    <s v="https://community.talktalk.co.uk/t5/Chat/bd-p/socialchat"/>
    <s v="co.uk"/>
    <x v="1"/>
    <m/>
    <s v="http://pbs.twimg.com/profile_images/1035131842209505280/PEUiVXKE_normal.jpg"/>
    <x v="38"/>
    <s v="https://twitter.com/#!/talktalk/status/1081184560262598657"/>
    <m/>
    <m/>
    <s v="1081184560262598657"/>
    <s v="1081183989862408192"/>
    <b v="0"/>
    <n v="0"/>
    <s v="529818825"/>
    <b v="0"/>
    <s v="en"/>
    <m/>
    <s v=""/>
    <b v="0"/>
    <n v="0"/>
    <s v=""/>
    <s v="Lithium Tech EU"/>
    <b v="0"/>
    <s v="1081183989862408192"/>
    <s v="Tweet"/>
    <n v="0"/>
    <n v="0"/>
    <m/>
    <m/>
    <m/>
    <m/>
    <m/>
    <m/>
    <m/>
    <m/>
    <n v="1"/>
    <s v="2"/>
    <s v="2"/>
    <n v="0"/>
    <n v="0"/>
    <n v="1"/>
    <n v="3.4482758620689653"/>
    <n v="0"/>
    <n v="0"/>
    <n v="28"/>
    <n v="96.55172413793103"/>
    <n v="29"/>
  </r>
  <r>
    <s v="alphabizelli"/>
    <s v="watchmancbiz"/>
    <m/>
    <m/>
    <m/>
    <m/>
    <m/>
    <m/>
    <m/>
    <m/>
    <s v="No"/>
    <n v="42"/>
    <m/>
    <m/>
    <x v="2"/>
    <d v="2019-01-05T01:57:02.000"/>
    <s v="RT @WatchmanCBiz: TIP: Automate all the little repetitive tasks so you save time for the IMPORTANT TASKS! I've been doing this for year &amp;amp; aâ€¦"/>
    <m/>
    <m/>
    <x v="1"/>
    <m/>
    <s v="http://pbs.twimg.com/profile_images/1039564115381874689/EZfoujmk_normal.jpg"/>
    <x v="39"/>
    <s v="https://twitter.com/#!/alphabizelli/status/1081368948640268289"/>
    <m/>
    <m/>
    <s v="1081368948640268289"/>
    <m/>
    <b v="0"/>
    <n v="0"/>
    <s v=""/>
    <b v="0"/>
    <s v="en"/>
    <m/>
    <s v=""/>
    <b v="0"/>
    <n v="3"/>
    <s v="1081368752996958210"/>
    <s v="Hootsuite Inc."/>
    <b v="0"/>
    <s v="1081368752996958210"/>
    <s v="Tweet"/>
    <n v="0"/>
    <n v="0"/>
    <m/>
    <m/>
    <m/>
    <m/>
    <m/>
    <m/>
    <m/>
    <m/>
    <n v="1"/>
    <s v="3"/>
    <s v="3"/>
    <n v="1"/>
    <n v="4"/>
    <n v="1"/>
    <n v="4"/>
    <n v="0"/>
    <n v="0"/>
    <n v="23"/>
    <n v="92"/>
    <n v="25"/>
  </r>
  <r>
    <s v="dreamspublicity"/>
    <s v="watchmancbiz"/>
    <m/>
    <m/>
    <m/>
    <m/>
    <m/>
    <m/>
    <m/>
    <m/>
    <s v="No"/>
    <n v="43"/>
    <m/>
    <m/>
    <x v="2"/>
    <d v="2019-01-05T01:57:18.000"/>
    <s v="RT @WatchmanCBiz: TIP: Automate all the little repetitive tasks so you save time for the IMPORTANT TASKS! I've been doing this for year &amp;amp; aâ€¦"/>
    <m/>
    <m/>
    <x v="1"/>
    <m/>
    <s v="http://pbs.twimg.com/profile_images/1000451152436056064/1EzUWm12_normal.jpg"/>
    <x v="40"/>
    <s v="https://twitter.com/#!/dreamspublicity/status/1081369015841423362"/>
    <m/>
    <m/>
    <s v="1081369015841423362"/>
    <m/>
    <b v="0"/>
    <n v="0"/>
    <s v=""/>
    <b v="0"/>
    <s v="en"/>
    <m/>
    <s v=""/>
    <b v="0"/>
    <n v="3"/>
    <s v="1081368752996958210"/>
    <s v="Hootsuite Inc."/>
    <b v="0"/>
    <s v="1081368752996958210"/>
    <s v="Tweet"/>
    <n v="0"/>
    <n v="0"/>
    <m/>
    <m/>
    <m/>
    <m/>
    <m/>
    <m/>
    <m/>
    <m/>
    <n v="1"/>
    <s v="3"/>
    <s v="3"/>
    <n v="1"/>
    <n v="4"/>
    <n v="1"/>
    <n v="4"/>
    <n v="0"/>
    <n v="0"/>
    <n v="23"/>
    <n v="92"/>
    <n v="25"/>
  </r>
  <r>
    <s v="watchmancbiz"/>
    <s v="watchmancbiz"/>
    <m/>
    <m/>
    <m/>
    <m/>
    <m/>
    <m/>
    <m/>
    <m/>
    <s v="No"/>
    <n v="44"/>
    <m/>
    <m/>
    <x v="0"/>
    <d v="2019-01-05T01:56:16.000"/>
    <s v="TIP: Automate all the little repetitive tasks so you save time for the IMPORTANT TASKS! I've been doing this for year &amp;amp; am beginning to see much success as well as being very productive!  #PRStudChat #CMWorld #ContentChat #ContentWorld #ContentInc #SocialChat #Web20Chat"/>
    <m/>
    <m/>
    <x v="2"/>
    <m/>
    <s v="http://pbs.twimg.com/profile_images/1030175723972001793/-47iB-ct_normal.jpg"/>
    <x v="41"/>
    <s v="https://twitter.com/#!/watchmancbiz/status/1081368752996958210"/>
    <m/>
    <m/>
    <s v="1081368752996958210"/>
    <m/>
    <b v="0"/>
    <n v="2"/>
    <s v=""/>
    <b v="0"/>
    <s v="en"/>
    <m/>
    <s v=""/>
    <b v="0"/>
    <n v="3"/>
    <s v=""/>
    <s v="Trillian"/>
    <b v="0"/>
    <s v="1081368752996958210"/>
    <s v="Tweet"/>
    <n v="0"/>
    <n v="0"/>
    <m/>
    <m/>
    <m/>
    <m/>
    <m/>
    <m/>
    <m/>
    <m/>
    <n v="1"/>
    <s v="3"/>
    <s v="3"/>
    <n v="4"/>
    <n v="9.75609756097561"/>
    <n v="1"/>
    <n v="2.4390243902439024"/>
    <n v="0"/>
    <n v="0"/>
    <n v="36"/>
    <n v="87.8048780487805"/>
    <n v="41"/>
  </r>
  <r>
    <s v="da1cbiz"/>
    <s v="watchmancbiz"/>
    <m/>
    <m/>
    <m/>
    <m/>
    <m/>
    <m/>
    <m/>
    <m/>
    <s v="No"/>
    <n v="45"/>
    <m/>
    <m/>
    <x v="2"/>
    <d v="2019-01-05T01:57:36.000"/>
    <s v="RT @WatchmanCBiz: TIP: Automate all the little repetitive tasks so you save time for the IMPORTANT TASKS! I've been doing this for year &amp;amp; aâ€¦"/>
    <m/>
    <m/>
    <x v="1"/>
    <m/>
    <s v="http://pbs.twimg.com/profile_images/1000366802864553986/dVfZqo9l_normal.jpg"/>
    <x v="42"/>
    <s v="https://twitter.com/#!/da1cbiz/status/1081369090843922433"/>
    <m/>
    <m/>
    <s v="1081369090843922433"/>
    <m/>
    <b v="0"/>
    <n v="0"/>
    <s v=""/>
    <b v="0"/>
    <s v="en"/>
    <m/>
    <s v=""/>
    <b v="0"/>
    <n v="3"/>
    <s v="1081368752996958210"/>
    <s v="Hootsuite Inc."/>
    <b v="0"/>
    <s v="1081368752996958210"/>
    <s v="Tweet"/>
    <n v="0"/>
    <n v="0"/>
    <m/>
    <m/>
    <m/>
    <m/>
    <m/>
    <m/>
    <m/>
    <m/>
    <n v="1"/>
    <s v="3"/>
    <s v="3"/>
    <n v="1"/>
    <n v="4"/>
    <n v="1"/>
    <n v="4"/>
    <n v="0"/>
    <n v="0"/>
    <n v="23"/>
    <n v="92"/>
    <n v="25"/>
  </r>
  <r>
    <s v="why_pay_upfront"/>
    <s v="why_pay_upfront"/>
    <m/>
    <m/>
    <m/>
    <m/>
    <m/>
    <m/>
    <m/>
    <m/>
    <s v="No"/>
    <n v="46"/>
    <m/>
    <m/>
    <x v="0"/>
    <d v="2019-01-05T12:15:57.000"/>
    <s v="How Buffer's New Tool, SocialChat, Helps Take Your Website Conversations Further_x000a_https://t.co/6oMNy0BgH3"/>
    <s v="http://tiddly.link/TstNL"/>
    <s v="tiddly.link"/>
    <x v="1"/>
    <m/>
    <s v="http://pbs.twimg.com/profile_images/921128478040297478/gVhVMEfP_normal.jpg"/>
    <x v="43"/>
    <s v="https://twitter.com/#!/why_pay_upfront/status/1081524704232509441"/>
    <m/>
    <m/>
    <s v="1081524704232509441"/>
    <m/>
    <b v="0"/>
    <n v="0"/>
    <s v=""/>
    <b v="0"/>
    <s v="en"/>
    <m/>
    <s v=""/>
    <b v="0"/>
    <n v="0"/>
    <s v=""/>
    <s v="Twitter Web Client"/>
    <b v="0"/>
    <s v="1081524704232509441"/>
    <s v="Tweet"/>
    <n v="0"/>
    <n v="0"/>
    <m/>
    <m/>
    <m/>
    <m/>
    <m/>
    <m/>
    <m/>
    <m/>
    <n v="1"/>
    <s v="7"/>
    <s v="7"/>
    <n v="0"/>
    <n v="0"/>
    <n v="0"/>
    <n v="0"/>
    <n v="0"/>
    <n v="0"/>
    <n v="11"/>
    <n v="100"/>
    <n v="11"/>
  </r>
  <r>
    <s v="twitliveevents"/>
    <s v="twitliveevents"/>
    <m/>
    <m/>
    <m/>
    <m/>
    <m/>
    <m/>
    <m/>
    <m/>
    <s v="No"/>
    <n v="47"/>
    <m/>
    <m/>
    <x v="0"/>
    <d v="2019-01-08T03:00:07.000"/>
    <s v="January 7, 2019 at 10:00PM Twitter Chat - #SocialChat #TwitterChat Visit https://t.co/7rW7B93fzz for more events."/>
    <s v="http://www.twitterliveevents.com/"/>
    <s v="twitterliveevents.com"/>
    <x v="3"/>
    <m/>
    <s v="http://pbs.twimg.com/profile_images/2389883639/lc4rqm6b1pxfkuajsdo1_normal.jpeg"/>
    <x v="44"/>
    <s v="https://twitter.com/#!/twitliveevents/status/1082471986738155520"/>
    <m/>
    <m/>
    <s v="1082471986738155520"/>
    <m/>
    <b v="0"/>
    <n v="0"/>
    <s v=""/>
    <b v="0"/>
    <s v="en"/>
    <m/>
    <s v=""/>
    <b v="0"/>
    <n v="0"/>
    <s v=""/>
    <s v="IFTTT"/>
    <b v="0"/>
    <s v="1082471986738155520"/>
    <s v="Tweet"/>
    <n v="0"/>
    <n v="0"/>
    <m/>
    <m/>
    <m/>
    <m/>
    <m/>
    <m/>
    <m/>
    <m/>
    <n v="1"/>
    <s v="7"/>
    <s v="7"/>
    <n v="0"/>
    <n v="0"/>
    <n v="0"/>
    <n v="0"/>
    <n v="0"/>
    <n v="0"/>
    <n v="14"/>
    <n v="100"/>
    <n v="14"/>
  </r>
  <r>
    <s v="f4n9sj0k3r"/>
    <s v="isekaihero"/>
    <m/>
    <m/>
    <m/>
    <m/>
    <m/>
    <m/>
    <m/>
    <m/>
    <s v="No"/>
    <n v="48"/>
    <m/>
    <m/>
    <x v="2"/>
    <d v="2019-01-10T16:26:47.000"/>
    <s v="@rigenz123 @IsekaiHero Gbisa liat gambar paket socialchat nh :v"/>
    <m/>
    <m/>
    <x v="1"/>
    <m/>
    <s v="http://pbs.twimg.com/profile_images/1076629460810526720/MlN6STt5_normal.jpg"/>
    <x v="45"/>
    <s v="https://twitter.com/#!/f4n9sj0k3r/status/1083399767332245505"/>
    <m/>
    <m/>
    <s v="1083399767332245505"/>
    <s v="1083399510431170561"/>
    <b v="0"/>
    <n v="1"/>
    <s v="178297097"/>
    <b v="0"/>
    <s v="en"/>
    <m/>
    <s v=""/>
    <b v="0"/>
    <n v="0"/>
    <s v=""/>
    <s v="Twitter for Android"/>
    <b v="0"/>
    <s v="1083399510431170561"/>
    <s v="Tweet"/>
    <n v="0"/>
    <n v="0"/>
    <m/>
    <m/>
    <m/>
    <m/>
    <m/>
    <m/>
    <m/>
    <m/>
    <n v="1"/>
    <s v="5"/>
    <s v="5"/>
    <m/>
    <m/>
    <m/>
    <m/>
    <m/>
    <m/>
    <m/>
    <m/>
    <m/>
  </r>
  <r>
    <s v="sprintcare"/>
    <s v="mrbreezy2u"/>
    <m/>
    <m/>
    <m/>
    <m/>
    <m/>
    <m/>
    <m/>
    <m/>
    <s v="No"/>
    <n v="50"/>
    <m/>
    <m/>
    <x v="1"/>
    <d v="2018-12-30T19:50:27.000"/>
    <s v="@MrBreezy2U Hey! Have you tried reaching out to our Order Support department? You can chat with of of their agent via online chat by visiting https://t.co/KNSk7X1Hd7. -IC"/>
    <s v="http://www.sprint.com/socialchat"/>
    <s v="sprint.com"/>
    <x v="1"/>
    <m/>
    <s v="http://pbs.twimg.com/profile_images/1017770615359434753/ECt2ncRL_normal.jpg"/>
    <x v="46"/>
    <s v="https://twitter.com/#!/sprintcare/status/1079464756065357824"/>
    <m/>
    <m/>
    <s v="1079464756065357824"/>
    <s v="1079463545052454913"/>
    <b v="0"/>
    <n v="0"/>
    <s v="28226522"/>
    <b v="0"/>
    <s v="en"/>
    <m/>
    <s v=""/>
    <b v="0"/>
    <n v="0"/>
    <s v=""/>
    <s v="Lithium Tech."/>
    <b v="0"/>
    <s v="1079463545052454913"/>
    <s v="Tweet"/>
    <n v="0"/>
    <n v="0"/>
    <m/>
    <m/>
    <m/>
    <m/>
    <m/>
    <m/>
    <m/>
    <m/>
    <n v="1"/>
    <s v="4"/>
    <s v="4"/>
    <n v="1"/>
    <n v="3.8461538461538463"/>
    <n v="0"/>
    <n v="0"/>
    <n v="0"/>
    <n v="0"/>
    <n v="25"/>
    <n v="96.15384615384616"/>
    <n v="26"/>
  </r>
  <r>
    <s v="sprintcare"/>
    <s v="infamouswambli"/>
    <m/>
    <m/>
    <m/>
    <m/>
    <m/>
    <m/>
    <m/>
    <m/>
    <s v="No"/>
    <n v="51"/>
    <m/>
    <m/>
    <x v="1"/>
    <d v="2019-01-11T19:59:47.000"/>
    <s v="@InfamousWambli Hey, You can chat with out International Department @ https://t.co/KNSk7X1Hd7, they'd be able to further assist with regards to your issue. -TE"/>
    <s v="http://www.sprint.com/socialchat"/>
    <s v="sprint.com"/>
    <x v="1"/>
    <m/>
    <s v="http://pbs.twimg.com/profile_images/1017770615359434753/ECt2ncRL_normal.jpg"/>
    <x v="47"/>
    <s v="https://twitter.com/#!/sprintcare/status/1083815758902116352"/>
    <m/>
    <m/>
    <s v="1083815758902116352"/>
    <s v="1083813908077559810"/>
    <b v="0"/>
    <n v="0"/>
    <s v="26322684"/>
    <b v="0"/>
    <s v="en"/>
    <m/>
    <s v=""/>
    <b v="0"/>
    <n v="0"/>
    <s v=""/>
    <s v="Lithium Tech."/>
    <b v="0"/>
    <s v="1083813908077559810"/>
    <s v="Tweet"/>
    <n v="0"/>
    <n v="0"/>
    <m/>
    <m/>
    <m/>
    <m/>
    <m/>
    <m/>
    <m/>
    <m/>
    <n v="1"/>
    <s v="4"/>
    <s v="4"/>
    <n v="0"/>
    <n v="0"/>
    <n v="1"/>
    <n v="4.761904761904762"/>
    <n v="0"/>
    <n v="0"/>
    <n v="20"/>
    <n v="95.23809523809524"/>
    <n v="21"/>
  </r>
  <r>
    <s v="askamex"/>
    <s v="amyumma"/>
    <m/>
    <m/>
    <m/>
    <m/>
    <m/>
    <m/>
    <m/>
    <m/>
    <s v="No"/>
    <n v="52"/>
    <m/>
    <m/>
    <x v="1"/>
    <d v="2018-12-29T22:03:54.000"/>
    <s v="@amyumma Great. Please go to https://t.co/ijlV6ZCeLG, log in, select code: BH and we will continue our conversation there. ^B"/>
    <s v="https://www.americanexpress.com/socialchat"/>
    <s v="americanexpress.com"/>
    <x v="1"/>
    <m/>
    <s v="http://pbs.twimg.com/profile_images/983810906927792128/QToPQDeT_normal.jpg"/>
    <x v="48"/>
    <s v="https://twitter.com/#!/askamex/status/1079135951337803777"/>
    <m/>
    <m/>
    <s v="1079135951337803777"/>
    <s v="1079135445609439232"/>
    <b v="0"/>
    <n v="0"/>
    <s v="40798994"/>
    <b v="0"/>
    <s v="en"/>
    <m/>
    <s v=""/>
    <b v="0"/>
    <n v="0"/>
    <s v=""/>
    <s v="Liveworld Twitter Integration"/>
    <b v="0"/>
    <s v="1079135445609439232"/>
    <s v="Tweet"/>
    <n v="0"/>
    <n v="0"/>
    <m/>
    <m/>
    <m/>
    <m/>
    <m/>
    <m/>
    <m/>
    <m/>
    <n v="1"/>
    <s v="1"/>
    <s v="1"/>
    <n v="1"/>
    <n v="5.555555555555555"/>
    <n v="0"/>
    <n v="0"/>
    <n v="0"/>
    <n v="0"/>
    <n v="17"/>
    <n v="94.44444444444444"/>
    <n v="18"/>
  </r>
  <r>
    <s v="askamex"/>
    <s v="cooper_tastic"/>
    <m/>
    <m/>
    <m/>
    <m/>
    <m/>
    <m/>
    <m/>
    <m/>
    <s v="No"/>
    <n v="53"/>
    <m/>
    <m/>
    <x v="1"/>
    <d v="2018-12-31T16:23:41.000"/>
    <s v="@cooper_tastic Great. Please go to https://t.co/ijlV6ZCeLG, log in, select code: In and we will continue our conversation there. ^In"/>
    <s v="https://www.americanexpress.com/socialchat"/>
    <s v="americanexpress.com"/>
    <x v="1"/>
    <m/>
    <s v="http://pbs.twimg.com/profile_images/983810906927792128/QToPQDeT_normal.jpg"/>
    <x v="49"/>
    <s v="https://twitter.com/#!/askamex/status/1079775107474735110"/>
    <m/>
    <m/>
    <s v="1079775107474735110"/>
    <s v="1079772261257760768"/>
    <b v="0"/>
    <n v="0"/>
    <s v="14191909"/>
    <b v="0"/>
    <s v="en"/>
    <m/>
    <s v=""/>
    <b v="0"/>
    <n v="0"/>
    <s v=""/>
    <s v="Liveworld Twitter Integration"/>
    <b v="0"/>
    <s v="1079772261257760768"/>
    <s v="Tweet"/>
    <n v="0"/>
    <n v="0"/>
    <m/>
    <m/>
    <m/>
    <m/>
    <m/>
    <m/>
    <m/>
    <m/>
    <n v="1"/>
    <s v="1"/>
    <s v="1"/>
    <n v="1"/>
    <n v="5.555555555555555"/>
    <n v="0"/>
    <n v="0"/>
    <n v="0"/>
    <n v="0"/>
    <n v="17"/>
    <n v="94.44444444444444"/>
    <n v="18"/>
  </r>
  <r>
    <s v="askamex"/>
    <s v="arjuna_pandit"/>
    <m/>
    <m/>
    <m/>
    <m/>
    <m/>
    <m/>
    <m/>
    <m/>
    <s v="No"/>
    <n v="54"/>
    <m/>
    <m/>
    <x v="1"/>
    <d v="2019-01-02T14:43:06.000"/>
    <s v="@arjuna_pandit Great. Please go to https://t.co/ijlV6ZCeLG, log in, select code RK and we will continue our conversation there. ^RK"/>
    <s v="https://www.americanexpress.com/socialchat"/>
    <s v="americanexpress.com"/>
    <x v="1"/>
    <m/>
    <s v="http://pbs.twimg.com/profile_images/983810906927792128/QToPQDeT_normal.jpg"/>
    <x v="50"/>
    <s v="https://twitter.com/#!/askamex/status/1080474568970698752"/>
    <m/>
    <m/>
    <s v="1080474568970698752"/>
    <s v="1080472601829478402"/>
    <b v="0"/>
    <n v="0"/>
    <s v="848562302718791681"/>
    <b v="0"/>
    <s v="en"/>
    <m/>
    <s v=""/>
    <b v="0"/>
    <n v="0"/>
    <s v=""/>
    <s v="Liveworld Twitter Integration"/>
    <b v="0"/>
    <s v="1080472601829478402"/>
    <s v="Tweet"/>
    <n v="0"/>
    <n v="0"/>
    <m/>
    <m/>
    <m/>
    <m/>
    <m/>
    <m/>
    <m/>
    <m/>
    <n v="1"/>
    <s v="1"/>
    <s v="1"/>
    <n v="1"/>
    <n v="5.555555555555555"/>
    <n v="0"/>
    <n v="0"/>
    <n v="0"/>
    <n v="0"/>
    <n v="17"/>
    <n v="94.44444444444444"/>
    <n v="18"/>
  </r>
  <r>
    <s v="askamex"/>
    <s v="herkyfan73"/>
    <m/>
    <m/>
    <m/>
    <m/>
    <m/>
    <m/>
    <m/>
    <m/>
    <s v="No"/>
    <n v="55"/>
    <m/>
    <m/>
    <x v="1"/>
    <d v="2019-01-02T14:54:49.000"/>
    <s v="@herkyfan73 Great. Please go to https://t.co/ijlV6ZCeLG, log in, select code RK and we will continue our conversation there. ^RK"/>
    <s v="https://www.americanexpress.com/socialchat"/>
    <s v="americanexpress.com"/>
    <x v="1"/>
    <m/>
    <s v="http://pbs.twimg.com/profile_images/983810906927792128/QToPQDeT_normal.jpg"/>
    <x v="51"/>
    <s v="https://twitter.com/#!/askamex/status/1080477519634202624"/>
    <m/>
    <m/>
    <s v="1080477519634202624"/>
    <s v="1080476502074900480"/>
    <b v="0"/>
    <n v="0"/>
    <s v="833358020788834304"/>
    <b v="0"/>
    <s v="en"/>
    <m/>
    <s v=""/>
    <b v="0"/>
    <n v="0"/>
    <s v=""/>
    <s v="Liveworld Twitter Integration"/>
    <b v="0"/>
    <s v="1080476502074900480"/>
    <s v="Tweet"/>
    <n v="0"/>
    <n v="0"/>
    <m/>
    <m/>
    <m/>
    <m/>
    <m/>
    <m/>
    <m/>
    <m/>
    <n v="1"/>
    <s v="1"/>
    <s v="1"/>
    <n v="1"/>
    <n v="5.555555555555555"/>
    <n v="0"/>
    <n v="0"/>
    <n v="0"/>
    <n v="0"/>
    <n v="17"/>
    <n v="94.44444444444444"/>
    <n v="18"/>
  </r>
  <r>
    <s v="askamex"/>
    <s v="djmcm"/>
    <m/>
    <m/>
    <m/>
    <m/>
    <m/>
    <m/>
    <m/>
    <m/>
    <s v="No"/>
    <n v="56"/>
    <m/>
    <m/>
    <x v="1"/>
    <d v="2019-01-02T16:03:54.000"/>
    <s v="@DJMcM Great. Please go to https://t.co/ijlV6ZCeLG, log in, select code: WM and we will continue our conversation there. ^Wil"/>
    <s v="https://www.americanexpress.com/socialchat"/>
    <s v="americanexpress.com"/>
    <x v="1"/>
    <m/>
    <s v="http://pbs.twimg.com/profile_images/983810906927792128/QToPQDeT_normal.jpg"/>
    <x v="52"/>
    <s v="https://twitter.com/#!/askamex/status/1080494903099097088"/>
    <m/>
    <m/>
    <s v="1080494903099097088"/>
    <s v="1080492922292916235"/>
    <b v="0"/>
    <n v="0"/>
    <s v="37555777"/>
    <b v="0"/>
    <s v="en"/>
    <m/>
    <s v=""/>
    <b v="0"/>
    <n v="0"/>
    <s v=""/>
    <s v="Liveworld Twitter Integration"/>
    <b v="0"/>
    <s v="1080492922292916235"/>
    <s v="Tweet"/>
    <n v="0"/>
    <n v="0"/>
    <m/>
    <m/>
    <m/>
    <m/>
    <m/>
    <m/>
    <m/>
    <m/>
    <n v="1"/>
    <s v="1"/>
    <s v="1"/>
    <n v="1"/>
    <n v="5.555555555555555"/>
    <n v="0"/>
    <n v="0"/>
    <n v="0"/>
    <n v="0"/>
    <n v="17"/>
    <n v="94.44444444444444"/>
    <n v="18"/>
  </r>
  <r>
    <s v="askamex"/>
    <s v="amolingal"/>
    <m/>
    <m/>
    <m/>
    <m/>
    <m/>
    <m/>
    <m/>
    <m/>
    <s v="No"/>
    <n v="57"/>
    <m/>
    <m/>
    <x v="1"/>
    <d v="2019-01-02T17:42:46.000"/>
    <s v="@AmolingAl Great. Please go to https://t.co/ijlV6ZCeLG, log in, select code: WM and we will continue our conversation there. ^Wil"/>
    <s v="https://www.americanexpress.com/socialchat"/>
    <s v="americanexpress.com"/>
    <x v="1"/>
    <m/>
    <s v="http://pbs.twimg.com/profile_images/983810906927792128/QToPQDeT_normal.jpg"/>
    <x v="53"/>
    <s v="https://twitter.com/#!/askamex/status/1080519785283239947"/>
    <m/>
    <m/>
    <s v="1080519785283239947"/>
    <s v="1080518426114822145"/>
    <b v="0"/>
    <n v="0"/>
    <s v="800789535592353792"/>
    <b v="0"/>
    <s v="en"/>
    <m/>
    <s v=""/>
    <b v="0"/>
    <n v="0"/>
    <s v=""/>
    <s v="Liveworld Twitter Integration"/>
    <b v="0"/>
    <s v="1080518426114822145"/>
    <s v="Tweet"/>
    <n v="0"/>
    <n v="0"/>
    <m/>
    <m/>
    <m/>
    <m/>
    <m/>
    <m/>
    <m/>
    <m/>
    <n v="1"/>
    <s v="1"/>
    <s v="1"/>
    <n v="1"/>
    <n v="5.555555555555555"/>
    <n v="0"/>
    <n v="0"/>
    <n v="0"/>
    <n v="0"/>
    <n v="17"/>
    <n v="94.44444444444444"/>
    <n v="18"/>
  </r>
  <r>
    <s v="askamex"/>
    <s v="jkoenig1963"/>
    <m/>
    <m/>
    <m/>
    <m/>
    <m/>
    <m/>
    <m/>
    <m/>
    <s v="No"/>
    <n v="58"/>
    <m/>
    <m/>
    <x v="1"/>
    <d v="2019-01-02T23:16:22.000"/>
    <s v="@jkoenig1963 Please go to https://t.co/ijlV6ZCeLG, log in, select code: 12245 and we will continue our conversation there. ^JD"/>
    <s v="https://www.americanexpress.com/socialchat"/>
    <s v="americanexpress.com"/>
    <x v="1"/>
    <m/>
    <s v="http://pbs.twimg.com/profile_images/983810906927792128/QToPQDeT_normal.jpg"/>
    <x v="54"/>
    <s v="https://twitter.com/#!/askamex/status/1080603740170792965"/>
    <m/>
    <m/>
    <s v="1080603740170792965"/>
    <s v="1080603234631331841"/>
    <b v="0"/>
    <n v="0"/>
    <s v="269935592"/>
    <b v="0"/>
    <s v="en"/>
    <m/>
    <s v=""/>
    <b v="0"/>
    <n v="0"/>
    <s v=""/>
    <s v="Liveworld Twitter Integration"/>
    <b v="0"/>
    <s v="1080603234631331841"/>
    <s v="Tweet"/>
    <n v="0"/>
    <n v="0"/>
    <m/>
    <m/>
    <m/>
    <m/>
    <m/>
    <m/>
    <m/>
    <m/>
    <n v="1"/>
    <s v="1"/>
    <s v="1"/>
    <n v="0"/>
    <n v="0"/>
    <n v="0"/>
    <n v="0"/>
    <n v="0"/>
    <n v="0"/>
    <n v="17"/>
    <n v="100"/>
    <n v="17"/>
  </r>
  <r>
    <s v="askamex"/>
    <s v="silentlessthan3"/>
    <m/>
    <m/>
    <m/>
    <m/>
    <m/>
    <m/>
    <m/>
    <m/>
    <s v="No"/>
    <n v="59"/>
    <m/>
    <m/>
    <x v="1"/>
    <d v="2019-01-03T00:22:21.000"/>
    <s v="@SilentLessThan3 Great. Please go to https://t.co/ijlV6ZCeLG, log in, select code: RM and we will continue our conversation there. ^RM"/>
    <s v="https://www.americanexpress.com/socialchat"/>
    <s v="americanexpress.com"/>
    <x v="1"/>
    <m/>
    <s v="http://pbs.twimg.com/profile_images/983810906927792128/QToPQDeT_normal.jpg"/>
    <x v="55"/>
    <s v="https://twitter.com/#!/askamex/status/1080620343100870656"/>
    <m/>
    <m/>
    <s v="1080620343100870656"/>
    <s v="1080619551610621952"/>
    <b v="0"/>
    <n v="0"/>
    <s v="256832844"/>
    <b v="0"/>
    <s v="en"/>
    <m/>
    <s v=""/>
    <b v="0"/>
    <n v="0"/>
    <s v=""/>
    <s v="Liveworld Twitter Integration"/>
    <b v="0"/>
    <s v="1080619551610621952"/>
    <s v="Tweet"/>
    <n v="0"/>
    <n v="0"/>
    <m/>
    <m/>
    <m/>
    <m/>
    <m/>
    <m/>
    <m/>
    <m/>
    <n v="1"/>
    <s v="1"/>
    <s v="1"/>
    <n v="1"/>
    <n v="5.555555555555555"/>
    <n v="0"/>
    <n v="0"/>
    <n v="0"/>
    <n v="0"/>
    <n v="17"/>
    <n v="94.44444444444444"/>
    <n v="18"/>
  </r>
  <r>
    <s v="askamex"/>
    <s v="vwrestlemania1"/>
    <m/>
    <m/>
    <m/>
    <m/>
    <m/>
    <m/>
    <m/>
    <m/>
    <s v="No"/>
    <n v="60"/>
    <m/>
    <m/>
    <x v="1"/>
    <d v="2019-01-03T14:01:33.000"/>
    <s v="@vwrestlemania1 I would be happy to review as to why it is missing. Please go to https://t.co/ijlV6ZCeLG, log in, select code: RK and we will continue our conversation there. ^RK"/>
    <s v="https://www.americanexpress.com/socialchat"/>
    <s v="americanexpress.com"/>
    <x v="1"/>
    <m/>
    <s v="http://pbs.twimg.com/profile_images/983810906927792128/QToPQDeT_normal.jpg"/>
    <x v="56"/>
    <s v="https://twitter.com/#!/askamex/status/1080826501447208966"/>
    <m/>
    <m/>
    <s v="1080826501447208966"/>
    <s v="1080790298677182464"/>
    <b v="0"/>
    <n v="0"/>
    <s v="4845497434"/>
    <b v="0"/>
    <s v="en"/>
    <m/>
    <s v=""/>
    <b v="0"/>
    <n v="0"/>
    <s v=""/>
    <s v="Liveworld Twitter Integration"/>
    <b v="0"/>
    <s v="1080790298677182464"/>
    <s v="Tweet"/>
    <n v="0"/>
    <n v="0"/>
    <m/>
    <m/>
    <m/>
    <m/>
    <m/>
    <m/>
    <m/>
    <m/>
    <n v="1"/>
    <s v="1"/>
    <s v="1"/>
    <n v="1"/>
    <n v="3.4482758620689653"/>
    <n v="0"/>
    <n v="0"/>
    <n v="0"/>
    <n v="0"/>
    <n v="28"/>
    <n v="96.55172413793103"/>
    <n v="29"/>
  </r>
  <r>
    <s v="askamex"/>
    <s v="olivierbouan"/>
    <m/>
    <m/>
    <m/>
    <m/>
    <m/>
    <m/>
    <m/>
    <m/>
    <s v="No"/>
    <n v="61"/>
    <m/>
    <m/>
    <x v="1"/>
    <d v="2019-01-03T15:29:37.000"/>
    <s v="@OlivierBouan Great. Please go to https://t.co/ijlV6ZCeLG, log in, select code:In and we will continue our conversation there. I will not be able to get you back to the previous rep, however maybe I can review the notes and assist.^In"/>
    <s v="https://www.americanexpress.com/socialchat"/>
    <s v="americanexpress.com"/>
    <x v="1"/>
    <m/>
    <s v="http://pbs.twimg.com/profile_images/983810906927792128/QToPQDeT_normal.jpg"/>
    <x v="57"/>
    <s v="https://twitter.com/#!/askamex/status/1080848664338358272"/>
    <m/>
    <m/>
    <s v="1080848664338358272"/>
    <s v="1080843271616774145"/>
    <b v="0"/>
    <n v="0"/>
    <s v="320565085"/>
    <b v="0"/>
    <s v="en"/>
    <m/>
    <s v=""/>
    <b v="0"/>
    <n v="0"/>
    <s v=""/>
    <s v="Liveworld Twitter Integration"/>
    <b v="0"/>
    <s v="1080843271616774145"/>
    <s v="Tweet"/>
    <n v="0"/>
    <n v="0"/>
    <m/>
    <m/>
    <m/>
    <m/>
    <m/>
    <m/>
    <m/>
    <m/>
    <n v="1"/>
    <s v="1"/>
    <s v="1"/>
    <n v="1"/>
    <n v="2.5"/>
    <n v="0"/>
    <n v="0"/>
    <n v="0"/>
    <n v="0"/>
    <n v="39"/>
    <n v="97.5"/>
    <n v="40"/>
  </r>
  <r>
    <s v="askamex"/>
    <s v="xia428"/>
    <m/>
    <m/>
    <m/>
    <m/>
    <m/>
    <m/>
    <m/>
    <m/>
    <s v="No"/>
    <n v="62"/>
    <m/>
    <m/>
    <x v="1"/>
    <d v="2019-01-03T15:56:10.000"/>
    <s v="@xia428 Great. Please go to https://t.co/ijlV6ZCeLG, log in, select code: NS and we will continue our conversation there. ^NS"/>
    <s v="https://www.americanexpress.com/socialchat"/>
    <s v="americanexpress.com"/>
    <x v="1"/>
    <m/>
    <s v="http://pbs.twimg.com/profile_images/983810906927792128/QToPQDeT_normal.jpg"/>
    <x v="58"/>
    <s v="https://twitter.com/#!/askamex/status/1080855345457704960"/>
    <m/>
    <m/>
    <s v="1080855345457704960"/>
    <s v="1080850597400723457"/>
    <b v="0"/>
    <n v="0"/>
    <s v="765997997733900289"/>
    <b v="0"/>
    <s v="en"/>
    <m/>
    <s v=""/>
    <b v="0"/>
    <n v="0"/>
    <s v=""/>
    <s v="Liveworld Twitter Integration"/>
    <b v="0"/>
    <s v="1080850597400723457"/>
    <s v="Tweet"/>
    <n v="0"/>
    <n v="0"/>
    <m/>
    <m/>
    <m/>
    <m/>
    <m/>
    <m/>
    <m/>
    <m/>
    <n v="1"/>
    <s v="1"/>
    <s v="1"/>
    <n v="1"/>
    <n v="5.555555555555555"/>
    <n v="0"/>
    <n v="0"/>
    <n v="0"/>
    <n v="0"/>
    <n v="17"/>
    <n v="94.44444444444444"/>
    <n v="18"/>
  </r>
  <r>
    <s v="askamex"/>
    <s v="kt205951"/>
    <m/>
    <m/>
    <m/>
    <m/>
    <m/>
    <m/>
    <m/>
    <m/>
    <s v="No"/>
    <n v="63"/>
    <m/>
    <m/>
    <x v="1"/>
    <d v="2019-01-03T20:17:20.000"/>
    <s v="@kt205951 Great. Please go to https://t.co/ijlV6ZTPDe, log in, select code: RK and we will continue our conversation there. ^RK"/>
    <s v="https://www.americanexpress.com/socialchat"/>
    <s v="americanexpress.com"/>
    <x v="1"/>
    <m/>
    <s v="http://pbs.twimg.com/profile_images/983810906927792128/QToPQDeT_normal.jpg"/>
    <x v="59"/>
    <s v="https://twitter.com/#!/askamex/status/1080921069484093440"/>
    <m/>
    <m/>
    <s v="1080921069484093440"/>
    <s v="1080919699372662784"/>
    <b v="0"/>
    <n v="0"/>
    <s v="1915102200"/>
    <b v="0"/>
    <s v="en"/>
    <m/>
    <s v=""/>
    <b v="0"/>
    <n v="0"/>
    <s v=""/>
    <s v="Liveworld Twitter Integration"/>
    <b v="0"/>
    <s v="1080919699372662784"/>
    <s v="Tweet"/>
    <n v="0"/>
    <n v="0"/>
    <m/>
    <m/>
    <m/>
    <m/>
    <m/>
    <m/>
    <m/>
    <m/>
    <n v="1"/>
    <s v="1"/>
    <s v="1"/>
    <n v="1"/>
    <n v="5.555555555555555"/>
    <n v="0"/>
    <n v="0"/>
    <n v="0"/>
    <n v="0"/>
    <n v="17"/>
    <n v="94.44444444444444"/>
    <n v="18"/>
  </r>
  <r>
    <s v="askamex"/>
    <s v="juliaswain"/>
    <m/>
    <m/>
    <m/>
    <m/>
    <m/>
    <m/>
    <m/>
    <m/>
    <s v="No"/>
    <n v="64"/>
    <m/>
    <m/>
    <x v="1"/>
    <d v="2019-01-03T20:59:51.000"/>
    <s v="@juliaswain  Please try visiting: https://t.co/ijlV6ZCeLG, log in, select code: NS and we will continue our conversation there. ^NS"/>
    <s v="https://www.americanexpress.com/socialchat"/>
    <s v="americanexpress.com"/>
    <x v="1"/>
    <m/>
    <s v="http://pbs.twimg.com/profile_images/983810906927792128/QToPQDeT_normal.jpg"/>
    <x v="60"/>
    <s v="https://twitter.com/#!/askamex/status/1080931772022575105"/>
    <m/>
    <m/>
    <s v="1080931772022575105"/>
    <s v="1080931191706898432"/>
    <b v="0"/>
    <n v="0"/>
    <s v="20834994"/>
    <b v="0"/>
    <s v="en"/>
    <m/>
    <s v=""/>
    <b v="0"/>
    <n v="0"/>
    <s v=""/>
    <s v="Liveworld Twitter Integration"/>
    <b v="0"/>
    <s v="1080931191706898432"/>
    <s v="Tweet"/>
    <n v="0"/>
    <n v="0"/>
    <m/>
    <m/>
    <m/>
    <m/>
    <m/>
    <m/>
    <m/>
    <m/>
    <n v="1"/>
    <s v="1"/>
    <s v="1"/>
    <n v="0"/>
    <n v="0"/>
    <n v="0"/>
    <n v="0"/>
    <n v="0"/>
    <n v="0"/>
    <n v="17"/>
    <n v="100"/>
    <n v="17"/>
  </r>
  <r>
    <s v="askamex"/>
    <s v="amedeonyc"/>
    <m/>
    <m/>
    <m/>
    <m/>
    <m/>
    <m/>
    <m/>
    <m/>
    <s v="No"/>
    <n v="65"/>
    <m/>
    <m/>
    <x v="1"/>
    <d v="2019-01-04T16:38:51.000"/>
    <s v="@amedeonyc If this is concerning a US Amex card, please go to https://t.co/ijlV6ZCeLG, log in, select code: RK and we will continue our conversation there. ^RK"/>
    <s v="https://www.americanexpress.com/socialchat"/>
    <s v="americanexpress.com"/>
    <x v="1"/>
    <m/>
    <s v="http://pbs.twimg.com/profile_images/983810906927792128/QToPQDeT_normal.jpg"/>
    <x v="61"/>
    <s v="https://twitter.com/#!/askamex/status/1081228476521373696"/>
    <m/>
    <m/>
    <s v="1081228476521373696"/>
    <s v="1081212319072432128"/>
    <b v="0"/>
    <n v="0"/>
    <s v="62863270"/>
    <b v="0"/>
    <s v="en"/>
    <m/>
    <s v=""/>
    <b v="0"/>
    <n v="0"/>
    <s v=""/>
    <s v="Liveworld Twitter Integration"/>
    <b v="0"/>
    <s v="1081212319072432128"/>
    <s v="Tweet"/>
    <n v="0"/>
    <n v="0"/>
    <m/>
    <m/>
    <m/>
    <m/>
    <m/>
    <m/>
    <m/>
    <m/>
    <n v="1"/>
    <s v="1"/>
    <s v="1"/>
    <n v="0"/>
    <n v="0"/>
    <n v="0"/>
    <n v="0"/>
    <n v="0"/>
    <n v="0"/>
    <n v="25"/>
    <n v="100"/>
    <n v="25"/>
  </r>
  <r>
    <s v="askamex"/>
    <s v="neellsson8"/>
    <m/>
    <m/>
    <m/>
    <m/>
    <m/>
    <m/>
    <m/>
    <m/>
    <s v="No"/>
    <n v="66"/>
    <m/>
    <m/>
    <x v="1"/>
    <d v="2019-01-04T16:39:26.000"/>
    <s v="@neellsson8 Great. Please go to https://t.co/ijlV6ZCeLG, log in, select code: RK and we will continue our conversation there. ^RK"/>
    <s v="https://www.americanexpress.com/socialchat"/>
    <s v="americanexpress.com"/>
    <x v="1"/>
    <m/>
    <s v="http://pbs.twimg.com/profile_images/983810906927792128/QToPQDeT_normal.jpg"/>
    <x v="62"/>
    <s v="https://twitter.com/#!/askamex/status/1081228620901859328"/>
    <m/>
    <m/>
    <s v="1081228620901859328"/>
    <s v="1081218899390156800"/>
    <b v="0"/>
    <n v="0"/>
    <s v="1470620712"/>
    <b v="0"/>
    <s v="en"/>
    <m/>
    <s v=""/>
    <b v="0"/>
    <n v="0"/>
    <s v=""/>
    <s v="Liveworld Twitter Integration"/>
    <b v="0"/>
    <s v="1081218899390156800"/>
    <s v="Tweet"/>
    <n v="0"/>
    <n v="0"/>
    <m/>
    <m/>
    <m/>
    <m/>
    <m/>
    <m/>
    <m/>
    <m/>
    <n v="1"/>
    <s v="1"/>
    <s v="1"/>
    <n v="1"/>
    <n v="5.555555555555555"/>
    <n v="0"/>
    <n v="0"/>
    <n v="0"/>
    <n v="0"/>
    <n v="17"/>
    <n v="94.44444444444444"/>
    <n v="18"/>
  </r>
  <r>
    <s v="askamex"/>
    <s v="danhouston999"/>
    <m/>
    <m/>
    <m/>
    <m/>
    <m/>
    <m/>
    <m/>
    <m/>
    <s v="No"/>
    <n v="67"/>
    <m/>
    <m/>
    <x v="1"/>
    <d v="2019-01-04T17:23:33.000"/>
    <s v="@danhouston999 Great. Please go to https://t.co/ijlV6ZCeLG, log in, select code: WM and we will continue our conversation there. ^Wil"/>
    <s v="https://www.americanexpress.com/socialchat"/>
    <s v="americanexpress.com"/>
    <x v="1"/>
    <m/>
    <s v="http://pbs.twimg.com/profile_images/983810906927792128/QToPQDeT_normal.jpg"/>
    <x v="63"/>
    <s v="https://twitter.com/#!/askamex/status/1081239726185689088"/>
    <m/>
    <m/>
    <s v="1081239726185689088"/>
    <s v="1081236947513823232"/>
    <b v="0"/>
    <n v="0"/>
    <s v="258035383"/>
    <b v="0"/>
    <s v="en"/>
    <m/>
    <s v=""/>
    <b v="0"/>
    <n v="0"/>
    <s v=""/>
    <s v="Liveworld Twitter Integration"/>
    <b v="0"/>
    <s v="1081236947513823232"/>
    <s v="Tweet"/>
    <n v="0"/>
    <n v="0"/>
    <m/>
    <m/>
    <m/>
    <m/>
    <m/>
    <m/>
    <m/>
    <m/>
    <n v="1"/>
    <s v="1"/>
    <s v="1"/>
    <n v="1"/>
    <n v="5.555555555555555"/>
    <n v="0"/>
    <n v="0"/>
    <n v="0"/>
    <n v="0"/>
    <n v="17"/>
    <n v="94.44444444444444"/>
    <n v="18"/>
  </r>
  <r>
    <s v="askamex"/>
    <s v="korstralican"/>
    <m/>
    <m/>
    <m/>
    <m/>
    <m/>
    <m/>
    <m/>
    <m/>
    <s v="No"/>
    <n v="68"/>
    <m/>
    <m/>
    <x v="1"/>
    <d v="2019-01-04T21:26:24.000"/>
    <s v="@korstralican Great. Please go to https://t.co/ijlV6ZCeLG, log in, select code: KC and we will continue our conversation there. ^K"/>
    <s v="https://www.americanexpress.com/socialchat"/>
    <s v="americanexpress.com"/>
    <x v="1"/>
    <m/>
    <s v="http://pbs.twimg.com/profile_images/983810906927792128/QToPQDeT_normal.jpg"/>
    <x v="64"/>
    <s v="https://twitter.com/#!/askamex/status/1081300840143618049"/>
    <m/>
    <m/>
    <s v="1081300840143618049"/>
    <s v="1081300545913073665"/>
    <b v="0"/>
    <n v="0"/>
    <s v="703838900234510336"/>
    <b v="0"/>
    <s v="en"/>
    <m/>
    <s v=""/>
    <b v="0"/>
    <n v="0"/>
    <s v=""/>
    <s v="Liveworld Twitter Integration"/>
    <b v="0"/>
    <s v="1081300545913073665"/>
    <s v="Tweet"/>
    <n v="0"/>
    <n v="0"/>
    <m/>
    <m/>
    <m/>
    <m/>
    <m/>
    <m/>
    <m/>
    <m/>
    <n v="1"/>
    <s v="1"/>
    <s v="1"/>
    <n v="1"/>
    <n v="5.555555555555555"/>
    <n v="0"/>
    <n v="0"/>
    <n v="0"/>
    <n v="0"/>
    <n v="17"/>
    <n v="94.44444444444444"/>
    <n v="18"/>
  </r>
  <r>
    <s v="askamex"/>
    <s v="mudassernayeem"/>
    <m/>
    <m/>
    <m/>
    <m/>
    <m/>
    <m/>
    <m/>
    <m/>
    <s v="No"/>
    <n v="69"/>
    <m/>
    <m/>
    <x v="1"/>
    <d v="2019-01-05T21:41:11.000"/>
    <s v="@MudasserNayeem Great. Please go to https://t.co/ijlV6ZCeLG, log in, select code: BH and we will continue our conversation there. ^B"/>
    <s v="https://www.americanexpress.com/socialchat"/>
    <s v="americanexpress.com"/>
    <x v="1"/>
    <m/>
    <s v="http://pbs.twimg.com/profile_images/983810906927792128/QToPQDeT_normal.jpg"/>
    <x v="65"/>
    <s v="https://twitter.com/#!/askamex/status/1081666948205809664"/>
    <m/>
    <m/>
    <s v="1081666948205809664"/>
    <s v="1081664379827802112"/>
    <b v="0"/>
    <n v="0"/>
    <s v="64124272"/>
    <b v="0"/>
    <s v="en"/>
    <m/>
    <s v=""/>
    <b v="0"/>
    <n v="0"/>
    <s v=""/>
    <s v="Liveworld Twitter Integration"/>
    <b v="0"/>
    <s v="1081664379827802112"/>
    <s v="Tweet"/>
    <n v="0"/>
    <n v="0"/>
    <m/>
    <m/>
    <m/>
    <m/>
    <m/>
    <m/>
    <m/>
    <m/>
    <n v="1"/>
    <s v="1"/>
    <s v="1"/>
    <n v="1"/>
    <n v="5.555555555555555"/>
    <n v="0"/>
    <n v="0"/>
    <n v="0"/>
    <n v="0"/>
    <n v="17"/>
    <n v="94.44444444444444"/>
    <n v="18"/>
  </r>
  <r>
    <s v="askamex"/>
    <s v="amboyjack"/>
    <m/>
    <m/>
    <m/>
    <m/>
    <m/>
    <m/>
    <m/>
    <m/>
    <s v="No"/>
    <n v="70"/>
    <m/>
    <m/>
    <x v="1"/>
    <d v="2019-01-05T23:22:18.000"/>
    <s v="@AmboyJack Great. Please go to https://t.co/ijlV6ZCeLG, log in, select code: BH and we will continue our conversation there. ^B"/>
    <s v="https://www.americanexpress.com/socialchat"/>
    <s v="americanexpress.com"/>
    <x v="1"/>
    <m/>
    <s v="http://pbs.twimg.com/profile_images/983810906927792128/QToPQDeT_normal.jpg"/>
    <x v="66"/>
    <s v="https://twitter.com/#!/askamex/status/1081692393089449984"/>
    <m/>
    <m/>
    <s v="1081692393089449984"/>
    <s v="1081691996580966400"/>
    <b v="0"/>
    <n v="0"/>
    <s v="246041007"/>
    <b v="0"/>
    <s v="en"/>
    <m/>
    <s v=""/>
    <b v="0"/>
    <n v="0"/>
    <s v=""/>
    <s v="Liveworld Twitter Integration"/>
    <b v="0"/>
    <s v="1081691996580966400"/>
    <s v="Tweet"/>
    <n v="0"/>
    <n v="0"/>
    <m/>
    <m/>
    <m/>
    <m/>
    <m/>
    <m/>
    <m/>
    <m/>
    <n v="1"/>
    <s v="1"/>
    <s v="1"/>
    <n v="1"/>
    <n v="5.555555555555555"/>
    <n v="0"/>
    <n v="0"/>
    <n v="0"/>
    <n v="0"/>
    <n v="17"/>
    <n v="94.44444444444444"/>
    <n v="18"/>
  </r>
  <r>
    <s v="askamex"/>
    <s v="littleprince"/>
    <m/>
    <m/>
    <m/>
    <m/>
    <m/>
    <m/>
    <m/>
    <m/>
    <s v="No"/>
    <n v="71"/>
    <m/>
    <m/>
    <x v="1"/>
    <d v="2019-01-06T00:21:03.000"/>
    <s v="@littleprince Great. Please go to https://t.co/ijlV6ZCeLG, log in, select code: BH and we will continue our conversation there. ^B"/>
    <s v="https://www.americanexpress.com/socialchat"/>
    <s v="americanexpress.com"/>
    <x v="1"/>
    <m/>
    <s v="http://pbs.twimg.com/profile_images/983810906927792128/QToPQDeT_normal.jpg"/>
    <x v="67"/>
    <s v="https://twitter.com/#!/askamex/status/1081707181374873605"/>
    <m/>
    <m/>
    <s v="1081707181374873605"/>
    <s v="1081694751102042114"/>
    <b v="0"/>
    <n v="0"/>
    <s v="11270942"/>
    <b v="0"/>
    <s v="en"/>
    <m/>
    <s v=""/>
    <b v="0"/>
    <n v="0"/>
    <s v=""/>
    <s v="Liveworld Twitter Integration"/>
    <b v="0"/>
    <s v="1081694751102042114"/>
    <s v="Tweet"/>
    <n v="0"/>
    <n v="0"/>
    <m/>
    <m/>
    <m/>
    <m/>
    <m/>
    <m/>
    <m/>
    <m/>
    <n v="1"/>
    <s v="1"/>
    <s v="1"/>
    <n v="1"/>
    <n v="5.555555555555555"/>
    <n v="0"/>
    <n v="0"/>
    <n v="0"/>
    <n v="0"/>
    <n v="17"/>
    <n v="94.44444444444444"/>
    <n v="18"/>
  </r>
  <r>
    <s v="askamex"/>
    <s v="mikerittberg"/>
    <m/>
    <m/>
    <m/>
    <m/>
    <m/>
    <m/>
    <m/>
    <m/>
    <s v="No"/>
    <n v="72"/>
    <m/>
    <m/>
    <x v="1"/>
    <d v="2019-01-06T16:17:06.000"/>
    <s v="@MikeRittberg Great. Please go to https://t.co/ijlV6ZCeLG, log in, select code:NS and we will continue our conversation there. ^NS"/>
    <s v="https://www.americanexpress.com/socialchat"/>
    <s v="americanexpress.com"/>
    <x v="1"/>
    <m/>
    <s v="http://pbs.twimg.com/profile_images/983810906927792128/QToPQDeT_normal.jpg"/>
    <x v="68"/>
    <s v="https://twitter.com/#!/askamex/status/1081947775942709248"/>
    <m/>
    <m/>
    <s v="1081947775942709248"/>
    <s v="1081947655197126656"/>
    <b v="0"/>
    <n v="0"/>
    <s v="36785426"/>
    <b v="0"/>
    <s v="en"/>
    <m/>
    <s v=""/>
    <b v="0"/>
    <n v="0"/>
    <s v=""/>
    <s v="Liveworld Twitter Integration"/>
    <b v="0"/>
    <s v="1081947655197126656"/>
    <s v="Tweet"/>
    <n v="0"/>
    <n v="0"/>
    <m/>
    <m/>
    <m/>
    <m/>
    <m/>
    <m/>
    <m/>
    <m/>
    <n v="1"/>
    <s v="1"/>
    <s v="1"/>
    <n v="1"/>
    <n v="5.555555555555555"/>
    <n v="0"/>
    <n v="0"/>
    <n v="0"/>
    <n v="0"/>
    <n v="17"/>
    <n v="94.44444444444444"/>
    <n v="18"/>
  </r>
  <r>
    <s v="askamex"/>
    <s v="lwieders"/>
    <m/>
    <m/>
    <m/>
    <m/>
    <m/>
    <m/>
    <m/>
    <m/>
    <s v="No"/>
    <n v="73"/>
    <m/>
    <m/>
    <x v="1"/>
    <d v="2019-01-06T21:38:45.000"/>
    <s v="@lwieders Great. Please go to https://t.co/ijlV6ZCeLG, log in, select code: NS  and we will continue our conversation there. ^NS"/>
    <s v="https://www.americanexpress.com/socialchat"/>
    <s v="americanexpress.com"/>
    <x v="1"/>
    <m/>
    <s v="http://pbs.twimg.com/profile_images/983810906927792128/QToPQDeT_normal.jpg"/>
    <x v="69"/>
    <s v="https://twitter.com/#!/askamex/status/1082028722360909826"/>
    <m/>
    <m/>
    <s v="1082028722360909826"/>
    <s v="1082027916857348098"/>
    <b v="0"/>
    <n v="0"/>
    <s v="204397930"/>
    <b v="0"/>
    <s v="en"/>
    <m/>
    <s v=""/>
    <b v="0"/>
    <n v="0"/>
    <s v=""/>
    <s v="Liveworld Twitter Integration"/>
    <b v="0"/>
    <s v="1082027916857348098"/>
    <s v="Tweet"/>
    <n v="0"/>
    <n v="0"/>
    <m/>
    <m/>
    <m/>
    <m/>
    <m/>
    <m/>
    <m/>
    <m/>
    <n v="1"/>
    <s v="1"/>
    <s v="1"/>
    <n v="1"/>
    <n v="5.555555555555555"/>
    <n v="0"/>
    <n v="0"/>
    <n v="0"/>
    <n v="0"/>
    <n v="17"/>
    <n v="94.44444444444444"/>
    <n v="18"/>
  </r>
  <r>
    <s v="askamex"/>
    <s v="johnffarrell"/>
    <m/>
    <m/>
    <m/>
    <m/>
    <m/>
    <m/>
    <m/>
    <m/>
    <s v="No"/>
    <n v="74"/>
    <m/>
    <m/>
    <x v="1"/>
    <d v="2019-01-07T17:01:05.000"/>
    <s v="@johnffarrell Great. Please go to https://t.co/ijlV6ZCeLG, log in, select code RK and we will continue our conversation there. ^RK"/>
    <s v="https://www.americanexpress.com/socialchat"/>
    <s v="americanexpress.com"/>
    <x v="1"/>
    <m/>
    <s v="http://pbs.twimg.com/profile_images/983810906927792128/QToPQDeT_normal.jpg"/>
    <x v="70"/>
    <s v="https://twitter.com/#!/askamex/status/1082321234266914816"/>
    <m/>
    <m/>
    <s v="1082321234266914816"/>
    <s v="1082320213239123973"/>
    <b v="0"/>
    <n v="0"/>
    <s v="17049669"/>
    <b v="0"/>
    <s v="en"/>
    <m/>
    <s v=""/>
    <b v="0"/>
    <n v="0"/>
    <s v=""/>
    <s v="Liveworld Twitter Integration"/>
    <b v="0"/>
    <s v="1082320213239123973"/>
    <s v="Tweet"/>
    <n v="0"/>
    <n v="0"/>
    <m/>
    <m/>
    <m/>
    <m/>
    <m/>
    <m/>
    <m/>
    <m/>
    <n v="1"/>
    <s v="1"/>
    <s v="1"/>
    <n v="1"/>
    <n v="5.555555555555555"/>
    <n v="0"/>
    <n v="0"/>
    <n v="0"/>
    <n v="0"/>
    <n v="17"/>
    <n v="94.44444444444444"/>
    <n v="18"/>
  </r>
  <r>
    <s v="askamex"/>
    <s v="biggie_talls23"/>
    <m/>
    <m/>
    <m/>
    <m/>
    <m/>
    <m/>
    <m/>
    <m/>
    <s v="No"/>
    <n v="75"/>
    <m/>
    <m/>
    <x v="1"/>
    <d v="2019-01-07T19:00:08.000"/>
    <s v="@biggie_talls23 Great. Please go to https://t.co/ijlV6ZCeLG, log in, select code: BH and we will continue our conversation there. ^B"/>
    <s v="https://www.americanexpress.com/socialchat"/>
    <s v="americanexpress.com"/>
    <x v="1"/>
    <m/>
    <s v="http://pbs.twimg.com/profile_images/983810906927792128/QToPQDeT_normal.jpg"/>
    <x v="71"/>
    <s v="https://twitter.com/#!/askamex/status/1082351194230702081"/>
    <m/>
    <m/>
    <s v="1082351194230702081"/>
    <s v="1082347624672440320"/>
    <b v="0"/>
    <n v="0"/>
    <s v="463308687"/>
    <b v="0"/>
    <s v="en"/>
    <m/>
    <s v=""/>
    <b v="0"/>
    <n v="0"/>
    <s v=""/>
    <s v="Liveworld Twitter Integration"/>
    <b v="0"/>
    <s v="1082347624672440320"/>
    <s v="Tweet"/>
    <n v="0"/>
    <n v="0"/>
    <m/>
    <m/>
    <m/>
    <m/>
    <m/>
    <m/>
    <m/>
    <m/>
    <n v="1"/>
    <s v="1"/>
    <s v="1"/>
    <n v="1"/>
    <n v="5.555555555555555"/>
    <n v="0"/>
    <n v="0"/>
    <n v="0"/>
    <n v="0"/>
    <n v="17"/>
    <n v="94.44444444444444"/>
    <n v="18"/>
  </r>
  <r>
    <s v="askamex"/>
    <s v="aria_healy"/>
    <m/>
    <m/>
    <m/>
    <m/>
    <m/>
    <m/>
    <m/>
    <m/>
    <s v="No"/>
    <n v="76"/>
    <m/>
    <m/>
    <x v="1"/>
    <d v="2019-01-04T22:33:24.000"/>
    <s v="@Aria_Healy Great. Please go to https://t.co/ijlV6ZCeLG, log in, select code: BH and we will continue our conversation there. ^B"/>
    <s v="https://www.americanexpress.com/socialchat"/>
    <s v="americanexpress.com"/>
    <x v="1"/>
    <m/>
    <s v="http://pbs.twimg.com/profile_images/983810906927792128/QToPQDeT_normal.jpg"/>
    <x v="72"/>
    <s v="https://twitter.com/#!/askamex/status/1081317699723112451"/>
    <m/>
    <m/>
    <s v="1081317699723112451"/>
    <s v="1081315772205551616"/>
    <b v="0"/>
    <n v="0"/>
    <s v="16940704"/>
    <b v="0"/>
    <s v="en"/>
    <m/>
    <s v=""/>
    <b v="0"/>
    <n v="0"/>
    <s v=""/>
    <s v="Liveworld Twitter Integration"/>
    <b v="0"/>
    <s v="1081315772205551616"/>
    <s v="Tweet"/>
    <n v="0"/>
    <n v="0"/>
    <m/>
    <m/>
    <m/>
    <m/>
    <m/>
    <m/>
    <m/>
    <m/>
    <n v="2"/>
    <s v="1"/>
    <s v="1"/>
    <n v="1"/>
    <n v="5.555555555555555"/>
    <n v="0"/>
    <n v="0"/>
    <n v="0"/>
    <n v="0"/>
    <n v="17"/>
    <n v="94.44444444444444"/>
    <n v="18"/>
  </r>
  <r>
    <s v="askamex"/>
    <s v="aria_healy"/>
    <m/>
    <m/>
    <m/>
    <m/>
    <m/>
    <m/>
    <m/>
    <m/>
    <s v="No"/>
    <n v="77"/>
    <m/>
    <m/>
    <x v="1"/>
    <d v="2019-01-07T20:05:04.000"/>
    <s v="@Aria_Healy I'm not able to call. Please go to https://t.co/ijlV6ZCeLG, log in, select code: BH and we will continue our conversation there. ^B"/>
    <s v="https://www.americanexpress.com/socialchat"/>
    <s v="americanexpress.com"/>
    <x v="1"/>
    <m/>
    <s v="http://pbs.twimg.com/profile_images/983810906927792128/QToPQDeT_normal.jpg"/>
    <x v="73"/>
    <s v="https://twitter.com/#!/askamex/status/1082367534492471297"/>
    <m/>
    <m/>
    <s v="1082367534492471297"/>
    <s v="1082365360274358272"/>
    <b v="0"/>
    <n v="0"/>
    <s v="16940704"/>
    <b v="0"/>
    <s v="en"/>
    <m/>
    <s v=""/>
    <b v="0"/>
    <n v="0"/>
    <s v=""/>
    <s v="Liveworld Twitter Integration"/>
    <b v="0"/>
    <s v="1082365360274358272"/>
    <s v="Tweet"/>
    <n v="0"/>
    <n v="0"/>
    <m/>
    <m/>
    <m/>
    <m/>
    <m/>
    <m/>
    <m/>
    <m/>
    <n v="2"/>
    <s v="1"/>
    <s v="1"/>
    <n v="0"/>
    <n v="0"/>
    <n v="0"/>
    <n v="0"/>
    <n v="0"/>
    <n v="0"/>
    <n v="22"/>
    <n v="100"/>
    <n v="22"/>
  </r>
  <r>
    <s v="askamex"/>
    <s v="kminseon1"/>
    <m/>
    <m/>
    <m/>
    <m/>
    <m/>
    <m/>
    <m/>
    <m/>
    <s v="No"/>
    <n v="78"/>
    <m/>
    <m/>
    <x v="1"/>
    <d v="2019-01-08T21:51:48.000"/>
    <s v="@kminseon1 Great. Please go to https://t.co/ijlV6ZCeLG, log in, select code: RM and we will continue our conversation there. ^RM"/>
    <s v="https://www.americanexpress.com/socialchat"/>
    <s v="americanexpress.com"/>
    <x v="1"/>
    <m/>
    <s v="http://pbs.twimg.com/profile_images/983810906927792128/QToPQDeT_normal.jpg"/>
    <x v="74"/>
    <s v="https://twitter.com/#!/askamex/status/1082756784878694405"/>
    <m/>
    <m/>
    <s v="1082756784878694405"/>
    <s v="1082748598255783937"/>
    <b v="0"/>
    <n v="0"/>
    <s v="989247528"/>
    <b v="0"/>
    <s v="en"/>
    <m/>
    <s v=""/>
    <b v="0"/>
    <n v="0"/>
    <s v=""/>
    <s v="Liveworld Twitter Integration"/>
    <b v="0"/>
    <s v="1082748598255783937"/>
    <s v="Tweet"/>
    <n v="0"/>
    <n v="0"/>
    <m/>
    <m/>
    <m/>
    <m/>
    <m/>
    <m/>
    <m/>
    <m/>
    <n v="1"/>
    <s v="1"/>
    <s v="1"/>
    <n v="1"/>
    <n v="5.555555555555555"/>
    <n v="0"/>
    <n v="0"/>
    <n v="0"/>
    <n v="0"/>
    <n v="17"/>
    <n v="94.44444444444444"/>
    <n v="18"/>
  </r>
  <r>
    <s v="askamex"/>
    <s v="danacav"/>
    <m/>
    <m/>
    <m/>
    <m/>
    <m/>
    <m/>
    <m/>
    <m/>
    <s v="No"/>
    <n v="79"/>
    <m/>
    <m/>
    <x v="1"/>
    <d v="2019-01-09T01:12:58.000"/>
    <s v="@DanaCav Great. Please go to https://t.co/ijlV6ZCeLG, log in, select code: BH and we will continue our conversation there. ^B"/>
    <s v="https://www.americanexpress.com/socialchat"/>
    <s v="americanexpress.com"/>
    <x v="1"/>
    <m/>
    <s v="http://pbs.twimg.com/profile_images/983810906927792128/QToPQDeT_normal.jpg"/>
    <x v="75"/>
    <s v="https://twitter.com/#!/askamex/status/1082807408815161344"/>
    <m/>
    <m/>
    <s v="1082807408815161344"/>
    <s v="1082806360075657217"/>
    <b v="0"/>
    <n v="0"/>
    <s v="249718677"/>
    <b v="0"/>
    <s v="en"/>
    <m/>
    <s v=""/>
    <b v="0"/>
    <n v="0"/>
    <s v=""/>
    <s v="Liveworld Twitter Integration"/>
    <b v="0"/>
    <s v="1082806360075657217"/>
    <s v="Tweet"/>
    <n v="0"/>
    <n v="0"/>
    <m/>
    <m/>
    <m/>
    <m/>
    <m/>
    <m/>
    <m/>
    <m/>
    <n v="1"/>
    <s v="1"/>
    <s v="1"/>
    <n v="1"/>
    <n v="5.555555555555555"/>
    <n v="0"/>
    <n v="0"/>
    <n v="0"/>
    <n v="0"/>
    <n v="17"/>
    <n v="94.44444444444444"/>
    <n v="18"/>
  </r>
  <r>
    <s v="askamex"/>
    <s v="angelsternadel"/>
    <m/>
    <m/>
    <m/>
    <m/>
    <m/>
    <m/>
    <m/>
    <m/>
    <s v="No"/>
    <n v="80"/>
    <m/>
    <m/>
    <x v="1"/>
    <d v="2019-01-09T01:18:53.000"/>
    <s v="@AngelSternadel Great. Please go to https://t.co/ijlV6ZCeLG, log in, and we will continue our conversation there. ^JD"/>
    <s v="https://www.americanexpress.com/socialchat"/>
    <s v="americanexpress.com"/>
    <x v="1"/>
    <m/>
    <s v="http://pbs.twimg.com/profile_images/983810906927792128/QToPQDeT_normal.jpg"/>
    <x v="76"/>
    <s v="https://twitter.com/#!/askamex/status/1082808897520525312"/>
    <m/>
    <m/>
    <s v="1082808897520525312"/>
    <s v="1082790238496395264"/>
    <b v="0"/>
    <n v="0"/>
    <s v="3096695906"/>
    <b v="0"/>
    <s v="en"/>
    <m/>
    <s v=""/>
    <b v="0"/>
    <n v="0"/>
    <s v=""/>
    <s v="Liveworld Twitter Integration"/>
    <b v="0"/>
    <s v="1082790238496395264"/>
    <s v="Tweet"/>
    <n v="0"/>
    <n v="0"/>
    <m/>
    <m/>
    <m/>
    <m/>
    <m/>
    <m/>
    <m/>
    <m/>
    <n v="1"/>
    <s v="1"/>
    <s v="1"/>
    <n v="1"/>
    <n v="6.666666666666667"/>
    <n v="0"/>
    <n v="0"/>
    <n v="0"/>
    <n v="0"/>
    <n v="14"/>
    <n v="93.33333333333333"/>
    <n v="15"/>
  </r>
  <r>
    <s v="askamex"/>
    <s v="flutamide"/>
    <m/>
    <m/>
    <m/>
    <m/>
    <m/>
    <m/>
    <m/>
    <m/>
    <s v="No"/>
    <n v="81"/>
    <m/>
    <m/>
    <x v="1"/>
    <d v="2019-01-09T14:48:15.000"/>
    <s v="@Flutamide Great. Please go to https://t.co/ijlV6ZCeLG, log in, select code: In and we will continue our conversation there. ^In"/>
    <s v="https://www.americanexpress.com/socialchat"/>
    <s v="americanexpress.com"/>
    <x v="1"/>
    <m/>
    <s v="http://pbs.twimg.com/profile_images/983810906927792128/QToPQDeT_normal.jpg"/>
    <x v="77"/>
    <s v="https://twitter.com/#!/askamex/status/1083012583546933248"/>
    <m/>
    <m/>
    <s v="1083012583546933248"/>
    <s v="1083010516661035014"/>
    <b v="0"/>
    <n v="0"/>
    <s v="41501007"/>
    <b v="0"/>
    <s v="en"/>
    <m/>
    <s v=""/>
    <b v="0"/>
    <n v="0"/>
    <s v=""/>
    <s v="Liveworld Twitter Integration"/>
    <b v="0"/>
    <s v="1083010516661035014"/>
    <s v="Tweet"/>
    <n v="0"/>
    <n v="0"/>
    <m/>
    <m/>
    <m/>
    <m/>
    <m/>
    <m/>
    <m/>
    <m/>
    <n v="1"/>
    <s v="1"/>
    <s v="1"/>
    <n v="1"/>
    <n v="5.555555555555555"/>
    <n v="0"/>
    <n v="0"/>
    <n v="0"/>
    <n v="0"/>
    <n v="17"/>
    <n v="94.44444444444444"/>
    <n v="18"/>
  </r>
  <r>
    <s v="askamex"/>
    <s v="jamisonbe"/>
    <m/>
    <m/>
    <m/>
    <m/>
    <m/>
    <m/>
    <m/>
    <m/>
    <s v="No"/>
    <n v="82"/>
    <m/>
    <m/>
    <x v="1"/>
    <d v="2019-01-09T15:44:28.000"/>
    <s v="@jamisonBe Certainly. Please go to https://t.co/ijlV6ZCeLG, log in, select a code and we will continue our conversation there. ^NS"/>
    <s v="https://www.americanexpress.com/socialchat"/>
    <s v="americanexpress.com"/>
    <x v="1"/>
    <m/>
    <s v="http://pbs.twimg.com/profile_images/983810906927792128/QToPQDeT_normal.jpg"/>
    <x v="78"/>
    <s v="https://twitter.com/#!/askamex/status/1083026728866451459"/>
    <m/>
    <m/>
    <s v="1083026728866451459"/>
    <s v="1083025643028271105"/>
    <b v="0"/>
    <n v="0"/>
    <s v="199755349"/>
    <b v="0"/>
    <s v="en"/>
    <m/>
    <s v=""/>
    <b v="0"/>
    <n v="0"/>
    <s v=""/>
    <s v="Liveworld Twitter Integration"/>
    <b v="0"/>
    <s v="1083025643028271105"/>
    <s v="Tweet"/>
    <n v="0"/>
    <n v="0"/>
    <m/>
    <m/>
    <m/>
    <m/>
    <m/>
    <m/>
    <m/>
    <m/>
    <n v="1"/>
    <s v="1"/>
    <s v="1"/>
    <n v="0"/>
    <n v="0"/>
    <n v="0"/>
    <n v="0"/>
    <n v="0"/>
    <n v="0"/>
    <n v="18"/>
    <n v="100"/>
    <n v="18"/>
  </r>
  <r>
    <s v="askamex"/>
    <s v="belairbeth"/>
    <m/>
    <m/>
    <m/>
    <m/>
    <m/>
    <m/>
    <m/>
    <m/>
    <s v="No"/>
    <n v="83"/>
    <m/>
    <m/>
    <x v="1"/>
    <d v="2019-01-09T18:55:29.000"/>
    <s v="@BelairBeth Great. Please go to https://t.co/ijlV6ZCeLG, log in, select code RK and we will continue our conversation there. ^RK"/>
    <s v="https://www.americanexpress.com/socialchat"/>
    <s v="americanexpress.com"/>
    <x v="1"/>
    <m/>
    <s v="http://pbs.twimg.com/profile_images/983810906927792128/QToPQDeT_normal.jpg"/>
    <x v="79"/>
    <s v="https://twitter.com/#!/askamex/status/1083074800397025280"/>
    <m/>
    <m/>
    <s v="1083074800397025280"/>
    <s v="1083073596514156544"/>
    <b v="0"/>
    <n v="0"/>
    <s v="3986790792"/>
    <b v="0"/>
    <s v="en"/>
    <m/>
    <s v=""/>
    <b v="0"/>
    <n v="0"/>
    <s v=""/>
    <s v="Liveworld Twitter Integration"/>
    <b v="0"/>
    <s v="1083073596514156544"/>
    <s v="Tweet"/>
    <n v="0"/>
    <n v="0"/>
    <m/>
    <m/>
    <m/>
    <m/>
    <m/>
    <m/>
    <m/>
    <m/>
    <n v="1"/>
    <s v="1"/>
    <s v="1"/>
    <n v="1"/>
    <n v="5.555555555555555"/>
    <n v="0"/>
    <n v="0"/>
    <n v="0"/>
    <n v="0"/>
    <n v="17"/>
    <n v="94.44444444444444"/>
    <n v="18"/>
  </r>
  <r>
    <s v="askamex"/>
    <s v="kuhnsk09"/>
    <m/>
    <m/>
    <m/>
    <m/>
    <m/>
    <m/>
    <m/>
    <m/>
    <s v="No"/>
    <n v="84"/>
    <m/>
    <m/>
    <x v="1"/>
    <d v="2019-01-10T01:40:46.000"/>
    <s v="@KuhnsK09 Great. Please go to https://t.co/ijlV6ZCeLG, log in, and we will continue our conversation there. ^JD"/>
    <s v="https://www.americanexpress.com/socialchat"/>
    <s v="americanexpress.com"/>
    <x v="1"/>
    <m/>
    <s v="http://pbs.twimg.com/profile_images/983810906927792128/QToPQDeT_normal.jpg"/>
    <x v="80"/>
    <s v="https://twitter.com/#!/askamex/status/1083176792695947265"/>
    <m/>
    <m/>
    <s v="1083176792695947265"/>
    <s v="1083176561044529153"/>
    <b v="0"/>
    <n v="0"/>
    <s v="2798022040"/>
    <b v="0"/>
    <s v="en"/>
    <m/>
    <s v=""/>
    <b v="0"/>
    <n v="0"/>
    <s v=""/>
    <s v="Liveworld Twitter Integration"/>
    <b v="0"/>
    <s v="1083176561044529153"/>
    <s v="Tweet"/>
    <n v="0"/>
    <n v="0"/>
    <m/>
    <m/>
    <m/>
    <m/>
    <m/>
    <m/>
    <m/>
    <m/>
    <n v="1"/>
    <s v="1"/>
    <s v="1"/>
    <n v="1"/>
    <n v="6.666666666666667"/>
    <n v="0"/>
    <n v="0"/>
    <n v="0"/>
    <n v="0"/>
    <n v="14"/>
    <n v="93.33333333333333"/>
    <n v="15"/>
  </r>
  <r>
    <s v="askamex"/>
    <s v="kidgkodiak"/>
    <m/>
    <m/>
    <m/>
    <m/>
    <m/>
    <m/>
    <m/>
    <m/>
    <s v="No"/>
    <n v="85"/>
    <m/>
    <m/>
    <x v="1"/>
    <d v="2019-01-10T02:48:16.000"/>
    <s v="@kidgkodiak Please go to https://t.co/ijlV6ZCeLG, log in,  and we will continue our conversation there. ^JD"/>
    <s v="https://www.americanexpress.com/socialchat"/>
    <s v="americanexpress.com"/>
    <x v="1"/>
    <m/>
    <s v="http://pbs.twimg.com/profile_images/983810906927792128/QToPQDeT_normal.jpg"/>
    <x v="81"/>
    <s v="https://twitter.com/#!/askamex/status/1083193778452746241"/>
    <m/>
    <m/>
    <s v="1083193778452746241"/>
    <s v="1083192813708341249"/>
    <b v="0"/>
    <n v="0"/>
    <s v="55475211"/>
    <b v="0"/>
    <s v="en"/>
    <m/>
    <s v=""/>
    <b v="0"/>
    <n v="0"/>
    <s v=""/>
    <s v="Liveworld Twitter Integration"/>
    <b v="0"/>
    <s v="1083192813708341249"/>
    <s v="Tweet"/>
    <n v="0"/>
    <n v="0"/>
    <m/>
    <m/>
    <m/>
    <m/>
    <m/>
    <m/>
    <m/>
    <m/>
    <n v="1"/>
    <s v="1"/>
    <s v="1"/>
    <n v="0"/>
    <n v="0"/>
    <n v="0"/>
    <n v="0"/>
    <n v="0"/>
    <n v="0"/>
    <n v="14"/>
    <n v="100"/>
    <n v="14"/>
  </r>
  <r>
    <s v="askamex"/>
    <s v="rickhtgt"/>
    <m/>
    <m/>
    <m/>
    <m/>
    <m/>
    <m/>
    <m/>
    <m/>
    <s v="No"/>
    <n v="86"/>
    <m/>
    <m/>
    <x v="1"/>
    <d v="2019-01-10T13:39:20.000"/>
    <s v="@rickhtgt Great. Please go to https://t.co/ijlV6ZCeLG, log in, select code RK and we will continue our conversation there. RK"/>
    <s v="https://www.americanexpress.com/socialchat"/>
    <s v="americanexpress.com"/>
    <x v="1"/>
    <m/>
    <s v="http://pbs.twimg.com/profile_images/983810906927792128/QToPQDeT_normal.jpg"/>
    <x v="82"/>
    <s v="https://twitter.com/#!/askamex/status/1083357626853924864"/>
    <m/>
    <m/>
    <s v="1083357626853924864"/>
    <s v="1083315975213273088"/>
    <b v="0"/>
    <n v="0"/>
    <s v="1082996630138306560"/>
    <b v="0"/>
    <s v="en"/>
    <m/>
    <s v=""/>
    <b v="0"/>
    <n v="0"/>
    <s v=""/>
    <s v="Liveworld Twitter Integration"/>
    <b v="0"/>
    <s v="1083315975213273088"/>
    <s v="Tweet"/>
    <n v="0"/>
    <n v="0"/>
    <m/>
    <m/>
    <m/>
    <m/>
    <m/>
    <m/>
    <m/>
    <m/>
    <n v="1"/>
    <s v="1"/>
    <s v="1"/>
    <n v="1"/>
    <n v="5.555555555555555"/>
    <n v="0"/>
    <n v="0"/>
    <n v="0"/>
    <n v="0"/>
    <n v="17"/>
    <n v="94.44444444444444"/>
    <n v="18"/>
  </r>
  <r>
    <s v="askamex"/>
    <s v="myrealnameisdj"/>
    <m/>
    <m/>
    <m/>
    <m/>
    <m/>
    <m/>
    <m/>
    <m/>
    <s v="No"/>
    <n v="87"/>
    <m/>
    <m/>
    <x v="1"/>
    <d v="2019-01-10T17:14:49.000"/>
    <s v="@myrealnameisdj Please go to https://t.co/ijlV6ZCeLG, log in,  and we will continue our conversation there. ^JD"/>
    <s v="https://www.americanexpress.com/socialchat"/>
    <s v="americanexpress.com"/>
    <x v="1"/>
    <m/>
    <s v="http://pbs.twimg.com/profile_images/983810906927792128/QToPQDeT_normal.jpg"/>
    <x v="83"/>
    <s v="https://twitter.com/#!/askamex/status/1083411852061802496"/>
    <m/>
    <m/>
    <s v="1083411852061802496"/>
    <s v="1083411066317615107"/>
    <b v="0"/>
    <n v="0"/>
    <s v="137812456"/>
    <b v="0"/>
    <s v="en"/>
    <m/>
    <s v=""/>
    <b v="0"/>
    <n v="0"/>
    <s v=""/>
    <s v="Liveworld Twitter Integration"/>
    <b v="0"/>
    <s v="1083411066317615107"/>
    <s v="Tweet"/>
    <n v="0"/>
    <n v="0"/>
    <m/>
    <m/>
    <m/>
    <m/>
    <m/>
    <m/>
    <m/>
    <m/>
    <n v="1"/>
    <s v="1"/>
    <s v="1"/>
    <n v="0"/>
    <n v="0"/>
    <n v="0"/>
    <n v="0"/>
    <n v="0"/>
    <n v="0"/>
    <n v="14"/>
    <n v="100"/>
    <n v="14"/>
  </r>
  <r>
    <s v="askamex"/>
    <s v="modashb"/>
    <m/>
    <m/>
    <m/>
    <m/>
    <m/>
    <m/>
    <m/>
    <m/>
    <s v="No"/>
    <n v="88"/>
    <m/>
    <m/>
    <x v="1"/>
    <d v="2019-01-10T20:51:30.000"/>
    <s v="@MoDashB Great, I am in the office until 4:15pm EST today. Please go to https://t.co/ijlV6ZCeLG, log in, select code RK and we will continue our conversation there. ^RK"/>
    <s v="https://www.americanexpress.com/socialchat"/>
    <s v="americanexpress.com"/>
    <x v="1"/>
    <m/>
    <s v="http://pbs.twimg.com/profile_images/983810906927792128/QToPQDeT_normal.jpg"/>
    <x v="84"/>
    <s v="https://twitter.com/#!/askamex/status/1083466382375874572"/>
    <m/>
    <m/>
    <s v="1083466382375874572"/>
    <s v="1083458455522947072"/>
    <b v="0"/>
    <n v="0"/>
    <s v="233000262"/>
    <b v="0"/>
    <s v="en"/>
    <m/>
    <s v=""/>
    <b v="0"/>
    <n v="0"/>
    <s v=""/>
    <s v="Liveworld Twitter Integration"/>
    <b v="0"/>
    <s v="1083458455522947072"/>
    <s v="Tweet"/>
    <n v="0"/>
    <n v="0"/>
    <m/>
    <m/>
    <m/>
    <m/>
    <m/>
    <m/>
    <m/>
    <m/>
    <n v="1"/>
    <s v="1"/>
    <s v="1"/>
    <n v="1"/>
    <n v="3.5714285714285716"/>
    <n v="0"/>
    <n v="0"/>
    <n v="0"/>
    <n v="0"/>
    <n v="27"/>
    <n v="96.42857142857143"/>
    <n v="28"/>
  </r>
  <r>
    <s v="askamex"/>
    <s v="andfunny2"/>
    <m/>
    <m/>
    <m/>
    <m/>
    <m/>
    <m/>
    <m/>
    <m/>
    <s v="No"/>
    <n v="89"/>
    <m/>
    <m/>
    <x v="1"/>
    <d v="2019-01-11T15:10:28.000"/>
    <s v="@andfunny2 Great. Please go to https://t.co/ijlV6ZCeLG, log in, select code RK and we will continue our conversation there. ^RK"/>
    <s v="https://www.americanexpress.com/socialchat"/>
    <s v="americanexpress.com"/>
    <x v="1"/>
    <m/>
    <s v="http://pbs.twimg.com/profile_images/983810906927792128/QToPQDeT_normal.jpg"/>
    <x v="85"/>
    <s v="https://twitter.com/#!/askamex/status/1083742950348197889"/>
    <m/>
    <m/>
    <s v="1083742950348197889"/>
    <s v="1083741887348002819"/>
    <b v="0"/>
    <n v="0"/>
    <s v="151879353"/>
    <b v="0"/>
    <s v="en"/>
    <m/>
    <s v=""/>
    <b v="0"/>
    <n v="0"/>
    <s v=""/>
    <s v="Liveworld Twitter Integration"/>
    <b v="0"/>
    <s v="1083741887348002819"/>
    <s v="Tweet"/>
    <n v="0"/>
    <n v="0"/>
    <m/>
    <m/>
    <m/>
    <m/>
    <m/>
    <m/>
    <m/>
    <m/>
    <n v="1"/>
    <s v="1"/>
    <s v="1"/>
    <n v="1"/>
    <n v="5.555555555555555"/>
    <n v="0"/>
    <n v="0"/>
    <n v="0"/>
    <n v="0"/>
    <n v="17"/>
    <n v="94.44444444444444"/>
    <n v="18"/>
  </r>
  <r>
    <s v="askamex"/>
    <s v="jenna__tulls"/>
    <m/>
    <m/>
    <m/>
    <m/>
    <m/>
    <m/>
    <m/>
    <m/>
    <s v="No"/>
    <n v="90"/>
    <m/>
    <m/>
    <x v="1"/>
    <d v="2019-01-11T16:22:54.000"/>
    <s v="@Jenna__Tulls Great. Please go to https://t.co/ijlV6ZCeLG, log in, select code: RK and we will continue our conversation there. ^RK"/>
    <s v="https://www.americanexpress.com/socialchat"/>
    <s v="americanexpress.com"/>
    <x v="1"/>
    <m/>
    <s v="http://pbs.twimg.com/profile_images/983810906927792128/QToPQDeT_normal.jpg"/>
    <x v="86"/>
    <s v="https://twitter.com/#!/askamex/status/1083761175530295296"/>
    <m/>
    <m/>
    <s v="1083761175530295296"/>
    <s v="1083760389534482432"/>
    <b v="0"/>
    <n v="0"/>
    <s v="465879921"/>
    <b v="0"/>
    <s v="en"/>
    <m/>
    <s v=""/>
    <b v="0"/>
    <n v="0"/>
    <s v=""/>
    <s v="Liveworld Twitter Integration"/>
    <b v="0"/>
    <s v="1083760389534482432"/>
    <s v="Tweet"/>
    <n v="0"/>
    <n v="0"/>
    <m/>
    <m/>
    <m/>
    <m/>
    <m/>
    <m/>
    <m/>
    <m/>
    <n v="1"/>
    <s v="1"/>
    <s v="1"/>
    <n v="1"/>
    <n v="5.555555555555555"/>
    <n v="0"/>
    <n v="0"/>
    <n v="0"/>
    <n v="0"/>
    <n v="17"/>
    <n v="94.44444444444444"/>
    <n v="18"/>
  </r>
  <r>
    <s v="askamex"/>
    <s v="aliceboscoli"/>
    <m/>
    <m/>
    <m/>
    <m/>
    <m/>
    <m/>
    <m/>
    <m/>
    <s v="No"/>
    <n v="91"/>
    <m/>
    <m/>
    <x v="1"/>
    <d v="2019-01-11T21:53:09.000"/>
    <s v="@aliceboscoli Great. Please go to https://t.co/ijlV6ZCeLG, log in, select code: BH and we will continue our conversation there. ^B"/>
    <s v="https://www.americanexpress.com/socialchat"/>
    <s v="americanexpress.com"/>
    <x v="1"/>
    <m/>
    <s v="http://pbs.twimg.com/profile_images/983810906927792128/QToPQDeT_normal.jpg"/>
    <x v="87"/>
    <s v="https://twitter.com/#!/askamex/status/1083844284955136001"/>
    <m/>
    <m/>
    <s v="1083844284955136001"/>
    <s v="1083841228431491072"/>
    <b v="0"/>
    <n v="0"/>
    <s v="111586772"/>
    <b v="0"/>
    <s v="en"/>
    <m/>
    <s v=""/>
    <b v="0"/>
    <n v="0"/>
    <s v=""/>
    <s v="Liveworld Twitter Integration"/>
    <b v="0"/>
    <s v="1083841228431491072"/>
    <s v="Tweet"/>
    <n v="0"/>
    <n v="0"/>
    <m/>
    <m/>
    <m/>
    <m/>
    <m/>
    <m/>
    <m/>
    <m/>
    <n v="1"/>
    <s v="1"/>
    <s v="1"/>
    <n v="1"/>
    <n v="5.555555555555555"/>
    <n v="0"/>
    <n v="0"/>
    <n v="0"/>
    <n v="0"/>
    <n v="17"/>
    <n v="94.4444444444444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84">
    <i>
      <x v="1"/>
    </i>
    <i r="1">
      <x v="12"/>
    </i>
    <i r="2">
      <x v="364"/>
    </i>
    <i r="3">
      <x v="13"/>
    </i>
    <i r="3">
      <x v="16"/>
    </i>
    <i r="3">
      <x v="17"/>
    </i>
    <i r="3">
      <x v="18"/>
    </i>
    <i r="3">
      <x v="23"/>
    </i>
    <i r="2">
      <x v="365"/>
    </i>
    <i r="3">
      <x v="10"/>
    </i>
    <i r="3">
      <x v="11"/>
    </i>
    <i r="3">
      <x v="18"/>
    </i>
    <i r="3">
      <x v="20"/>
    </i>
    <i r="2">
      <x v="366"/>
    </i>
    <i r="3">
      <x v="12"/>
    </i>
    <i r="3">
      <x v="13"/>
    </i>
    <i r="3">
      <x v="17"/>
    </i>
    <i r="3">
      <x v="20"/>
    </i>
    <i>
      <x v="2"/>
    </i>
    <i r="1">
      <x v="1"/>
    </i>
    <i r="2">
      <x v="2"/>
    </i>
    <i r="3">
      <x v="9"/>
    </i>
    <i r="3">
      <x v="11"/>
    </i>
    <i r="3">
      <x v="13"/>
    </i>
    <i r="3">
      <x v="15"/>
    </i>
    <i r="3">
      <x v="16"/>
    </i>
    <i r="3">
      <x v="17"/>
    </i>
    <i r="3">
      <x v="18"/>
    </i>
    <i r="3">
      <x v="19"/>
    </i>
    <i r="3">
      <x v="20"/>
    </i>
    <i r="3">
      <x v="22"/>
    </i>
    <i r="3">
      <x v="24"/>
    </i>
    <i r="2">
      <x v="3"/>
    </i>
    <i r="3">
      <x v="1"/>
    </i>
    <i r="3">
      <x v="9"/>
    </i>
    <i r="3">
      <x v="10"/>
    </i>
    <i r="3">
      <x v="11"/>
    </i>
    <i r="3">
      <x v="12"/>
    </i>
    <i r="3">
      <x v="14"/>
    </i>
    <i r="3">
      <x v="15"/>
    </i>
    <i r="3">
      <x v="16"/>
    </i>
    <i r="3">
      <x v="17"/>
    </i>
    <i r="3">
      <x v="21"/>
    </i>
    <i r="2">
      <x v="4"/>
    </i>
    <i r="3">
      <x v="9"/>
    </i>
    <i r="3">
      <x v="14"/>
    </i>
    <i r="3">
      <x v="17"/>
    </i>
    <i r="3">
      <x v="18"/>
    </i>
    <i r="3">
      <x v="22"/>
    </i>
    <i r="3">
      <x v="23"/>
    </i>
    <i r="2">
      <x v="5"/>
    </i>
    <i r="3">
      <x v="2"/>
    </i>
    <i r="3">
      <x v="13"/>
    </i>
    <i r="3">
      <x v="22"/>
    </i>
    <i r="3">
      <x v="24"/>
    </i>
    <i r="2">
      <x v="6"/>
    </i>
    <i r="3">
      <x v="1"/>
    </i>
    <i r="3">
      <x v="17"/>
    </i>
    <i r="3">
      <x v="22"/>
    </i>
    <i r="2">
      <x v="7"/>
    </i>
    <i r="3">
      <x v="18"/>
    </i>
    <i r="3">
      <x v="20"/>
    </i>
    <i r="3">
      <x v="21"/>
    </i>
    <i r="2">
      <x v="8"/>
    </i>
    <i r="3">
      <x v="4"/>
    </i>
    <i r="3">
      <x v="22"/>
    </i>
    <i r="2">
      <x v="9"/>
    </i>
    <i r="3">
      <x v="2"/>
    </i>
    <i r="3">
      <x v="15"/>
    </i>
    <i r="3">
      <x v="16"/>
    </i>
    <i r="3">
      <x v="19"/>
    </i>
    <i r="2">
      <x v="10"/>
    </i>
    <i r="3">
      <x v="2"/>
    </i>
    <i r="3">
      <x v="3"/>
    </i>
    <i r="3">
      <x v="14"/>
    </i>
    <i r="3">
      <x v="17"/>
    </i>
    <i r="3">
      <x v="18"/>
    </i>
    <i r="3">
      <x v="21"/>
    </i>
    <i r="2">
      <x v="11"/>
    </i>
    <i r="3">
      <x v="16"/>
    </i>
    <i r="3">
      <x v="17"/>
    </i>
    <i r="3">
      <x v="20"/>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4">
        <i x="0" s="1"/>
        <i x="2"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91" totalsRowShown="0" headerRowDxfId="476" dataDxfId="475">
  <autoFilter ref="A2:BL91"/>
  <tableColumns count="64">
    <tableColumn id="1" name="Vertex 1" dataDxfId="474"/>
    <tableColumn id="2" name="Vertex 2" dataDxfId="473"/>
    <tableColumn id="3" name="Color" dataDxfId="472"/>
    <tableColumn id="4" name="Width" dataDxfId="471"/>
    <tableColumn id="11" name="Style" dataDxfId="470"/>
    <tableColumn id="5" name="Opacity" dataDxfId="469"/>
    <tableColumn id="6" name="Visibility" dataDxfId="468"/>
    <tableColumn id="10" name="Label" dataDxfId="467"/>
    <tableColumn id="12" name="Label Text Color" dataDxfId="466"/>
    <tableColumn id="13" name="Label Font Size" dataDxfId="465"/>
    <tableColumn id="14" name="Reciprocated?" dataDxfId="94"/>
    <tableColumn id="7" name="ID" dataDxfId="464"/>
    <tableColumn id="9" name="Dynamic Filter" dataDxfId="463"/>
    <tableColumn id="8" name="Add Your Own Columns Here" dataDxfId="462"/>
    <tableColumn id="15" name="Relationship" dataDxfId="461"/>
    <tableColumn id="16" name="Relationship Date (UTC)" dataDxfId="460"/>
    <tableColumn id="17" name="Tweet" dataDxfId="459"/>
    <tableColumn id="18" name="URLs in Tweet" dataDxfId="458"/>
    <tableColumn id="19" name="Domains in Tweet" dataDxfId="457"/>
    <tableColumn id="20" name="Hashtags in Tweet" dataDxfId="456"/>
    <tableColumn id="21" name="Media in Tweet" dataDxfId="455"/>
    <tableColumn id="22" name="Tweet Image File" dataDxfId="454"/>
    <tableColumn id="23" name="Tweet Date (UTC)" dataDxfId="453"/>
    <tableColumn id="24" name="Twitter Page for Tweet" dataDxfId="452"/>
    <tableColumn id="25" name="Latitude" dataDxfId="451"/>
    <tableColumn id="26" name="Longitude" dataDxfId="450"/>
    <tableColumn id="27" name="Imported ID" dataDxfId="449"/>
    <tableColumn id="28" name="In-Reply-To Tweet ID" dataDxfId="448"/>
    <tableColumn id="29" name="Favorited" dataDxfId="447"/>
    <tableColumn id="30" name="Favorite Count" dataDxfId="446"/>
    <tableColumn id="31" name="In-Reply-To User ID" dataDxfId="445"/>
    <tableColumn id="32" name="Is Quote Status" dataDxfId="444"/>
    <tableColumn id="33" name="Language" dataDxfId="443"/>
    <tableColumn id="34" name="Possibly Sensitive" dataDxfId="442"/>
    <tableColumn id="35" name="Quoted Status ID" dataDxfId="441"/>
    <tableColumn id="36" name="Retweeted" dataDxfId="440"/>
    <tableColumn id="37" name="Retweet Count" dataDxfId="439"/>
    <tableColumn id="38" name="Retweet ID" dataDxfId="438"/>
    <tableColumn id="39" name="Source" dataDxfId="437"/>
    <tableColumn id="40" name="Truncated" dataDxfId="436"/>
    <tableColumn id="41" name="Unified Twitter ID" dataDxfId="435"/>
    <tableColumn id="42" name="Imported Tweet Type" dataDxfId="434"/>
    <tableColumn id="43" name="Added By Extended Analysis" dataDxfId="433"/>
    <tableColumn id="44" name="Corrected By Extended Analysis" dataDxfId="432"/>
    <tableColumn id="45" name="Place Bounding Box" dataDxfId="431"/>
    <tableColumn id="46" name="Place Country" dataDxfId="430"/>
    <tableColumn id="47" name="Place Country Code" dataDxfId="429"/>
    <tableColumn id="48" name="Place Full Name" dataDxfId="428"/>
    <tableColumn id="49" name="Place ID" dataDxfId="427"/>
    <tableColumn id="50" name="Place Name" dataDxfId="426"/>
    <tableColumn id="51" name="Place Type" dataDxfId="425"/>
    <tableColumn id="52" name="Place URL" dataDxfId="424"/>
    <tableColumn id="53" name="Edge Weight"/>
    <tableColumn id="54" name="Vertex 1 Group" dataDxfId="34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1" totalsRowShown="0" headerRowDxfId="346" dataDxfId="345">
  <autoFilter ref="A2:C11"/>
  <tableColumns count="3">
    <tableColumn id="1" name="Group 1" dataDxfId="344"/>
    <tableColumn id="2" name="Group 2" dataDxfId="343"/>
    <tableColumn id="3" name="Edges" dataDxfId="34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T10" totalsRowShown="0" headerRowDxfId="339" dataDxfId="338">
  <autoFilter ref="A1:T10"/>
  <tableColumns count="20">
    <tableColumn id="1" name="Top URLs in Tweet in Entire Graph" dataDxfId="337"/>
    <tableColumn id="2" name="Entire Graph Count" dataDxfId="336"/>
    <tableColumn id="3" name="Top URLs in Tweet in G1" dataDxfId="335"/>
    <tableColumn id="4" name="G1 Count" dataDxfId="334"/>
    <tableColumn id="5" name="Top URLs in Tweet in G2" dataDxfId="333"/>
    <tableColumn id="6" name="G2 Count" dataDxfId="332"/>
    <tableColumn id="7" name="Top URLs in Tweet in G3" dataDxfId="331"/>
    <tableColumn id="8" name="G3 Count" dataDxfId="330"/>
    <tableColumn id="9" name="Top URLs in Tweet in G4" dataDxfId="329"/>
    <tableColumn id="10" name="G4 Count" dataDxfId="328"/>
    <tableColumn id="11" name="Top URLs in Tweet in G5" dataDxfId="327"/>
    <tableColumn id="12" name="G5 Count" dataDxfId="326"/>
    <tableColumn id="13" name="Top URLs in Tweet in G6" dataDxfId="325"/>
    <tableColumn id="14" name="G6 Count" dataDxfId="324"/>
    <tableColumn id="15" name="Top URLs in Tweet in G7" dataDxfId="323"/>
    <tableColumn id="16" name="G7 Count" dataDxfId="322"/>
    <tableColumn id="17" name="Top URLs in Tweet in G8" dataDxfId="321"/>
    <tableColumn id="18" name="G8 Count" dataDxfId="320"/>
    <tableColumn id="19" name="Top URLs in Tweet in G9" dataDxfId="319"/>
    <tableColumn id="20" name="G9 Count" dataDxfId="31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3:T22" totalsRowShown="0" headerRowDxfId="317" dataDxfId="316">
  <autoFilter ref="A13:T22"/>
  <tableColumns count="20">
    <tableColumn id="1" name="Top Domains in Tweet in Entire Graph" dataDxfId="315"/>
    <tableColumn id="2" name="Entire Graph Count" dataDxfId="314"/>
    <tableColumn id="3" name="Top Domains in Tweet in G1" dataDxfId="313"/>
    <tableColumn id="4" name="G1 Count" dataDxfId="312"/>
    <tableColumn id="5" name="Top Domains in Tweet in G2" dataDxfId="311"/>
    <tableColumn id="6" name="G2 Count" dataDxfId="310"/>
    <tableColumn id="7" name="Top Domains in Tweet in G3" dataDxfId="309"/>
    <tableColumn id="8" name="G3 Count" dataDxfId="308"/>
    <tableColumn id="9" name="Top Domains in Tweet in G4" dataDxfId="307"/>
    <tableColumn id="10" name="G4 Count" dataDxfId="306"/>
    <tableColumn id="11" name="Top Domains in Tweet in G5" dataDxfId="305"/>
    <tableColumn id="12" name="G5 Count" dataDxfId="304"/>
    <tableColumn id="13" name="Top Domains in Tweet in G6" dataDxfId="303"/>
    <tableColumn id="14" name="G6 Count" dataDxfId="302"/>
    <tableColumn id="15" name="Top Domains in Tweet in G7" dataDxfId="301"/>
    <tableColumn id="16" name="G7 Count" dataDxfId="300"/>
    <tableColumn id="17" name="Top Domains in Tweet in G8" dataDxfId="299"/>
    <tableColumn id="18" name="G8 Count" dataDxfId="298"/>
    <tableColumn id="19" name="Top Domains in Tweet in G9" dataDxfId="297"/>
    <tableColumn id="20" name="G9 Count" dataDxfId="29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5:T35" totalsRowShown="0" headerRowDxfId="295" dataDxfId="294">
  <autoFilter ref="A25:T35"/>
  <tableColumns count="20">
    <tableColumn id="1" name="Top Hashtags in Tweet in Entire Graph" dataDxfId="293"/>
    <tableColumn id="2" name="Entire Graph Count" dataDxfId="292"/>
    <tableColumn id="3" name="Top Hashtags in Tweet in G1" dataDxfId="291"/>
    <tableColumn id="4" name="G1 Count" dataDxfId="290"/>
    <tableColumn id="5" name="Top Hashtags in Tweet in G2" dataDxfId="289"/>
    <tableColumn id="6" name="G2 Count" dataDxfId="288"/>
    <tableColumn id="7" name="Top Hashtags in Tweet in G3" dataDxfId="287"/>
    <tableColumn id="8" name="G3 Count" dataDxfId="286"/>
    <tableColumn id="9" name="Top Hashtags in Tweet in G4" dataDxfId="285"/>
    <tableColumn id="10" name="G4 Count" dataDxfId="284"/>
    <tableColumn id="11" name="Top Hashtags in Tweet in G5" dataDxfId="283"/>
    <tableColumn id="12" name="G5 Count" dataDxfId="282"/>
    <tableColumn id="13" name="Top Hashtags in Tweet in G6" dataDxfId="281"/>
    <tableColumn id="14" name="G6 Count" dataDxfId="280"/>
    <tableColumn id="15" name="Top Hashtags in Tweet in G7" dataDxfId="279"/>
    <tableColumn id="16" name="G7 Count" dataDxfId="278"/>
    <tableColumn id="17" name="Top Hashtags in Tweet in G8" dataDxfId="277"/>
    <tableColumn id="18" name="G8 Count" dataDxfId="276"/>
    <tableColumn id="19" name="Top Hashtags in Tweet in G9" dataDxfId="275"/>
    <tableColumn id="20" name="G9 Count" dataDxfId="27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8:T48" totalsRowShown="0" headerRowDxfId="272" dataDxfId="271">
  <autoFilter ref="A38:T48"/>
  <tableColumns count="20">
    <tableColumn id="1" name="Top Words in Tweet in Entire Graph" dataDxfId="270"/>
    <tableColumn id="2" name="Entire Graph Count" dataDxfId="269"/>
    <tableColumn id="3" name="Top Words in Tweet in G1" dataDxfId="268"/>
    <tableColumn id="4" name="G1 Count" dataDxfId="267"/>
    <tableColumn id="5" name="Top Words in Tweet in G2" dataDxfId="266"/>
    <tableColumn id="6" name="G2 Count" dataDxfId="265"/>
    <tableColumn id="7" name="Top Words in Tweet in G3" dataDxfId="264"/>
    <tableColumn id="8" name="G3 Count" dataDxfId="263"/>
    <tableColumn id="9" name="Top Words in Tweet in G4" dataDxfId="262"/>
    <tableColumn id="10" name="G4 Count" dataDxfId="261"/>
    <tableColumn id="11" name="Top Words in Tweet in G5" dataDxfId="260"/>
    <tableColumn id="12" name="G5 Count" dataDxfId="259"/>
    <tableColumn id="13" name="Top Words in Tweet in G6" dataDxfId="258"/>
    <tableColumn id="14" name="G6 Count" dataDxfId="257"/>
    <tableColumn id="15" name="Top Words in Tweet in G7" dataDxfId="256"/>
    <tableColumn id="16" name="G7 Count" dataDxfId="255"/>
    <tableColumn id="17" name="Top Words in Tweet in G8" dataDxfId="254"/>
    <tableColumn id="18" name="G8 Count" dataDxfId="253"/>
    <tableColumn id="19" name="Top Words in Tweet in G9" dataDxfId="252"/>
    <tableColumn id="20" name="G9 Count" dataDxfId="2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1:T61" totalsRowShown="0" headerRowDxfId="249" dataDxfId="248">
  <autoFilter ref="A51:T61"/>
  <tableColumns count="20">
    <tableColumn id="1" name="Top Word Pairs in Tweet in Entire Graph" dataDxfId="247"/>
    <tableColumn id="2" name="Entire Graph Count" dataDxfId="246"/>
    <tableColumn id="3" name="Top Word Pairs in Tweet in G1" dataDxfId="245"/>
    <tableColumn id="4" name="G1 Count" dataDxfId="244"/>
    <tableColumn id="5" name="Top Word Pairs in Tweet in G2" dataDxfId="243"/>
    <tableColumn id="6" name="G2 Count" dataDxfId="242"/>
    <tableColumn id="7" name="Top Word Pairs in Tweet in G3" dataDxfId="241"/>
    <tableColumn id="8" name="G3 Count" dataDxfId="240"/>
    <tableColumn id="9" name="Top Word Pairs in Tweet in G4" dataDxfId="239"/>
    <tableColumn id="10" name="G4 Count" dataDxfId="238"/>
    <tableColumn id="11" name="Top Word Pairs in Tweet in G5" dataDxfId="237"/>
    <tableColumn id="12" name="G5 Count" dataDxfId="236"/>
    <tableColumn id="13" name="Top Word Pairs in Tweet in G6" dataDxfId="235"/>
    <tableColumn id="14" name="G6 Count" dataDxfId="234"/>
    <tableColumn id="15" name="Top Word Pairs in Tweet in G7" dataDxfId="233"/>
    <tableColumn id="16" name="G7 Count" dataDxfId="232"/>
    <tableColumn id="17" name="Top Word Pairs in Tweet in G8" dataDxfId="231"/>
    <tableColumn id="18" name="G8 Count" dataDxfId="230"/>
    <tableColumn id="19" name="Top Word Pairs in Tweet in G9" dataDxfId="229"/>
    <tableColumn id="20" name="G9 Count" dataDxfId="22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4:T74" totalsRowShown="0" headerRowDxfId="226" dataDxfId="225">
  <autoFilter ref="A64:T74"/>
  <tableColumns count="20">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7:T80" totalsRowShown="0" headerRowDxfId="223" dataDxfId="222">
  <autoFilter ref="A77:T80"/>
  <tableColumns count="20">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5"/>
    <tableColumn id="19" name="Top Mentioned in G9" dataDxfId="184"/>
    <tableColumn id="20" name="G9 Count" dataDxfId="18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3:T93" totalsRowShown="0" headerRowDxfId="180" dataDxfId="179">
  <autoFilter ref="A83:T93"/>
  <tableColumns count="20">
    <tableColumn id="1" name="Top Tweeters in Entire Graph" dataDxfId="178"/>
    <tableColumn id="2" name="Entire Graph Count" dataDxfId="177"/>
    <tableColumn id="3" name="Top Tweeters in G1" dataDxfId="176"/>
    <tableColumn id="4" name="G1 Count" dataDxfId="175"/>
    <tableColumn id="5" name="Top Tweeters in G2" dataDxfId="174"/>
    <tableColumn id="6" name="G2 Count" dataDxfId="173"/>
    <tableColumn id="7" name="Top Tweeters in G3" dataDxfId="172"/>
    <tableColumn id="8" name="G3 Count" dataDxfId="171"/>
    <tableColumn id="9" name="Top Tweeters in G4" dataDxfId="170"/>
    <tableColumn id="10" name="G4 Count" dataDxfId="169"/>
    <tableColumn id="11" name="Top Tweeters in G5" dataDxfId="168"/>
    <tableColumn id="12" name="G5 Count" dataDxfId="167"/>
    <tableColumn id="13" name="Top Tweeters in G6" dataDxfId="166"/>
    <tableColumn id="14" name="G6 Count" dataDxfId="165"/>
    <tableColumn id="15" name="Top Tweeters in G7" dataDxfId="164"/>
    <tableColumn id="16" name="G7 Count" dataDxfId="163"/>
    <tableColumn id="17" name="Top Tweeters in G8" dataDxfId="162"/>
    <tableColumn id="18" name="G8 Count" dataDxfId="161"/>
    <tableColumn id="19" name="Top Tweeters in G9" dataDxfId="160"/>
    <tableColumn id="20" name="G9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7" totalsRowShown="0" headerRowDxfId="423" dataDxfId="422">
  <autoFilter ref="A2:BS97"/>
  <tableColumns count="71">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04"/>
    <tableColumn id="28" name="Dynamic Filter" dataDxfId="403"/>
    <tableColumn id="17" name="Add Your Own Columns Here" dataDxfId="402"/>
    <tableColumn id="30" name="Name" dataDxfId="401"/>
    <tableColumn id="31" name="Followed" dataDxfId="400"/>
    <tableColumn id="32" name="Followers" dataDxfId="399"/>
    <tableColumn id="33" name="Tweets" dataDxfId="398"/>
    <tableColumn id="34" name="Favorites" dataDxfId="397"/>
    <tableColumn id="35" name="Time Zone UTC Offset (Seconds)" dataDxfId="396"/>
    <tableColumn id="36" name="Description" dataDxfId="395"/>
    <tableColumn id="37" name="Location" dataDxfId="394"/>
    <tableColumn id="38" name="Web" dataDxfId="393"/>
    <tableColumn id="39" name="Time Zone" dataDxfId="392"/>
    <tableColumn id="40" name="Joined Twitter Date (UTC)" dataDxfId="391"/>
    <tableColumn id="41" name="Profile Banner Url" dataDxfId="390"/>
    <tableColumn id="42" name="Default Profile" dataDxfId="389"/>
    <tableColumn id="43" name="Default Profile Image" dataDxfId="388"/>
    <tableColumn id="44" name="Geo Enabled" dataDxfId="387"/>
    <tableColumn id="45" name="Language" dataDxfId="386"/>
    <tableColumn id="46" name="Listed Count" dataDxfId="385"/>
    <tableColumn id="47" name="Profile Background Image Url" dataDxfId="384"/>
    <tableColumn id="48" name="Verified" dataDxfId="383"/>
    <tableColumn id="49" name="Custom Menu Item Text" dataDxfId="382"/>
    <tableColumn id="50" name="Custom Menu Item Action" dataDxfId="381"/>
    <tableColumn id="51" name="Tweeted Search Term?" dataDxfId="34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06" totalsRowShown="0" headerRowDxfId="147" dataDxfId="146">
  <autoFilter ref="A1:G20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57" totalsRowShown="0" headerRowDxfId="138" dataDxfId="137">
  <autoFilter ref="A1:L15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90" totalsRowShown="0" headerRowDxfId="64" dataDxfId="63">
  <autoFilter ref="A2:BL9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0">
  <autoFilter ref="A2:AO11"/>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73"/>
    <tableColumn id="27" name="Top Hashtags in Tweet" dataDxfId="250"/>
    <tableColumn id="28" name="Top Words in Tweet" dataDxfId="227"/>
    <tableColumn id="29" name="Top Word Pairs in Tweet" dataDxfId="182"/>
    <tableColumn id="30" name="Top Replied-To in Tweet" dataDxfId="18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377" dataDxfId="376">
  <autoFilter ref="A1:C96"/>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41"/>
    <tableColumn id="2" name="Value" dataDxfId="34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iverr.com/mstrumiakther/do-wordpress-theme-customization-and-fix-any-errors-in-3-hrs" TargetMode="External" /><Relationship Id="rId2" Type="http://schemas.openxmlformats.org/officeDocument/2006/relationships/hyperlink" Target="https://www.youtube.com/watch?v=y_sUyFdxFPY&amp;feature=youtu.be&amp;a" TargetMode="External" /><Relationship Id="rId3" Type="http://schemas.openxmlformats.org/officeDocument/2006/relationships/hyperlink" Target="https://www.tim.it/offerte/mobile/internet-su-misura-te/tim-socialchat" TargetMode="External" /><Relationship Id="rId4" Type="http://schemas.openxmlformats.org/officeDocument/2006/relationships/hyperlink" Target="https://www.tim.it/offerte/mobile/internet-su-misura-te/tim-socialchat" TargetMode="External" /><Relationship Id="rId5" Type="http://schemas.openxmlformats.org/officeDocument/2006/relationships/hyperlink" Target="https://community.talktalk.co.uk/t5/Chat/bd-p/socialchat" TargetMode="External" /><Relationship Id="rId6" Type="http://schemas.openxmlformats.org/officeDocument/2006/relationships/hyperlink" Target="https://community.talktalk.co.uk/t5/Chat/bd-p/socialchat" TargetMode="External" /><Relationship Id="rId7" Type="http://schemas.openxmlformats.org/officeDocument/2006/relationships/hyperlink" Target="https://community.talktalk.co.uk/t5/Chat/bd-p/socialchat" TargetMode="External" /><Relationship Id="rId8" Type="http://schemas.openxmlformats.org/officeDocument/2006/relationships/hyperlink" Target="https://community.talktalk.co.uk/t5/Chat/bd-p/socialchat" TargetMode="External" /><Relationship Id="rId9" Type="http://schemas.openxmlformats.org/officeDocument/2006/relationships/hyperlink" Target="https://community.talktalk.co.uk/t5/Chat/bd-p/socialchat" TargetMode="External" /><Relationship Id="rId10" Type="http://schemas.openxmlformats.org/officeDocument/2006/relationships/hyperlink" Target="https://community.talktalk.co.uk/t5/Chat/bd-p/socialchat" TargetMode="External" /><Relationship Id="rId11" Type="http://schemas.openxmlformats.org/officeDocument/2006/relationships/hyperlink" Target="https://community.talktalk.co.uk/t5/Chat/bd-p/socialchat" TargetMode="External" /><Relationship Id="rId12" Type="http://schemas.openxmlformats.org/officeDocument/2006/relationships/hyperlink" Target="https://community.talktalk.co.uk/t5/Chat/bd-p/socialchat" TargetMode="External" /><Relationship Id="rId13" Type="http://schemas.openxmlformats.org/officeDocument/2006/relationships/hyperlink" Target="https://community.talktalk.co.uk/t5/Chat/bd-p/socialchat" TargetMode="External" /><Relationship Id="rId14" Type="http://schemas.openxmlformats.org/officeDocument/2006/relationships/hyperlink" Target="https://community.talktalk.co.uk/t5/Chat/bd-p/socialchat" TargetMode="External" /><Relationship Id="rId15" Type="http://schemas.openxmlformats.org/officeDocument/2006/relationships/hyperlink" Target="https://community.talktalk.co.uk/t5/Chat/bd-p/socialchat" TargetMode="External" /><Relationship Id="rId16" Type="http://schemas.openxmlformats.org/officeDocument/2006/relationships/hyperlink" Target="https://community.talktalk.co.uk/t5/Chat/bd-p/socialchat" TargetMode="External" /><Relationship Id="rId17" Type="http://schemas.openxmlformats.org/officeDocument/2006/relationships/hyperlink" Target="https://community.talktalk.co.uk/t5/Chat/bd-p/socialchat" TargetMode="External" /><Relationship Id="rId18" Type="http://schemas.openxmlformats.org/officeDocument/2006/relationships/hyperlink" Target="https://community.talktalk.co.uk/t5/Chat/bd-p/socialchat" TargetMode="External" /><Relationship Id="rId19" Type="http://schemas.openxmlformats.org/officeDocument/2006/relationships/hyperlink" Target="https://community.talktalk.co.uk/t5/Chat/bd-p/socialchat" TargetMode="External" /><Relationship Id="rId20" Type="http://schemas.openxmlformats.org/officeDocument/2006/relationships/hyperlink" Target="https://community.talktalk.co.uk/t5/Chat/bd-p/socialchat" TargetMode="External" /><Relationship Id="rId21" Type="http://schemas.openxmlformats.org/officeDocument/2006/relationships/hyperlink" Target="https://community.talktalk.co.uk/t5/Chat/bd-p/socialchat" TargetMode="External" /><Relationship Id="rId22" Type="http://schemas.openxmlformats.org/officeDocument/2006/relationships/hyperlink" Target="https://community.talktalk.co.uk/t5/Chat/bd-p/socialchat" TargetMode="External" /><Relationship Id="rId23" Type="http://schemas.openxmlformats.org/officeDocument/2006/relationships/hyperlink" Target="https://community.talktalk.co.uk/t5/Chat/bd-p/socialchat" TargetMode="External" /><Relationship Id="rId24" Type="http://schemas.openxmlformats.org/officeDocument/2006/relationships/hyperlink" Target="https://community.talktalk.co.uk/t5/Chat/bd-p/socialchat" TargetMode="External" /><Relationship Id="rId25" Type="http://schemas.openxmlformats.org/officeDocument/2006/relationships/hyperlink" Target="https://community.talktalk.co.uk/t5/Chat/bd-p/socialchat" TargetMode="External" /><Relationship Id="rId26" Type="http://schemas.openxmlformats.org/officeDocument/2006/relationships/hyperlink" Target="https://community.talktalk.co.uk/t5/Chat/bd-p/socialchat" TargetMode="External" /><Relationship Id="rId27" Type="http://schemas.openxmlformats.org/officeDocument/2006/relationships/hyperlink" Target="https://community.talktalk.co.uk/t5/Chat/bd-p/socialchat" TargetMode="External" /><Relationship Id="rId28" Type="http://schemas.openxmlformats.org/officeDocument/2006/relationships/hyperlink" Target="https://community.talktalk.co.uk/t5/Chat/bd-p/socialchat" TargetMode="External" /><Relationship Id="rId29" Type="http://schemas.openxmlformats.org/officeDocument/2006/relationships/hyperlink" Target="https://community.talktalk.co.uk/t5/Chat/bd-p/socialchat" TargetMode="External" /><Relationship Id="rId30" Type="http://schemas.openxmlformats.org/officeDocument/2006/relationships/hyperlink" Target="https://community.talktalk.co.uk/t5/Chat/bd-p/socialchat" TargetMode="External" /><Relationship Id="rId31" Type="http://schemas.openxmlformats.org/officeDocument/2006/relationships/hyperlink" Target="https://community.talktalk.co.uk/t5/Chat/bd-p/socialchat" TargetMode="External" /><Relationship Id="rId32" Type="http://schemas.openxmlformats.org/officeDocument/2006/relationships/hyperlink" Target="https://community.talktalk.co.uk/t5/Chat/bd-p/socialchat" TargetMode="External" /><Relationship Id="rId33" Type="http://schemas.openxmlformats.org/officeDocument/2006/relationships/hyperlink" Target="https://community.talktalk.co.uk/t5/Chat/bd-p/socialchat" TargetMode="External" /><Relationship Id="rId34" Type="http://schemas.openxmlformats.org/officeDocument/2006/relationships/hyperlink" Target="https://community.talktalk.co.uk/t5/Chat/bd-p/socialchat" TargetMode="External" /><Relationship Id="rId35" Type="http://schemas.openxmlformats.org/officeDocument/2006/relationships/hyperlink" Target="https://community.talktalk.co.uk/t5/Chat/bd-p/socialchat" TargetMode="External" /><Relationship Id="rId36" Type="http://schemas.openxmlformats.org/officeDocument/2006/relationships/hyperlink" Target="https://community.talktalk.co.uk/t5/Chat/bd-p/socialchat" TargetMode="External" /><Relationship Id="rId37" Type="http://schemas.openxmlformats.org/officeDocument/2006/relationships/hyperlink" Target="https://community.talktalk.co.uk/t5/Chat/bd-p/socialchat" TargetMode="External" /><Relationship Id="rId38" Type="http://schemas.openxmlformats.org/officeDocument/2006/relationships/hyperlink" Target="http://tiddly.link/TstNL" TargetMode="External" /><Relationship Id="rId39" Type="http://schemas.openxmlformats.org/officeDocument/2006/relationships/hyperlink" Target="http://www.twitterliveevents.com/" TargetMode="External" /><Relationship Id="rId40" Type="http://schemas.openxmlformats.org/officeDocument/2006/relationships/hyperlink" Target="http://www.sprint.com/socialchat" TargetMode="External" /><Relationship Id="rId41" Type="http://schemas.openxmlformats.org/officeDocument/2006/relationships/hyperlink" Target="http://www.sprint.com/socialchat" TargetMode="External" /><Relationship Id="rId42" Type="http://schemas.openxmlformats.org/officeDocument/2006/relationships/hyperlink" Target="https://www.americanexpress.com/socialchat" TargetMode="External" /><Relationship Id="rId43" Type="http://schemas.openxmlformats.org/officeDocument/2006/relationships/hyperlink" Target="https://www.americanexpress.com/socialchat" TargetMode="External" /><Relationship Id="rId44" Type="http://schemas.openxmlformats.org/officeDocument/2006/relationships/hyperlink" Target="https://www.americanexpress.com/socialchat" TargetMode="External" /><Relationship Id="rId45" Type="http://schemas.openxmlformats.org/officeDocument/2006/relationships/hyperlink" Target="https://www.americanexpress.com/socialchat" TargetMode="External" /><Relationship Id="rId46" Type="http://schemas.openxmlformats.org/officeDocument/2006/relationships/hyperlink" Target="https://www.americanexpress.com/socialchat" TargetMode="External" /><Relationship Id="rId47" Type="http://schemas.openxmlformats.org/officeDocument/2006/relationships/hyperlink" Target="https://www.americanexpress.com/socialchat" TargetMode="External" /><Relationship Id="rId48" Type="http://schemas.openxmlformats.org/officeDocument/2006/relationships/hyperlink" Target="https://www.americanexpress.com/socialchat" TargetMode="External" /><Relationship Id="rId49" Type="http://schemas.openxmlformats.org/officeDocument/2006/relationships/hyperlink" Target="https://www.americanexpress.com/socialchat" TargetMode="External" /><Relationship Id="rId50" Type="http://schemas.openxmlformats.org/officeDocument/2006/relationships/hyperlink" Target="https://www.americanexpress.com/socialchat" TargetMode="External" /><Relationship Id="rId51" Type="http://schemas.openxmlformats.org/officeDocument/2006/relationships/hyperlink" Target="https://www.americanexpress.com/socialchat" TargetMode="External" /><Relationship Id="rId52" Type="http://schemas.openxmlformats.org/officeDocument/2006/relationships/hyperlink" Target="https://www.americanexpress.com/socialchat" TargetMode="External" /><Relationship Id="rId53" Type="http://schemas.openxmlformats.org/officeDocument/2006/relationships/hyperlink" Target="https://www.americanexpress.com/socialchat" TargetMode="External" /><Relationship Id="rId54" Type="http://schemas.openxmlformats.org/officeDocument/2006/relationships/hyperlink" Target="https://www.americanexpress.com/socialchat" TargetMode="External" /><Relationship Id="rId55" Type="http://schemas.openxmlformats.org/officeDocument/2006/relationships/hyperlink" Target="https://www.americanexpress.com/socialchat" TargetMode="External" /><Relationship Id="rId56" Type="http://schemas.openxmlformats.org/officeDocument/2006/relationships/hyperlink" Target="https://www.americanexpress.com/socialchat" TargetMode="External" /><Relationship Id="rId57" Type="http://schemas.openxmlformats.org/officeDocument/2006/relationships/hyperlink" Target="https://www.americanexpress.com/socialchat" TargetMode="External" /><Relationship Id="rId58" Type="http://schemas.openxmlformats.org/officeDocument/2006/relationships/hyperlink" Target="https://www.americanexpress.com/socialchat" TargetMode="External" /><Relationship Id="rId59" Type="http://schemas.openxmlformats.org/officeDocument/2006/relationships/hyperlink" Target="https://www.americanexpress.com/socialchat" TargetMode="External" /><Relationship Id="rId60" Type="http://schemas.openxmlformats.org/officeDocument/2006/relationships/hyperlink" Target="https://www.americanexpress.com/socialchat" TargetMode="External" /><Relationship Id="rId61" Type="http://schemas.openxmlformats.org/officeDocument/2006/relationships/hyperlink" Target="https://www.americanexpress.com/socialchat" TargetMode="External" /><Relationship Id="rId62" Type="http://schemas.openxmlformats.org/officeDocument/2006/relationships/hyperlink" Target="https://www.americanexpress.com/socialchat" TargetMode="External" /><Relationship Id="rId63" Type="http://schemas.openxmlformats.org/officeDocument/2006/relationships/hyperlink" Target="https://www.americanexpress.com/socialchat" TargetMode="External" /><Relationship Id="rId64" Type="http://schemas.openxmlformats.org/officeDocument/2006/relationships/hyperlink" Target="https://www.americanexpress.com/socialchat" TargetMode="External" /><Relationship Id="rId65" Type="http://schemas.openxmlformats.org/officeDocument/2006/relationships/hyperlink" Target="https://www.americanexpress.com/socialchat" TargetMode="External" /><Relationship Id="rId66" Type="http://schemas.openxmlformats.org/officeDocument/2006/relationships/hyperlink" Target="https://www.americanexpress.com/socialchat" TargetMode="External" /><Relationship Id="rId67" Type="http://schemas.openxmlformats.org/officeDocument/2006/relationships/hyperlink" Target="https://www.americanexpress.com/socialchat" TargetMode="External" /><Relationship Id="rId68" Type="http://schemas.openxmlformats.org/officeDocument/2006/relationships/hyperlink" Target="https://www.americanexpress.com/socialchat" TargetMode="External" /><Relationship Id="rId69" Type="http://schemas.openxmlformats.org/officeDocument/2006/relationships/hyperlink" Target="https://www.americanexpress.com/socialchat" TargetMode="External" /><Relationship Id="rId70" Type="http://schemas.openxmlformats.org/officeDocument/2006/relationships/hyperlink" Target="https://www.americanexpress.com/socialchat" TargetMode="External" /><Relationship Id="rId71" Type="http://schemas.openxmlformats.org/officeDocument/2006/relationships/hyperlink" Target="https://www.americanexpress.com/socialchat" TargetMode="External" /><Relationship Id="rId72" Type="http://schemas.openxmlformats.org/officeDocument/2006/relationships/hyperlink" Target="https://www.americanexpress.com/socialchat" TargetMode="External" /><Relationship Id="rId73" Type="http://schemas.openxmlformats.org/officeDocument/2006/relationships/hyperlink" Target="https://www.americanexpress.com/socialchat" TargetMode="External" /><Relationship Id="rId74" Type="http://schemas.openxmlformats.org/officeDocument/2006/relationships/hyperlink" Target="https://www.americanexpress.com/socialchat" TargetMode="External" /><Relationship Id="rId75" Type="http://schemas.openxmlformats.org/officeDocument/2006/relationships/hyperlink" Target="https://www.americanexpress.com/socialchat" TargetMode="External" /><Relationship Id="rId76" Type="http://schemas.openxmlformats.org/officeDocument/2006/relationships/hyperlink" Target="https://www.americanexpress.com/socialchat" TargetMode="External" /><Relationship Id="rId77" Type="http://schemas.openxmlformats.org/officeDocument/2006/relationships/hyperlink" Target="https://www.americanexpress.com/socialchat" TargetMode="External" /><Relationship Id="rId78" Type="http://schemas.openxmlformats.org/officeDocument/2006/relationships/hyperlink" Target="https://www.americanexpress.com/socialchat" TargetMode="External" /><Relationship Id="rId79" Type="http://schemas.openxmlformats.org/officeDocument/2006/relationships/hyperlink" Target="https://www.americanexpress.com/socialchat" TargetMode="External" /><Relationship Id="rId80" Type="http://schemas.openxmlformats.org/officeDocument/2006/relationships/hyperlink" Target="https://www.americanexpress.com/socialchat" TargetMode="External" /><Relationship Id="rId81" Type="http://schemas.openxmlformats.org/officeDocument/2006/relationships/hyperlink" Target="https://www.americanexpress.com/socialchat" TargetMode="External" /><Relationship Id="rId82" Type="http://schemas.openxmlformats.org/officeDocument/2006/relationships/hyperlink" Target="http://pbs.twimg.com/profile_images/1039030716195958784/yd5RxWhO_normal.jpg" TargetMode="External" /><Relationship Id="rId83" Type="http://schemas.openxmlformats.org/officeDocument/2006/relationships/hyperlink" Target="http://pbs.twimg.com/profile_images/1023226723683393536/kpFg9UxB_normal.jpg" TargetMode="External" /><Relationship Id="rId84" Type="http://schemas.openxmlformats.org/officeDocument/2006/relationships/hyperlink" Target="http://pbs.twimg.com/profile_images/503252868170670080/STdsSXdJ_normal.jpeg" TargetMode="External" /><Relationship Id="rId85" Type="http://schemas.openxmlformats.org/officeDocument/2006/relationships/hyperlink" Target="http://pbs.twimg.com/profile_images/902562892179955713/h3CGa4zF_normal.jpg" TargetMode="External" /><Relationship Id="rId86" Type="http://schemas.openxmlformats.org/officeDocument/2006/relationships/hyperlink" Target="http://pbs.twimg.com/profile_images/902562892179955713/h3CGa4zF_normal.jpg" TargetMode="External" /><Relationship Id="rId87" Type="http://schemas.openxmlformats.org/officeDocument/2006/relationships/hyperlink" Target="http://pbs.twimg.com/profile_images/1035131842209505280/PEUiVXKE_normal.jpg" TargetMode="External" /><Relationship Id="rId88" Type="http://schemas.openxmlformats.org/officeDocument/2006/relationships/hyperlink" Target="http://pbs.twimg.com/profile_images/1035131842209505280/PEUiVXKE_normal.jpg" TargetMode="External" /><Relationship Id="rId89" Type="http://schemas.openxmlformats.org/officeDocument/2006/relationships/hyperlink" Target="http://pbs.twimg.com/profile_images/1035131842209505280/PEUiVXKE_normal.jpg" TargetMode="External" /><Relationship Id="rId90" Type="http://schemas.openxmlformats.org/officeDocument/2006/relationships/hyperlink" Target="http://pbs.twimg.com/profile_images/1035131842209505280/PEUiVXKE_normal.jpg" TargetMode="External" /><Relationship Id="rId91" Type="http://schemas.openxmlformats.org/officeDocument/2006/relationships/hyperlink" Target="http://pbs.twimg.com/profile_images/1035131842209505280/PEUiVXKE_normal.jpg" TargetMode="External" /><Relationship Id="rId92" Type="http://schemas.openxmlformats.org/officeDocument/2006/relationships/hyperlink" Target="http://pbs.twimg.com/profile_images/1035131842209505280/PEUiVXKE_normal.jpg" TargetMode="External" /><Relationship Id="rId93" Type="http://schemas.openxmlformats.org/officeDocument/2006/relationships/hyperlink" Target="http://pbs.twimg.com/profile_images/1035131842209505280/PEUiVXKE_normal.jpg" TargetMode="External" /><Relationship Id="rId94" Type="http://schemas.openxmlformats.org/officeDocument/2006/relationships/hyperlink" Target="http://pbs.twimg.com/profile_images/1035131842209505280/PEUiVXKE_normal.jpg" TargetMode="External" /><Relationship Id="rId95" Type="http://schemas.openxmlformats.org/officeDocument/2006/relationships/hyperlink" Target="http://pbs.twimg.com/profile_images/1035131842209505280/PEUiVXKE_normal.jpg" TargetMode="External" /><Relationship Id="rId96" Type="http://schemas.openxmlformats.org/officeDocument/2006/relationships/hyperlink" Target="http://pbs.twimg.com/profile_images/1035131842209505280/PEUiVXKE_normal.jpg" TargetMode="External" /><Relationship Id="rId97" Type="http://schemas.openxmlformats.org/officeDocument/2006/relationships/hyperlink" Target="http://pbs.twimg.com/profile_images/1035131842209505280/PEUiVXKE_normal.jpg" TargetMode="External" /><Relationship Id="rId98" Type="http://schemas.openxmlformats.org/officeDocument/2006/relationships/hyperlink" Target="http://pbs.twimg.com/profile_images/1035131842209505280/PEUiVXKE_normal.jpg" TargetMode="External" /><Relationship Id="rId99" Type="http://schemas.openxmlformats.org/officeDocument/2006/relationships/hyperlink" Target="http://pbs.twimg.com/profile_images/1035131842209505280/PEUiVXKE_normal.jpg" TargetMode="External" /><Relationship Id="rId100" Type="http://schemas.openxmlformats.org/officeDocument/2006/relationships/hyperlink" Target="http://pbs.twimg.com/profile_images/1035131842209505280/PEUiVXKE_normal.jpg" TargetMode="External" /><Relationship Id="rId101" Type="http://schemas.openxmlformats.org/officeDocument/2006/relationships/hyperlink" Target="http://pbs.twimg.com/profile_images/1035131842209505280/PEUiVXKE_normal.jpg" TargetMode="External" /><Relationship Id="rId102" Type="http://schemas.openxmlformats.org/officeDocument/2006/relationships/hyperlink" Target="http://pbs.twimg.com/profile_images/1035131842209505280/PEUiVXKE_normal.jpg" TargetMode="External" /><Relationship Id="rId103" Type="http://schemas.openxmlformats.org/officeDocument/2006/relationships/hyperlink" Target="http://pbs.twimg.com/profile_images/1035131842209505280/PEUiVXKE_normal.jpg" TargetMode="External" /><Relationship Id="rId104" Type="http://schemas.openxmlformats.org/officeDocument/2006/relationships/hyperlink" Target="http://pbs.twimg.com/profile_images/1035131842209505280/PEUiVXKE_normal.jpg" TargetMode="External" /><Relationship Id="rId105" Type="http://schemas.openxmlformats.org/officeDocument/2006/relationships/hyperlink" Target="http://pbs.twimg.com/profile_images/1035131842209505280/PEUiVXKE_normal.jpg" TargetMode="External" /><Relationship Id="rId106" Type="http://schemas.openxmlformats.org/officeDocument/2006/relationships/hyperlink" Target="http://pbs.twimg.com/profile_images/1035131842209505280/PEUiVXKE_normal.jpg" TargetMode="External" /><Relationship Id="rId107" Type="http://schemas.openxmlformats.org/officeDocument/2006/relationships/hyperlink" Target="http://pbs.twimg.com/profile_images/1035131842209505280/PEUiVXKE_normal.jpg" TargetMode="External" /><Relationship Id="rId108" Type="http://schemas.openxmlformats.org/officeDocument/2006/relationships/hyperlink" Target="http://pbs.twimg.com/profile_images/1035131842209505280/PEUiVXKE_normal.jpg" TargetMode="External" /><Relationship Id="rId109" Type="http://schemas.openxmlformats.org/officeDocument/2006/relationships/hyperlink" Target="http://pbs.twimg.com/profile_images/1035131842209505280/PEUiVXKE_normal.jpg" TargetMode="External" /><Relationship Id="rId110" Type="http://schemas.openxmlformats.org/officeDocument/2006/relationships/hyperlink" Target="http://pbs.twimg.com/profile_images/1035131842209505280/PEUiVXKE_normal.jpg" TargetMode="External" /><Relationship Id="rId111" Type="http://schemas.openxmlformats.org/officeDocument/2006/relationships/hyperlink" Target="http://pbs.twimg.com/profile_images/1035131842209505280/PEUiVXKE_normal.jpg" TargetMode="External" /><Relationship Id="rId112" Type="http://schemas.openxmlformats.org/officeDocument/2006/relationships/hyperlink" Target="http://pbs.twimg.com/profile_images/1035131842209505280/PEUiVXKE_normal.jpg" TargetMode="External" /><Relationship Id="rId113" Type="http://schemas.openxmlformats.org/officeDocument/2006/relationships/hyperlink" Target="http://pbs.twimg.com/profile_images/1035131842209505280/PEUiVXKE_normal.jpg" TargetMode="External" /><Relationship Id="rId114" Type="http://schemas.openxmlformats.org/officeDocument/2006/relationships/hyperlink" Target="http://pbs.twimg.com/profile_images/1035131842209505280/PEUiVXKE_normal.jpg" TargetMode="External" /><Relationship Id="rId115" Type="http://schemas.openxmlformats.org/officeDocument/2006/relationships/hyperlink" Target="http://pbs.twimg.com/profile_images/1035131842209505280/PEUiVXKE_normal.jpg" TargetMode="External" /><Relationship Id="rId116" Type="http://schemas.openxmlformats.org/officeDocument/2006/relationships/hyperlink" Target="http://pbs.twimg.com/profile_images/1035131842209505280/PEUiVXKE_normal.jpg" TargetMode="External" /><Relationship Id="rId117" Type="http://schemas.openxmlformats.org/officeDocument/2006/relationships/hyperlink" Target="http://pbs.twimg.com/profile_images/1035131842209505280/PEUiVXKE_normal.jpg" TargetMode="External" /><Relationship Id="rId118" Type="http://schemas.openxmlformats.org/officeDocument/2006/relationships/hyperlink" Target="http://pbs.twimg.com/profile_images/1035131842209505280/PEUiVXKE_normal.jpg" TargetMode="External" /><Relationship Id="rId119" Type="http://schemas.openxmlformats.org/officeDocument/2006/relationships/hyperlink" Target="http://pbs.twimg.com/profile_images/1035131842209505280/PEUiVXKE_normal.jpg" TargetMode="External" /><Relationship Id="rId120" Type="http://schemas.openxmlformats.org/officeDocument/2006/relationships/hyperlink" Target="http://pbs.twimg.com/profile_images/1035131842209505280/PEUiVXKE_normal.jpg" TargetMode="External" /><Relationship Id="rId121" Type="http://schemas.openxmlformats.org/officeDocument/2006/relationships/hyperlink" Target="http://pbs.twimg.com/profile_images/1039564115381874689/EZfoujmk_normal.jpg" TargetMode="External" /><Relationship Id="rId122" Type="http://schemas.openxmlformats.org/officeDocument/2006/relationships/hyperlink" Target="http://pbs.twimg.com/profile_images/1000451152436056064/1EzUWm12_normal.jpg" TargetMode="External" /><Relationship Id="rId123" Type="http://schemas.openxmlformats.org/officeDocument/2006/relationships/hyperlink" Target="http://pbs.twimg.com/profile_images/1030175723972001793/-47iB-ct_normal.jpg" TargetMode="External" /><Relationship Id="rId124" Type="http://schemas.openxmlformats.org/officeDocument/2006/relationships/hyperlink" Target="http://pbs.twimg.com/profile_images/1000366802864553986/dVfZqo9l_normal.jpg" TargetMode="External" /><Relationship Id="rId125" Type="http://schemas.openxmlformats.org/officeDocument/2006/relationships/hyperlink" Target="http://pbs.twimg.com/profile_images/921128478040297478/gVhVMEfP_normal.jpg" TargetMode="External" /><Relationship Id="rId126" Type="http://schemas.openxmlformats.org/officeDocument/2006/relationships/hyperlink" Target="http://pbs.twimg.com/profile_images/2389883639/lc4rqm6b1pxfkuajsdo1_normal.jpeg" TargetMode="External" /><Relationship Id="rId127" Type="http://schemas.openxmlformats.org/officeDocument/2006/relationships/hyperlink" Target="http://pbs.twimg.com/profile_images/1076629460810526720/MlN6STt5_normal.jpg" TargetMode="External" /><Relationship Id="rId128" Type="http://schemas.openxmlformats.org/officeDocument/2006/relationships/hyperlink" Target="http://pbs.twimg.com/profile_images/1076629460810526720/MlN6STt5_normal.jpg" TargetMode="External" /><Relationship Id="rId129" Type="http://schemas.openxmlformats.org/officeDocument/2006/relationships/hyperlink" Target="http://pbs.twimg.com/profile_images/1017770615359434753/ECt2ncRL_normal.jpg" TargetMode="External" /><Relationship Id="rId130" Type="http://schemas.openxmlformats.org/officeDocument/2006/relationships/hyperlink" Target="http://pbs.twimg.com/profile_images/1017770615359434753/ECt2ncRL_normal.jpg" TargetMode="External" /><Relationship Id="rId131" Type="http://schemas.openxmlformats.org/officeDocument/2006/relationships/hyperlink" Target="http://pbs.twimg.com/profile_images/983810906927792128/QToPQDeT_normal.jpg" TargetMode="External" /><Relationship Id="rId132" Type="http://schemas.openxmlformats.org/officeDocument/2006/relationships/hyperlink" Target="http://pbs.twimg.com/profile_images/983810906927792128/QToPQDeT_normal.jpg" TargetMode="External" /><Relationship Id="rId133" Type="http://schemas.openxmlformats.org/officeDocument/2006/relationships/hyperlink" Target="http://pbs.twimg.com/profile_images/983810906927792128/QToPQDeT_normal.jpg" TargetMode="External" /><Relationship Id="rId134" Type="http://schemas.openxmlformats.org/officeDocument/2006/relationships/hyperlink" Target="http://pbs.twimg.com/profile_images/983810906927792128/QToPQDeT_normal.jpg" TargetMode="External" /><Relationship Id="rId135" Type="http://schemas.openxmlformats.org/officeDocument/2006/relationships/hyperlink" Target="http://pbs.twimg.com/profile_images/983810906927792128/QToPQDeT_normal.jpg" TargetMode="External" /><Relationship Id="rId136" Type="http://schemas.openxmlformats.org/officeDocument/2006/relationships/hyperlink" Target="http://pbs.twimg.com/profile_images/983810906927792128/QToPQDeT_normal.jpg" TargetMode="External" /><Relationship Id="rId137" Type="http://schemas.openxmlformats.org/officeDocument/2006/relationships/hyperlink" Target="http://pbs.twimg.com/profile_images/983810906927792128/QToPQDeT_normal.jpg" TargetMode="External" /><Relationship Id="rId138" Type="http://schemas.openxmlformats.org/officeDocument/2006/relationships/hyperlink" Target="http://pbs.twimg.com/profile_images/983810906927792128/QToPQDeT_normal.jpg" TargetMode="External" /><Relationship Id="rId139" Type="http://schemas.openxmlformats.org/officeDocument/2006/relationships/hyperlink" Target="http://pbs.twimg.com/profile_images/983810906927792128/QToPQDeT_normal.jpg" TargetMode="External" /><Relationship Id="rId140" Type="http://schemas.openxmlformats.org/officeDocument/2006/relationships/hyperlink" Target="http://pbs.twimg.com/profile_images/983810906927792128/QToPQDeT_normal.jpg" TargetMode="External" /><Relationship Id="rId141" Type="http://schemas.openxmlformats.org/officeDocument/2006/relationships/hyperlink" Target="http://pbs.twimg.com/profile_images/983810906927792128/QToPQDeT_normal.jpg" TargetMode="External" /><Relationship Id="rId142" Type="http://schemas.openxmlformats.org/officeDocument/2006/relationships/hyperlink" Target="http://pbs.twimg.com/profile_images/983810906927792128/QToPQDeT_normal.jpg" TargetMode="External" /><Relationship Id="rId143" Type="http://schemas.openxmlformats.org/officeDocument/2006/relationships/hyperlink" Target="http://pbs.twimg.com/profile_images/983810906927792128/QToPQDeT_normal.jpg" TargetMode="External" /><Relationship Id="rId144" Type="http://schemas.openxmlformats.org/officeDocument/2006/relationships/hyperlink" Target="http://pbs.twimg.com/profile_images/983810906927792128/QToPQDeT_normal.jpg" TargetMode="External" /><Relationship Id="rId145" Type="http://schemas.openxmlformats.org/officeDocument/2006/relationships/hyperlink" Target="http://pbs.twimg.com/profile_images/983810906927792128/QToPQDeT_normal.jpg" TargetMode="External" /><Relationship Id="rId146" Type="http://schemas.openxmlformats.org/officeDocument/2006/relationships/hyperlink" Target="http://pbs.twimg.com/profile_images/983810906927792128/QToPQDeT_normal.jpg" TargetMode="External" /><Relationship Id="rId147" Type="http://schemas.openxmlformats.org/officeDocument/2006/relationships/hyperlink" Target="http://pbs.twimg.com/profile_images/983810906927792128/QToPQDeT_normal.jpg" TargetMode="External" /><Relationship Id="rId148" Type="http://schemas.openxmlformats.org/officeDocument/2006/relationships/hyperlink" Target="http://pbs.twimg.com/profile_images/983810906927792128/QToPQDeT_normal.jpg" TargetMode="External" /><Relationship Id="rId149" Type="http://schemas.openxmlformats.org/officeDocument/2006/relationships/hyperlink" Target="http://pbs.twimg.com/profile_images/983810906927792128/QToPQDeT_normal.jpg" TargetMode="External" /><Relationship Id="rId150" Type="http://schemas.openxmlformats.org/officeDocument/2006/relationships/hyperlink" Target="http://pbs.twimg.com/profile_images/983810906927792128/QToPQDeT_normal.jpg" TargetMode="External" /><Relationship Id="rId151" Type="http://schemas.openxmlformats.org/officeDocument/2006/relationships/hyperlink" Target="http://pbs.twimg.com/profile_images/983810906927792128/QToPQDeT_normal.jpg" TargetMode="External" /><Relationship Id="rId152" Type="http://schemas.openxmlformats.org/officeDocument/2006/relationships/hyperlink" Target="http://pbs.twimg.com/profile_images/983810906927792128/QToPQDeT_normal.jpg" TargetMode="External" /><Relationship Id="rId153" Type="http://schemas.openxmlformats.org/officeDocument/2006/relationships/hyperlink" Target="http://pbs.twimg.com/profile_images/983810906927792128/QToPQDeT_normal.jpg" TargetMode="External" /><Relationship Id="rId154" Type="http://schemas.openxmlformats.org/officeDocument/2006/relationships/hyperlink" Target="http://pbs.twimg.com/profile_images/983810906927792128/QToPQDeT_normal.jpg" TargetMode="External" /><Relationship Id="rId155" Type="http://schemas.openxmlformats.org/officeDocument/2006/relationships/hyperlink" Target="http://pbs.twimg.com/profile_images/983810906927792128/QToPQDeT_normal.jpg" TargetMode="External" /><Relationship Id="rId156" Type="http://schemas.openxmlformats.org/officeDocument/2006/relationships/hyperlink" Target="http://pbs.twimg.com/profile_images/983810906927792128/QToPQDeT_normal.jpg" TargetMode="External" /><Relationship Id="rId157" Type="http://schemas.openxmlformats.org/officeDocument/2006/relationships/hyperlink" Target="http://pbs.twimg.com/profile_images/983810906927792128/QToPQDeT_normal.jpg" TargetMode="External" /><Relationship Id="rId158" Type="http://schemas.openxmlformats.org/officeDocument/2006/relationships/hyperlink" Target="http://pbs.twimg.com/profile_images/983810906927792128/QToPQDeT_normal.jpg" TargetMode="External" /><Relationship Id="rId159" Type="http://schemas.openxmlformats.org/officeDocument/2006/relationships/hyperlink" Target="http://pbs.twimg.com/profile_images/983810906927792128/QToPQDeT_normal.jpg" TargetMode="External" /><Relationship Id="rId160" Type="http://schemas.openxmlformats.org/officeDocument/2006/relationships/hyperlink" Target="http://pbs.twimg.com/profile_images/983810906927792128/QToPQDeT_normal.jpg" TargetMode="External" /><Relationship Id="rId161" Type="http://schemas.openxmlformats.org/officeDocument/2006/relationships/hyperlink" Target="http://pbs.twimg.com/profile_images/983810906927792128/QToPQDeT_normal.jpg" TargetMode="External" /><Relationship Id="rId162" Type="http://schemas.openxmlformats.org/officeDocument/2006/relationships/hyperlink" Target="http://pbs.twimg.com/profile_images/983810906927792128/QToPQDeT_normal.jpg" TargetMode="External" /><Relationship Id="rId163" Type="http://schemas.openxmlformats.org/officeDocument/2006/relationships/hyperlink" Target="http://pbs.twimg.com/profile_images/983810906927792128/QToPQDeT_normal.jpg" TargetMode="External" /><Relationship Id="rId164" Type="http://schemas.openxmlformats.org/officeDocument/2006/relationships/hyperlink" Target="http://pbs.twimg.com/profile_images/983810906927792128/QToPQDeT_normal.jpg" TargetMode="External" /><Relationship Id="rId165" Type="http://schemas.openxmlformats.org/officeDocument/2006/relationships/hyperlink" Target="http://pbs.twimg.com/profile_images/983810906927792128/QToPQDeT_normal.jpg" TargetMode="External" /><Relationship Id="rId166" Type="http://schemas.openxmlformats.org/officeDocument/2006/relationships/hyperlink" Target="http://pbs.twimg.com/profile_images/983810906927792128/QToPQDeT_normal.jpg" TargetMode="External" /><Relationship Id="rId167" Type="http://schemas.openxmlformats.org/officeDocument/2006/relationships/hyperlink" Target="http://pbs.twimg.com/profile_images/983810906927792128/QToPQDeT_normal.jpg" TargetMode="External" /><Relationship Id="rId168" Type="http://schemas.openxmlformats.org/officeDocument/2006/relationships/hyperlink" Target="http://pbs.twimg.com/profile_images/983810906927792128/QToPQDeT_normal.jpg" TargetMode="External" /><Relationship Id="rId169" Type="http://schemas.openxmlformats.org/officeDocument/2006/relationships/hyperlink" Target="http://pbs.twimg.com/profile_images/983810906927792128/QToPQDeT_normal.jpg" TargetMode="External" /><Relationship Id="rId170" Type="http://schemas.openxmlformats.org/officeDocument/2006/relationships/hyperlink" Target="http://pbs.twimg.com/profile_images/983810906927792128/QToPQDeT_normal.jpg" TargetMode="External" /><Relationship Id="rId171" Type="http://schemas.openxmlformats.org/officeDocument/2006/relationships/hyperlink" Target="https://twitter.com/#!/rumanarumi13/status/1078998268657336320" TargetMode="External" /><Relationship Id="rId172" Type="http://schemas.openxmlformats.org/officeDocument/2006/relationships/hyperlink" Target="https://twitter.com/#!/lianjaniaa_/status/1079321589819162625" TargetMode="External" /><Relationship Id="rId173" Type="http://schemas.openxmlformats.org/officeDocument/2006/relationships/hyperlink" Target="https://twitter.com/#!/lawrenceasnow/status/1079816931694252034" TargetMode="External" /><Relationship Id="rId174" Type="http://schemas.openxmlformats.org/officeDocument/2006/relationships/hyperlink" Target="https://twitter.com/#!/tim4ugiulia/status/1080417654849105920" TargetMode="External" /><Relationship Id="rId175" Type="http://schemas.openxmlformats.org/officeDocument/2006/relationships/hyperlink" Target="https://twitter.com/#!/tim4ugiulia/status/1080738023954923521" TargetMode="External" /><Relationship Id="rId176" Type="http://schemas.openxmlformats.org/officeDocument/2006/relationships/hyperlink" Target="https://twitter.com/#!/talktalk/status/1079037925545951233" TargetMode="External" /><Relationship Id="rId177" Type="http://schemas.openxmlformats.org/officeDocument/2006/relationships/hyperlink" Target="https://twitter.com/#!/talktalk/status/1079058315857014786" TargetMode="External" /><Relationship Id="rId178" Type="http://schemas.openxmlformats.org/officeDocument/2006/relationships/hyperlink" Target="https://twitter.com/#!/talktalk/status/1079064639533654016" TargetMode="External" /><Relationship Id="rId179" Type="http://schemas.openxmlformats.org/officeDocument/2006/relationships/hyperlink" Target="https://twitter.com/#!/talktalk/status/1079065957463674880" TargetMode="External" /><Relationship Id="rId180" Type="http://schemas.openxmlformats.org/officeDocument/2006/relationships/hyperlink" Target="https://twitter.com/#!/talktalk/status/1079314314824163328" TargetMode="External" /><Relationship Id="rId181" Type="http://schemas.openxmlformats.org/officeDocument/2006/relationships/hyperlink" Target="https://twitter.com/#!/talktalk/status/1079325941002919936" TargetMode="External" /><Relationship Id="rId182" Type="http://schemas.openxmlformats.org/officeDocument/2006/relationships/hyperlink" Target="https://twitter.com/#!/talktalk/status/1079426168409985024" TargetMode="External" /><Relationship Id="rId183" Type="http://schemas.openxmlformats.org/officeDocument/2006/relationships/hyperlink" Target="https://twitter.com/#!/talktalk/status/1079705985449684995" TargetMode="External" /><Relationship Id="rId184" Type="http://schemas.openxmlformats.org/officeDocument/2006/relationships/hyperlink" Target="https://twitter.com/#!/talktalk/status/1079721199276646400" TargetMode="External" /><Relationship Id="rId185" Type="http://schemas.openxmlformats.org/officeDocument/2006/relationships/hyperlink" Target="https://twitter.com/#!/talktalk/status/1080383488694669313" TargetMode="External" /><Relationship Id="rId186" Type="http://schemas.openxmlformats.org/officeDocument/2006/relationships/hyperlink" Target="https://twitter.com/#!/talktalk/status/1080411545807609862" TargetMode="External" /><Relationship Id="rId187" Type="http://schemas.openxmlformats.org/officeDocument/2006/relationships/hyperlink" Target="https://twitter.com/#!/talktalk/status/1080446889462517761" TargetMode="External" /><Relationship Id="rId188" Type="http://schemas.openxmlformats.org/officeDocument/2006/relationships/hyperlink" Target="https://twitter.com/#!/talktalk/status/1080492638816686080" TargetMode="External" /><Relationship Id="rId189" Type="http://schemas.openxmlformats.org/officeDocument/2006/relationships/hyperlink" Target="https://twitter.com/#!/talktalk/status/1080493195706937344" TargetMode="External" /><Relationship Id="rId190" Type="http://schemas.openxmlformats.org/officeDocument/2006/relationships/hyperlink" Target="https://twitter.com/#!/talktalk/status/1080496616887472128" TargetMode="External" /><Relationship Id="rId191" Type="http://schemas.openxmlformats.org/officeDocument/2006/relationships/hyperlink" Target="https://twitter.com/#!/talktalk/status/1080519036457357325" TargetMode="External" /><Relationship Id="rId192" Type="http://schemas.openxmlformats.org/officeDocument/2006/relationships/hyperlink" Target="https://twitter.com/#!/talktalk/status/1080521413159727104" TargetMode="External" /><Relationship Id="rId193" Type="http://schemas.openxmlformats.org/officeDocument/2006/relationships/hyperlink" Target="https://twitter.com/#!/talktalk/status/1080526983946256384" TargetMode="External" /><Relationship Id="rId194" Type="http://schemas.openxmlformats.org/officeDocument/2006/relationships/hyperlink" Target="https://twitter.com/#!/talktalk/status/1080527286842081283" TargetMode="External" /><Relationship Id="rId195" Type="http://schemas.openxmlformats.org/officeDocument/2006/relationships/hyperlink" Target="https://twitter.com/#!/talktalk/status/1080530362533638144" TargetMode="External" /><Relationship Id="rId196" Type="http://schemas.openxmlformats.org/officeDocument/2006/relationships/hyperlink" Target="https://twitter.com/#!/talktalk/status/1080553137449115650" TargetMode="External" /><Relationship Id="rId197" Type="http://schemas.openxmlformats.org/officeDocument/2006/relationships/hyperlink" Target="https://twitter.com/#!/talktalk/status/1080579413685751814" TargetMode="External" /><Relationship Id="rId198" Type="http://schemas.openxmlformats.org/officeDocument/2006/relationships/hyperlink" Target="https://twitter.com/#!/talktalk/status/1080741144244424704" TargetMode="External" /><Relationship Id="rId199" Type="http://schemas.openxmlformats.org/officeDocument/2006/relationships/hyperlink" Target="https://twitter.com/#!/talktalk/status/1080762580388462592" TargetMode="External" /><Relationship Id="rId200" Type="http://schemas.openxmlformats.org/officeDocument/2006/relationships/hyperlink" Target="https://twitter.com/#!/talktalk/status/1080776881148964865" TargetMode="External" /><Relationship Id="rId201" Type="http://schemas.openxmlformats.org/officeDocument/2006/relationships/hyperlink" Target="https://twitter.com/#!/talktalk/status/1080777248590974978" TargetMode="External" /><Relationship Id="rId202" Type="http://schemas.openxmlformats.org/officeDocument/2006/relationships/hyperlink" Target="https://twitter.com/#!/talktalk/status/1080781733765754880" TargetMode="External" /><Relationship Id="rId203" Type="http://schemas.openxmlformats.org/officeDocument/2006/relationships/hyperlink" Target="https://twitter.com/#!/talktalk/status/1080814607458095104" TargetMode="External" /><Relationship Id="rId204" Type="http://schemas.openxmlformats.org/officeDocument/2006/relationships/hyperlink" Target="https://twitter.com/#!/talktalk/status/1080842888920162305" TargetMode="External" /><Relationship Id="rId205" Type="http://schemas.openxmlformats.org/officeDocument/2006/relationships/hyperlink" Target="https://twitter.com/#!/talktalk/status/1080852224505511937" TargetMode="External" /><Relationship Id="rId206" Type="http://schemas.openxmlformats.org/officeDocument/2006/relationships/hyperlink" Target="https://twitter.com/#!/talktalk/status/1080868285858701313" TargetMode="External" /><Relationship Id="rId207" Type="http://schemas.openxmlformats.org/officeDocument/2006/relationships/hyperlink" Target="https://twitter.com/#!/talktalk/status/1080931805111435269" TargetMode="External" /><Relationship Id="rId208" Type="http://schemas.openxmlformats.org/officeDocument/2006/relationships/hyperlink" Target="https://twitter.com/#!/talktalk/status/1081107845318434816" TargetMode="External" /><Relationship Id="rId209" Type="http://schemas.openxmlformats.org/officeDocument/2006/relationships/hyperlink" Target="https://twitter.com/#!/talktalk/status/1081184560262598657" TargetMode="External" /><Relationship Id="rId210" Type="http://schemas.openxmlformats.org/officeDocument/2006/relationships/hyperlink" Target="https://twitter.com/#!/alphabizelli/status/1081368948640268289" TargetMode="External" /><Relationship Id="rId211" Type="http://schemas.openxmlformats.org/officeDocument/2006/relationships/hyperlink" Target="https://twitter.com/#!/dreamspublicity/status/1081369015841423362" TargetMode="External" /><Relationship Id="rId212" Type="http://schemas.openxmlformats.org/officeDocument/2006/relationships/hyperlink" Target="https://twitter.com/#!/watchmancbiz/status/1081368752996958210" TargetMode="External" /><Relationship Id="rId213" Type="http://schemas.openxmlformats.org/officeDocument/2006/relationships/hyperlink" Target="https://twitter.com/#!/da1cbiz/status/1081369090843922433" TargetMode="External" /><Relationship Id="rId214" Type="http://schemas.openxmlformats.org/officeDocument/2006/relationships/hyperlink" Target="https://twitter.com/#!/why_pay_upfront/status/1081524704232509441" TargetMode="External" /><Relationship Id="rId215" Type="http://schemas.openxmlformats.org/officeDocument/2006/relationships/hyperlink" Target="https://twitter.com/#!/twitliveevents/status/1082471986738155520" TargetMode="External" /><Relationship Id="rId216" Type="http://schemas.openxmlformats.org/officeDocument/2006/relationships/hyperlink" Target="https://twitter.com/#!/f4n9sj0k3r/status/1083399767332245505" TargetMode="External" /><Relationship Id="rId217" Type="http://schemas.openxmlformats.org/officeDocument/2006/relationships/hyperlink" Target="https://twitter.com/#!/f4n9sj0k3r/status/1083399767332245505" TargetMode="External" /><Relationship Id="rId218" Type="http://schemas.openxmlformats.org/officeDocument/2006/relationships/hyperlink" Target="https://twitter.com/#!/sprintcare/status/1079464756065357824" TargetMode="External" /><Relationship Id="rId219" Type="http://schemas.openxmlformats.org/officeDocument/2006/relationships/hyperlink" Target="https://twitter.com/#!/sprintcare/status/1083815758902116352" TargetMode="External" /><Relationship Id="rId220" Type="http://schemas.openxmlformats.org/officeDocument/2006/relationships/hyperlink" Target="https://twitter.com/#!/askamex/status/1079135951337803777" TargetMode="External" /><Relationship Id="rId221" Type="http://schemas.openxmlformats.org/officeDocument/2006/relationships/hyperlink" Target="https://twitter.com/#!/askamex/status/1079775107474735110" TargetMode="External" /><Relationship Id="rId222" Type="http://schemas.openxmlformats.org/officeDocument/2006/relationships/hyperlink" Target="https://twitter.com/#!/askamex/status/1080474568970698752" TargetMode="External" /><Relationship Id="rId223" Type="http://schemas.openxmlformats.org/officeDocument/2006/relationships/hyperlink" Target="https://twitter.com/#!/askamex/status/1080477519634202624" TargetMode="External" /><Relationship Id="rId224" Type="http://schemas.openxmlformats.org/officeDocument/2006/relationships/hyperlink" Target="https://twitter.com/#!/askamex/status/1080494903099097088" TargetMode="External" /><Relationship Id="rId225" Type="http://schemas.openxmlformats.org/officeDocument/2006/relationships/hyperlink" Target="https://twitter.com/#!/askamex/status/1080519785283239947" TargetMode="External" /><Relationship Id="rId226" Type="http://schemas.openxmlformats.org/officeDocument/2006/relationships/hyperlink" Target="https://twitter.com/#!/askamex/status/1080603740170792965" TargetMode="External" /><Relationship Id="rId227" Type="http://schemas.openxmlformats.org/officeDocument/2006/relationships/hyperlink" Target="https://twitter.com/#!/askamex/status/1080620343100870656" TargetMode="External" /><Relationship Id="rId228" Type="http://schemas.openxmlformats.org/officeDocument/2006/relationships/hyperlink" Target="https://twitter.com/#!/askamex/status/1080826501447208966" TargetMode="External" /><Relationship Id="rId229" Type="http://schemas.openxmlformats.org/officeDocument/2006/relationships/hyperlink" Target="https://twitter.com/#!/askamex/status/1080848664338358272" TargetMode="External" /><Relationship Id="rId230" Type="http://schemas.openxmlformats.org/officeDocument/2006/relationships/hyperlink" Target="https://twitter.com/#!/askamex/status/1080855345457704960" TargetMode="External" /><Relationship Id="rId231" Type="http://schemas.openxmlformats.org/officeDocument/2006/relationships/hyperlink" Target="https://twitter.com/#!/askamex/status/1080921069484093440" TargetMode="External" /><Relationship Id="rId232" Type="http://schemas.openxmlformats.org/officeDocument/2006/relationships/hyperlink" Target="https://twitter.com/#!/askamex/status/1080931772022575105" TargetMode="External" /><Relationship Id="rId233" Type="http://schemas.openxmlformats.org/officeDocument/2006/relationships/hyperlink" Target="https://twitter.com/#!/askamex/status/1081228476521373696" TargetMode="External" /><Relationship Id="rId234" Type="http://schemas.openxmlformats.org/officeDocument/2006/relationships/hyperlink" Target="https://twitter.com/#!/askamex/status/1081228620901859328" TargetMode="External" /><Relationship Id="rId235" Type="http://schemas.openxmlformats.org/officeDocument/2006/relationships/hyperlink" Target="https://twitter.com/#!/askamex/status/1081239726185689088" TargetMode="External" /><Relationship Id="rId236" Type="http://schemas.openxmlformats.org/officeDocument/2006/relationships/hyperlink" Target="https://twitter.com/#!/askamex/status/1081300840143618049" TargetMode="External" /><Relationship Id="rId237" Type="http://schemas.openxmlformats.org/officeDocument/2006/relationships/hyperlink" Target="https://twitter.com/#!/askamex/status/1081666948205809664" TargetMode="External" /><Relationship Id="rId238" Type="http://schemas.openxmlformats.org/officeDocument/2006/relationships/hyperlink" Target="https://twitter.com/#!/askamex/status/1081692393089449984" TargetMode="External" /><Relationship Id="rId239" Type="http://schemas.openxmlformats.org/officeDocument/2006/relationships/hyperlink" Target="https://twitter.com/#!/askamex/status/1081707181374873605" TargetMode="External" /><Relationship Id="rId240" Type="http://schemas.openxmlformats.org/officeDocument/2006/relationships/hyperlink" Target="https://twitter.com/#!/askamex/status/1081947775942709248" TargetMode="External" /><Relationship Id="rId241" Type="http://schemas.openxmlformats.org/officeDocument/2006/relationships/hyperlink" Target="https://twitter.com/#!/askamex/status/1082028722360909826" TargetMode="External" /><Relationship Id="rId242" Type="http://schemas.openxmlformats.org/officeDocument/2006/relationships/hyperlink" Target="https://twitter.com/#!/askamex/status/1082321234266914816" TargetMode="External" /><Relationship Id="rId243" Type="http://schemas.openxmlformats.org/officeDocument/2006/relationships/hyperlink" Target="https://twitter.com/#!/askamex/status/1082351194230702081" TargetMode="External" /><Relationship Id="rId244" Type="http://schemas.openxmlformats.org/officeDocument/2006/relationships/hyperlink" Target="https://twitter.com/#!/askamex/status/1081317699723112451" TargetMode="External" /><Relationship Id="rId245" Type="http://schemas.openxmlformats.org/officeDocument/2006/relationships/hyperlink" Target="https://twitter.com/#!/askamex/status/1082367534492471297" TargetMode="External" /><Relationship Id="rId246" Type="http://schemas.openxmlformats.org/officeDocument/2006/relationships/hyperlink" Target="https://twitter.com/#!/askamex/status/1082756784878694405" TargetMode="External" /><Relationship Id="rId247" Type="http://schemas.openxmlformats.org/officeDocument/2006/relationships/hyperlink" Target="https://twitter.com/#!/askamex/status/1082807408815161344" TargetMode="External" /><Relationship Id="rId248" Type="http://schemas.openxmlformats.org/officeDocument/2006/relationships/hyperlink" Target="https://twitter.com/#!/askamex/status/1082808897520525312" TargetMode="External" /><Relationship Id="rId249" Type="http://schemas.openxmlformats.org/officeDocument/2006/relationships/hyperlink" Target="https://twitter.com/#!/askamex/status/1083012583546933248" TargetMode="External" /><Relationship Id="rId250" Type="http://schemas.openxmlformats.org/officeDocument/2006/relationships/hyperlink" Target="https://twitter.com/#!/askamex/status/1083026728866451459" TargetMode="External" /><Relationship Id="rId251" Type="http://schemas.openxmlformats.org/officeDocument/2006/relationships/hyperlink" Target="https://twitter.com/#!/askamex/status/1083074800397025280" TargetMode="External" /><Relationship Id="rId252" Type="http://schemas.openxmlformats.org/officeDocument/2006/relationships/hyperlink" Target="https://twitter.com/#!/askamex/status/1083176792695947265" TargetMode="External" /><Relationship Id="rId253" Type="http://schemas.openxmlformats.org/officeDocument/2006/relationships/hyperlink" Target="https://twitter.com/#!/askamex/status/1083193778452746241" TargetMode="External" /><Relationship Id="rId254" Type="http://schemas.openxmlformats.org/officeDocument/2006/relationships/hyperlink" Target="https://twitter.com/#!/askamex/status/1083357626853924864" TargetMode="External" /><Relationship Id="rId255" Type="http://schemas.openxmlformats.org/officeDocument/2006/relationships/hyperlink" Target="https://twitter.com/#!/askamex/status/1083411852061802496" TargetMode="External" /><Relationship Id="rId256" Type="http://schemas.openxmlformats.org/officeDocument/2006/relationships/hyperlink" Target="https://twitter.com/#!/askamex/status/1083466382375874572" TargetMode="External" /><Relationship Id="rId257" Type="http://schemas.openxmlformats.org/officeDocument/2006/relationships/hyperlink" Target="https://twitter.com/#!/askamex/status/1083742950348197889" TargetMode="External" /><Relationship Id="rId258" Type="http://schemas.openxmlformats.org/officeDocument/2006/relationships/hyperlink" Target="https://twitter.com/#!/askamex/status/1083761175530295296" TargetMode="External" /><Relationship Id="rId259" Type="http://schemas.openxmlformats.org/officeDocument/2006/relationships/hyperlink" Target="https://twitter.com/#!/askamex/status/1083844284955136001" TargetMode="External" /><Relationship Id="rId260" Type="http://schemas.openxmlformats.org/officeDocument/2006/relationships/comments" Target="../comments1.xml" /><Relationship Id="rId261" Type="http://schemas.openxmlformats.org/officeDocument/2006/relationships/vmlDrawing" Target="../drawings/vmlDrawing1.vml" /><Relationship Id="rId262" Type="http://schemas.openxmlformats.org/officeDocument/2006/relationships/table" Target="../tables/table1.xml" /><Relationship Id="rId26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fiverr.com/mstrumiakther/do-wordpress-theme-customization-and-fix-any-errors-in-3-hrs" TargetMode="External" /><Relationship Id="rId2" Type="http://schemas.openxmlformats.org/officeDocument/2006/relationships/hyperlink" Target="https://www.youtube.com/watch?v=y_sUyFdxFPY&amp;feature=youtu.be&amp;a" TargetMode="External" /><Relationship Id="rId3" Type="http://schemas.openxmlformats.org/officeDocument/2006/relationships/hyperlink" Target="https://www.tim.it/offerte/mobile/internet-su-misura-te/tim-socialchat" TargetMode="External" /><Relationship Id="rId4" Type="http://schemas.openxmlformats.org/officeDocument/2006/relationships/hyperlink" Target="https://www.tim.it/offerte/mobile/internet-su-misura-te/tim-socialchat" TargetMode="External" /><Relationship Id="rId5" Type="http://schemas.openxmlformats.org/officeDocument/2006/relationships/hyperlink" Target="https://community.talktalk.co.uk/t5/Chat/bd-p/socialchat" TargetMode="External" /><Relationship Id="rId6" Type="http://schemas.openxmlformats.org/officeDocument/2006/relationships/hyperlink" Target="https://community.talktalk.co.uk/t5/Chat/bd-p/socialchat" TargetMode="External" /><Relationship Id="rId7" Type="http://schemas.openxmlformats.org/officeDocument/2006/relationships/hyperlink" Target="https://community.talktalk.co.uk/t5/Chat/bd-p/socialchat" TargetMode="External" /><Relationship Id="rId8" Type="http://schemas.openxmlformats.org/officeDocument/2006/relationships/hyperlink" Target="https://community.talktalk.co.uk/t5/Chat/bd-p/socialchat" TargetMode="External" /><Relationship Id="rId9" Type="http://schemas.openxmlformats.org/officeDocument/2006/relationships/hyperlink" Target="https://community.talktalk.co.uk/t5/Chat/bd-p/socialchat" TargetMode="External" /><Relationship Id="rId10" Type="http://schemas.openxmlformats.org/officeDocument/2006/relationships/hyperlink" Target="https://community.talktalk.co.uk/t5/Chat/bd-p/socialchat" TargetMode="External" /><Relationship Id="rId11" Type="http://schemas.openxmlformats.org/officeDocument/2006/relationships/hyperlink" Target="https://community.talktalk.co.uk/t5/Chat/bd-p/socialchat" TargetMode="External" /><Relationship Id="rId12" Type="http://schemas.openxmlformats.org/officeDocument/2006/relationships/hyperlink" Target="https://community.talktalk.co.uk/t5/Chat/bd-p/socialchat" TargetMode="External" /><Relationship Id="rId13" Type="http://schemas.openxmlformats.org/officeDocument/2006/relationships/hyperlink" Target="https://community.talktalk.co.uk/t5/Chat/bd-p/socialchat" TargetMode="External" /><Relationship Id="rId14" Type="http://schemas.openxmlformats.org/officeDocument/2006/relationships/hyperlink" Target="https://community.talktalk.co.uk/t5/Chat/bd-p/socialchat" TargetMode="External" /><Relationship Id="rId15" Type="http://schemas.openxmlformats.org/officeDocument/2006/relationships/hyperlink" Target="https://community.talktalk.co.uk/t5/Chat/bd-p/socialchat" TargetMode="External" /><Relationship Id="rId16" Type="http://schemas.openxmlformats.org/officeDocument/2006/relationships/hyperlink" Target="https://community.talktalk.co.uk/t5/Chat/bd-p/socialchat" TargetMode="External" /><Relationship Id="rId17" Type="http://schemas.openxmlformats.org/officeDocument/2006/relationships/hyperlink" Target="https://community.talktalk.co.uk/t5/Chat/bd-p/socialchat" TargetMode="External" /><Relationship Id="rId18" Type="http://schemas.openxmlformats.org/officeDocument/2006/relationships/hyperlink" Target="https://community.talktalk.co.uk/t5/Chat/bd-p/socialchat" TargetMode="External" /><Relationship Id="rId19" Type="http://schemas.openxmlformats.org/officeDocument/2006/relationships/hyperlink" Target="https://community.talktalk.co.uk/t5/Chat/bd-p/socialchat" TargetMode="External" /><Relationship Id="rId20" Type="http://schemas.openxmlformats.org/officeDocument/2006/relationships/hyperlink" Target="https://community.talktalk.co.uk/t5/Chat/bd-p/socialchat" TargetMode="External" /><Relationship Id="rId21" Type="http://schemas.openxmlformats.org/officeDocument/2006/relationships/hyperlink" Target="https://community.talktalk.co.uk/t5/Chat/bd-p/socialchat" TargetMode="External" /><Relationship Id="rId22" Type="http://schemas.openxmlformats.org/officeDocument/2006/relationships/hyperlink" Target="https://community.talktalk.co.uk/t5/Chat/bd-p/socialchat" TargetMode="External" /><Relationship Id="rId23" Type="http://schemas.openxmlformats.org/officeDocument/2006/relationships/hyperlink" Target="https://community.talktalk.co.uk/t5/Chat/bd-p/socialchat" TargetMode="External" /><Relationship Id="rId24" Type="http://schemas.openxmlformats.org/officeDocument/2006/relationships/hyperlink" Target="https://community.talktalk.co.uk/t5/Chat/bd-p/socialchat" TargetMode="External" /><Relationship Id="rId25" Type="http://schemas.openxmlformats.org/officeDocument/2006/relationships/hyperlink" Target="https://community.talktalk.co.uk/t5/Chat/bd-p/socialchat" TargetMode="External" /><Relationship Id="rId26" Type="http://schemas.openxmlformats.org/officeDocument/2006/relationships/hyperlink" Target="https://community.talktalk.co.uk/t5/Chat/bd-p/socialchat" TargetMode="External" /><Relationship Id="rId27" Type="http://schemas.openxmlformats.org/officeDocument/2006/relationships/hyperlink" Target="https://community.talktalk.co.uk/t5/Chat/bd-p/socialchat" TargetMode="External" /><Relationship Id="rId28" Type="http://schemas.openxmlformats.org/officeDocument/2006/relationships/hyperlink" Target="https://community.talktalk.co.uk/t5/Chat/bd-p/socialchat" TargetMode="External" /><Relationship Id="rId29" Type="http://schemas.openxmlformats.org/officeDocument/2006/relationships/hyperlink" Target="https://community.talktalk.co.uk/t5/Chat/bd-p/socialchat" TargetMode="External" /><Relationship Id="rId30" Type="http://schemas.openxmlformats.org/officeDocument/2006/relationships/hyperlink" Target="https://community.talktalk.co.uk/t5/Chat/bd-p/socialchat" TargetMode="External" /><Relationship Id="rId31" Type="http://schemas.openxmlformats.org/officeDocument/2006/relationships/hyperlink" Target="https://community.talktalk.co.uk/t5/Chat/bd-p/socialchat" TargetMode="External" /><Relationship Id="rId32" Type="http://schemas.openxmlformats.org/officeDocument/2006/relationships/hyperlink" Target="https://community.talktalk.co.uk/t5/Chat/bd-p/socialchat" TargetMode="External" /><Relationship Id="rId33" Type="http://schemas.openxmlformats.org/officeDocument/2006/relationships/hyperlink" Target="https://community.talktalk.co.uk/t5/Chat/bd-p/socialchat" TargetMode="External" /><Relationship Id="rId34" Type="http://schemas.openxmlformats.org/officeDocument/2006/relationships/hyperlink" Target="https://community.talktalk.co.uk/t5/Chat/bd-p/socialchat" TargetMode="External" /><Relationship Id="rId35" Type="http://schemas.openxmlformats.org/officeDocument/2006/relationships/hyperlink" Target="https://community.talktalk.co.uk/t5/Chat/bd-p/socialchat" TargetMode="External" /><Relationship Id="rId36" Type="http://schemas.openxmlformats.org/officeDocument/2006/relationships/hyperlink" Target="https://community.talktalk.co.uk/t5/Chat/bd-p/socialchat" TargetMode="External" /><Relationship Id="rId37" Type="http://schemas.openxmlformats.org/officeDocument/2006/relationships/hyperlink" Target="https://community.talktalk.co.uk/t5/Chat/bd-p/socialchat" TargetMode="External" /><Relationship Id="rId38" Type="http://schemas.openxmlformats.org/officeDocument/2006/relationships/hyperlink" Target="http://tiddly.link/TstNL" TargetMode="External" /><Relationship Id="rId39" Type="http://schemas.openxmlformats.org/officeDocument/2006/relationships/hyperlink" Target="http://www.twitterliveevents.com/" TargetMode="External" /><Relationship Id="rId40" Type="http://schemas.openxmlformats.org/officeDocument/2006/relationships/hyperlink" Target="http://www.sprint.com/socialchat" TargetMode="External" /><Relationship Id="rId41" Type="http://schemas.openxmlformats.org/officeDocument/2006/relationships/hyperlink" Target="http://www.sprint.com/socialchat" TargetMode="External" /><Relationship Id="rId42" Type="http://schemas.openxmlformats.org/officeDocument/2006/relationships/hyperlink" Target="https://www.americanexpress.com/socialchat" TargetMode="External" /><Relationship Id="rId43" Type="http://schemas.openxmlformats.org/officeDocument/2006/relationships/hyperlink" Target="https://www.americanexpress.com/socialchat" TargetMode="External" /><Relationship Id="rId44" Type="http://schemas.openxmlformats.org/officeDocument/2006/relationships/hyperlink" Target="https://www.americanexpress.com/socialchat" TargetMode="External" /><Relationship Id="rId45" Type="http://schemas.openxmlformats.org/officeDocument/2006/relationships/hyperlink" Target="https://www.americanexpress.com/socialchat" TargetMode="External" /><Relationship Id="rId46" Type="http://schemas.openxmlformats.org/officeDocument/2006/relationships/hyperlink" Target="https://www.americanexpress.com/socialchat" TargetMode="External" /><Relationship Id="rId47" Type="http://schemas.openxmlformats.org/officeDocument/2006/relationships/hyperlink" Target="https://www.americanexpress.com/socialchat" TargetMode="External" /><Relationship Id="rId48" Type="http://schemas.openxmlformats.org/officeDocument/2006/relationships/hyperlink" Target="https://www.americanexpress.com/socialchat" TargetMode="External" /><Relationship Id="rId49" Type="http://schemas.openxmlformats.org/officeDocument/2006/relationships/hyperlink" Target="https://www.americanexpress.com/socialchat" TargetMode="External" /><Relationship Id="rId50" Type="http://schemas.openxmlformats.org/officeDocument/2006/relationships/hyperlink" Target="https://www.americanexpress.com/socialchat" TargetMode="External" /><Relationship Id="rId51" Type="http://schemas.openxmlformats.org/officeDocument/2006/relationships/hyperlink" Target="https://www.americanexpress.com/socialchat" TargetMode="External" /><Relationship Id="rId52" Type="http://schemas.openxmlformats.org/officeDocument/2006/relationships/hyperlink" Target="https://www.americanexpress.com/socialchat" TargetMode="External" /><Relationship Id="rId53" Type="http://schemas.openxmlformats.org/officeDocument/2006/relationships/hyperlink" Target="https://www.americanexpress.com/socialchat" TargetMode="External" /><Relationship Id="rId54" Type="http://schemas.openxmlformats.org/officeDocument/2006/relationships/hyperlink" Target="https://www.americanexpress.com/socialchat" TargetMode="External" /><Relationship Id="rId55" Type="http://schemas.openxmlformats.org/officeDocument/2006/relationships/hyperlink" Target="https://www.americanexpress.com/socialchat" TargetMode="External" /><Relationship Id="rId56" Type="http://schemas.openxmlformats.org/officeDocument/2006/relationships/hyperlink" Target="https://www.americanexpress.com/socialchat" TargetMode="External" /><Relationship Id="rId57" Type="http://schemas.openxmlformats.org/officeDocument/2006/relationships/hyperlink" Target="https://www.americanexpress.com/socialchat" TargetMode="External" /><Relationship Id="rId58" Type="http://schemas.openxmlformats.org/officeDocument/2006/relationships/hyperlink" Target="https://www.americanexpress.com/socialchat" TargetMode="External" /><Relationship Id="rId59" Type="http://schemas.openxmlformats.org/officeDocument/2006/relationships/hyperlink" Target="https://www.americanexpress.com/socialchat" TargetMode="External" /><Relationship Id="rId60" Type="http://schemas.openxmlformats.org/officeDocument/2006/relationships/hyperlink" Target="https://www.americanexpress.com/socialchat" TargetMode="External" /><Relationship Id="rId61" Type="http://schemas.openxmlformats.org/officeDocument/2006/relationships/hyperlink" Target="https://www.americanexpress.com/socialchat" TargetMode="External" /><Relationship Id="rId62" Type="http://schemas.openxmlformats.org/officeDocument/2006/relationships/hyperlink" Target="https://www.americanexpress.com/socialchat" TargetMode="External" /><Relationship Id="rId63" Type="http://schemas.openxmlformats.org/officeDocument/2006/relationships/hyperlink" Target="https://www.americanexpress.com/socialchat" TargetMode="External" /><Relationship Id="rId64" Type="http://schemas.openxmlformats.org/officeDocument/2006/relationships/hyperlink" Target="https://www.americanexpress.com/socialchat" TargetMode="External" /><Relationship Id="rId65" Type="http://schemas.openxmlformats.org/officeDocument/2006/relationships/hyperlink" Target="https://www.americanexpress.com/socialchat" TargetMode="External" /><Relationship Id="rId66" Type="http://schemas.openxmlformats.org/officeDocument/2006/relationships/hyperlink" Target="https://www.americanexpress.com/socialchat" TargetMode="External" /><Relationship Id="rId67" Type="http://schemas.openxmlformats.org/officeDocument/2006/relationships/hyperlink" Target="https://www.americanexpress.com/socialchat" TargetMode="External" /><Relationship Id="rId68" Type="http://schemas.openxmlformats.org/officeDocument/2006/relationships/hyperlink" Target="https://www.americanexpress.com/socialchat" TargetMode="External" /><Relationship Id="rId69" Type="http://schemas.openxmlformats.org/officeDocument/2006/relationships/hyperlink" Target="https://www.americanexpress.com/socialchat" TargetMode="External" /><Relationship Id="rId70" Type="http://schemas.openxmlformats.org/officeDocument/2006/relationships/hyperlink" Target="https://www.americanexpress.com/socialchat" TargetMode="External" /><Relationship Id="rId71" Type="http://schemas.openxmlformats.org/officeDocument/2006/relationships/hyperlink" Target="https://www.americanexpress.com/socialchat" TargetMode="External" /><Relationship Id="rId72" Type="http://schemas.openxmlformats.org/officeDocument/2006/relationships/hyperlink" Target="https://www.americanexpress.com/socialchat" TargetMode="External" /><Relationship Id="rId73" Type="http://schemas.openxmlformats.org/officeDocument/2006/relationships/hyperlink" Target="https://www.americanexpress.com/socialchat" TargetMode="External" /><Relationship Id="rId74" Type="http://schemas.openxmlformats.org/officeDocument/2006/relationships/hyperlink" Target="https://www.americanexpress.com/socialchat" TargetMode="External" /><Relationship Id="rId75" Type="http://schemas.openxmlformats.org/officeDocument/2006/relationships/hyperlink" Target="https://www.americanexpress.com/socialchat" TargetMode="External" /><Relationship Id="rId76" Type="http://schemas.openxmlformats.org/officeDocument/2006/relationships/hyperlink" Target="https://www.americanexpress.com/socialchat" TargetMode="External" /><Relationship Id="rId77" Type="http://schemas.openxmlformats.org/officeDocument/2006/relationships/hyperlink" Target="https://www.americanexpress.com/socialchat" TargetMode="External" /><Relationship Id="rId78" Type="http://schemas.openxmlformats.org/officeDocument/2006/relationships/hyperlink" Target="https://www.americanexpress.com/socialchat" TargetMode="External" /><Relationship Id="rId79" Type="http://schemas.openxmlformats.org/officeDocument/2006/relationships/hyperlink" Target="https://www.americanexpress.com/socialchat" TargetMode="External" /><Relationship Id="rId80" Type="http://schemas.openxmlformats.org/officeDocument/2006/relationships/hyperlink" Target="https://www.americanexpress.com/socialchat" TargetMode="External" /><Relationship Id="rId81" Type="http://schemas.openxmlformats.org/officeDocument/2006/relationships/hyperlink" Target="https://www.americanexpress.com/socialchat" TargetMode="External" /><Relationship Id="rId82" Type="http://schemas.openxmlformats.org/officeDocument/2006/relationships/hyperlink" Target="http://pbs.twimg.com/profile_images/1039030716195958784/yd5RxWhO_normal.jpg" TargetMode="External" /><Relationship Id="rId83" Type="http://schemas.openxmlformats.org/officeDocument/2006/relationships/hyperlink" Target="http://pbs.twimg.com/profile_images/1023226723683393536/kpFg9UxB_normal.jpg" TargetMode="External" /><Relationship Id="rId84" Type="http://schemas.openxmlformats.org/officeDocument/2006/relationships/hyperlink" Target="http://pbs.twimg.com/profile_images/503252868170670080/STdsSXdJ_normal.jpeg" TargetMode="External" /><Relationship Id="rId85" Type="http://schemas.openxmlformats.org/officeDocument/2006/relationships/hyperlink" Target="http://pbs.twimg.com/profile_images/902562892179955713/h3CGa4zF_normal.jpg" TargetMode="External" /><Relationship Id="rId86" Type="http://schemas.openxmlformats.org/officeDocument/2006/relationships/hyperlink" Target="http://pbs.twimg.com/profile_images/902562892179955713/h3CGa4zF_normal.jpg" TargetMode="External" /><Relationship Id="rId87" Type="http://schemas.openxmlformats.org/officeDocument/2006/relationships/hyperlink" Target="http://pbs.twimg.com/profile_images/1035131842209505280/PEUiVXKE_normal.jpg" TargetMode="External" /><Relationship Id="rId88" Type="http://schemas.openxmlformats.org/officeDocument/2006/relationships/hyperlink" Target="http://pbs.twimg.com/profile_images/1035131842209505280/PEUiVXKE_normal.jpg" TargetMode="External" /><Relationship Id="rId89" Type="http://schemas.openxmlformats.org/officeDocument/2006/relationships/hyperlink" Target="http://pbs.twimg.com/profile_images/1035131842209505280/PEUiVXKE_normal.jpg" TargetMode="External" /><Relationship Id="rId90" Type="http://schemas.openxmlformats.org/officeDocument/2006/relationships/hyperlink" Target="http://pbs.twimg.com/profile_images/1035131842209505280/PEUiVXKE_normal.jpg" TargetMode="External" /><Relationship Id="rId91" Type="http://schemas.openxmlformats.org/officeDocument/2006/relationships/hyperlink" Target="http://pbs.twimg.com/profile_images/1035131842209505280/PEUiVXKE_normal.jpg" TargetMode="External" /><Relationship Id="rId92" Type="http://schemas.openxmlformats.org/officeDocument/2006/relationships/hyperlink" Target="http://pbs.twimg.com/profile_images/1035131842209505280/PEUiVXKE_normal.jpg" TargetMode="External" /><Relationship Id="rId93" Type="http://schemas.openxmlformats.org/officeDocument/2006/relationships/hyperlink" Target="http://pbs.twimg.com/profile_images/1035131842209505280/PEUiVXKE_normal.jpg" TargetMode="External" /><Relationship Id="rId94" Type="http://schemas.openxmlformats.org/officeDocument/2006/relationships/hyperlink" Target="http://pbs.twimg.com/profile_images/1035131842209505280/PEUiVXKE_normal.jpg" TargetMode="External" /><Relationship Id="rId95" Type="http://schemas.openxmlformats.org/officeDocument/2006/relationships/hyperlink" Target="http://pbs.twimg.com/profile_images/1035131842209505280/PEUiVXKE_normal.jpg" TargetMode="External" /><Relationship Id="rId96" Type="http://schemas.openxmlformats.org/officeDocument/2006/relationships/hyperlink" Target="http://pbs.twimg.com/profile_images/1035131842209505280/PEUiVXKE_normal.jpg" TargetMode="External" /><Relationship Id="rId97" Type="http://schemas.openxmlformats.org/officeDocument/2006/relationships/hyperlink" Target="http://pbs.twimg.com/profile_images/1035131842209505280/PEUiVXKE_normal.jpg" TargetMode="External" /><Relationship Id="rId98" Type="http://schemas.openxmlformats.org/officeDocument/2006/relationships/hyperlink" Target="http://pbs.twimg.com/profile_images/1035131842209505280/PEUiVXKE_normal.jpg" TargetMode="External" /><Relationship Id="rId99" Type="http://schemas.openxmlformats.org/officeDocument/2006/relationships/hyperlink" Target="http://pbs.twimg.com/profile_images/1035131842209505280/PEUiVXKE_normal.jpg" TargetMode="External" /><Relationship Id="rId100" Type="http://schemas.openxmlformats.org/officeDocument/2006/relationships/hyperlink" Target="http://pbs.twimg.com/profile_images/1035131842209505280/PEUiVXKE_normal.jpg" TargetMode="External" /><Relationship Id="rId101" Type="http://schemas.openxmlformats.org/officeDocument/2006/relationships/hyperlink" Target="http://pbs.twimg.com/profile_images/1035131842209505280/PEUiVXKE_normal.jpg" TargetMode="External" /><Relationship Id="rId102" Type="http://schemas.openxmlformats.org/officeDocument/2006/relationships/hyperlink" Target="http://pbs.twimg.com/profile_images/1035131842209505280/PEUiVXKE_normal.jpg" TargetMode="External" /><Relationship Id="rId103" Type="http://schemas.openxmlformats.org/officeDocument/2006/relationships/hyperlink" Target="http://pbs.twimg.com/profile_images/1035131842209505280/PEUiVXKE_normal.jpg" TargetMode="External" /><Relationship Id="rId104" Type="http://schemas.openxmlformats.org/officeDocument/2006/relationships/hyperlink" Target="http://pbs.twimg.com/profile_images/1035131842209505280/PEUiVXKE_normal.jpg" TargetMode="External" /><Relationship Id="rId105" Type="http://schemas.openxmlformats.org/officeDocument/2006/relationships/hyperlink" Target="http://pbs.twimg.com/profile_images/1035131842209505280/PEUiVXKE_normal.jpg" TargetMode="External" /><Relationship Id="rId106" Type="http://schemas.openxmlformats.org/officeDocument/2006/relationships/hyperlink" Target="http://pbs.twimg.com/profile_images/1035131842209505280/PEUiVXKE_normal.jpg" TargetMode="External" /><Relationship Id="rId107" Type="http://schemas.openxmlformats.org/officeDocument/2006/relationships/hyperlink" Target="http://pbs.twimg.com/profile_images/1035131842209505280/PEUiVXKE_normal.jpg" TargetMode="External" /><Relationship Id="rId108" Type="http://schemas.openxmlformats.org/officeDocument/2006/relationships/hyperlink" Target="http://pbs.twimg.com/profile_images/1035131842209505280/PEUiVXKE_normal.jpg" TargetMode="External" /><Relationship Id="rId109" Type="http://schemas.openxmlformats.org/officeDocument/2006/relationships/hyperlink" Target="http://pbs.twimg.com/profile_images/1035131842209505280/PEUiVXKE_normal.jpg" TargetMode="External" /><Relationship Id="rId110" Type="http://schemas.openxmlformats.org/officeDocument/2006/relationships/hyperlink" Target="http://pbs.twimg.com/profile_images/1035131842209505280/PEUiVXKE_normal.jpg" TargetMode="External" /><Relationship Id="rId111" Type="http://schemas.openxmlformats.org/officeDocument/2006/relationships/hyperlink" Target="http://pbs.twimg.com/profile_images/1035131842209505280/PEUiVXKE_normal.jpg" TargetMode="External" /><Relationship Id="rId112" Type="http://schemas.openxmlformats.org/officeDocument/2006/relationships/hyperlink" Target="http://pbs.twimg.com/profile_images/1035131842209505280/PEUiVXKE_normal.jpg" TargetMode="External" /><Relationship Id="rId113" Type="http://schemas.openxmlformats.org/officeDocument/2006/relationships/hyperlink" Target="http://pbs.twimg.com/profile_images/1035131842209505280/PEUiVXKE_normal.jpg" TargetMode="External" /><Relationship Id="rId114" Type="http://schemas.openxmlformats.org/officeDocument/2006/relationships/hyperlink" Target="http://pbs.twimg.com/profile_images/1035131842209505280/PEUiVXKE_normal.jpg" TargetMode="External" /><Relationship Id="rId115" Type="http://schemas.openxmlformats.org/officeDocument/2006/relationships/hyperlink" Target="http://pbs.twimg.com/profile_images/1035131842209505280/PEUiVXKE_normal.jpg" TargetMode="External" /><Relationship Id="rId116" Type="http://schemas.openxmlformats.org/officeDocument/2006/relationships/hyperlink" Target="http://pbs.twimg.com/profile_images/1035131842209505280/PEUiVXKE_normal.jpg" TargetMode="External" /><Relationship Id="rId117" Type="http://schemas.openxmlformats.org/officeDocument/2006/relationships/hyperlink" Target="http://pbs.twimg.com/profile_images/1035131842209505280/PEUiVXKE_normal.jpg" TargetMode="External" /><Relationship Id="rId118" Type="http://schemas.openxmlformats.org/officeDocument/2006/relationships/hyperlink" Target="http://pbs.twimg.com/profile_images/1035131842209505280/PEUiVXKE_normal.jpg" TargetMode="External" /><Relationship Id="rId119" Type="http://schemas.openxmlformats.org/officeDocument/2006/relationships/hyperlink" Target="http://pbs.twimg.com/profile_images/1035131842209505280/PEUiVXKE_normal.jpg" TargetMode="External" /><Relationship Id="rId120" Type="http://schemas.openxmlformats.org/officeDocument/2006/relationships/hyperlink" Target="http://pbs.twimg.com/profile_images/1035131842209505280/PEUiVXKE_normal.jpg" TargetMode="External" /><Relationship Id="rId121" Type="http://schemas.openxmlformats.org/officeDocument/2006/relationships/hyperlink" Target="http://pbs.twimg.com/profile_images/1039564115381874689/EZfoujmk_normal.jpg" TargetMode="External" /><Relationship Id="rId122" Type="http://schemas.openxmlformats.org/officeDocument/2006/relationships/hyperlink" Target="http://pbs.twimg.com/profile_images/1000451152436056064/1EzUWm12_normal.jpg" TargetMode="External" /><Relationship Id="rId123" Type="http://schemas.openxmlformats.org/officeDocument/2006/relationships/hyperlink" Target="http://pbs.twimg.com/profile_images/1030175723972001793/-47iB-ct_normal.jpg" TargetMode="External" /><Relationship Id="rId124" Type="http://schemas.openxmlformats.org/officeDocument/2006/relationships/hyperlink" Target="http://pbs.twimg.com/profile_images/1000366802864553986/dVfZqo9l_normal.jpg" TargetMode="External" /><Relationship Id="rId125" Type="http://schemas.openxmlformats.org/officeDocument/2006/relationships/hyperlink" Target="http://pbs.twimg.com/profile_images/921128478040297478/gVhVMEfP_normal.jpg" TargetMode="External" /><Relationship Id="rId126" Type="http://schemas.openxmlformats.org/officeDocument/2006/relationships/hyperlink" Target="http://pbs.twimg.com/profile_images/2389883639/lc4rqm6b1pxfkuajsdo1_normal.jpeg" TargetMode="External" /><Relationship Id="rId127" Type="http://schemas.openxmlformats.org/officeDocument/2006/relationships/hyperlink" Target="http://pbs.twimg.com/profile_images/1076629460810526720/MlN6STt5_normal.jpg" TargetMode="External" /><Relationship Id="rId128" Type="http://schemas.openxmlformats.org/officeDocument/2006/relationships/hyperlink" Target="http://pbs.twimg.com/profile_images/1017770615359434753/ECt2ncRL_normal.jpg" TargetMode="External" /><Relationship Id="rId129" Type="http://schemas.openxmlformats.org/officeDocument/2006/relationships/hyperlink" Target="http://pbs.twimg.com/profile_images/1017770615359434753/ECt2ncRL_normal.jpg" TargetMode="External" /><Relationship Id="rId130" Type="http://schemas.openxmlformats.org/officeDocument/2006/relationships/hyperlink" Target="http://pbs.twimg.com/profile_images/983810906927792128/QToPQDeT_normal.jpg" TargetMode="External" /><Relationship Id="rId131" Type="http://schemas.openxmlformats.org/officeDocument/2006/relationships/hyperlink" Target="http://pbs.twimg.com/profile_images/983810906927792128/QToPQDeT_normal.jpg" TargetMode="External" /><Relationship Id="rId132" Type="http://schemas.openxmlformats.org/officeDocument/2006/relationships/hyperlink" Target="http://pbs.twimg.com/profile_images/983810906927792128/QToPQDeT_normal.jpg" TargetMode="External" /><Relationship Id="rId133" Type="http://schemas.openxmlformats.org/officeDocument/2006/relationships/hyperlink" Target="http://pbs.twimg.com/profile_images/983810906927792128/QToPQDeT_normal.jpg" TargetMode="External" /><Relationship Id="rId134" Type="http://schemas.openxmlformats.org/officeDocument/2006/relationships/hyperlink" Target="http://pbs.twimg.com/profile_images/983810906927792128/QToPQDeT_normal.jpg" TargetMode="External" /><Relationship Id="rId135" Type="http://schemas.openxmlformats.org/officeDocument/2006/relationships/hyperlink" Target="http://pbs.twimg.com/profile_images/983810906927792128/QToPQDeT_normal.jpg" TargetMode="External" /><Relationship Id="rId136" Type="http://schemas.openxmlformats.org/officeDocument/2006/relationships/hyperlink" Target="http://pbs.twimg.com/profile_images/983810906927792128/QToPQDeT_normal.jpg" TargetMode="External" /><Relationship Id="rId137" Type="http://schemas.openxmlformats.org/officeDocument/2006/relationships/hyperlink" Target="http://pbs.twimg.com/profile_images/983810906927792128/QToPQDeT_normal.jpg" TargetMode="External" /><Relationship Id="rId138" Type="http://schemas.openxmlformats.org/officeDocument/2006/relationships/hyperlink" Target="http://pbs.twimg.com/profile_images/983810906927792128/QToPQDeT_normal.jpg" TargetMode="External" /><Relationship Id="rId139" Type="http://schemas.openxmlformats.org/officeDocument/2006/relationships/hyperlink" Target="http://pbs.twimg.com/profile_images/983810906927792128/QToPQDeT_normal.jpg" TargetMode="External" /><Relationship Id="rId140" Type="http://schemas.openxmlformats.org/officeDocument/2006/relationships/hyperlink" Target="http://pbs.twimg.com/profile_images/983810906927792128/QToPQDeT_normal.jpg" TargetMode="External" /><Relationship Id="rId141" Type="http://schemas.openxmlformats.org/officeDocument/2006/relationships/hyperlink" Target="http://pbs.twimg.com/profile_images/983810906927792128/QToPQDeT_normal.jpg" TargetMode="External" /><Relationship Id="rId142" Type="http://schemas.openxmlformats.org/officeDocument/2006/relationships/hyperlink" Target="http://pbs.twimg.com/profile_images/983810906927792128/QToPQDeT_normal.jpg" TargetMode="External" /><Relationship Id="rId143" Type="http://schemas.openxmlformats.org/officeDocument/2006/relationships/hyperlink" Target="http://pbs.twimg.com/profile_images/983810906927792128/QToPQDeT_normal.jpg" TargetMode="External" /><Relationship Id="rId144" Type="http://schemas.openxmlformats.org/officeDocument/2006/relationships/hyperlink" Target="http://pbs.twimg.com/profile_images/983810906927792128/QToPQDeT_normal.jpg" TargetMode="External" /><Relationship Id="rId145" Type="http://schemas.openxmlformats.org/officeDocument/2006/relationships/hyperlink" Target="http://pbs.twimg.com/profile_images/983810906927792128/QToPQDeT_normal.jpg" TargetMode="External" /><Relationship Id="rId146" Type="http://schemas.openxmlformats.org/officeDocument/2006/relationships/hyperlink" Target="http://pbs.twimg.com/profile_images/983810906927792128/QToPQDeT_normal.jpg" TargetMode="External" /><Relationship Id="rId147" Type="http://schemas.openxmlformats.org/officeDocument/2006/relationships/hyperlink" Target="http://pbs.twimg.com/profile_images/983810906927792128/QToPQDeT_normal.jpg" TargetMode="External" /><Relationship Id="rId148" Type="http://schemas.openxmlformats.org/officeDocument/2006/relationships/hyperlink" Target="http://pbs.twimg.com/profile_images/983810906927792128/QToPQDeT_normal.jpg" TargetMode="External" /><Relationship Id="rId149" Type="http://schemas.openxmlformats.org/officeDocument/2006/relationships/hyperlink" Target="http://pbs.twimg.com/profile_images/983810906927792128/QToPQDeT_normal.jpg" TargetMode="External" /><Relationship Id="rId150" Type="http://schemas.openxmlformats.org/officeDocument/2006/relationships/hyperlink" Target="http://pbs.twimg.com/profile_images/983810906927792128/QToPQDeT_normal.jpg" TargetMode="External" /><Relationship Id="rId151" Type="http://schemas.openxmlformats.org/officeDocument/2006/relationships/hyperlink" Target="http://pbs.twimg.com/profile_images/983810906927792128/QToPQDeT_normal.jpg" TargetMode="External" /><Relationship Id="rId152" Type="http://schemas.openxmlformats.org/officeDocument/2006/relationships/hyperlink" Target="http://pbs.twimg.com/profile_images/983810906927792128/QToPQDeT_normal.jpg" TargetMode="External" /><Relationship Id="rId153" Type="http://schemas.openxmlformats.org/officeDocument/2006/relationships/hyperlink" Target="http://pbs.twimg.com/profile_images/983810906927792128/QToPQDeT_normal.jpg" TargetMode="External" /><Relationship Id="rId154" Type="http://schemas.openxmlformats.org/officeDocument/2006/relationships/hyperlink" Target="http://pbs.twimg.com/profile_images/983810906927792128/QToPQDeT_normal.jpg" TargetMode="External" /><Relationship Id="rId155" Type="http://schemas.openxmlformats.org/officeDocument/2006/relationships/hyperlink" Target="http://pbs.twimg.com/profile_images/983810906927792128/QToPQDeT_normal.jpg" TargetMode="External" /><Relationship Id="rId156" Type="http://schemas.openxmlformats.org/officeDocument/2006/relationships/hyperlink" Target="http://pbs.twimg.com/profile_images/983810906927792128/QToPQDeT_normal.jpg" TargetMode="External" /><Relationship Id="rId157" Type="http://schemas.openxmlformats.org/officeDocument/2006/relationships/hyperlink" Target="http://pbs.twimg.com/profile_images/983810906927792128/QToPQDeT_normal.jpg" TargetMode="External" /><Relationship Id="rId158" Type="http://schemas.openxmlformats.org/officeDocument/2006/relationships/hyperlink" Target="http://pbs.twimg.com/profile_images/983810906927792128/QToPQDeT_normal.jpg" TargetMode="External" /><Relationship Id="rId159" Type="http://schemas.openxmlformats.org/officeDocument/2006/relationships/hyperlink" Target="http://pbs.twimg.com/profile_images/983810906927792128/QToPQDeT_normal.jpg" TargetMode="External" /><Relationship Id="rId160" Type="http://schemas.openxmlformats.org/officeDocument/2006/relationships/hyperlink" Target="http://pbs.twimg.com/profile_images/983810906927792128/QToPQDeT_normal.jpg" TargetMode="External" /><Relationship Id="rId161" Type="http://schemas.openxmlformats.org/officeDocument/2006/relationships/hyperlink" Target="http://pbs.twimg.com/profile_images/983810906927792128/QToPQDeT_normal.jpg" TargetMode="External" /><Relationship Id="rId162" Type="http://schemas.openxmlformats.org/officeDocument/2006/relationships/hyperlink" Target="http://pbs.twimg.com/profile_images/983810906927792128/QToPQDeT_normal.jpg" TargetMode="External" /><Relationship Id="rId163" Type="http://schemas.openxmlformats.org/officeDocument/2006/relationships/hyperlink" Target="http://pbs.twimg.com/profile_images/983810906927792128/QToPQDeT_normal.jpg" TargetMode="External" /><Relationship Id="rId164" Type="http://schemas.openxmlformats.org/officeDocument/2006/relationships/hyperlink" Target="http://pbs.twimg.com/profile_images/983810906927792128/QToPQDeT_normal.jpg" TargetMode="External" /><Relationship Id="rId165" Type="http://schemas.openxmlformats.org/officeDocument/2006/relationships/hyperlink" Target="http://pbs.twimg.com/profile_images/983810906927792128/QToPQDeT_normal.jpg" TargetMode="External" /><Relationship Id="rId166" Type="http://schemas.openxmlformats.org/officeDocument/2006/relationships/hyperlink" Target="http://pbs.twimg.com/profile_images/983810906927792128/QToPQDeT_normal.jpg" TargetMode="External" /><Relationship Id="rId167" Type="http://schemas.openxmlformats.org/officeDocument/2006/relationships/hyperlink" Target="http://pbs.twimg.com/profile_images/983810906927792128/QToPQDeT_normal.jpg" TargetMode="External" /><Relationship Id="rId168" Type="http://schemas.openxmlformats.org/officeDocument/2006/relationships/hyperlink" Target="http://pbs.twimg.com/profile_images/983810906927792128/QToPQDeT_normal.jpg" TargetMode="External" /><Relationship Id="rId169" Type="http://schemas.openxmlformats.org/officeDocument/2006/relationships/hyperlink" Target="http://pbs.twimg.com/profile_images/983810906927792128/QToPQDeT_normal.jpg" TargetMode="External" /><Relationship Id="rId170" Type="http://schemas.openxmlformats.org/officeDocument/2006/relationships/hyperlink" Target="https://twitter.com/#!/rumanarumi13/status/1078998268657336320" TargetMode="External" /><Relationship Id="rId171" Type="http://schemas.openxmlformats.org/officeDocument/2006/relationships/hyperlink" Target="https://twitter.com/#!/lianjaniaa_/status/1079321589819162625" TargetMode="External" /><Relationship Id="rId172" Type="http://schemas.openxmlformats.org/officeDocument/2006/relationships/hyperlink" Target="https://twitter.com/#!/lawrenceasnow/status/1079816931694252034" TargetMode="External" /><Relationship Id="rId173" Type="http://schemas.openxmlformats.org/officeDocument/2006/relationships/hyperlink" Target="https://twitter.com/#!/tim4ugiulia/status/1080417654849105920" TargetMode="External" /><Relationship Id="rId174" Type="http://schemas.openxmlformats.org/officeDocument/2006/relationships/hyperlink" Target="https://twitter.com/#!/tim4ugiulia/status/1080738023954923521" TargetMode="External" /><Relationship Id="rId175" Type="http://schemas.openxmlformats.org/officeDocument/2006/relationships/hyperlink" Target="https://twitter.com/#!/talktalk/status/1079037925545951233" TargetMode="External" /><Relationship Id="rId176" Type="http://schemas.openxmlformats.org/officeDocument/2006/relationships/hyperlink" Target="https://twitter.com/#!/talktalk/status/1079058315857014786" TargetMode="External" /><Relationship Id="rId177" Type="http://schemas.openxmlformats.org/officeDocument/2006/relationships/hyperlink" Target="https://twitter.com/#!/talktalk/status/1079064639533654016" TargetMode="External" /><Relationship Id="rId178" Type="http://schemas.openxmlformats.org/officeDocument/2006/relationships/hyperlink" Target="https://twitter.com/#!/talktalk/status/1079065957463674880" TargetMode="External" /><Relationship Id="rId179" Type="http://schemas.openxmlformats.org/officeDocument/2006/relationships/hyperlink" Target="https://twitter.com/#!/talktalk/status/1079314314824163328" TargetMode="External" /><Relationship Id="rId180" Type="http://schemas.openxmlformats.org/officeDocument/2006/relationships/hyperlink" Target="https://twitter.com/#!/talktalk/status/1079325941002919936" TargetMode="External" /><Relationship Id="rId181" Type="http://schemas.openxmlformats.org/officeDocument/2006/relationships/hyperlink" Target="https://twitter.com/#!/talktalk/status/1079426168409985024" TargetMode="External" /><Relationship Id="rId182" Type="http://schemas.openxmlformats.org/officeDocument/2006/relationships/hyperlink" Target="https://twitter.com/#!/talktalk/status/1079705985449684995" TargetMode="External" /><Relationship Id="rId183" Type="http://schemas.openxmlformats.org/officeDocument/2006/relationships/hyperlink" Target="https://twitter.com/#!/talktalk/status/1079721199276646400" TargetMode="External" /><Relationship Id="rId184" Type="http://schemas.openxmlformats.org/officeDocument/2006/relationships/hyperlink" Target="https://twitter.com/#!/talktalk/status/1080383488694669313" TargetMode="External" /><Relationship Id="rId185" Type="http://schemas.openxmlformats.org/officeDocument/2006/relationships/hyperlink" Target="https://twitter.com/#!/talktalk/status/1080411545807609862" TargetMode="External" /><Relationship Id="rId186" Type="http://schemas.openxmlformats.org/officeDocument/2006/relationships/hyperlink" Target="https://twitter.com/#!/talktalk/status/1080446889462517761" TargetMode="External" /><Relationship Id="rId187" Type="http://schemas.openxmlformats.org/officeDocument/2006/relationships/hyperlink" Target="https://twitter.com/#!/talktalk/status/1080492638816686080" TargetMode="External" /><Relationship Id="rId188" Type="http://schemas.openxmlformats.org/officeDocument/2006/relationships/hyperlink" Target="https://twitter.com/#!/talktalk/status/1080493195706937344" TargetMode="External" /><Relationship Id="rId189" Type="http://schemas.openxmlformats.org/officeDocument/2006/relationships/hyperlink" Target="https://twitter.com/#!/talktalk/status/1080496616887472128" TargetMode="External" /><Relationship Id="rId190" Type="http://schemas.openxmlformats.org/officeDocument/2006/relationships/hyperlink" Target="https://twitter.com/#!/talktalk/status/1080519036457357325" TargetMode="External" /><Relationship Id="rId191" Type="http://schemas.openxmlformats.org/officeDocument/2006/relationships/hyperlink" Target="https://twitter.com/#!/talktalk/status/1080521413159727104" TargetMode="External" /><Relationship Id="rId192" Type="http://schemas.openxmlformats.org/officeDocument/2006/relationships/hyperlink" Target="https://twitter.com/#!/talktalk/status/1080526983946256384" TargetMode="External" /><Relationship Id="rId193" Type="http://schemas.openxmlformats.org/officeDocument/2006/relationships/hyperlink" Target="https://twitter.com/#!/talktalk/status/1080527286842081283" TargetMode="External" /><Relationship Id="rId194" Type="http://schemas.openxmlformats.org/officeDocument/2006/relationships/hyperlink" Target="https://twitter.com/#!/talktalk/status/1080530362533638144" TargetMode="External" /><Relationship Id="rId195" Type="http://schemas.openxmlformats.org/officeDocument/2006/relationships/hyperlink" Target="https://twitter.com/#!/talktalk/status/1080553137449115650" TargetMode="External" /><Relationship Id="rId196" Type="http://schemas.openxmlformats.org/officeDocument/2006/relationships/hyperlink" Target="https://twitter.com/#!/talktalk/status/1080579413685751814" TargetMode="External" /><Relationship Id="rId197" Type="http://schemas.openxmlformats.org/officeDocument/2006/relationships/hyperlink" Target="https://twitter.com/#!/talktalk/status/1080741144244424704" TargetMode="External" /><Relationship Id="rId198" Type="http://schemas.openxmlformats.org/officeDocument/2006/relationships/hyperlink" Target="https://twitter.com/#!/talktalk/status/1080762580388462592" TargetMode="External" /><Relationship Id="rId199" Type="http://schemas.openxmlformats.org/officeDocument/2006/relationships/hyperlink" Target="https://twitter.com/#!/talktalk/status/1080776881148964865" TargetMode="External" /><Relationship Id="rId200" Type="http://schemas.openxmlformats.org/officeDocument/2006/relationships/hyperlink" Target="https://twitter.com/#!/talktalk/status/1080777248590974978" TargetMode="External" /><Relationship Id="rId201" Type="http://schemas.openxmlformats.org/officeDocument/2006/relationships/hyperlink" Target="https://twitter.com/#!/talktalk/status/1080781733765754880" TargetMode="External" /><Relationship Id="rId202" Type="http://schemas.openxmlformats.org/officeDocument/2006/relationships/hyperlink" Target="https://twitter.com/#!/talktalk/status/1080814607458095104" TargetMode="External" /><Relationship Id="rId203" Type="http://schemas.openxmlformats.org/officeDocument/2006/relationships/hyperlink" Target="https://twitter.com/#!/talktalk/status/1080842888920162305" TargetMode="External" /><Relationship Id="rId204" Type="http://schemas.openxmlformats.org/officeDocument/2006/relationships/hyperlink" Target="https://twitter.com/#!/talktalk/status/1080852224505511937" TargetMode="External" /><Relationship Id="rId205" Type="http://schemas.openxmlformats.org/officeDocument/2006/relationships/hyperlink" Target="https://twitter.com/#!/talktalk/status/1080868285858701313" TargetMode="External" /><Relationship Id="rId206" Type="http://schemas.openxmlformats.org/officeDocument/2006/relationships/hyperlink" Target="https://twitter.com/#!/talktalk/status/1080931805111435269" TargetMode="External" /><Relationship Id="rId207" Type="http://schemas.openxmlformats.org/officeDocument/2006/relationships/hyperlink" Target="https://twitter.com/#!/talktalk/status/1081107845318434816" TargetMode="External" /><Relationship Id="rId208" Type="http://schemas.openxmlformats.org/officeDocument/2006/relationships/hyperlink" Target="https://twitter.com/#!/talktalk/status/1081184560262598657" TargetMode="External" /><Relationship Id="rId209" Type="http://schemas.openxmlformats.org/officeDocument/2006/relationships/hyperlink" Target="https://twitter.com/#!/alphabizelli/status/1081368948640268289" TargetMode="External" /><Relationship Id="rId210" Type="http://schemas.openxmlformats.org/officeDocument/2006/relationships/hyperlink" Target="https://twitter.com/#!/dreamspublicity/status/1081369015841423362" TargetMode="External" /><Relationship Id="rId211" Type="http://schemas.openxmlformats.org/officeDocument/2006/relationships/hyperlink" Target="https://twitter.com/#!/watchmancbiz/status/1081368752996958210" TargetMode="External" /><Relationship Id="rId212" Type="http://schemas.openxmlformats.org/officeDocument/2006/relationships/hyperlink" Target="https://twitter.com/#!/da1cbiz/status/1081369090843922433" TargetMode="External" /><Relationship Id="rId213" Type="http://schemas.openxmlformats.org/officeDocument/2006/relationships/hyperlink" Target="https://twitter.com/#!/why_pay_upfront/status/1081524704232509441" TargetMode="External" /><Relationship Id="rId214" Type="http://schemas.openxmlformats.org/officeDocument/2006/relationships/hyperlink" Target="https://twitter.com/#!/twitliveevents/status/1082471986738155520" TargetMode="External" /><Relationship Id="rId215" Type="http://schemas.openxmlformats.org/officeDocument/2006/relationships/hyperlink" Target="https://twitter.com/#!/f4n9sj0k3r/status/1083399767332245505" TargetMode="External" /><Relationship Id="rId216" Type="http://schemas.openxmlformats.org/officeDocument/2006/relationships/hyperlink" Target="https://twitter.com/#!/sprintcare/status/1079464756065357824" TargetMode="External" /><Relationship Id="rId217" Type="http://schemas.openxmlformats.org/officeDocument/2006/relationships/hyperlink" Target="https://twitter.com/#!/sprintcare/status/1083815758902116352" TargetMode="External" /><Relationship Id="rId218" Type="http://schemas.openxmlformats.org/officeDocument/2006/relationships/hyperlink" Target="https://twitter.com/#!/askamex/status/1079135951337803777" TargetMode="External" /><Relationship Id="rId219" Type="http://schemas.openxmlformats.org/officeDocument/2006/relationships/hyperlink" Target="https://twitter.com/#!/askamex/status/1079775107474735110" TargetMode="External" /><Relationship Id="rId220" Type="http://schemas.openxmlformats.org/officeDocument/2006/relationships/hyperlink" Target="https://twitter.com/#!/askamex/status/1080474568970698752" TargetMode="External" /><Relationship Id="rId221" Type="http://schemas.openxmlformats.org/officeDocument/2006/relationships/hyperlink" Target="https://twitter.com/#!/askamex/status/1080477519634202624" TargetMode="External" /><Relationship Id="rId222" Type="http://schemas.openxmlformats.org/officeDocument/2006/relationships/hyperlink" Target="https://twitter.com/#!/askamex/status/1080494903099097088" TargetMode="External" /><Relationship Id="rId223" Type="http://schemas.openxmlformats.org/officeDocument/2006/relationships/hyperlink" Target="https://twitter.com/#!/askamex/status/1080519785283239947" TargetMode="External" /><Relationship Id="rId224" Type="http://schemas.openxmlformats.org/officeDocument/2006/relationships/hyperlink" Target="https://twitter.com/#!/askamex/status/1080603740170792965" TargetMode="External" /><Relationship Id="rId225" Type="http://schemas.openxmlformats.org/officeDocument/2006/relationships/hyperlink" Target="https://twitter.com/#!/askamex/status/1080620343100870656" TargetMode="External" /><Relationship Id="rId226" Type="http://schemas.openxmlformats.org/officeDocument/2006/relationships/hyperlink" Target="https://twitter.com/#!/askamex/status/1080826501447208966" TargetMode="External" /><Relationship Id="rId227" Type="http://schemas.openxmlformats.org/officeDocument/2006/relationships/hyperlink" Target="https://twitter.com/#!/askamex/status/1080848664338358272" TargetMode="External" /><Relationship Id="rId228" Type="http://schemas.openxmlformats.org/officeDocument/2006/relationships/hyperlink" Target="https://twitter.com/#!/askamex/status/1080855345457704960" TargetMode="External" /><Relationship Id="rId229" Type="http://schemas.openxmlformats.org/officeDocument/2006/relationships/hyperlink" Target="https://twitter.com/#!/askamex/status/1080921069484093440" TargetMode="External" /><Relationship Id="rId230" Type="http://schemas.openxmlformats.org/officeDocument/2006/relationships/hyperlink" Target="https://twitter.com/#!/askamex/status/1080931772022575105" TargetMode="External" /><Relationship Id="rId231" Type="http://schemas.openxmlformats.org/officeDocument/2006/relationships/hyperlink" Target="https://twitter.com/#!/askamex/status/1081228476521373696" TargetMode="External" /><Relationship Id="rId232" Type="http://schemas.openxmlformats.org/officeDocument/2006/relationships/hyperlink" Target="https://twitter.com/#!/askamex/status/1081228620901859328" TargetMode="External" /><Relationship Id="rId233" Type="http://schemas.openxmlformats.org/officeDocument/2006/relationships/hyperlink" Target="https://twitter.com/#!/askamex/status/1081239726185689088" TargetMode="External" /><Relationship Id="rId234" Type="http://schemas.openxmlformats.org/officeDocument/2006/relationships/hyperlink" Target="https://twitter.com/#!/askamex/status/1081300840143618049" TargetMode="External" /><Relationship Id="rId235" Type="http://schemas.openxmlformats.org/officeDocument/2006/relationships/hyperlink" Target="https://twitter.com/#!/askamex/status/1081666948205809664" TargetMode="External" /><Relationship Id="rId236" Type="http://schemas.openxmlformats.org/officeDocument/2006/relationships/hyperlink" Target="https://twitter.com/#!/askamex/status/1081692393089449984" TargetMode="External" /><Relationship Id="rId237" Type="http://schemas.openxmlformats.org/officeDocument/2006/relationships/hyperlink" Target="https://twitter.com/#!/askamex/status/1081707181374873605" TargetMode="External" /><Relationship Id="rId238" Type="http://schemas.openxmlformats.org/officeDocument/2006/relationships/hyperlink" Target="https://twitter.com/#!/askamex/status/1081947775942709248" TargetMode="External" /><Relationship Id="rId239" Type="http://schemas.openxmlformats.org/officeDocument/2006/relationships/hyperlink" Target="https://twitter.com/#!/askamex/status/1082028722360909826" TargetMode="External" /><Relationship Id="rId240" Type="http://schemas.openxmlformats.org/officeDocument/2006/relationships/hyperlink" Target="https://twitter.com/#!/askamex/status/1082321234266914816" TargetMode="External" /><Relationship Id="rId241" Type="http://schemas.openxmlformats.org/officeDocument/2006/relationships/hyperlink" Target="https://twitter.com/#!/askamex/status/1082351194230702081" TargetMode="External" /><Relationship Id="rId242" Type="http://schemas.openxmlformats.org/officeDocument/2006/relationships/hyperlink" Target="https://twitter.com/#!/askamex/status/1081317699723112451" TargetMode="External" /><Relationship Id="rId243" Type="http://schemas.openxmlformats.org/officeDocument/2006/relationships/hyperlink" Target="https://twitter.com/#!/askamex/status/1082367534492471297" TargetMode="External" /><Relationship Id="rId244" Type="http://schemas.openxmlformats.org/officeDocument/2006/relationships/hyperlink" Target="https://twitter.com/#!/askamex/status/1082756784878694405" TargetMode="External" /><Relationship Id="rId245" Type="http://schemas.openxmlformats.org/officeDocument/2006/relationships/hyperlink" Target="https://twitter.com/#!/askamex/status/1082807408815161344" TargetMode="External" /><Relationship Id="rId246" Type="http://schemas.openxmlformats.org/officeDocument/2006/relationships/hyperlink" Target="https://twitter.com/#!/askamex/status/1082808897520525312" TargetMode="External" /><Relationship Id="rId247" Type="http://schemas.openxmlformats.org/officeDocument/2006/relationships/hyperlink" Target="https://twitter.com/#!/askamex/status/1083012583546933248" TargetMode="External" /><Relationship Id="rId248" Type="http://schemas.openxmlformats.org/officeDocument/2006/relationships/hyperlink" Target="https://twitter.com/#!/askamex/status/1083026728866451459" TargetMode="External" /><Relationship Id="rId249" Type="http://schemas.openxmlformats.org/officeDocument/2006/relationships/hyperlink" Target="https://twitter.com/#!/askamex/status/1083074800397025280" TargetMode="External" /><Relationship Id="rId250" Type="http://schemas.openxmlformats.org/officeDocument/2006/relationships/hyperlink" Target="https://twitter.com/#!/askamex/status/1083176792695947265" TargetMode="External" /><Relationship Id="rId251" Type="http://schemas.openxmlformats.org/officeDocument/2006/relationships/hyperlink" Target="https://twitter.com/#!/askamex/status/1083193778452746241" TargetMode="External" /><Relationship Id="rId252" Type="http://schemas.openxmlformats.org/officeDocument/2006/relationships/hyperlink" Target="https://twitter.com/#!/askamex/status/1083357626853924864" TargetMode="External" /><Relationship Id="rId253" Type="http://schemas.openxmlformats.org/officeDocument/2006/relationships/hyperlink" Target="https://twitter.com/#!/askamex/status/1083411852061802496" TargetMode="External" /><Relationship Id="rId254" Type="http://schemas.openxmlformats.org/officeDocument/2006/relationships/hyperlink" Target="https://twitter.com/#!/askamex/status/1083466382375874572" TargetMode="External" /><Relationship Id="rId255" Type="http://schemas.openxmlformats.org/officeDocument/2006/relationships/hyperlink" Target="https://twitter.com/#!/askamex/status/1083742950348197889" TargetMode="External" /><Relationship Id="rId256" Type="http://schemas.openxmlformats.org/officeDocument/2006/relationships/hyperlink" Target="https://twitter.com/#!/askamex/status/1083761175530295296" TargetMode="External" /><Relationship Id="rId257" Type="http://schemas.openxmlformats.org/officeDocument/2006/relationships/hyperlink" Target="https://twitter.com/#!/askamex/status/1083844284955136001" TargetMode="External" /><Relationship Id="rId258" Type="http://schemas.openxmlformats.org/officeDocument/2006/relationships/comments" Target="../comments12.xml" /><Relationship Id="rId259" Type="http://schemas.openxmlformats.org/officeDocument/2006/relationships/vmlDrawing" Target="../drawings/vmlDrawing6.vml" /><Relationship Id="rId260" Type="http://schemas.openxmlformats.org/officeDocument/2006/relationships/table" Target="../tables/table22.xml" /><Relationship Id="rId26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iverr.com/mstrumiakther" TargetMode="External" /><Relationship Id="rId2" Type="http://schemas.openxmlformats.org/officeDocument/2006/relationships/hyperlink" Target="http://www.smartfren.com/" TargetMode="External" /><Relationship Id="rId3" Type="http://schemas.openxmlformats.org/officeDocument/2006/relationships/hyperlink" Target="https://t.co/PatKNaPaG4" TargetMode="External" /><Relationship Id="rId4" Type="http://schemas.openxmlformats.org/officeDocument/2006/relationships/hyperlink" Target="https://t.co/F3fLcfn45H" TargetMode="External" /><Relationship Id="rId5" Type="http://schemas.openxmlformats.org/officeDocument/2006/relationships/hyperlink" Target="https://t.co/0yMgDIecYf" TargetMode="External" /><Relationship Id="rId6" Type="http://schemas.openxmlformats.org/officeDocument/2006/relationships/hyperlink" Target="https://about.me/daniele.spadoni" TargetMode="External" /><Relationship Id="rId7" Type="http://schemas.openxmlformats.org/officeDocument/2006/relationships/hyperlink" Target="http://t.co/0KHoQf4gyq" TargetMode="External" /><Relationship Id="rId8" Type="http://schemas.openxmlformats.org/officeDocument/2006/relationships/hyperlink" Target="http://theburgerlist.co.uk/" TargetMode="External" /><Relationship Id="rId9" Type="http://schemas.openxmlformats.org/officeDocument/2006/relationships/hyperlink" Target="https://t.co/bZmdKuPQS1" TargetMode="External" /><Relationship Id="rId10" Type="http://schemas.openxmlformats.org/officeDocument/2006/relationships/hyperlink" Target="https://t.co/4FwVcCBIhw" TargetMode="External" /><Relationship Id="rId11" Type="http://schemas.openxmlformats.org/officeDocument/2006/relationships/hyperlink" Target="http://www.coveburgess.com/" TargetMode="External" /><Relationship Id="rId12" Type="http://schemas.openxmlformats.org/officeDocument/2006/relationships/hyperlink" Target="http://t.co/JB0gsumdf9" TargetMode="External" /><Relationship Id="rId13" Type="http://schemas.openxmlformats.org/officeDocument/2006/relationships/hyperlink" Target="http://www.curtbizelli.com/" TargetMode="External" /><Relationship Id="rId14" Type="http://schemas.openxmlformats.org/officeDocument/2006/relationships/hyperlink" Target="http://t.co/mQstYg1SL4" TargetMode="External" /><Relationship Id="rId15" Type="http://schemas.openxmlformats.org/officeDocument/2006/relationships/hyperlink" Target="https://t.co/fHsW7Yw2Uk" TargetMode="External" /><Relationship Id="rId16" Type="http://schemas.openxmlformats.org/officeDocument/2006/relationships/hyperlink" Target="https://t.co/9lTezcg3iZ" TargetMode="External" /><Relationship Id="rId17" Type="http://schemas.openxmlformats.org/officeDocument/2006/relationships/hyperlink" Target="http://t.co/ERmMmcatpc" TargetMode="External" /><Relationship Id="rId18" Type="http://schemas.openxmlformats.org/officeDocument/2006/relationships/hyperlink" Target="https://t.co/zZHWQIUA9W" TargetMode="External" /><Relationship Id="rId19" Type="http://schemas.openxmlformats.org/officeDocument/2006/relationships/hyperlink" Target="http://mauorder.com/" TargetMode="External" /><Relationship Id="rId20" Type="http://schemas.openxmlformats.org/officeDocument/2006/relationships/hyperlink" Target="https://t.co/KFdvZUDYFk" TargetMode="External" /><Relationship Id="rId21" Type="http://schemas.openxmlformats.org/officeDocument/2006/relationships/hyperlink" Target="http://www.brianceballos.com/" TargetMode="External" /><Relationship Id="rId22" Type="http://schemas.openxmlformats.org/officeDocument/2006/relationships/hyperlink" Target="https://t.co/LTK3kVLilT" TargetMode="External" /><Relationship Id="rId23" Type="http://schemas.openxmlformats.org/officeDocument/2006/relationships/hyperlink" Target="https://t.co/MLO0oaKCXp" TargetMode="External" /><Relationship Id="rId24" Type="http://schemas.openxmlformats.org/officeDocument/2006/relationships/hyperlink" Target="https://t.co/09DHUma53o" TargetMode="External" /><Relationship Id="rId25" Type="http://schemas.openxmlformats.org/officeDocument/2006/relationships/hyperlink" Target="http://www.linkedin.com/profile/view?id=77032615&amp;trk=tab_pro" TargetMode="External" /><Relationship Id="rId26" Type="http://schemas.openxmlformats.org/officeDocument/2006/relationships/hyperlink" Target="http://juliaswain.net/" TargetMode="External" /><Relationship Id="rId27" Type="http://schemas.openxmlformats.org/officeDocument/2006/relationships/hyperlink" Target="http://www.amedeo.shop/" TargetMode="External" /><Relationship Id="rId28" Type="http://schemas.openxmlformats.org/officeDocument/2006/relationships/hyperlink" Target="http://hydengg.blogspot.com/" TargetMode="External" /><Relationship Id="rId29" Type="http://schemas.openxmlformats.org/officeDocument/2006/relationships/hyperlink" Target="https://www.linkedin.com/in/mikerittberg" TargetMode="External" /><Relationship Id="rId30" Type="http://schemas.openxmlformats.org/officeDocument/2006/relationships/hyperlink" Target="http://www.wiedersheim.com/" TargetMode="External" /><Relationship Id="rId31" Type="http://schemas.openxmlformats.org/officeDocument/2006/relationships/hyperlink" Target="https://t.co/LBQlVLGmQu" TargetMode="External" /><Relationship Id="rId32" Type="http://schemas.openxmlformats.org/officeDocument/2006/relationships/hyperlink" Target="https://t.co/h4BioMWLgO" TargetMode="External" /><Relationship Id="rId33" Type="http://schemas.openxmlformats.org/officeDocument/2006/relationships/hyperlink" Target="https://pbs.twimg.com/profile_banners/970916268533403648/1525525472" TargetMode="External" /><Relationship Id="rId34" Type="http://schemas.openxmlformats.org/officeDocument/2006/relationships/hyperlink" Target="https://pbs.twimg.com/profile_banners/376601151/1537327640" TargetMode="External" /><Relationship Id="rId35" Type="http://schemas.openxmlformats.org/officeDocument/2006/relationships/hyperlink" Target="https://pbs.twimg.com/profile_banners/65371797/1408827840" TargetMode="External" /><Relationship Id="rId36" Type="http://schemas.openxmlformats.org/officeDocument/2006/relationships/hyperlink" Target="https://pbs.twimg.com/profile_banners/10228272/1530457276" TargetMode="External" /><Relationship Id="rId37" Type="http://schemas.openxmlformats.org/officeDocument/2006/relationships/hyperlink" Target="https://pbs.twimg.com/profile_banners/1315171460/1513933529" TargetMode="External" /><Relationship Id="rId38" Type="http://schemas.openxmlformats.org/officeDocument/2006/relationships/hyperlink" Target="https://pbs.twimg.com/profile_banners/258719649/1543596265" TargetMode="External" /><Relationship Id="rId39" Type="http://schemas.openxmlformats.org/officeDocument/2006/relationships/hyperlink" Target="https://pbs.twimg.com/profile_banners/215765784/1462788672" TargetMode="External" /><Relationship Id="rId40" Type="http://schemas.openxmlformats.org/officeDocument/2006/relationships/hyperlink" Target="https://pbs.twimg.com/profile_banners/238141167/1481379005" TargetMode="External" /><Relationship Id="rId41" Type="http://schemas.openxmlformats.org/officeDocument/2006/relationships/hyperlink" Target="https://pbs.twimg.com/profile_banners/2351730240/1537255303" TargetMode="External" /><Relationship Id="rId42" Type="http://schemas.openxmlformats.org/officeDocument/2006/relationships/hyperlink" Target="https://pbs.twimg.com/profile_banners/21799391/1435226204" TargetMode="External" /><Relationship Id="rId43" Type="http://schemas.openxmlformats.org/officeDocument/2006/relationships/hyperlink" Target="https://pbs.twimg.com/profile_banners/498943437/1353944193" TargetMode="External" /><Relationship Id="rId44" Type="http://schemas.openxmlformats.org/officeDocument/2006/relationships/hyperlink" Target="https://pbs.twimg.com/profile_banners/520840183/1372193341" TargetMode="External" /><Relationship Id="rId45" Type="http://schemas.openxmlformats.org/officeDocument/2006/relationships/hyperlink" Target="https://pbs.twimg.com/profile_banners/109593499/1507475508" TargetMode="External" /><Relationship Id="rId46" Type="http://schemas.openxmlformats.org/officeDocument/2006/relationships/hyperlink" Target="https://pbs.twimg.com/profile_banners/463127518/1397428711" TargetMode="External" /><Relationship Id="rId47" Type="http://schemas.openxmlformats.org/officeDocument/2006/relationships/hyperlink" Target="https://pbs.twimg.com/profile_banners/140553015/1401023463" TargetMode="External" /><Relationship Id="rId48" Type="http://schemas.openxmlformats.org/officeDocument/2006/relationships/hyperlink" Target="https://pbs.twimg.com/profile_banners/2471530985/1529694951" TargetMode="External" /><Relationship Id="rId49" Type="http://schemas.openxmlformats.org/officeDocument/2006/relationships/hyperlink" Target="https://pbs.twimg.com/profile_banners/932375540/1443561409" TargetMode="External" /><Relationship Id="rId50" Type="http://schemas.openxmlformats.org/officeDocument/2006/relationships/hyperlink" Target="https://pbs.twimg.com/profile_banners/2884005137/1540580626" TargetMode="External" /><Relationship Id="rId51" Type="http://schemas.openxmlformats.org/officeDocument/2006/relationships/hyperlink" Target="https://pbs.twimg.com/profile_banners/2829119133/1515021974" TargetMode="External" /><Relationship Id="rId52" Type="http://schemas.openxmlformats.org/officeDocument/2006/relationships/hyperlink" Target="https://pbs.twimg.com/profile_banners/1009465320/1355426005" TargetMode="External" /><Relationship Id="rId53" Type="http://schemas.openxmlformats.org/officeDocument/2006/relationships/hyperlink" Target="https://pbs.twimg.com/profile_banners/293433953/1427143641" TargetMode="External" /><Relationship Id="rId54" Type="http://schemas.openxmlformats.org/officeDocument/2006/relationships/hyperlink" Target="https://pbs.twimg.com/profile_banners/532561347/1483656227" TargetMode="External" /><Relationship Id="rId55" Type="http://schemas.openxmlformats.org/officeDocument/2006/relationships/hyperlink" Target="https://pbs.twimg.com/profile_banners/28640443/1528057872" TargetMode="External" /><Relationship Id="rId56" Type="http://schemas.openxmlformats.org/officeDocument/2006/relationships/hyperlink" Target="https://pbs.twimg.com/profile_banners/160229562/1523378278" TargetMode="External" /><Relationship Id="rId57" Type="http://schemas.openxmlformats.org/officeDocument/2006/relationships/hyperlink" Target="https://pbs.twimg.com/profile_banners/893778048/1403895313" TargetMode="External" /><Relationship Id="rId58" Type="http://schemas.openxmlformats.org/officeDocument/2006/relationships/hyperlink" Target="https://pbs.twimg.com/profile_banners/1222813315/1528239249" TargetMode="External" /><Relationship Id="rId59" Type="http://schemas.openxmlformats.org/officeDocument/2006/relationships/hyperlink" Target="https://pbs.twimg.com/profile_banners/194277468/1470826814" TargetMode="External" /><Relationship Id="rId60" Type="http://schemas.openxmlformats.org/officeDocument/2006/relationships/hyperlink" Target="https://pbs.twimg.com/profile_banners/103011917/1483543157" TargetMode="External" /><Relationship Id="rId61" Type="http://schemas.openxmlformats.org/officeDocument/2006/relationships/hyperlink" Target="https://pbs.twimg.com/profile_banners/951739401838657536/1516963900" TargetMode="External" /><Relationship Id="rId62" Type="http://schemas.openxmlformats.org/officeDocument/2006/relationships/hyperlink" Target="https://pbs.twimg.com/profile_banners/368046795/1479084369" TargetMode="External" /><Relationship Id="rId63" Type="http://schemas.openxmlformats.org/officeDocument/2006/relationships/hyperlink" Target="https://pbs.twimg.com/profile_banners/2239079718/1486896369" TargetMode="External" /><Relationship Id="rId64" Type="http://schemas.openxmlformats.org/officeDocument/2006/relationships/hyperlink" Target="https://pbs.twimg.com/profile_banners/1860659911/1413454257" TargetMode="External" /><Relationship Id="rId65" Type="http://schemas.openxmlformats.org/officeDocument/2006/relationships/hyperlink" Target="https://pbs.twimg.com/profile_banners/529818825/1494534151" TargetMode="External" /><Relationship Id="rId66" Type="http://schemas.openxmlformats.org/officeDocument/2006/relationships/hyperlink" Target="https://pbs.twimg.com/profile_banners/287681946/1536686164" TargetMode="External" /><Relationship Id="rId67" Type="http://schemas.openxmlformats.org/officeDocument/2006/relationships/hyperlink" Target="https://pbs.twimg.com/profile_banners/103563795/1526553397" TargetMode="External" /><Relationship Id="rId68" Type="http://schemas.openxmlformats.org/officeDocument/2006/relationships/hyperlink" Target="https://pbs.twimg.com/profile_banners/136224331/1494958248" TargetMode="External" /><Relationship Id="rId69" Type="http://schemas.openxmlformats.org/officeDocument/2006/relationships/hyperlink" Target="https://pbs.twimg.com/profile_banners/117252361/1484437331" TargetMode="External" /><Relationship Id="rId70" Type="http://schemas.openxmlformats.org/officeDocument/2006/relationships/hyperlink" Target="https://pbs.twimg.com/profile_banners/3456210023/1508449101" TargetMode="External" /><Relationship Id="rId71" Type="http://schemas.openxmlformats.org/officeDocument/2006/relationships/hyperlink" Target="https://pbs.twimg.com/profile_banners/819778996229394433/1540458028" TargetMode="External" /><Relationship Id="rId72" Type="http://schemas.openxmlformats.org/officeDocument/2006/relationships/hyperlink" Target="https://pbs.twimg.com/profile_banners/825540573406703616/1545875664" TargetMode="External" /><Relationship Id="rId73" Type="http://schemas.openxmlformats.org/officeDocument/2006/relationships/hyperlink" Target="https://pbs.twimg.com/profile_banners/178297097/1543725419" TargetMode="External" /><Relationship Id="rId74" Type="http://schemas.openxmlformats.org/officeDocument/2006/relationships/hyperlink" Target="https://pbs.twimg.com/profile_banners/16560043/1531490438" TargetMode="External" /><Relationship Id="rId75" Type="http://schemas.openxmlformats.org/officeDocument/2006/relationships/hyperlink" Target="https://pbs.twimg.com/profile_banners/28226522/1469567575" TargetMode="External" /><Relationship Id="rId76" Type="http://schemas.openxmlformats.org/officeDocument/2006/relationships/hyperlink" Target="https://pbs.twimg.com/profile_banners/26322684/1518630157" TargetMode="External" /><Relationship Id="rId77" Type="http://schemas.openxmlformats.org/officeDocument/2006/relationships/hyperlink" Target="https://pbs.twimg.com/profile_banners/62911603/1398959376" TargetMode="External" /><Relationship Id="rId78" Type="http://schemas.openxmlformats.org/officeDocument/2006/relationships/hyperlink" Target="https://pbs.twimg.com/profile_banners/14191909/1393159288" TargetMode="External" /><Relationship Id="rId79" Type="http://schemas.openxmlformats.org/officeDocument/2006/relationships/hyperlink" Target="https://pbs.twimg.com/profile_banners/848562302718791681/1543415759" TargetMode="External" /><Relationship Id="rId80" Type="http://schemas.openxmlformats.org/officeDocument/2006/relationships/hyperlink" Target="https://pbs.twimg.com/profile_banners/833358020788834304/1487541309" TargetMode="External" /><Relationship Id="rId81" Type="http://schemas.openxmlformats.org/officeDocument/2006/relationships/hyperlink" Target="https://pbs.twimg.com/profile_banners/37555777/1411752400" TargetMode="External" /><Relationship Id="rId82" Type="http://schemas.openxmlformats.org/officeDocument/2006/relationships/hyperlink" Target="https://pbs.twimg.com/profile_banners/800789535592353792/1520627627" TargetMode="External" /><Relationship Id="rId83" Type="http://schemas.openxmlformats.org/officeDocument/2006/relationships/hyperlink" Target="https://pbs.twimg.com/profile_banners/256832844/1400282011" TargetMode="External" /><Relationship Id="rId84" Type="http://schemas.openxmlformats.org/officeDocument/2006/relationships/hyperlink" Target="https://pbs.twimg.com/profile_banners/320565085/1481215437" TargetMode="External" /><Relationship Id="rId85" Type="http://schemas.openxmlformats.org/officeDocument/2006/relationships/hyperlink" Target="https://pbs.twimg.com/profile_banners/20834994/1466181925" TargetMode="External" /><Relationship Id="rId86" Type="http://schemas.openxmlformats.org/officeDocument/2006/relationships/hyperlink" Target="https://pbs.twimg.com/profile_banners/62863270/1522954826" TargetMode="External" /><Relationship Id="rId87" Type="http://schemas.openxmlformats.org/officeDocument/2006/relationships/hyperlink" Target="https://pbs.twimg.com/profile_banners/703838900234510336/1456643494" TargetMode="External" /><Relationship Id="rId88" Type="http://schemas.openxmlformats.org/officeDocument/2006/relationships/hyperlink" Target="https://pbs.twimg.com/profile_banners/36785426/1406303859" TargetMode="External" /><Relationship Id="rId89" Type="http://schemas.openxmlformats.org/officeDocument/2006/relationships/hyperlink" Target="https://pbs.twimg.com/profile_banners/204397930/1520174289" TargetMode="External" /><Relationship Id="rId90" Type="http://schemas.openxmlformats.org/officeDocument/2006/relationships/hyperlink" Target="https://pbs.twimg.com/profile_banners/17049669/1462824501" TargetMode="External" /><Relationship Id="rId91" Type="http://schemas.openxmlformats.org/officeDocument/2006/relationships/hyperlink" Target="https://pbs.twimg.com/profile_banners/16940704/1449380514" TargetMode="External" /><Relationship Id="rId92" Type="http://schemas.openxmlformats.org/officeDocument/2006/relationships/hyperlink" Target="https://pbs.twimg.com/profile_banners/2798022040/1521475744" TargetMode="External" /><Relationship Id="rId93" Type="http://schemas.openxmlformats.org/officeDocument/2006/relationships/hyperlink" Target="https://pbs.twimg.com/profile_banners/55475211/1502776443" TargetMode="External" /><Relationship Id="rId94" Type="http://schemas.openxmlformats.org/officeDocument/2006/relationships/hyperlink" Target="https://pbs.twimg.com/profile_banners/137812456/1407253679" TargetMode="External" /><Relationship Id="rId95" Type="http://schemas.openxmlformats.org/officeDocument/2006/relationships/hyperlink" Target="https://pbs.twimg.com/profile_banners/465879921/1468516449" TargetMode="External" /><Relationship Id="rId96" Type="http://schemas.openxmlformats.org/officeDocument/2006/relationships/hyperlink" Target="https://pbs.twimg.com/profile_banners/111586772/1443896684"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0/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4/bg.gif"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4/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4/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2/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pbs.twimg.com/profile_background_images/346777002/tumblr_lj9337jW6H1qci54ao1_500.jp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pbs.twimg.com/profile_background_images/378800000052168983/aace4fae330b7a72db6c09078df3adfc.jpe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4/bg.gif"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pbs.twimg.com/profile_background_images/85318580/bkgd-pic-holding.jp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9/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5/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2/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pbs.twimg.com/profile_background_images/445423039/IMG_0420.jp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4/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2/bg.gif" TargetMode="External" /><Relationship Id="rId163" Type="http://schemas.openxmlformats.org/officeDocument/2006/relationships/hyperlink" Target="http://abs.twimg.com/images/themes/theme15/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4/bg.gif" TargetMode="External" /><Relationship Id="rId166" Type="http://schemas.openxmlformats.org/officeDocument/2006/relationships/hyperlink" Target="http://abs.twimg.com/images/themes/theme5/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5/bg.gif" TargetMode="External" /><Relationship Id="rId175" Type="http://schemas.openxmlformats.org/officeDocument/2006/relationships/hyperlink" Target="http://abs.twimg.com/images/themes/theme14/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4/bg.gif" TargetMode="External" /><Relationship Id="rId180" Type="http://schemas.openxmlformats.org/officeDocument/2006/relationships/hyperlink" Target="http://pbs.twimg.com/profile_images/1039030716195958784/yd5RxWhO_normal.jpg" TargetMode="External" /><Relationship Id="rId181" Type="http://schemas.openxmlformats.org/officeDocument/2006/relationships/hyperlink" Target="http://pbs.twimg.com/profile_images/1023226723683393536/kpFg9UxB_normal.jpg" TargetMode="External" /><Relationship Id="rId182" Type="http://schemas.openxmlformats.org/officeDocument/2006/relationships/hyperlink" Target="http://pbs.twimg.com/profile_images/961975513194442752/I9fiiHKt_normal.jpg" TargetMode="External" /><Relationship Id="rId183" Type="http://schemas.openxmlformats.org/officeDocument/2006/relationships/hyperlink" Target="http://pbs.twimg.com/profile_images/503252868170670080/STdsSXdJ_normal.jpeg" TargetMode="External" /><Relationship Id="rId184" Type="http://schemas.openxmlformats.org/officeDocument/2006/relationships/hyperlink" Target="http://pbs.twimg.com/profile_images/1013436760859299847/aQltRN9T_normal.jpg" TargetMode="External" /><Relationship Id="rId185" Type="http://schemas.openxmlformats.org/officeDocument/2006/relationships/hyperlink" Target="http://pbs.twimg.com/profile_images/902562892179955713/h3CGa4zF_normal.jpg" TargetMode="External" /><Relationship Id="rId186" Type="http://schemas.openxmlformats.org/officeDocument/2006/relationships/hyperlink" Target="http://pbs.twimg.com/profile_images/378800000253891949/43d12f2247a3a9b4b4e8c6c279186c32_normal.jpeg" TargetMode="External" /><Relationship Id="rId187" Type="http://schemas.openxmlformats.org/officeDocument/2006/relationships/hyperlink" Target="http://pbs.twimg.com/profile_images/874954850521546752/XHNvzTB9_normal.jpg" TargetMode="External" /><Relationship Id="rId188" Type="http://schemas.openxmlformats.org/officeDocument/2006/relationships/hyperlink" Target="http://pbs.twimg.com/profile_images/1035131842209505280/PEUiVXKE_normal.jpg" TargetMode="External" /><Relationship Id="rId189" Type="http://schemas.openxmlformats.org/officeDocument/2006/relationships/hyperlink" Target="http://pbs.twimg.com/profile_images/729961302207115264/6SLW4av0_normal.jpg" TargetMode="External" /><Relationship Id="rId190" Type="http://schemas.openxmlformats.org/officeDocument/2006/relationships/hyperlink" Target="http://pbs.twimg.com/profile_images/752854116460793856/DPC09hPc_normal.jpg" TargetMode="External" /><Relationship Id="rId191" Type="http://schemas.openxmlformats.org/officeDocument/2006/relationships/hyperlink" Target="http://pbs.twimg.com/profile_images/780378522330234881/XLQB6u1B_normal.jpg" TargetMode="External" /><Relationship Id="rId192" Type="http://schemas.openxmlformats.org/officeDocument/2006/relationships/hyperlink" Target="http://abs.twimg.com/sticky/default_profile_images/default_profile_normal.png" TargetMode="External" /><Relationship Id="rId193" Type="http://schemas.openxmlformats.org/officeDocument/2006/relationships/hyperlink" Target="http://pbs.twimg.com/profile_images/963865969205620736/tK8qzg15_normal.jpg" TargetMode="External" /><Relationship Id="rId194" Type="http://schemas.openxmlformats.org/officeDocument/2006/relationships/hyperlink" Target="http://pbs.twimg.com/profile_images/502728969926766593/LBb_qK70_normal.jpeg" TargetMode="External" /><Relationship Id="rId195" Type="http://schemas.openxmlformats.org/officeDocument/2006/relationships/hyperlink" Target="http://pbs.twimg.com/profile_images/1027673475576733696/sSOZSqNr_normal.jpg" TargetMode="External" /><Relationship Id="rId196" Type="http://schemas.openxmlformats.org/officeDocument/2006/relationships/hyperlink" Target="http://pbs.twimg.com/profile_images/956093538684559360/r5Wd-R1O_normal.jpg" TargetMode="External" /><Relationship Id="rId197" Type="http://schemas.openxmlformats.org/officeDocument/2006/relationships/hyperlink" Target="http://pbs.twimg.com/profile_images/856491130657091588/B5fRxNER_normal.jpg" TargetMode="External" /><Relationship Id="rId198" Type="http://schemas.openxmlformats.org/officeDocument/2006/relationships/hyperlink" Target="http://pbs.twimg.com/profile_images/950123593043718145/YBmI6FsZ_normal.jpg" TargetMode="External" /><Relationship Id="rId199" Type="http://schemas.openxmlformats.org/officeDocument/2006/relationships/hyperlink" Target="http://pbs.twimg.com/profile_images/455444202370125824/mRM_FSuC_normal.jpeg" TargetMode="External" /><Relationship Id="rId200" Type="http://schemas.openxmlformats.org/officeDocument/2006/relationships/hyperlink" Target="http://pbs.twimg.com/profile_images/576509580953399297/xzxvsDxN_normal.jpeg" TargetMode="External" /><Relationship Id="rId201" Type="http://schemas.openxmlformats.org/officeDocument/2006/relationships/hyperlink" Target="http://pbs.twimg.com/profile_images/1010239675662000128/oHF8wDol_normal.jpg" TargetMode="External" /><Relationship Id="rId202" Type="http://schemas.openxmlformats.org/officeDocument/2006/relationships/hyperlink" Target="http://pbs.twimg.com/profile_images/648969540706156544/AfGQkA8E_normal.jpg" TargetMode="External" /><Relationship Id="rId203" Type="http://schemas.openxmlformats.org/officeDocument/2006/relationships/hyperlink" Target="http://pbs.twimg.com/profile_images/991423455596818434/5t3AP0Zl_normal.jpg" TargetMode="External" /><Relationship Id="rId204" Type="http://schemas.openxmlformats.org/officeDocument/2006/relationships/hyperlink" Target="http://pbs.twimg.com/profile_images/521942460889829376/EgZQmeOh_normal.jpeg" TargetMode="External" /><Relationship Id="rId205" Type="http://schemas.openxmlformats.org/officeDocument/2006/relationships/hyperlink" Target="http://abs.twimg.com/sticky/default_profile_images/default_profile_normal.png" TargetMode="External" /><Relationship Id="rId206" Type="http://schemas.openxmlformats.org/officeDocument/2006/relationships/hyperlink" Target="http://pbs.twimg.com/profile_images/2971693027/f8f797846c344e0b71b16e9c3040a789_normal.jpeg" TargetMode="External" /><Relationship Id="rId207" Type="http://schemas.openxmlformats.org/officeDocument/2006/relationships/hyperlink" Target="http://pbs.twimg.com/profile_images/580108588808572928/0ENDOCLI_normal.jpg" TargetMode="External" /><Relationship Id="rId208" Type="http://schemas.openxmlformats.org/officeDocument/2006/relationships/hyperlink" Target="http://pbs.twimg.com/profile_images/813451724707024897/4n4yKqoZ_normal.jpg" TargetMode="External" /><Relationship Id="rId209" Type="http://schemas.openxmlformats.org/officeDocument/2006/relationships/hyperlink" Target="http://abs.twimg.com/sticky/default_profile_images/default_profile_normal.png" TargetMode="External" /><Relationship Id="rId210" Type="http://schemas.openxmlformats.org/officeDocument/2006/relationships/hyperlink" Target="http://pbs.twimg.com/profile_images/1004289495959769088/mWnTO8bG_normal.jpg" TargetMode="External" /><Relationship Id="rId211" Type="http://schemas.openxmlformats.org/officeDocument/2006/relationships/hyperlink" Target="http://pbs.twimg.com/profile_images/1046477026700521472/kqXmfkr1_normal.jpg" TargetMode="External" /><Relationship Id="rId212" Type="http://schemas.openxmlformats.org/officeDocument/2006/relationships/hyperlink" Target="http://abs.twimg.com/sticky/default_profile_images/default_profile_normal.png" TargetMode="External" /><Relationship Id="rId213" Type="http://schemas.openxmlformats.org/officeDocument/2006/relationships/hyperlink" Target="http://pbs.twimg.com/profile_images/482597336498315265/9MWDvaYr_normal.jpeg" TargetMode="External" /><Relationship Id="rId214" Type="http://schemas.openxmlformats.org/officeDocument/2006/relationships/hyperlink" Target="http://pbs.twimg.com/profile_images/1023312699281866754/SDprJiwD_normal.jpg" TargetMode="External" /><Relationship Id="rId215" Type="http://schemas.openxmlformats.org/officeDocument/2006/relationships/hyperlink" Target="http://pbs.twimg.com/profile_images/898927538252152832/ZotAYICJ_normal.jpg" TargetMode="External" /><Relationship Id="rId216" Type="http://schemas.openxmlformats.org/officeDocument/2006/relationships/hyperlink" Target="http://pbs.twimg.com/profile_images/614091036856594432/PaFQNVQK_normal.jpg" TargetMode="External" /><Relationship Id="rId217" Type="http://schemas.openxmlformats.org/officeDocument/2006/relationships/hyperlink" Target="http://pbs.twimg.com/profile_images/1056876271337197568/3hc-E7H0_normal.jpg" TargetMode="External" /><Relationship Id="rId218" Type="http://schemas.openxmlformats.org/officeDocument/2006/relationships/hyperlink" Target="http://pbs.twimg.com/profile_images/797953019128201216/9tHR59Jc_normal.jpg" TargetMode="External" /><Relationship Id="rId219" Type="http://schemas.openxmlformats.org/officeDocument/2006/relationships/hyperlink" Target="http://pbs.twimg.com/profile_images/802522098627477505/i3qD0xjj_normal.jpg" TargetMode="External" /><Relationship Id="rId220" Type="http://schemas.openxmlformats.org/officeDocument/2006/relationships/hyperlink" Target="http://pbs.twimg.com/profile_images/1066640390491643904/OzuYPcZS_normal.jpg" TargetMode="External" /><Relationship Id="rId221" Type="http://schemas.openxmlformats.org/officeDocument/2006/relationships/hyperlink" Target="http://pbs.twimg.com/profile_images/965608524993658881/5YbEjvGc_normal.jpg" TargetMode="External" /><Relationship Id="rId222" Type="http://schemas.openxmlformats.org/officeDocument/2006/relationships/hyperlink" Target="http://pbs.twimg.com/profile_images/1059157749563559938/wxJ1bR-H_normal.jpg" TargetMode="External" /><Relationship Id="rId223" Type="http://schemas.openxmlformats.org/officeDocument/2006/relationships/hyperlink" Target="http://pbs.twimg.com/profile_images/1039564115381874689/EZfoujmk_normal.jpg" TargetMode="External" /><Relationship Id="rId224" Type="http://schemas.openxmlformats.org/officeDocument/2006/relationships/hyperlink" Target="http://pbs.twimg.com/profile_images/1030175723972001793/-47iB-ct_normal.jpg" TargetMode="External" /><Relationship Id="rId225" Type="http://schemas.openxmlformats.org/officeDocument/2006/relationships/hyperlink" Target="http://pbs.twimg.com/profile_images/1000451152436056064/1EzUWm12_normal.jpg" TargetMode="External" /><Relationship Id="rId226" Type="http://schemas.openxmlformats.org/officeDocument/2006/relationships/hyperlink" Target="http://pbs.twimg.com/profile_images/1000366802864553986/dVfZqo9l_normal.jpg" TargetMode="External" /><Relationship Id="rId227" Type="http://schemas.openxmlformats.org/officeDocument/2006/relationships/hyperlink" Target="http://pbs.twimg.com/profile_images/921128478040297478/gVhVMEfP_normal.jpg" TargetMode="External" /><Relationship Id="rId228" Type="http://schemas.openxmlformats.org/officeDocument/2006/relationships/hyperlink" Target="http://pbs.twimg.com/profile_images/2389883639/lc4rqm6b1pxfkuajsdo1_normal.jpeg" TargetMode="External" /><Relationship Id="rId229" Type="http://schemas.openxmlformats.org/officeDocument/2006/relationships/hyperlink" Target="http://pbs.twimg.com/profile_images/1076629460810526720/MlN6STt5_normal.jpg" TargetMode="External" /><Relationship Id="rId230" Type="http://schemas.openxmlformats.org/officeDocument/2006/relationships/hyperlink" Target="http://pbs.twimg.com/profile_images/1079294979401383936/HQgSbNKR_normal.jpg" TargetMode="External" /><Relationship Id="rId231" Type="http://schemas.openxmlformats.org/officeDocument/2006/relationships/hyperlink" Target="http://pbs.twimg.com/profile_images/1083772248551415808/QCxh4CNh_normal.jpg" TargetMode="External" /><Relationship Id="rId232" Type="http://schemas.openxmlformats.org/officeDocument/2006/relationships/hyperlink" Target="http://pbs.twimg.com/profile_images/1017770615359434753/ECt2ncRL_normal.jpg" TargetMode="External" /><Relationship Id="rId233" Type="http://schemas.openxmlformats.org/officeDocument/2006/relationships/hyperlink" Target="http://pbs.twimg.com/profile_images/956651782846885888/8LYgl7iU_normal.jpg" TargetMode="External" /><Relationship Id="rId234" Type="http://schemas.openxmlformats.org/officeDocument/2006/relationships/hyperlink" Target="http://pbs.twimg.com/profile_images/1025604876066119681/FEFdrkT2_normal.jpg" TargetMode="External" /><Relationship Id="rId235" Type="http://schemas.openxmlformats.org/officeDocument/2006/relationships/hyperlink" Target="http://pbs.twimg.com/profile_images/983810906927792128/QToPQDeT_normal.jpg" TargetMode="External" /><Relationship Id="rId236" Type="http://schemas.openxmlformats.org/officeDocument/2006/relationships/hyperlink" Target="http://pbs.twimg.com/profile_images/216721196/anna_normal.jpg" TargetMode="External" /><Relationship Id="rId237" Type="http://schemas.openxmlformats.org/officeDocument/2006/relationships/hyperlink" Target="http://pbs.twimg.com/profile_images/437567667285659648/Zz7G-hbZ_normal.jpeg" TargetMode="External" /><Relationship Id="rId238" Type="http://schemas.openxmlformats.org/officeDocument/2006/relationships/hyperlink" Target="http://pbs.twimg.com/profile_images/1072556563271954433/DnLPTWl7_normal.jpg" TargetMode="External" /><Relationship Id="rId239" Type="http://schemas.openxmlformats.org/officeDocument/2006/relationships/hyperlink" Target="http://pbs.twimg.com/profile_images/833432173801771011/yaTj6CP0_normal.jpg" TargetMode="External" /><Relationship Id="rId240" Type="http://schemas.openxmlformats.org/officeDocument/2006/relationships/hyperlink" Target="http://pbs.twimg.com/profile_images/515553043082149889/yhXiDegS_normal.jpeg" TargetMode="External" /><Relationship Id="rId241" Type="http://schemas.openxmlformats.org/officeDocument/2006/relationships/hyperlink" Target="http://pbs.twimg.com/profile_images/972190138372706304/Sw2EpjeY_normal.jpg" TargetMode="External" /><Relationship Id="rId242" Type="http://schemas.openxmlformats.org/officeDocument/2006/relationships/hyperlink" Target="http://pbs.twimg.com/profile_images/442270177640841216/-iuFQjnJ_normal.jpeg" TargetMode="External" /><Relationship Id="rId243" Type="http://schemas.openxmlformats.org/officeDocument/2006/relationships/hyperlink" Target="http://pbs.twimg.com/profile_images/1059333471775195138/-jdu9p1Y_normal.jpg" TargetMode="External" /><Relationship Id="rId244" Type="http://schemas.openxmlformats.org/officeDocument/2006/relationships/hyperlink" Target="http://abs.twimg.com/sticky/default_profile_images/default_profile_normal.png" TargetMode="External" /><Relationship Id="rId245" Type="http://schemas.openxmlformats.org/officeDocument/2006/relationships/hyperlink" Target="http://pbs.twimg.com/profile_images/806901939950665732/RdupVZlA_normal.jpg" TargetMode="External" /><Relationship Id="rId246" Type="http://schemas.openxmlformats.org/officeDocument/2006/relationships/hyperlink" Target="http://pbs.twimg.com/profile_images/928796543423074304/Tno3Hf70_normal.jpg" TargetMode="External" /><Relationship Id="rId247" Type="http://schemas.openxmlformats.org/officeDocument/2006/relationships/hyperlink" Target="http://pbs.twimg.com/profile_images/950774977346916354/vAf9nE9w_normal.jpg" TargetMode="External" /><Relationship Id="rId248" Type="http://schemas.openxmlformats.org/officeDocument/2006/relationships/hyperlink" Target="http://pbs.twimg.com/profile_images/760930477662363648/myUvaSfg_normal.jpg" TargetMode="External" /><Relationship Id="rId249" Type="http://schemas.openxmlformats.org/officeDocument/2006/relationships/hyperlink" Target="http://pbs.twimg.com/profile_images/981969822916448257/ShINtTlC_normal.jpg" TargetMode="External" /><Relationship Id="rId250" Type="http://schemas.openxmlformats.org/officeDocument/2006/relationships/hyperlink" Target="http://pbs.twimg.com/profile_images/937698217315258369/OyDGrmTf_normal.jpg" TargetMode="External" /><Relationship Id="rId251" Type="http://schemas.openxmlformats.org/officeDocument/2006/relationships/hyperlink" Target="http://abs.twimg.com/sticky/default_profile_images/default_profile_4_normal.png" TargetMode="External" /><Relationship Id="rId252" Type="http://schemas.openxmlformats.org/officeDocument/2006/relationships/hyperlink" Target="http://pbs.twimg.com/profile_images/703839895819649025/fsiphtpk_normal.jpg" TargetMode="External" /><Relationship Id="rId253" Type="http://schemas.openxmlformats.org/officeDocument/2006/relationships/hyperlink" Target="http://pbs.twimg.com/profile_images/2253831240/srk1_normal.jpg" TargetMode="External" /><Relationship Id="rId254" Type="http://schemas.openxmlformats.org/officeDocument/2006/relationships/hyperlink" Target="http://pbs.twimg.com/profile_images/538729214565171200/pSsOwb7h_normal.jpeg" TargetMode="External" /><Relationship Id="rId255" Type="http://schemas.openxmlformats.org/officeDocument/2006/relationships/hyperlink" Target="http://abs.twimg.com/sticky/default_profile_images/default_profile_4_normal.png" TargetMode="External" /><Relationship Id="rId256" Type="http://schemas.openxmlformats.org/officeDocument/2006/relationships/hyperlink" Target="http://pbs.twimg.com/profile_images/800356780450541568/SaDDMkzm_normal.jpg" TargetMode="External" /><Relationship Id="rId257" Type="http://schemas.openxmlformats.org/officeDocument/2006/relationships/hyperlink" Target="http://pbs.twimg.com/profile_images/955155177618714624/JDGiM36y_normal.jpg" TargetMode="External" /><Relationship Id="rId258" Type="http://schemas.openxmlformats.org/officeDocument/2006/relationships/hyperlink" Target="http://pbs.twimg.com/profile_images/937740809687969793/I02t69Kt_normal.jpg" TargetMode="External" /><Relationship Id="rId259" Type="http://schemas.openxmlformats.org/officeDocument/2006/relationships/hyperlink" Target="http://pbs.twimg.com/profile_images/1045378373168615426/7RTCTj9X_normal.jpg" TargetMode="External" /><Relationship Id="rId260" Type="http://schemas.openxmlformats.org/officeDocument/2006/relationships/hyperlink" Target="http://pbs.twimg.com/profile_images/1022317318733479937/Xd03CUPS_normal.jpg" TargetMode="External" /><Relationship Id="rId261" Type="http://schemas.openxmlformats.org/officeDocument/2006/relationships/hyperlink" Target="http://abs.twimg.com/sticky/default_profile_images/default_profile_normal.png" TargetMode="External" /><Relationship Id="rId262" Type="http://schemas.openxmlformats.org/officeDocument/2006/relationships/hyperlink" Target="http://pbs.twimg.com/profile_images/3421215668/c3158aeed87cebd01ded71984b14a870_normal.jpeg" TargetMode="External" /><Relationship Id="rId263" Type="http://schemas.openxmlformats.org/officeDocument/2006/relationships/hyperlink" Target="http://pbs.twimg.com/profile_images/578292513225605120/JmNHM3iD_normal.jpeg" TargetMode="External" /><Relationship Id="rId264" Type="http://schemas.openxmlformats.org/officeDocument/2006/relationships/hyperlink" Target="http://pbs.twimg.com/profile_images/3531748838/2b87340ba2bc6e41ef8afecf5c493786_normal.jpeg" TargetMode="External" /><Relationship Id="rId265" Type="http://schemas.openxmlformats.org/officeDocument/2006/relationships/hyperlink" Target="http://pbs.twimg.com/profile_images/950125901890686978/IfoRVR5f_normal.jpg" TargetMode="External" /><Relationship Id="rId266" Type="http://schemas.openxmlformats.org/officeDocument/2006/relationships/hyperlink" Target="http://abs.twimg.com/sticky/default_profile_images/default_profile_5_normal.png" TargetMode="External" /><Relationship Id="rId267" Type="http://schemas.openxmlformats.org/officeDocument/2006/relationships/hyperlink" Target="http://pbs.twimg.com/profile_images/975766102474133504/jNCtSvtL_normal.jpg" TargetMode="External" /><Relationship Id="rId268" Type="http://schemas.openxmlformats.org/officeDocument/2006/relationships/hyperlink" Target="http://pbs.twimg.com/profile_images/897335550839070720/-_nHcWBQ_normal.jpg" TargetMode="External" /><Relationship Id="rId269" Type="http://schemas.openxmlformats.org/officeDocument/2006/relationships/hyperlink" Target="http://abs.twimg.com/sticky/default_profile_images/default_profile_normal.png" TargetMode="External" /><Relationship Id="rId270" Type="http://schemas.openxmlformats.org/officeDocument/2006/relationships/hyperlink" Target="http://pbs.twimg.com/profile_images/869744252095299584/gIOdqEYe_normal.jpg" TargetMode="External" /><Relationship Id="rId271" Type="http://schemas.openxmlformats.org/officeDocument/2006/relationships/hyperlink" Target="http://pbs.twimg.com/profile_images/3047600705/dda29b919bcf26ee2686a6659a4611ab_normal.jpeg" TargetMode="External" /><Relationship Id="rId272" Type="http://schemas.openxmlformats.org/officeDocument/2006/relationships/hyperlink" Target="http://abs.twimg.com/sticky/default_profile_images/default_profile_normal.png" TargetMode="External" /><Relationship Id="rId273" Type="http://schemas.openxmlformats.org/officeDocument/2006/relationships/hyperlink" Target="http://pbs.twimg.com/profile_images/753638757266370561/CqwmlE-v_normal.jpg" TargetMode="External" /><Relationship Id="rId274" Type="http://schemas.openxmlformats.org/officeDocument/2006/relationships/hyperlink" Target="http://pbs.twimg.com/profile_images/1051667529519661057/gmPoVjJV_normal.jpg" TargetMode="External" /><Relationship Id="rId275" Type="http://schemas.openxmlformats.org/officeDocument/2006/relationships/hyperlink" Target="https://twitter.com/rumanarumi13" TargetMode="External" /><Relationship Id="rId276" Type="http://schemas.openxmlformats.org/officeDocument/2006/relationships/hyperlink" Target="https://twitter.com/lianjaniaa_" TargetMode="External" /><Relationship Id="rId277" Type="http://schemas.openxmlformats.org/officeDocument/2006/relationships/hyperlink" Target="https://twitter.com/smartfrencare" TargetMode="External" /><Relationship Id="rId278" Type="http://schemas.openxmlformats.org/officeDocument/2006/relationships/hyperlink" Target="https://twitter.com/lawrenceasnow" TargetMode="External" /><Relationship Id="rId279" Type="http://schemas.openxmlformats.org/officeDocument/2006/relationships/hyperlink" Target="https://twitter.com/youtube" TargetMode="External" /><Relationship Id="rId280" Type="http://schemas.openxmlformats.org/officeDocument/2006/relationships/hyperlink" Target="https://twitter.com/tim4ugiulia" TargetMode="External" /><Relationship Id="rId281" Type="http://schemas.openxmlformats.org/officeDocument/2006/relationships/hyperlink" Target="https://twitter.com/luciano_de_pau" TargetMode="External" /><Relationship Id="rId282" Type="http://schemas.openxmlformats.org/officeDocument/2006/relationships/hyperlink" Target="https://twitter.com/danielyno" TargetMode="External" /><Relationship Id="rId283" Type="http://schemas.openxmlformats.org/officeDocument/2006/relationships/hyperlink" Target="https://twitter.com/talktalk" TargetMode="External" /><Relationship Id="rId284" Type="http://schemas.openxmlformats.org/officeDocument/2006/relationships/hyperlink" Target="https://twitter.com/alexismw" TargetMode="External" /><Relationship Id="rId285" Type="http://schemas.openxmlformats.org/officeDocument/2006/relationships/hyperlink" Target="https://twitter.com/megsbaldwin" TargetMode="External" /><Relationship Id="rId286" Type="http://schemas.openxmlformats.org/officeDocument/2006/relationships/hyperlink" Target="https://twitter.com/sweet_as_a_nutt" TargetMode="External" /><Relationship Id="rId287" Type="http://schemas.openxmlformats.org/officeDocument/2006/relationships/hyperlink" Target="https://twitter.com/freezygdsaiyan" TargetMode="External" /><Relationship Id="rId288" Type="http://schemas.openxmlformats.org/officeDocument/2006/relationships/hyperlink" Target="https://twitter.com/deafhulkuk" TargetMode="External" /><Relationship Id="rId289" Type="http://schemas.openxmlformats.org/officeDocument/2006/relationships/hyperlink" Target="https://twitter.com/marianelliotttg" TargetMode="External" /><Relationship Id="rId290" Type="http://schemas.openxmlformats.org/officeDocument/2006/relationships/hyperlink" Target="https://twitter.com/mattypoop" TargetMode="External" /><Relationship Id="rId291" Type="http://schemas.openxmlformats.org/officeDocument/2006/relationships/hyperlink" Target="https://twitter.com/jeldonf" TargetMode="External" /><Relationship Id="rId292" Type="http://schemas.openxmlformats.org/officeDocument/2006/relationships/hyperlink" Target="https://twitter.com/bemmabell" TargetMode="External" /><Relationship Id="rId293" Type="http://schemas.openxmlformats.org/officeDocument/2006/relationships/hyperlink" Target="https://twitter.com/md_pavel" TargetMode="External" /><Relationship Id="rId294" Type="http://schemas.openxmlformats.org/officeDocument/2006/relationships/hyperlink" Target="https://twitter.com/see1bhard" TargetMode="External" /><Relationship Id="rId295" Type="http://schemas.openxmlformats.org/officeDocument/2006/relationships/hyperlink" Target="https://twitter.com/adamgrif1" TargetMode="External" /><Relationship Id="rId296" Type="http://schemas.openxmlformats.org/officeDocument/2006/relationships/hyperlink" Target="https://twitter.com/fionawhitty73" TargetMode="External" /><Relationship Id="rId297" Type="http://schemas.openxmlformats.org/officeDocument/2006/relationships/hyperlink" Target="https://twitter.com/thaliabeard" TargetMode="External" /><Relationship Id="rId298" Type="http://schemas.openxmlformats.org/officeDocument/2006/relationships/hyperlink" Target="https://twitter.com/luluugaming" TargetMode="External" /><Relationship Id="rId299" Type="http://schemas.openxmlformats.org/officeDocument/2006/relationships/hyperlink" Target="https://twitter.com/wage_slave46" TargetMode="External" /><Relationship Id="rId300" Type="http://schemas.openxmlformats.org/officeDocument/2006/relationships/hyperlink" Target="https://twitter.com/bnoneof" TargetMode="External" /><Relationship Id="rId301" Type="http://schemas.openxmlformats.org/officeDocument/2006/relationships/hyperlink" Target="https://twitter.com/linnavald" TargetMode="External" /><Relationship Id="rId302" Type="http://schemas.openxmlformats.org/officeDocument/2006/relationships/hyperlink" Target="https://twitter.com/ktn1977" TargetMode="External" /><Relationship Id="rId303" Type="http://schemas.openxmlformats.org/officeDocument/2006/relationships/hyperlink" Target="https://twitter.com/tesslyddonx" TargetMode="External" /><Relationship Id="rId304" Type="http://schemas.openxmlformats.org/officeDocument/2006/relationships/hyperlink" Target="https://twitter.com/jon_howes1" TargetMode="External" /><Relationship Id="rId305" Type="http://schemas.openxmlformats.org/officeDocument/2006/relationships/hyperlink" Target="https://twitter.com/robga_" TargetMode="External" /><Relationship Id="rId306" Type="http://schemas.openxmlformats.org/officeDocument/2006/relationships/hyperlink" Target="https://twitter.com/ro_nan9" TargetMode="External" /><Relationship Id="rId307" Type="http://schemas.openxmlformats.org/officeDocument/2006/relationships/hyperlink" Target="https://twitter.com/eramyousaf" TargetMode="External" /><Relationship Id="rId308" Type="http://schemas.openxmlformats.org/officeDocument/2006/relationships/hyperlink" Target="https://twitter.com/mark_barrell32" TargetMode="External" /><Relationship Id="rId309" Type="http://schemas.openxmlformats.org/officeDocument/2006/relationships/hyperlink" Target="https://twitter.com/evedyson14" TargetMode="External" /><Relationship Id="rId310" Type="http://schemas.openxmlformats.org/officeDocument/2006/relationships/hyperlink" Target="https://twitter.com/botchy96" TargetMode="External" /><Relationship Id="rId311" Type="http://schemas.openxmlformats.org/officeDocument/2006/relationships/hyperlink" Target="https://twitter.com/timothy_burgess" TargetMode="External" /><Relationship Id="rId312" Type="http://schemas.openxmlformats.org/officeDocument/2006/relationships/hyperlink" Target="https://twitter.com/gypsyqueen786" TargetMode="External" /><Relationship Id="rId313" Type="http://schemas.openxmlformats.org/officeDocument/2006/relationships/hyperlink" Target="https://twitter.com/jamielennie" TargetMode="External" /><Relationship Id="rId314" Type="http://schemas.openxmlformats.org/officeDocument/2006/relationships/hyperlink" Target="https://twitter.com/fabchester" TargetMode="External" /><Relationship Id="rId315" Type="http://schemas.openxmlformats.org/officeDocument/2006/relationships/hyperlink" Target="https://twitter.com/phil_bert" TargetMode="External" /><Relationship Id="rId316" Type="http://schemas.openxmlformats.org/officeDocument/2006/relationships/hyperlink" Target="https://twitter.com/meganok227" TargetMode="External" /><Relationship Id="rId317" Type="http://schemas.openxmlformats.org/officeDocument/2006/relationships/hyperlink" Target="https://twitter.com/melbutterz94" TargetMode="External" /><Relationship Id="rId318" Type="http://schemas.openxmlformats.org/officeDocument/2006/relationships/hyperlink" Target="https://twitter.com/alphabizelli" TargetMode="External" /><Relationship Id="rId319" Type="http://schemas.openxmlformats.org/officeDocument/2006/relationships/hyperlink" Target="https://twitter.com/watchmancbiz" TargetMode="External" /><Relationship Id="rId320" Type="http://schemas.openxmlformats.org/officeDocument/2006/relationships/hyperlink" Target="https://twitter.com/dreamspublicity" TargetMode="External" /><Relationship Id="rId321" Type="http://schemas.openxmlformats.org/officeDocument/2006/relationships/hyperlink" Target="https://twitter.com/da1cbiz" TargetMode="External" /><Relationship Id="rId322" Type="http://schemas.openxmlformats.org/officeDocument/2006/relationships/hyperlink" Target="https://twitter.com/why_pay_upfront" TargetMode="External" /><Relationship Id="rId323" Type="http://schemas.openxmlformats.org/officeDocument/2006/relationships/hyperlink" Target="https://twitter.com/twitliveevents" TargetMode="External" /><Relationship Id="rId324" Type="http://schemas.openxmlformats.org/officeDocument/2006/relationships/hyperlink" Target="https://twitter.com/f4n9sj0k3r" TargetMode="External" /><Relationship Id="rId325" Type="http://schemas.openxmlformats.org/officeDocument/2006/relationships/hyperlink" Target="https://twitter.com/isekaihero" TargetMode="External" /><Relationship Id="rId326" Type="http://schemas.openxmlformats.org/officeDocument/2006/relationships/hyperlink" Target="https://twitter.com/rigenz123" TargetMode="External" /><Relationship Id="rId327" Type="http://schemas.openxmlformats.org/officeDocument/2006/relationships/hyperlink" Target="https://twitter.com/sprintcare" TargetMode="External" /><Relationship Id="rId328" Type="http://schemas.openxmlformats.org/officeDocument/2006/relationships/hyperlink" Target="https://twitter.com/mrbreezy2u" TargetMode="External" /><Relationship Id="rId329" Type="http://schemas.openxmlformats.org/officeDocument/2006/relationships/hyperlink" Target="https://twitter.com/infamouswambli" TargetMode="External" /><Relationship Id="rId330" Type="http://schemas.openxmlformats.org/officeDocument/2006/relationships/hyperlink" Target="https://twitter.com/askamex" TargetMode="External" /><Relationship Id="rId331" Type="http://schemas.openxmlformats.org/officeDocument/2006/relationships/hyperlink" Target="https://twitter.com/amyumma" TargetMode="External" /><Relationship Id="rId332" Type="http://schemas.openxmlformats.org/officeDocument/2006/relationships/hyperlink" Target="https://twitter.com/cooper_tastic" TargetMode="External" /><Relationship Id="rId333" Type="http://schemas.openxmlformats.org/officeDocument/2006/relationships/hyperlink" Target="https://twitter.com/arjuna_pandit" TargetMode="External" /><Relationship Id="rId334" Type="http://schemas.openxmlformats.org/officeDocument/2006/relationships/hyperlink" Target="https://twitter.com/herkyfan73" TargetMode="External" /><Relationship Id="rId335" Type="http://schemas.openxmlformats.org/officeDocument/2006/relationships/hyperlink" Target="https://twitter.com/djmcm" TargetMode="External" /><Relationship Id="rId336" Type="http://schemas.openxmlformats.org/officeDocument/2006/relationships/hyperlink" Target="https://twitter.com/amolingal" TargetMode="External" /><Relationship Id="rId337" Type="http://schemas.openxmlformats.org/officeDocument/2006/relationships/hyperlink" Target="https://twitter.com/jkoenig1963" TargetMode="External" /><Relationship Id="rId338" Type="http://schemas.openxmlformats.org/officeDocument/2006/relationships/hyperlink" Target="https://twitter.com/silentlessthan3" TargetMode="External" /><Relationship Id="rId339" Type="http://schemas.openxmlformats.org/officeDocument/2006/relationships/hyperlink" Target="https://twitter.com/vwrestlemania1" TargetMode="External" /><Relationship Id="rId340" Type="http://schemas.openxmlformats.org/officeDocument/2006/relationships/hyperlink" Target="https://twitter.com/olivierbouan" TargetMode="External" /><Relationship Id="rId341" Type="http://schemas.openxmlformats.org/officeDocument/2006/relationships/hyperlink" Target="https://twitter.com/xia428" TargetMode="External" /><Relationship Id="rId342" Type="http://schemas.openxmlformats.org/officeDocument/2006/relationships/hyperlink" Target="https://twitter.com/kt205951" TargetMode="External" /><Relationship Id="rId343" Type="http://schemas.openxmlformats.org/officeDocument/2006/relationships/hyperlink" Target="https://twitter.com/juliaswain" TargetMode="External" /><Relationship Id="rId344" Type="http://schemas.openxmlformats.org/officeDocument/2006/relationships/hyperlink" Target="https://twitter.com/amedeonyc" TargetMode="External" /><Relationship Id="rId345" Type="http://schemas.openxmlformats.org/officeDocument/2006/relationships/hyperlink" Target="https://twitter.com/neellsson8" TargetMode="External" /><Relationship Id="rId346" Type="http://schemas.openxmlformats.org/officeDocument/2006/relationships/hyperlink" Target="https://twitter.com/danhouston999" TargetMode="External" /><Relationship Id="rId347" Type="http://schemas.openxmlformats.org/officeDocument/2006/relationships/hyperlink" Target="https://twitter.com/korstralican" TargetMode="External" /><Relationship Id="rId348" Type="http://schemas.openxmlformats.org/officeDocument/2006/relationships/hyperlink" Target="https://twitter.com/mudassernayeem" TargetMode="External" /><Relationship Id="rId349" Type="http://schemas.openxmlformats.org/officeDocument/2006/relationships/hyperlink" Target="https://twitter.com/amboyjack" TargetMode="External" /><Relationship Id="rId350" Type="http://schemas.openxmlformats.org/officeDocument/2006/relationships/hyperlink" Target="https://twitter.com/littleprince" TargetMode="External" /><Relationship Id="rId351" Type="http://schemas.openxmlformats.org/officeDocument/2006/relationships/hyperlink" Target="https://twitter.com/mikerittberg" TargetMode="External" /><Relationship Id="rId352" Type="http://schemas.openxmlformats.org/officeDocument/2006/relationships/hyperlink" Target="https://twitter.com/lwieders" TargetMode="External" /><Relationship Id="rId353" Type="http://schemas.openxmlformats.org/officeDocument/2006/relationships/hyperlink" Target="https://twitter.com/johnffarrell" TargetMode="External" /><Relationship Id="rId354" Type="http://schemas.openxmlformats.org/officeDocument/2006/relationships/hyperlink" Target="https://twitter.com/biggie_talls23" TargetMode="External" /><Relationship Id="rId355" Type="http://schemas.openxmlformats.org/officeDocument/2006/relationships/hyperlink" Target="https://twitter.com/aria_healy" TargetMode="External" /><Relationship Id="rId356" Type="http://schemas.openxmlformats.org/officeDocument/2006/relationships/hyperlink" Target="https://twitter.com/kminseon1" TargetMode="External" /><Relationship Id="rId357" Type="http://schemas.openxmlformats.org/officeDocument/2006/relationships/hyperlink" Target="https://twitter.com/danacav" TargetMode="External" /><Relationship Id="rId358" Type="http://schemas.openxmlformats.org/officeDocument/2006/relationships/hyperlink" Target="https://twitter.com/angelsternadel" TargetMode="External" /><Relationship Id="rId359" Type="http://schemas.openxmlformats.org/officeDocument/2006/relationships/hyperlink" Target="https://twitter.com/flutamide" TargetMode="External" /><Relationship Id="rId360" Type="http://schemas.openxmlformats.org/officeDocument/2006/relationships/hyperlink" Target="https://twitter.com/jamisonbe" TargetMode="External" /><Relationship Id="rId361" Type="http://schemas.openxmlformats.org/officeDocument/2006/relationships/hyperlink" Target="https://twitter.com/belairbeth" TargetMode="External" /><Relationship Id="rId362" Type="http://schemas.openxmlformats.org/officeDocument/2006/relationships/hyperlink" Target="https://twitter.com/kuhnsk09" TargetMode="External" /><Relationship Id="rId363" Type="http://schemas.openxmlformats.org/officeDocument/2006/relationships/hyperlink" Target="https://twitter.com/kidgkodiak" TargetMode="External" /><Relationship Id="rId364" Type="http://schemas.openxmlformats.org/officeDocument/2006/relationships/hyperlink" Target="https://twitter.com/rickhtgt" TargetMode="External" /><Relationship Id="rId365" Type="http://schemas.openxmlformats.org/officeDocument/2006/relationships/hyperlink" Target="https://twitter.com/myrealnameisdj" TargetMode="External" /><Relationship Id="rId366" Type="http://schemas.openxmlformats.org/officeDocument/2006/relationships/hyperlink" Target="https://twitter.com/modashb" TargetMode="External" /><Relationship Id="rId367" Type="http://schemas.openxmlformats.org/officeDocument/2006/relationships/hyperlink" Target="https://twitter.com/andfunny2" TargetMode="External" /><Relationship Id="rId368" Type="http://schemas.openxmlformats.org/officeDocument/2006/relationships/hyperlink" Target="https://twitter.com/jenna__tulls" TargetMode="External" /><Relationship Id="rId369" Type="http://schemas.openxmlformats.org/officeDocument/2006/relationships/hyperlink" Target="https://twitter.com/aliceboscoli" TargetMode="External" /><Relationship Id="rId370" Type="http://schemas.openxmlformats.org/officeDocument/2006/relationships/comments" Target="../comments2.xml" /><Relationship Id="rId371" Type="http://schemas.openxmlformats.org/officeDocument/2006/relationships/vmlDrawing" Target="../drawings/vmlDrawing2.vml" /><Relationship Id="rId372" Type="http://schemas.openxmlformats.org/officeDocument/2006/relationships/table" Target="../tables/table2.xml" /><Relationship Id="rId37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americanexpress.com/socialchat" TargetMode="External" /><Relationship Id="rId2" Type="http://schemas.openxmlformats.org/officeDocument/2006/relationships/hyperlink" Target="https://community.talktalk.co.uk/t5/Chat/bd-p/socialchat" TargetMode="External" /><Relationship Id="rId3" Type="http://schemas.openxmlformats.org/officeDocument/2006/relationships/hyperlink" Target="http://www.sprint.com/socialchat" TargetMode="External" /><Relationship Id="rId4" Type="http://schemas.openxmlformats.org/officeDocument/2006/relationships/hyperlink" Target="https://www.tim.it/offerte/mobile/internet-su-misura-te/tim-socialchat" TargetMode="External" /><Relationship Id="rId5" Type="http://schemas.openxmlformats.org/officeDocument/2006/relationships/hyperlink" Target="http://www.twitterliveevents.com/" TargetMode="External" /><Relationship Id="rId6" Type="http://schemas.openxmlformats.org/officeDocument/2006/relationships/hyperlink" Target="http://tiddly.link/TstNL" TargetMode="External" /><Relationship Id="rId7" Type="http://schemas.openxmlformats.org/officeDocument/2006/relationships/hyperlink" Target="https://twitter.com/login?redirect_after_login=/messages/compose?recipient_id=258719649" TargetMode="External" /><Relationship Id="rId8" Type="http://schemas.openxmlformats.org/officeDocument/2006/relationships/hyperlink" Target="https://www.youtube.com/watch?v=y_sUyFdxFPY&amp;feature=youtu.be&amp;a" TargetMode="External" /><Relationship Id="rId9" Type="http://schemas.openxmlformats.org/officeDocument/2006/relationships/hyperlink" Target="https://www.fiverr.com/mstrumiakther/do-wordpress-theme-customization-and-fix-any-errors-in-3-hrs" TargetMode="External" /><Relationship Id="rId10" Type="http://schemas.openxmlformats.org/officeDocument/2006/relationships/hyperlink" Target="https://www.americanexpress.com/socialchat" TargetMode="External" /><Relationship Id="rId11" Type="http://schemas.openxmlformats.org/officeDocument/2006/relationships/hyperlink" Target="https://community.talktalk.co.uk/t5/Chat/bd-p/socialchat" TargetMode="External" /><Relationship Id="rId12" Type="http://schemas.openxmlformats.org/officeDocument/2006/relationships/hyperlink" Target="https://twitter.com/login?redirect_after_login=/messages/compose?recipient_id=258719649" TargetMode="External" /><Relationship Id="rId13" Type="http://schemas.openxmlformats.org/officeDocument/2006/relationships/hyperlink" Target="http://www.sprint.com/socialchat" TargetMode="External" /><Relationship Id="rId14" Type="http://schemas.openxmlformats.org/officeDocument/2006/relationships/hyperlink" Target="https://www.tim.it/offerte/mobile/internet-su-misura-te/tim-socialchat" TargetMode="External" /><Relationship Id="rId15" Type="http://schemas.openxmlformats.org/officeDocument/2006/relationships/hyperlink" Target="https://www.fiverr.com/mstrumiakther/do-wordpress-theme-customization-and-fix-any-errors-in-3-hrs" TargetMode="External" /><Relationship Id="rId16" Type="http://schemas.openxmlformats.org/officeDocument/2006/relationships/hyperlink" Target="http://tiddly.link/TstNL" TargetMode="External" /><Relationship Id="rId17" Type="http://schemas.openxmlformats.org/officeDocument/2006/relationships/hyperlink" Target="http://www.twitterliveevents.com/" TargetMode="External" /><Relationship Id="rId18" Type="http://schemas.openxmlformats.org/officeDocument/2006/relationships/hyperlink" Target="https://www.youtube.com/watch?v=y_sUyFdxFPY&amp;feature=youtu.be&amp;a" TargetMode="External" /><Relationship Id="rId19" Type="http://schemas.openxmlformats.org/officeDocument/2006/relationships/table" Target="../tables/table12.xml" /><Relationship Id="rId20" Type="http://schemas.openxmlformats.org/officeDocument/2006/relationships/table" Target="../tables/table13.xml" /><Relationship Id="rId21" Type="http://schemas.openxmlformats.org/officeDocument/2006/relationships/table" Target="../tables/table14.xml" /><Relationship Id="rId22" Type="http://schemas.openxmlformats.org/officeDocument/2006/relationships/table" Target="../tables/table15.xml" /><Relationship Id="rId23" Type="http://schemas.openxmlformats.org/officeDocument/2006/relationships/table" Target="../tables/table16.xml" /><Relationship Id="rId24" Type="http://schemas.openxmlformats.org/officeDocument/2006/relationships/table" Target="../tables/table17.xml" /><Relationship Id="rId25" Type="http://schemas.openxmlformats.org/officeDocument/2006/relationships/table" Target="../tables/table18.xml" /><Relationship Id="rId2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1429</v>
      </c>
      <c r="BB2" s="13" t="s">
        <v>1449</v>
      </c>
      <c r="BC2" s="13" t="s">
        <v>1450</v>
      </c>
      <c r="BD2" s="67" t="s">
        <v>1794</v>
      </c>
      <c r="BE2" s="67" t="s">
        <v>1795</v>
      </c>
      <c r="BF2" s="67" t="s">
        <v>1796</v>
      </c>
      <c r="BG2" s="67" t="s">
        <v>1797</v>
      </c>
      <c r="BH2" s="67" t="s">
        <v>1798</v>
      </c>
      <c r="BI2" s="67" t="s">
        <v>1799</v>
      </c>
      <c r="BJ2" s="67" t="s">
        <v>1800</v>
      </c>
      <c r="BK2" s="67" t="s">
        <v>1801</v>
      </c>
      <c r="BL2" s="67" t="s">
        <v>1802</v>
      </c>
    </row>
    <row r="3" spans="1:64" ht="15" customHeight="1">
      <c r="A3" s="84" t="s">
        <v>212</v>
      </c>
      <c r="B3" s="84" t="s">
        <v>212</v>
      </c>
      <c r="C3" s="53" t="s">
        <v>1847</v>
      </c>
      <c r="D3" s="54">
        <v>3</v>
      </c>
      <c r="E3" s="65" t="s">
        <v>132</v>
      </c>
      <c r="F3" s="55">
        <v>35</v>
      </c>
      <c r="G3" s="53"/>
      <c r="H3" s="57"/>
      <c r="I3" s="56"/>
      <c r="J3" s="56"/>
      <c r="K3" s="36" t="s">
        <v>65</v>
      </c>
      <c r="L3" s="62">
        <v>3</v>
      </c>
      <c r="M3" s="62"/>
      <c r="N3" s="63"/>
      <c r="O3" s="85" t="s">
        <v>176</v>
      </c>
      <c r="P3" s="87">
        <v>43463.53944444445</v>
      </c>
      <c r="Q3" s="85" t="s">
        <v>309</v>
      </c>
      <c r="R3" s="89" t="s">
        <v>395</v>
      </c>
      <c r="S3" s="85" t="s">
        <v>404</v>
      </c>
      <c r="T3" s="85" t="s">
        <v>413</v>
      </c>
      <c r="U3" s="85"/>
      <c r="V3" s="89" t="s">
        <v>416</v>
      </c>
      <c r="W3" s="87">
        <v>43463.53944444445</v>
      </c>
      <c r="X3" s="89" t="s">
        <v>430</v>
      </c>
      <c r="Y3" s="85"/>
      <c r="Z3" s="85"/>
      <c r="AA3" s="91" t="s">
        <v>518</v>
      </c>
      <c r="AB3" s="85"/>
      <c r="AC3" s="85" t="b">
        <v>0</v>
      </c>
      <c r="AD3" s="85">
        <v>0</v>
      </c>
      <c r="AE3" s="91" t="s">
        <v>686</v>
      </c>
      <c r="AF3" s="85" t="b">
        <v>0</v>
      </c>
      <c r="AG3" s="85" t="s">
        <v>766</v>
      </c>
      <c r="AH3" s="85"/>
      <c r="AI3" s="91" t="s">
        <v>686</v>
      </c>
      <c r="AJ3" s="85" t="b">
        <v>0</v>
      </c>
      <c r="AK3" s="85">
        <v>0</v>
      </c>
      <c r="AL3" s="91" t="s">
        <v>686</v>
      </c>
      <c r="AM3" s="85" t="s">
        <v>770</v>
      </c>
      <c r="AN3" s="85" t="b">
        <v>0</v>
      </c>
      <c r="AO3" s="91" t="s">
        <v>518</v>
      </c>
      <c r="AP3" s="85" t="s">
        <v>176</v>
      </c>
      <c r="AQ3" s="85">
        <v>0</v>
      </c>
      <c r="AR3" s="85">
        <v>0</v>
      </c>
      <c r="AS3" s="85"/>
      <c r="AT3" s="85"/>
      <c r="AU3" s="85"/>
      <c r="AV3" s="85"/>
      <c r="AW3" s="85"/>
      <c r="AX3" s="85"/>
      <c r="AY3" s="85"/>
      <c r="AZ3" s="85"/>
      <c r="BA3">
        <v>1</v>
      </c>
      <c r="BB3" s="85" t="str">
        <f>REPLACE(INDEX(GroupVertices[Group],MATCH(Edges[[#This Row],[Vertex 1]],GroupVertices[Vertex],0)),1,1,"")</f>
        <v>7</v>
      </c>
      <c r="BC3" s="85" t="str">
        <f>REPLACE(INDEX(GroupVertices[Group],MATCH(Edges[[#This Row],[Vertex 2]],GroupVertices[Vertex],0)),1,1,"")</f>
        <v>7</v>
      </c>
      <c r="BD3" s="51">
        <v>0</v>
      </c>
      <c r="BE3" s="52">
        <v>0</v>
      </c>
      <c r="BF3" s="51">
        <v>0</v>
      </c>
      <c r="BG3" s="52">
        <v>0</v>
      </c>
      <c r="BH3" s="51">
        <v>0</v>
      </c>
      <c r="BI3" s="52">
        <v>0</v>
      </c>
      <c r="BJ3" s="51">
        <v>20</v>
      </c>
      <c r="BK3" s="52">
        <v>100</v>
      </c>
      <c r="BL3" s="51">
        <v>20</v>
      </c>
    </row>
    <row r="4" spans="1:64" ht="15" customHeight="1">
      <c r="A4" s="84" t="s">
        <v>213</v>
      </c>
      <c r="B4" s="84" t="s">
        <v>226</v>
      </c>
      <c r="C4" s="53" t="s">
        <v>1847</v>
      </c>
      <c r="D4" s="54">
        <v>3</v>
      </c>
      <c r="E4" s="65" t="s">
        <v>132</v>
      </c>
      <c r="F4" s="55">
        <v>35</v>
      </c>
      <c r="G4" s="53"/>
      <c r="H4" s="57"/>
      <c r="I4" s="56"/>
      <c r="J4" s="56"/>
      <c r="K4" s="36" t="s">
        <v>65</v>
      </c>
      <c r="L4" s="83">
        <v>4</v>
      </c>
      <c r="M4" s="83"/>
      <c r="N4" s="63"/>
      <c r="O4" s="86" t="s">
        <v>307</v>
      </c>
      <c r="P4" s="88">
        <v>43464.43164351852</v>
      </c>
      <c r="Q4" s="86" t="s">
        <v>310</v>
      </c>
      <c r="R4" s="86"/>
      <c r="S4" s="86"/>
      <c r="T4" s="86"/>
      <c r="U4" s="86"/>
      <c r="V4" s="90" t="s">
        <v>417</v>
      </c>
      <c r="W4" s="88">
        <v>43464.43164351852</v>
      </c>
      <c r="X4" s="90" t="s">
        <v>431</v>
      </c>
      <c r="Y4" s="86"/>
      <c r="Z4" s="86"/>
      <c r="AA4" s="92" t="s">
        <v>519</v>
      </c>
      <c r="AB4" s="92" t="s">
        <v>606</v>
      </c>
      <c r="AC4" s="86" t="b">
        <v>0</v>
      </c>
      <c r="AD4" s="86">
        <v>0</v>
      </c>
      <c r="AE4" s="92" t="s">
        <v>687</v>
      </c>
      <c r="AF4" s="86" t="b">
        <v>0</v>
      </c>
      <c r="AG4" s="86" t="s">
        <v>767</v>
      </c>
      <c r="AH4" s="86"/>
      <c r="AI4" s="92" t="s">
        <v>686</v>
      </c>
      <c r="AJ4" s="86" t="b">
        <v>0</v>
      </c>
      <c r="AK4" s="86">
        <v>0</v>
      </c>
      <c r="AL4" s="92" t="s">
        <v>686</v>
      </c>
      <c r="AM4" s="86" t="s">
        <v>771</v>
      </c>
      <c r="AN4" s="86" t="b">
        <v>0</v>
      </c>
      <c r="AO4" s="92" t="s">
        <v>606</v>
      </c>
      <c r="AP4" s="86" t="s">
        <v>176</v>
      </c>
      <c r="AQ4" s="86">
        <v>0</v>
      </c>
      <c r="AR4" s="86">
        <v>0</v>
      </c>
      <c r="AS4" s="86"/>
      <c r="AT4" s="86"/>
      <c r="AU4" s="86"/>
      <c r="AV4" s="86"/>
      <c r="AW4" s="86"/>
      <c r="AX4" s="86"/>
      <c r="AY4" s="86"/>
      <c r="AZ4" s="86"/>
      <c r="BA4">
        <v>1</v>
      </c>
      <c r="BB4" s="85" t="str">
        <f>REPLACE(INDEX(GroupVertices[Group],MATCH(Edges[[#This Row],[Vertex 1]],GroupVertices[Vertex],0)),1,1,"")</f>
        <v>9</v>
      </c>
      <c r="BC4" s="85" t="str">
        <f>REPLACE(INDEX(GroupVertices[Group],MATCH(Edges[[#This Row],[Vertex 2]],GroupVertices[Vertex],0)),1,1,"")</f>
        <v>9</v>
      </c>
      <c r="BD4" s="51">
        <v>0</v>
      </c>
      <c r="BE4" s="52">
        <v>0</v>
      </c>
      <c r="BF4" s="51">
        <v>0</v>
      </c>
      <c r="BG4" s="52">
        <v>0</v>
      </c>
      <c r="BH4" s="51">
        <v>0</v>
      </c>
      <c r="BI4" s="52">
        <v>0</v>
      </c>
      <c r="BJ4" s="51">
        <v>37</v>
      </c>
      <c r="BK4" s="52">
        <v>100</v>
      </c>
      <c r="BL4" s="51">
        <v>37</v>
      </c>
    </row>
    <row r="5" spans="1:64" ht="45">
      <c r="A5" s="84" t="s">
        <v>214</v>
      </c>
      <c r="B5" s="84" t="s">
        <v>227</v>
      </c>
      <c r="C5" s="53" t="s">
        <v>1847</v>
      </c>
      <c r="D5" s="54">
        <v>3</v>
      </c>
      <c r="E5" s="65" t="s">
        <v>132</v>
      </c>
      <c r="F5" s="55">
        <v>35</v>
      </c>
      <c r="G5" s="53"/>
      <c r="H5" s="57"/>
      <c r="I5" s="56"/>
      <c r="J5" s="56"/>
      <c r="K5" s="36" t="s">
        <v>65</v>
      </c>
      <c r="L5" s="83">
        <v>5</v>
      </c>
      <c r="M5" s="83"/>
      <c r="N5" s="63"/>
      <c r="O5" s="86" t="s">
        <v>308</v>
      </c>
      <c r="P5" s="88">
        <v>43465.798530092594</v>
      </c>
      <c r="Q5" s="86" t="s">
        <v>311</v>
      </c>
      <c r="R5" s="90" t="s">
        <v>396</v>
      </c>
      <c r="S5" s="86" t="s">
        <v>405</v>
      </c>
      <c r="T5" s="86"/>
      <c r="U5" s="86"/>
      <c r="V5" s="90" t="s">
        <v>418</v>
      </c>
      <c r="W5" s="88">
        <v>43465.798530092594</v>
      </c>
      <c r="X5" s="90" t="s">
        <v>432</v>
      </c>
      <c r="Y5" s="86"/>
      <c r="Z5" s="86"/>
      <c r="AA5" s="92" t="s">
        <v>520</v>
      </c>
      <c r="AB5" s="86"/>
      <c r="AC5" s="86" t="b">
        <v>0</v>
      </c>
      <c r="AD5" s="86">
        <v>0</v>
      </c>
      <c r="AE5" s="92" t="s">
        <v>686</v>
      </c>
      <c r="AF5" s="86" t="b">
        <v>0</v>
      </c>
      <c r="AG5" s="86" t="s">
        <v>768</v>
      </c>
      <c r="AH5" s="86"/>
      <c r="AI5" s="92" t="s">
        <v>686</v>
      </c>
      <c r="AJ5" s="86" t="b">
        <v>0</v>
      </c>
      <c r="AK5" s="86">
        <v>0</v>
      </c>
      <c r="AL5" s="92" t="s">
        <v>686</v>
      </c>
      <c r="AM5" s="86" t="s">
        <v>772</v>
      </c>
      <c r="AN5" s="86" t="b">
        <v>0</v>
      </c>
      <c r="AO5" s="92" t="s">
        <v>520</v>
      </c>
      <c r="AP5" s="86" t="s">
        <v>176</v>
      </c>
      <c r="AQ5" s="86">
        <v>0</v>
      </c>
      <c r="AR5" s="86">
        <v>0</v>
      </c>
      <c r="AS5" s="86"/>
      <c r="AT5" s="86"/>
      <c r="AU5" s="86"/>
      <c r="AV5" s="86"/>
      <c r="AW5" s="86"/>
      <c r="AX5" s="86"/>
      <c r="AY5" s="86"/>
      <c r="AZ5" s="86"/>
      <c r="BA5">
        <v>1</v>
      </c>
      <c r="BB5" s="85" t="str">
        <f>REPLACE(INDEX(GroupVertices[Group],MATCH(Edges[[#This Row],[Vertex 1]],GroupVertices[Vertex],0)),1,1,"")</f>
        <v>8</v>
      </c>
      <c r="BC5" s="85" t="str">
        <f>REPLACE(INDEX(GroupVertices[Group],MATCH(Edges[[#This Row],[Vertex 2]],GroupVertices[Vertex],0)),1,1,"")</f>
        <v>8</v>
      </c>
      <c r="BD5" s="51">
        <v>0</v>
      </c>
      <c r="BE5" s="52">
        <v>0</v>
      </c>
      <c r="BF5" s="51">
        <v>0</v>
      </c>
      <c r="BG5" s="52">
        <v>0</v>
      </c>
      <c r="BH5" s="51">
        <v>0</v>
      </c>
      <c r="BI5" s="52">
        <v>0</v>
      </c>
      <c r="BJ5" s="51">
        <v>17</v>
      </c>
      <c r="BK5" s="52">
        <v>100</v>
      </c>
      <c r="BL5" s="51">
        <v>17</v>
      </c>
    </row>
    <row r="6" spans="1:64" ht="45">
      <c r="A6" s="84" t="s">
        <v>215</v>
      </c>
      <c r="B6" s="84" t="s">
        <v>228</v>
      </c>
      <c r="C6" s="53" t="s">
        <v>1847</v>
      </c>
      <c r="D6" s="54">
        <v>3</v>
      </c>
      <c r="E6" s="65" t="s">
        <v>132</v>
      </c>
      <c r="F6" s="55">
        <v>35</v>
      </c>
      <c r="G6" s="53"/>
      <c r="H6" s="57"/>
      <c r="I6" s="56"/>
      <c r="J6" s="56"/>
      <c r="K6" s="36" t="s">
        <v>65</v>
      </c>
      <c r="L6" s="83">
        <v>6</v>
      </c>
      <c r="M6" s="83"/>
      <c r="N6" s="63"/>
      <c r="O6" s="86" t="s">
        <v>307</v>
      </c>
      <c r="P6" s="88">
        <v>43467.4562037037</v>
      </c>
      <c r="Q6" s="86" t="s">
        <v>312</v>
      </c>
      <c r="R6" s="90" t="s">
        <v>397</v>
      </c>
      <c r="S6" s="86" t="s">
        <v>406</v>
      </c>
      <c r="T6" s="86"/>
      <c r="U6" s="86"/>
      <c r="V6" s="90" t="s">
        <v>419</v>
      </c>
      <c r="W6" s="88">
        <v>43467.4562037037</v>
      </c>
      <c r="X6" s="90" t="s">
        <v>433</v>
      </c>
      <c r="Y6" s="86"/>
      <c r="Z6" s="86"/>
      <c r="AA6" s="92" t="s">
        <v>521</v>
      </c>
      <c r="AB6" s="92" t="s">
        <v>607</v>
      </c>
      <c r="AC6" s="86" t="b">
        <v>0</v>
      </c>
      <c r="AD6" s="86">
        <v>0</v>
      </c>
      <c r="AE6" s="92" t="s">
        <v>688</v>
      </c>
      <c r="AF6" s="86" t="b">
        <v>0</v>
      </c>
      <c r="AG6" s="86" t="s">
        <v>769</v>
      </c>
      <c r="AH6" s="86"/>
      <c r="AI6" s="92" t="s">
        <v>686</v>
      </c>
      <c r="AJ6" s="86" t="b">
        <v>0</v>
      </c>
      <c r="AK6" s="86">
        <v>0</v>
      </c>
      <c r="AL6" s="92" t="s">
        <v>686</v>
      </c>
      <c r="AM6" s="86" t="s">
        <v>773</v>
      </c>
      <c r="AN6" s="86" t="b">
        <v>0</v>
      </c>
      <c r="AO6" s="92" t="s">
        <v>607</v>
      </c>
      <c r="AP6" s="86" t="s">
        <v>176</v>
      </c>
      <c r="AQ6" s="86">
        <v>0</v>
      </c>
      <c r="AR6" s="86">
        <v>0</v>
      </c>
      <c r="AS6" s="86"/>
      <c r="AT6" s="86"/>
      <c r="AU6" s="86"/>
      <c r="AV6" s="86"/>
      <c r="AW6" s="86"/>
      <c r="AX6" s="86"/>
      <c r="AY6" s="86"/>
      <c r="AZ6" s="86"/>
      <c r="BA6">
        <v>1</v>
      </c>
      <c r="BB6" s="85" t="str">
        <f>REPLACE(INDEX(GroupVertices[Group],MATCH(Edges[[#This Row],[Vertex 1]],GroupVertices[Vertex],0)),1,1,"")</f>
        <v>6</v>
      </c>
      <c r="BC6" s="85" t="str">
        <f>REPLACE(INDEX(GroupVertices[Group],MATCH(Edges[[#This Row],[Vertex 2]],GroupVertices[Vertex],0)),1,1,"")</f>
        <v>6</v>
      </c>
      <c r="BD6" s="51">
        <v>0</v>
      </c>
      <c r="BE6" s="52">
        <v>0</v>
      </c>
      <c r="BF6" s="51">
        <v>0</v>
      </c>
      <c r="BG6" s="52">
        <v>0</v>
      </c>
      <c r="BH6" s="51">
        <v>0</v>
      </c>
      <c r="BI6" s="52">
        <v>0</v>
      </c>
      <c r="BJ6" s="51">
        <v>26</v>
      </c>
      <c r="BK6" s="52">
        <v>100</v>
      </c>
      <c r="BL6" s="51">
        <v>26</v>
      </c>
    </row>
    <row r="7" spans="1:64" ht="45">
      <c r="A7" s="84" t="s">
        <v>215</v>
      </c>
      <c r="B7" s="84" t="s">
        <v>229</v>
      </c>
      <c r="C7" s="53" t="s">
        <v>1847</v>
      </c>
      <c r="D7" s="54">
        <v>3</v>
      </c>
      <c r="E7" s="65" t="s">
        <v>132</v>
      </c>
      <c r="F7" s="55">
        <v>35</v>
      </c>
      <c r="G7" s="53"/>
      <c r="H7" s="57"/>
      <c r="I7" s="56"/>
      <c r="J7" s="56"/>
      <c r="K7" s="36" t="s">
        <v>65</v>
      </c>
      <c r="L7" s="83">
        <v>7</v>
      </c>
      <c r="M7" s="83"/>
      <c r="N7" s="63"/>
      <c r="O7" s="86" t="s">
        <v>307</v>
      </c>
      <c r="P7" s="88">
        <v>43468.34025462963</v>
      </c>
      <c r="Q7" s="86" t="s">
        <v>313</v>
      </c>
      <c r="R7" s="90" t="s">
        <v>397</v>
      </c>
      <c r="S7" s="86" t="s">
        <v>406</v>
      </c>
      <c r="T7" s="86"/>
      <c r="U7" s="86"/>
      <c r="V7" s="90" t="s">
        <v>419</v>
      </c>
      <c r="W7" s="88">
        <v>43468.34025462963</v>
      </c>
      <c r="X7" s="90" t="s">
        <v>434</v>
      </c>
      <c r="Y7" s="86"/>
      <c r="Z7" s="86"/>
      <c r="AA7" s="92" t="s">
        <v>522</v>
      </c>
      <c r="AB7" s="92" t="s">
        <v>608</v>
      </c>
      <c r="AC7" s="86" t="b">
        <v>0</v>
      </c>
      <c r="AD7" s="86">
        <v>0</v>
      </c>
      <c r="AE7" s="92" t="s">
        <v>689</v>
      </c>
      <c r="AF7" s="86" t="b">
        <v>0</v>
      </c>
      <c r="AG7" s="86" t="s">
        <v>769</v>
      </c>
      <c r="AH7" s="86"/>
      <c r="AI7" s="92" t="s">
        <v>686</v>
      </c>
      <c r="AJ7" s="86" t="b">
        <v>0</v>
      </c>
      <c r="AK7" s="86">
        <v>0</v>
      </c>
      <c r="AL7" s="92" t="s">
        <v>686</v>
      </c>
      <c r="AM7" s="86" t="s">
        <v>773</v>
      </c>
      <c r="AN7" s="86" t="b">
        <v>0</v>
      </c>
      <c r="AO7" s="92" t="s">
        <v>608</v>
      </c>
      <c r="AP7" s="86" t="s">
        <v>176</v>
      </c>
      <c r="AQ7" s="86">
        <v>0</v>
      </c>
      <c r="AR7" s="86">
        <v>0</v>
      </c>
      <c r="AS7" s="86"/>
      <c r="AT7" s="86"/>
      <c r="AU7" s="86"/>
      <c r="AV7" s="86"/>
      <c r="AW7" s="86"/>
      <c r="AX7" s="86"/>
      <c r="AY7" s="86"/>
      <c r="AZ7" s="86"/>
      <c r="BA7">
        <v>1</v>
      </c>
      <c r="BB7" s="85" t="str">
        <f>REPLACE(INDEX(GroupVertices[Group],MATCH(Edges[[#This Row],[Vertex 1]],GroupVertices[Vertex],0)),1,1,"")</f>
        <v>6</v>
      </c>
      <c r="BC7" s="85" t="str">
        <f>REPLACE(INDEX(GroupVertices[Group],MATCH(Edges[[#This Row],[Vertex 2]],GroupVertices[Vertex],0)),1,1,"")</f>
        <v>6</v>
      </c>
      <c r="BD7" s="51">
        <v>0</v>
      </c>
      <c r="BE7" s="52">
        <v>0</v>
      </c>
      <c r="BF7" s="51">
        <v>0</v>
      </c>
      <c r="BG7" s="52">
        <v>0</v>
      </c>
      <c r="BH7" s="51">
        <v>0</v>
      </c>
      <c r="BI7" s="52">
        <v>0</v>
      </c>
      <c r="BJ7" s="51">
        <v>35</v>
      </c>
      <c r="BK7" s="52">
        <v>100</v>
      </c>
      <c r="BL7" s="51">
        <v>35</v>
      </c>
    </row>
    <row r="8" spans="1:64" ht="45">
      <c r="A8" s="84" t="s">
        <v>216</v>
      </c>
      <c r="B8" s="84" t="s">
        <v>230</v>
      </c>
      <c r="C8" s="53" t="s">
        <v>1847</v>
      </c>
      <c r="D8" s="54">
        <v>3</v>
      </c>
      <c r="E8" s="65" t="s">
        <v>132</v>
      </c>
      <c r="F8" s="55">
        <v>35</v>
      </c>
      <c r="G8" s="53"/>
      <c r="H8" s="57"/>
      <c r="I8" s="56"/>
      <c r="J8" s="56"/>
      <c r="K8" s="36" t="s">
        <v>65</v>
      </c>
      <c r="L8" s="83">
        <v>8</v>
      </c>
      <c r="M8" s="83"/>
      <c r="N8" s="63"/>
      <c r="O8" s="86" t="s">
        <v>307</v>
      </c>
      <c r="P8" s="88">
        <v>43463.648877314816</v>
      </c>
      <c r="Q8" s="86" t="s">
        <v>314</v>
      </c>
      <c r="R8" s="90" t="s">
        <v>398</v>
      </c>
      <c r="S8" s="86" t="s">
        <v>407</v>
      </c>
      <c r="T8" s="86"/>
      <c r="U8" s="86"/>
      <c r="V8" s="90" t="s">
        <v>420</v>
      </c>
      <c r="W8" s="88">
        <v>43463.648877314816</v>
      </c>
      <c r="X8" s="90" t="s">
        <v>435</v>
      </c>
      <c r="Y8" s="86"/>
      <c r="Z8" s="86"/>
      <c r="AA8" s="92" t="s">
        <v>523</v>
      </c>
      <c r="AB8" s="92" t="s">
        <v>609</v>
      </c>
      <c r="AC8" s="86" t="b">
        <v>0</v>
      </c>
      <c r="AD8" s="86">
        <v>0</v>
      </c>
      <c r="AE8" s="92" t="s">
        <v>690</v>
      </c>
      <c r="AF8" s="86" t="b">
        <v>0</v>
      </c>
      <c r="AG8" s="86" t="s">
        <v>768</v>
      </c>
      <c r="AH8" s="86"/>
      <c r="AI8" s="92" t="s">
        <v>686</v>
      </c>
      <c r="AJ8" s="86" t="b">
        <v>0</v>
      </c>
      <c r="AK8" s="86">
        <v>0</v>
      </c>
      <c r="AL8" s="92" t="s">
        <v>686</v>
      </c>
      <c r="AM8" s="86" t="s">
        <v>774</v>
      </c>
      <c r="AN8" s="86" t="b">
        <v>0</v>
      </c>
      <c r="AO8" s="92" t="s">
        <v>609</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v>0</v>
      </c>
      <c r="BE8" s="52">
        <v>0</v>
      </c>
      <c r="BF8" s="51">
        <v>0</v>
      </c>
      <c r="BG8" s="52">
        <v>0</v>
      </c>
      <c r="BH8" s="51">
        <v>0</v>
      </c>
      <c r="BI8" s="52">
        <v>0</v>
      </c>
      <c r="BJ8" s="51">
        <v>28</v>
      </c>
      <c r="BK8" s="52">
        <v>100</v>
      </c>
      <c r="BL8" s="51">
        <v>28</v>
      </c>
    </row>
    <row r="9" spans="1:64" ht="45">
      <c r="A9" s="84" t="s">
        <v>216</v>
      </c>
      <c r="B9" s="84" t="s">
        <v>231</v>
      </c>
      <c r="C9" s="53" t="s">
        <v>1847</v>
      </c>
      <c r="D9" s="54">
        <v>3</v>
      </c>
      <c r="E9" s="65" t="s">
        <v>132</v>
      </c>
      <c r="F9" s="55">
        <v>35</v>
      </c>
      <c r="G9" s="53"/>
      <c r="H9" s="57"/>
      <c r="I9" s="56"/>
      <c r="J9" s="56"/>
      <c r="K9" s="36" t="s">
        <v>65</v>
      </c>
      <c r="L9" s="83">
        <v>9</v>
      </c>
      <c r="M9" s="83"/>
      <c r="N9" s="63"/>
      <c r="O9" s="86" t="s">
        <v>307</v>
      </c>
      <c r="P9" s="88">
        <v>43463.70515046296</v>
      </c>
      <c r="Q9" s="86" t="s">
        <v>315</v>
      </c>
      <c r="R9" s="90" t="s">
        <v>398</v>
      </c>
      <c r="S9" s="86" t="s">
        <v>407</v>
      </c>
      <c r="T9" s="86"/>
      <c r="U9" s="86"/>
      <c r="V9" s="90" t="s">
        <v>420</v>
      </c>
      <c r="W9" s="88">
        <v>43463.70515046296</v>
      </c>
      <c r="X9" s="90" t="s">
        <v>436</v>
      </c>
      <c r="Y9" s="86"/>
      <c r="Z9" s="86"/>
      <c r="AA9" s="92" t="s">
        <v>524</v>
      </c>
      <c r="AB9" s="92" t="s">
        <v>610</v>
      </c>
      <c r="AC9" s="86" t="b">
        <v>0</v>
      </c>
      <c r="AD9" s="86">
        <v>0</v>
      </c>
      <c r="AE9" s="92" t="s">
        <v>691</v>
      </c>
      <c r="AF9" s="86" t="b">
        <v>0</v>
      </c>
      <c r="AG9" s="86" t="s">
        <v>768</v>
      </c>
      <c r="AH9" s="86"/>
      <c r="AI9" s="92" t="s">
        <v>686</v>
      </c>
      <c r="AJ9" s="86" t="b">
        <v>0</v>
      </c>
      <c r="AK9" s="86">
        <v>0</v>
      </c>
      <c r="AL9" s="92" t="s">
        <v>686</v>
      </c>
      <c r="AM9" s="86" t="s">
        <v>774</v>
      </c>
      <c r="AN9" s="86" t="b">
        <v>0</v>
      </c>
      <c r="AO9" s="92" t="s">
        <v>610</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v>0</v>
      </c>
      <c r="BE9" s="52">
        <v>0</v>
      </c>
      <c r="BF9" s="51">
        <v>2</v>
      </c>
      <c r="BG9" s="52">
        <v>6.0606060606060606</v>
      </c>
      <c r="BH9" s="51">
        <v>0</v>
      </c>
      <c r="BI9" s="52">
        <v>0</v>
      </c>
      <c r="BJ9" s="51">
        <v>31</v>
      </c>
      <c r="BK9" s="52">
        <v>93.93939393939394</v>
      </c>
      <c r="BL9" s="51">
        <v>33</v>
      </c>
    </row>
    <row r="10" spans="1:64" ht="45">
      <c r="A10" s="84" t="s">
        <v>216</v>
      </c>
      <c r="B10" s="84" t="s">
        <v>232</v>
      </c>
      <c r="C10" s="53" t="s">
        <v>1847</v>
      </c>
      <c r="D10" s="54">
        <v>3</v>
      </c>
      <c r="E10" s="65" t="s">
        <v>132</v>
      </c>
      <c r="F10" s="55">
        <v>35</v>
      </c>
      <c r="G10" s="53"/>
      <c r="H10" s="57"/>
      <c r="I10" s="56"/>
      <c r="J10" s="56"/>
      <c r="K10" s="36" t="s">
        <v>65</v>
      </c>
      <c r="L10" s="83">
        <v>10</v>
      </c>
      <c r="M10" s="83"/>
      <c r="N10" s="63"/>
      <c r="O10" s="86" t="s">
        <v>307</v>
      </c>
      <c r="P10" s="88">
        <v>43463.722592592596</v>
      </c>
      <c r="Q10" s="86" t="s">
        <v>316</v>
      </c>
      <c r="R10" s="90" t="s">
        <v>398</v>
      </c>
      <c r="S10" s="86" t="s">
        <v>407</v>
      </c>
      <c r="T10" s="86"/>
      <c r="U10" s="86"/>
      <c r="V10" s="90" t="s">
        <v>420</v>
      </c>
      <c r="W10" s="88">
        <v>43463.722592592596</v>
      </c>
      <c r="X10" s="90" t="s">
        <v>437</v>
      </c>
      <c r="Y10" s="86"/>
      <c r="Z10" s="86"/>
      <c r="AA10" s="92" t="s">
        <v>525</v>
      </c>
      <c r="AB10" s="92" t="s">
        <v>611</v>
      </c>
      <c r="AC10" s="86" t="b">
        <v>0</v>
      </c>
      <c r="AD10" s="86">
        <v>0</v>
      </c>
      <c r="AE10" s="92" t="s">
        <v>692</v>
      </c>
      <c r="AF10" s="86" t="b">
        <v>0</v>
      </c>
      <c r="AG10" s="86" t="s">
        <v>768</v>
      </c>
      <c r="AH10" s="86"/>
      <c r="AI10" s="92" t="s">
        <v>686</v>
      </c>
      <c r="AJ10" s="86" t="b">
        <v>0</v>
      </c>
      <c r="AK10" s="86">
        <v>0</v>
      </c>
      <c r="AL10" s="92" t="s">
        <v>686</v>
      </c>
      <c r="AM10" s="86" t="s">
        <v>774</v>
      </c>
      <c r="AN10" s="86" t="b">
        <v>0</v>
      </c>
      <c r="AO10" s="92" t="s">
        <v>611</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24</v>
      </c>
      <c r="BK10" s="52">
        <v>100</v>
      </c>
      <c r="BL10" s="51">
        <v>24</v>
      </c>
    </row>
    <row r="11" spans="1:64" ht="45">
      <c r="A11" s="84" t="s">
        <v>216</v>
      </c>
      <c r="B11" s="84" t="s">
        <v>233</v>
      </c>
      <c r="C11" s="53" t="s">
        <v>1847</v>
      </c>
      <c r="D11" s="54">
        <v>3</v>
      </c>
      <c r="E11" s="65" t="s">
        <v>132</v>
      </c>
      <c r="F11" s="55">
        <v>35</v>
      </c>
      <c r="G11" s="53"/>
      <c r="H11" s="57"/>
      <c r="I11" s="56"/>
      <c r="J11" s="56"/>
      <c r="K11" s="36" t="s">
        <v>65</v>
      </c>
      <c r="L11" s="83">
        <v>11</v>
      </c>
      <c r="M11" s="83"/>
      <c r="N11" s="63"/>
      <c r="O11" s="86" t="s">
        <v>307</v>
      </c>
      <c r="P11" s="88">
        <v>43463.72622685185</v>
      </c>
      <c r="Q11" s="86" t="s">
        <v>317</v>
      </c>
      <c r="R11" s="90" t="s">
        <v>398</v>
      </c>
      <c r="S11" s="86" t="s">
        <v>407</v>
      </c>
      <c r="T11" s="86"/>
      <c r="U11" s="86"/>
      <c r="V11" s="90" t="s">
        <v>420</v>
      </c>
      <c r="W11" s="88">
        <v>43463.72622685185</v>
      </c>
      <c r="X11" s="90" t="s">
        <v>438</v>
      </c>
      <c r="Y11" s="86"/>
      <c r="Z11" s="86"/>
      <c r="AA11" s="92" t="s">
        <v>526</v>
      </c>
      <c r="AB11" s="92" t="s">
        <v>612</v>
      </c>
      <c r="AC11" s="86" t="b">
        <v>0</v>
      </c>
      <c r="AD11" s="86">
        <v>0</v>
      </c>
      <c r="AE11" s="92" t="s">
        <v>693</v>
      </c>
      <c r="AF11" s="86" t="b">
        <v>0</v>
      </c>
      <c r="AG11" s="86" t="s">
        <v>768</v>
      </c>
      <c r="AH11" s="86"/>
      <c r="AI11" s="92" t="s">
        <v>686</v>
      </c>
      <c r="AJ11" s="86" t="b">
        <v>0</v>
      </c>
      <c r="AK11" s="86">
        <v>0</v>
      </c>
      <c r="AL11" s="92" t="s">
        <v>686</v>
      </c>
      <c r="AM11" s="86" t="s">
        <v>774</v>
      </c>
      <c r="AN11" s="86" t="b">
        <v>0</v>
      </c>
      <c r="AO11" s="92" t="s">
        <v>612</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0</v>
      </c>
      <c r="BE11" s="52">
        <v>0</v>
      </c>
      <c r="BF11" s="51">
        <v>2</v>
      </c>
      <c r="BG11" s="52">
        <v>6.451612903225806</v>
      </c>
      <c r="BH11" s="51">
        <v>0</v>
      </c>
      <c r="BI11" s="52">
        <v>0</v>
      </c>
      <c r="BJ11" s="51">
        <v>29</v>
      </c>
      <c r="BK11" s="52">
        <v>93.54838709677419</v>
      </c>
      <c r="BL11" s="51">
        <v>31</v>
      </c>
    </row>
    <row r="12" spans="1:64" ht="45">
      <c r="A12" s="84" t="s">
        <v>216</v>
      </c>
      <c r="B12" s="84" t="s">
        <v>234</v>
      </c>
      <c r="C12" s="53" t="s">
        <v>1847</v>
      </c>
      <c r="D12" s="54">
        <v>3</v>
      </c>
      <c r="E12" s="65" t="s">
        <v>132</v>
      </c>
      <c r="F12" s="55">
        <v>35</v>
      </c>
      <c r="G12" s="53"/>
      <c r="H12" s="57"/>
      <c r="I12" s="56"/>
      <c r="J12" s="56"/>
      <c r="K12" s="36" t="s">
        <v>65</v>
      </c>
      <c r="L12" s="83">
        <v>12</v>
      </c>
      <c r="M12" s="83"/>
      <c r="N12" s="63"/>
      <c r="O12" s="86" t="s">
        <v>307</v>
      </c>
      <c r="P12" s="88">
        <v>43464.411574074074</v>
      </c>
      <c r="Q12" s="86" t="s">
        <v>318</v>
      </c>
      <c r="R12" s="90" t="s">
        <v>398</v>
      </c>
      <c r="S12" s="86" t="s">
        <v>407</v>
      </c>
      <c r="T12" s="86"/>
      <c r="U12" s="86"/>
      <c r="V12" s="90" t="s">
        <v>420</v>
      </c>
      <c r="W12" s="88">
        <v>43464.411574074074</v>
      </c>
      <c r="X12" s="90" t="s">
        <v>439</v>
      </c>
      <c r="Y12" s="86"/>
      <c r="Z12" s="86"/>
      <c r="AA12" s="92" t="s">
        <v>527</v>
      </c>
      <c r="AB12" s="92" t="s">
        <v>613</v>
      </c>
      <c r="AC12" s="86" t="b">
        <v>0</v>
      </c>
      <c r="AD12" s="86">
        <v>0</v>
      </c>
      <c r="AE12" s="92" t="s">
        <v>694</v>
      </c>
      <c r="AF12" s="86" t="b">
        <v>0</v>
      </c>
      <c r="AG12" s="86" t="s">
        <v>768</v>
      </c>
      <c r="AH12" s="86"/>
      <c r="AI12" s="92" t="s">
        <v>686</v>
      </c>
      <c r="AJ12" s="86" t="b">
        <v>0</v>
      </c>
      <c r="AK12" s="86">
        <v>0</v>
      </c>
      <c r="AL12" s="92" t="s">
        <v>686</v>
      </c>
      <c r="AM12" s="86" t="s">
        <v>774</v>
      </c>
      <c r="AN12" s="86" t="b">
        <v>0</v>
      </c>
      <c r="AO12" s="92" t="s">
        <v>613</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v>2</v>
      </c>
      <c r="BE12" s="52">
        <v>5.2631578947368425</v>
      </c>
      <c r="BF12" s="51">
        <v>0</v>
      </c>
      <c r="BG12" s="52">
        <v>0</v>
      </c>
      <c r="BH12" s="51">
        <v>0</v>
      </c>
      <c r="BI12" s="52">
        <v>0</v>
      </c>
      <c r="BJ12" s="51">
        <v>36</v>
      </c>
      <c r="BK12" s="52">
        <v>94.73684210526316</v>
      </c>
      <c r="BL12" s="51">
        <v>38</v>
      </c>
    </row>
    <row r="13" spans="1:64" ht="45">
      <c r="A13" s="84" t="s">
        <v>216</v>
      </c>
      <c r="B13" s="84" t="s">
        <v>235</v>
      </c>
      <c r="C13" s="53" t="s">
        <v>1847</v>
      </c>
      <c r="D13" s="54">
        <v>3</v>
      </c>
      <c r="E13" s="65" t="s">
        <v>132</v>
      </c>
      <c r="F13" s="55">
        <v>35</v>
      </c>
      <c r="G13" s="53"/>
      <c r="H13" s="57"/>
      <c r="I13" s="56"/>
      <c r="J13" s="56"/>
      <c r="K13" s="36" t="s">
        <v>65</v>
      </c>
      <c r="L13" s="83">
        <v>13</v>
      </c>
      <c r="M13" s="83"/>
      <c r="N13" s="63"/>
      <c r="O13" s="86" t="s">
        <v>307</v>
      </c>
      <c r="P13" s="88">
        <v>43464.44364583334</v>
      </c>
      <c r="Q13" s="86" t="s">
        <v>319</v>
      </c>
      <c r="R13" s="90" t="s">
        <v>398</v>
      </c>
      <c r="S13" s="86" t="s">
        <v>407</v>
      </c>
      <c r="T13" s="86"/>
      <c r="U13" s="86"/>
      <c r="V13" s="90" t="s">
        <v>420</v>
      </c>
      <c r="W13" s="88">
        <v>43464.44364583334</v>
      </c>
      <c r="X13" s="90" t="s">
        <v>440</v>
      </c>
      <c r="Y13" s="86"/>
      <c r="Z13" s="86"/>
      <c r="AA13" s="92" t="s">
        <v>528</v>
      </c>
      <c r="AB13" s="92" t="s">
        <v>614</v>
      </c>
      <c r="AC13" s="86" t="b">
        <v>0</v>
      </c>
      <c r="AD13" s="86">
        <v>0</v>
      </c>
      <c r="AE13" s="92" t="s">
        <v>695</v>
      </c>
      <c r="AF13" s="86" t="b">
        <v>0</v>
      </c>
      <c r="AG13" s="86" t="s">
        <v>768</v>
      </c>
      <c r="AH13" s="86"/>
      <c r="AI13" s="92" t="s">
        <v>686</v>
      </c>
      <c r="AJ13" s="86" t="b">
        <v>0</v>
      </c>
      <c r="AK13" s="86">
        <v>0</v>
      </c>
      <c r="AL13" s="92" t="s">
        <v>686</v>
      </c>
      <c r="AM13" s="86" t="s">
        <v>774</v>
      </c>
      <c r="AN13" s="86" t="b">
        <v>0</v>
      </c>
      <c r="AO13" s="92" t="s">
        <v>614</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28</v>
      </c>
      <c r="BK13" s="52">
        <v>100</v>
      </c>
      <c r="BL13" s="51">
        <v>28</v>
      </c>
    </row>
    <row r="14" spans="1:64" ht="45">
      <c r="A14" s="84" t="s">
        <v>216</v>
      </c>
      <c r="B14" s="84" t="s">
        <v>236</v>
      </c>
      <c r="C14" s="53" t="s">
        <v>1847</v>
      </c>
      <c r="D14" s="54">
        <v>3</v>
      </c>
      <c r="E14" s="65" t="s">
        <v>132</v>
      </c>
      <c r="F14" s="55">
        <v>35</v>
      </c>
      <c r="G14" s="53"/>
      <c r="H14" s="57"/>
      <c r="I14" s="56"/>
      <c r="J14" s="56"/>
      <c r="K14" s="36" t="s">
        <v>65</v>
      </c>
      <c r="L14" s="83">
        <v>14</v>
      </c>
      <c r="M14" s="83"/>
      <c r="N14" s="63"/>
      <c r="O14" s="86" t="s">
        <v>307</v>
      </c>
      <c r="P14" s="88">
        <v>43464.72021990741</v>
      </c>
      <c r="Q14" s="86" t="s">
        <v>320</v>
      </c>
      <c r="R14" s="90" t="s">
        <v>398</v>
      </c>
      <c r="S14" s="86" t="s">
        <v>407</v>
      </c>
      <c r="T14" s="86"/>
      <c r="U14" s="86"/>
      <c r="V14" s="90" t="s">
        <v>420</v>
      </c>
      <c r="W14" s="88">
        <v>43464.72021990741</v>
      </c>
      <c r="X14" s="90" t="s">
        <v>441</v>
      </c>
      <c r="Y14" s="86"/>
      <c r="Z14" s="86"/>
      <c r="AA14" s="92" t="s">
        <v>529</v>
      </c>
      <c r="AB14" s="92" t="s">
        <v>615</v>
      </c>
      <c r="AC14" s="86" t="b">
        <v>0</v>
      </c>
      <c r="AD14" s="86">
        <v>0</v>
      </c>
      <c r="AE14" s="92" t="s">
        <v>696</v>
      </c>
      <c r="AF14" s="86" t="b">
        <v>0</v>
      </c>
      <c r="AG14" s="86" t="s">
        <v>768</v>
      </c>
      <c r="AH14" s="86"/>
      <c r="AI14" s="92" t="s">
        <v>686</v>
      </c>
      <c r="AJ14" s="86" t="b">
        <v>0</v>
      </c>
      <c r="AK14" s="86">
        <v>0</v>
      </c>
      <c r="AL14" s="92" t="s">
        <v>686</v>
      </c>
      <c r="AM14" s="86" t="s">
        <v>774</v>
      </c>
      <c r="AN14" s="86" t="b">
        <v>0</v>
      </c>
      <c r="AO14" s="92" t="s">
        <v>615</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v>1</v>
      </c>
      <c r="BE14" s="52">
        <v>3.3333333333333335</v>
      </c>
      <c r="BF14" s="51">
        <v>0</v>
      </c>
      <c r="BG14" s="52">
        <v>0</v>
      </c>
      <c r="BH14" s="51">
        <v>0</v>
      </c>
      <c r="BI14" s="52">
        <v>0</v>
      </c>
      <c r="BJ14" s="51">
        <v>29</v>
      </c>
      <c r="BK14" s="52">
        <v>96.66666666666667</v>
      </c>
      <c r="BL14" s="51">
        <v>30</v>
      </c>
    </row>
    <row r="15" spans="1:64" ht="45">
      <c r="A15" s="84" t="s">
        <v>216</v>
      </c>
      <c r="B15" s="84" t="s">
        <v>237</v>
      </c>
      <c r="C15" s="53" t="s">
        <v>1847</v>
      </c>
      <c r="D15" s="54">
        <v>3</v>
      </c>
      <c r="E15" s="65" t="s">
        <v>132</v>
      </c>
      <c r="F15" s="55">
        <v>35</v>
      </c>
      <c r="G15" s="53"/>
      <c r="H15" s="57"/>
      <c r="I15" s="56"/>
      <c r="J15" s="56"/>
      <c r="K15" s="36" t="s">
        <v>65</v>
      </c>
      <c r="L15" s="83">
        <v>15</v>
      </c>
      <c r="M15" s="83"/>
      <c r="N15" s="63"/>
      <c r="O15" s="86" t="s">
        <v>307</v>
      </c>
      <c r="P15" s="88">
        <v>43465.492372685185</v>
      </c>
      <c r="Q15" s="86" t="s">
        <v>321</v>
      </c>
      <c r="R15" s="90" t="s">
        <v>398</v>
      </c>
      <c r="S15" s="86" t="s">
        <v>407</v>
      </c>
      <c r="T15" s="86"/>
      <c r="U15" s="86"/>
      <c r="V15" s="90" t="s">
        <v>420</v>
      </c>
      <c r="W15" s="88">
        <v>43465.492372685185</v>
      </c>
      <c r="X15" s="90" t="s">
        <v>442</v>
      </c>
      <c r="Y15" s="86"/>
      <c r="Z15" s="86"/>
      <c r="AA15" s="92" t="s">
        <v>530</v>
      </c>
      <c r="AB15" s="92" t="s">
        <v>616</v>
      </c>
      <c r="AC15" s="86" t="b">
        <v>0</v>
      </c>
      <c r="AD15" s="86">
        <v>0</v>
      </c>
      <c r="AE15" s="92" t="s">
        <v>697</v>
      </c>
      <c r="AF15" s="86" t="b">
        <v>0</v>
      </c>
      <c r="AG15" s="86" t="s">
        <v>768</v>
      </c>
      <c r="AH15" s="86"/>
      <c r="AI15" s="92" t="s">
        <v>686</v>
      </c>
      <c r="AJ15" s="86" t="b">
        <v>0</v>
      </c>
      <c r="AK15" s="86">
        <v>0</v>
      </c>
      <c r="AL15" s="92" t="s">
        <v>686</v>
      </c>
      <c r="AM15" s="86" t="s">
        <v>774</v>
      </c>
      <c r="AN15" s="86" t="b">
        <v>0</v>
      </c>
      <c r="AO15" s="92" t="s">
        <v>616</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v>2</v>
      </c>
      <c r="BE15" s="52">
        <v>6.451612903225806</v>
      </c>
      <c r="BF15" s="51">
        <v>0</v>
      </c>
      <c r="BG15" s="52">
        <v>0</v>
      </c>
      <c r="BH15" s="51">
        <v>0</v>
      </c>
      <c r="BI15" s="52">
        <v>0</v>
      </c>
      <c r="BJ15" s="51">
        <v>29</v>
      </c>
      <c r="BK15" s="52">
        <v>93.54838709677419</v>
      </c>
      <c r="BL15" s="51">
        <v>31</v>
      </c>
    </row>
    <row r="16" spans="1:64" ht="45">
      <c r="A16" s="84" t="s">
        <v>216</v>
      </c>
      <c r="B16" s="84" t="s">
        <v>238</v>
      </c>
      <c r="C16" s="53" t="s">
        <v>1847</v>
      </c>
      <c r="D16" s="54">
        <v>3</v>
      </c>
      <c r="E16" s="65" t="s">
        <v>132</v>
      </c>
      <c r="F16" s="55">
        <v>35</v>
      </c>
      <c r="G16" s="53"/>
      <c r="H16" s="57"/>
      <c r="I16" s="56"/>
      <c r="J16" s="56"/>
      <c r="K16" s="36" t="s">
        <v>65</v>
      </c>
      <c r="L16" s="83">
        <v>16</v>
      </c>
      <c r="M16" s="83"/>
      <c r="N16" s="63"/>
      <c r="O16" s="86" t="s">
        <v>307</v>
      </c>
      <c r="P16" s="88">
        <v>43465.53435185185</v>
      </c>
      <c r="Q16" s="86" t="s">
        <v>322</v>
      </c>
      <c r="R16" s="90" t="s">
        <v>398</v>
      </c>
      <c r="S16" s="86" t="s">
        <v>407</v>
      </c>
      <c r="T16" s="86"/>
      <c r="U16" s="86"/>
      <c r="V16" s="90" t="s">
        <v>420</v>
      </c>
      <c r="W16" s="88">
        <v>43465.53435185185</v>
      </c>
      <c r="X16" s="90" t="s">
        <v>443</v>
      </c>
      <c r="Y16" s="86"/>
      <c r="Z16" s="86"/>
      <c r="AA16" s="92" t="s">
        <v>531</v>
      </c>
      <c r="AB16" s="92" t="s">
        <v>617</v>
      </c>
      <c r="AC16" s="86" t="b">
        <v>0</v>
      </c>
      <c r="AD16" s="86">
        <v>0</v>
      </c>
      <c r="AE16" s="92" t="s">
        <v>698</v>
      </c>
      <c r="AF16" s="86" t="b">
        <v>0</v>
      </c>
      <c r="AG16" s="86" t="s">
        <v>768</v>
      </c>
      <c r="AH16" s="86"/>
      <c r="AI16" s="92" t="s">
        <v>686</v>
      </c>
      <c r="AJ16" s="86" t="b">
        <v>0</v>
      </c>
      <c r="AK16" s="86">
        <v>0</v>
      </c>
      <c r="AL16" s="92" t="s">
        <v>686</v>
      </c>
      <c r="AM16" s="86" t="s">
        <v>774</v>
      </c>
      <c r="AN16" s="86" t="b">
        <v>0</v>
      </c>
      <c r="AO16" s="92" t="s">
        <v>617</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v>1</v>
      </c>
      <c r="BE16" s="52">
        <v>2.272727272727273</v>
      </c>
      <c r="BF16" s="51">
        <v>0</v>
      </c>
      <c r="BG16" s="52">
        <v>0</v>
      </c>
      <c r="BH16" s="51">
        <v>0</v>
      </c>
      <c r="BI16" s="52">
        <v>0</v>
      </c>
      <c r="BJ16" s="51">
        <v>43</v>
      </c>
      <c r="BK16" s="52">
        <v>97.72727272727273</v>
      </c>
      <c r="BL16" s="51">
        <v>44</v>
      </c>
    </row>
    <row r="17" spans="1:64" ht="45">
      <c r="A17" s="84" t="s">
        <v>216</v>
      </c>
      <c r="B17" s="84" t="s">
        <v>239</v>
      </c>
      <c r="C17" s="53" t="s">
        <v>1847</v>
      </c>
      <c r="D17" s="54">
        <v>3</v>
      </c>
      <c r="E17" s="65" t="s">
        <v>132</v>
      </c>
      <c r="F17" s="55">
        <v>35</v>
      </c>
      <c r="G17" s="53"/>
      <c r="H17" s="57"/>
      <c r="I17" s="56"/>
      <c r="J17" s="56"/>
      <c r="K17" s="36" t="s">
        <v>65</v>
      </c>
      <c r="L17" s="83">
        <v>17</v>
      </c>
      <c r="M17" s="83"/>
      <c r="N17" s="63"/>
      <c r="O17" s="86" t="s">
        <v>307</v>
      </c>
      <c r="P17" s="88">
        <v>43467.361921296295</v>
      </c>
      <c r="Q17" s="86" t="s">
        <v>323</v>
      </c>
      <c r="R17" s="90" t="s">
        <v>398</v>
      </c>
      <c r="S17" s="86" t="s">
        <v>407</v>
      </c>
      <c r="T17" s="86"/>
      <c r="U17" s="86"/>
      <c r="V17" s="90" t="s">
        <v>420</v>
      </c>
      <c r="W17" s="88">
        <v>43467.361921296295</v>
      </c>
      <c r="X17" s="90" t="s">
        <v>444</v>
      </c>
      <c r="Y17" s="86"/>
      <c r="Z17" s="86"/>
      <c r="AA17" s="92" t="s">
        <v>532</v>
      </c>
      <c r="AB17" s="92" t="s">
        <v>618</v>
      </c>
      <c r="AC17" s="86" t="b">
        <v>0</v>
      </c>
      <c r="AD17" s="86">
        <v>0</v>
      </c>
      <c r="AE17" s="92" t="s">
        <v>699</v>
      </c>
      <c r="AF17" s="86" t="b">
        <v>0</v>
      </c>
      <c r="AG17" s="86" t="s">
        <v>768</v>
      </c>
      <c r="AH17" s="86"/>
      <c r="AI17" s="92" t="s">
        <v>686</v>
      </c>
      <c r="AJ17" s="86" t="b">
        <v>0</v>
      </c>
      <c r="AK17" s="86">
        <v>0</v>
      </c>
      <c r="AL17" s="92" t="s">
        <v>686</v>
      </c>
      <c r="AM17" s="86" t="s">
        <v>774</v>
      </c>
      <c r="AN17" s="86" t="b">
        <v>0</v>
      </c>
      <c r="AO17" s="92" t="s">
        <v>618</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v>1</v>
      </c>
      <c r="BE17" s="52">
        <v>4.761904761904762</v>
      </c>
      <c r="BF17" s="51">
        <v>0</v>
      </c>
      <c r="BG17" s="52">
        <v>0</v>
      </c>
      <c r="BH17" s="51">
        <v>0</v>
      </c>
      <c r="BI17" s="52">
        <v>0</v>
      </c>
      <c r="BJ17" s="51">
        <v>20</v>
      </c>
      <c r="BK17" s="52">
        <v>95.23809523809524</v>
      </c>
      <c r="BL17" s="51">
        <v>21</v>
      </c>
    </row>
    <row r="18" spans="1:64" ht="45">
      <c r="A18" s="84" t="s">
        <v>216</v>
      </c>
      <c r="B18" s="84" t="s">
        <v>240</v>
      </c>
      <c r="C18" s="53" t="s">
        <v>1847</v>
      </c>
      <c r="D18" s="54">
        <v>3</v>
      </c>
      <c r="E18" s="65" t="s">
        <v>132</v>
      </c>
      <c r="F18" s="55">
        <v>35</v>
      </c>
      <c r="G18" s="53"/>
      <c r="H18" s="57"/>
      <c r="I18" s="56"/>
      <c r="J18" s="56"/>
      <c r="K18" s="36" t="s">
        <v>65</v>
      </c>
      <c r="L18" s="83">
        <v>18</v>
      </c>
      <c r="M18" s="83"/>
      <c r="N18" s="63"/>
      <c r="O18" s="86" t="s">
        <v>307</v>
      </c>
      <c r="P18" s="88">
        <v>43467.439351851855</v>
      </c>
      <c r="Q18" s="86" t="s">
        <v>324</v>
      </c>
      <c r="R18" s="90" t="s">
        <v>398</v>
      </c>
      <c r="S18" s="86" t="s">
        <v>407</v>
      </c>
      <c r="T18" s="86"/>
      <c r="U18" s="86"/>
      <c r="V18" s="90" t="s">
        <v>420</v>
      </c>
      <c r="W18" s="88">
        <v>43467.439351851855</v>
      </c>
      <c r="X18" s="90" t="s">
        <v>445</v>
      </c>
      <c r="Y18" s="86"/>
      <c r="Z18" s="86"/>
      <c r="AA18" s="92" t="s">
        <v>533</v>
      </c>
      <c r="AB18" s="92" t="s">
        <v>619</v>
      </c>
      <c r="AC18" s="86" t="b">
        <v>0</v>
      </c>
      <c r="AD18" s="86">
        <v>0</v>
      </c>
      <c r="AE18" s="92" t="s">
        <v>700</v>
      </c>
      <c r="AF18" s="86" t="b">
        <v>0</v>
      </c>
      <c r="AG18" s="86" t="s">
        <v>768</v>
      </c>
      <c r="AH18" s="86"/>
      <c r="AI18" s="92" t="s">
        <v>686</v>
      </c>
      <c r="AJ18" s="86" t="b">
        <v>0</v>
      </c>
      <c r="AK18" s="86">
        <v>0</v>
      </c>
      <c r="AL18" s="92" t="s">
        <v>686</v>
      </c>
      <c r="AM18" s="86" t="s">
        <v>774</v>
      </c>
      <c r="AN18" s="86" t="b">
        <v>0</v>
      </c>
      <c r="AO18" s="92" t="s">
        <v>619</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v>0</v>
      </c>
      <c r="BE18" s="52">
        <v>0</v>
      </c>
      <c r="BF18" s="51">
        <v>2</v>
      </c>
      <c r="BG18" s="52">
        <v>6.451612903225806</v>
      </c>
      <c r="BH18" s="51">
        <v>0</v>
      </c>
      <c r="BI18" s="52">
        <v>0</v>
      </c>
      <c r="BJ18" s="51">
        <v>29</v>
      </c>
      <c r="BK18" s="52">
        <v>93.54838709677419</v>
      </c>
      <c r="BL18" s="51">
        <v>31</v>
      </c>
    </row>
    <row r="19" spans="1:64" ht="45">
      <c r="A19" s="84" t="s">
        <v>216</v>
      </c>
      <c r="B19" s="84" t="s">
        <v>241</v>
      </c>
      <c r="C19" s="53" t="s">
        <v>1847</v>
      </c>
      <c r="D19" s="54">
        <v>3</v>
      </c>
      <c r="E19" s="65" t="s">
        <v>132</v>
      </c>
      <c r="F19" s="55">
        <v>35</v>
      </c>
      <c r="G19" s="53"/>
      <c r="H19" s="57"/>
      <c r="I19" s="56"/>
      <c r="J19" s="56"/>
      <c r="K19" s="36" t="s">
        <v>65</v>
      </c>
      <c r="L19" s="83">
        <v>19</v>
      </c>
      <c r="M19" s="83"/>
      <c r="N19" s="63"/>
      <c r="O19" s="86" t="s">
        <v>307</v>
      </c>
      <c r="P19" s="88">
        <v>43467.536875</v>
      </c>
      <c r="Q19" s="86" t="s">
        <v>325</v>
      </c>
      <c r="R19" s="90" t="s">
        <v>398</v>
      </c>
      <c r="S19" s="86" t="s">
        <v>407</v>
      </c>
      <c r="T19" s="86"/>
      <c r="U19" s="86"/>
      <c r="V19" s="90" t="s">
        <v>420</v>
      </c>
      <c r="W19" s="88">
        <v>43467.536875</v>
      </c>
      <c r="X19" s="90" t="s">
        <v>446</v>
      </c>
      <c r="Y19" s="86"/>
      <c r="Z19" s="86"/>
      <c r="AA19" s="92" t="s">
        <v>534</v>
      </c>
      <c r="AB19" s="92" t="s">
        <v>620</v>
      </c>
      <c r="AC19" s="86" t="b">
        <v>0</v>
      </c>
      <c r="AD19" s="86">
        <v>0</v>
      </c>
      <c r="AE19" s="92" t="s">
        <v>701</v>
      </c>
      <c r="AF19" s="86" t="b">
        <v>0</v>
      </c>
      <c r="AG19" s="86" t="s">
        <v>768</v>
      </c>
      <c r="AH19" s="86"/>
      <c r="AI19" s="92" t="s">
        <v>686</v>
      </c>
      <c r="AJ19" s="86" t="b">
        <v>0</v>
      </c>
      <c r="AK19" s="86">
        <v>0</v>
      </c>
      <c r="AL19" s="92" t="s">
        <v>686</v>
      </c>
      <c r="AM19" s="86" t="s">
        <v>774</v>
      </c>
      <c r="AN19" s="86" t="b">
        <v>0</v>
      </c>
      <c r="AO19" s="92" t="s">
        <v>620</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v>0</v>
      </c>
      <c r="BE19" s="52">
        <v>0</v>
      </c>
      <c r="BF19" s="51">
        <v>0</v>
      </c>
      <c r="BG19" s="52">
        <v>0</v>
      </c>
      <c r="BH19" s="51">
        <v>0</v>
      </c>
      <c r="BI19" s="52">
        <v>0</v>
      </c>
      <c r="BJ19" s="51">
        <v>21</v>
      </c>
      <c r="BK19" s="52">
        <v>100</v>
      </c>
      <c r="BL19" s="51">
        <v>21</v>
      </c>
    </row>
    <row r="20" spans="1:64" ht="45">
      <c r="A20" s="84" t="s">
        <v>216</v>
      </c>
      <c r="B20" s="84" t="s">
        <v>242</v>
      </c>
      <c r="C20" s="53" t="s">
        <v>1847</v>
      </c>
      <c r="D20" s="54">
        <v>3</v>
      </c>
      <c r="E20" s="65" t="s">
        <v>132</v>
      </c>
      <c r="F20" s="55">
        <v>35</v>
      </c>
      <c r="G20" s="53"/>
      <c r="H20" s="57"/>
      <c r="I20" s="56"/>
      <c r="J20" s="56"/>
      <c r="K20" s="36" t="s">
        <v>65</v>
      </c>
      <c r="L20" s="83">
        <v>20</v>
      </c>
      <c r="M20" s="83"/>
      <c r="N20" s="63"/>
      <c r="O20" s="86" t="s">
        <v>307</v>
      </c>
      <c r="P20" s="88">
        <v>43467.663125</v>
      </c>
      <c r="Q20" s="86" t="s">
        <v>326</v>
      </c>
      <c r="R20" s="86" t="s">
        <v>399</v>
      </c>
      <c r="S20" s="86" t="s">
        <v>408</v>
      </c>
      <c r="T20" s="86"/>
      <c r="U20" s="86"/>
      <c r="V20" s="90" t="s">
        <v>420</v>
      </c>
      <c r="W20" s="88">
        <v>43467.663125</v>
      </c>
      <c r="X20" s="90" t="s">
        <v>447</v>
      </c>
      <c r="Y20" s="86"/>
      <c r="Z20" s="86"/>
      <c r="AA20" s="92" t="s">
        <v>535</v>
      </c>
      <c r="AB20" s="92" t="s">
        <v>621</v>
      </c>
      <c r="AC20" s="86" t="b">
        <v>0</v>
      </c>
      <c r="AD20" s="86">
        <v>0</v>
      </c>
      <c r="AE20" s="92" t="s">
        <v>702</v>
      </c>
      <c r="AF20" s="86" t="b">
        <v>0</v>
      </c>
      <c r="AG20" s="86" t="s">
        <v>768</v>
      </c>
      <c r="AH20" s="86"/>
      <c r="AI20" s="92" t="s">
        <v>686</v>
      </c>
      <c r="AJ20" s="86" t="b">
        <v>0</v>
      </c>
      <c r="AK20" s="86">
        <v>0</v>
      </c>
      <c r="AL20" s="92" t="s">
        <v>686</v>
      </c>
      <c r="AM20" s="86" t="s">
        <v>774</v>
      </c>
      <c r="AN20" s="86" t="b">
        <v>0</v>
      </c>
      <c r="AO20" s="92" t="s">
        <v>621</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2</v>
      </c>
      <c r="BD20" s="51">
        <v>0</v>
      </c>
      <c r="BE20" s="52">
        <v>0</v>
      </c>
      <c r="BF20" s="51">
        <v>0</v>
      </c>
      <c r="BG20" s="52">
        <v>0</v>
      </c>
      <c r="BH20" s="51">
        <v>0</v>
      </c>
      <c r="BI20" s="52">
        <v>0</v>
      </c>
      <c r="BJ20" s="51">
        <v>23</v>
      </c>
      <c r="BK20" s="52">
        <v>100</v>
      </c>
      <c r="BL20" s="51">
        <v>23</v>
      </c>
    </row>
    <row r="21" spans="1:64" ht="45">
      <c r="A21" s="84" t="s">
        <v>216</v>
      </c>
      <c r="B21" s="84" t="s">
        <v>243</v>
      </c>
      <c r="C21" s="53" t="s">
        <v>1847</v>
      </c>
      <c r="D21" s="54">
        <v>3</v>
      </c>
      <c r="E21" s="65" t="s">
        <v>132</v>
      </c>
      <c r="F21" s="55">
        <v>35</v>
      </c>
      <c r="G21" s="53"/>
      <c r="H21" s="57"/>
      <c r="I21" s="56"/>
      <c r="J21" s="56"/>
      <c r="K21" s="36" t="s">
        <v>65</v>
      </c>
      <c r="L21" s="83">
        <v>21</v>
      </c>
      <c r="M21" s="83"/>
      <c r="N21" s="63"/>
      <c r="O21" s="86" t="s">
        <v>307</v>
      </c>
      <c r="P21" s="88">
        <v>43467.664664351854</v>
      </c>
      <c r="Q21" s="86" t="s">
        <v>327</v>
      </c>
      <c r="R21" s="90" t="s">
        <v>398</v>
      </c>
      <c r="S21" s="86" t="s">
        <v>407</v>
      </c>
      <c r="T21" s="86"/>
      <c r="U21" s="86"/>
      <c r="V21" s="90" t="s">
        <v>420</v>
      </c>
      <c r="W21" s="88">
        <v>43467.664664351854</v>
      </c>
      <c r="X21" s="90" t="s">
        <v>448</v>
      </c>
      <c r="Y21" s="86"/>
      <c r="Z21" s="86"/>
      <c r="AA21" s="92" t="s">
        <v>536</v>
      </c>
      <c r="AB21" s="92" t="s">
        <v>622</v>
      </c>
      <c r="AC21" s="86" t="b">
        <v>0</v>
      </c>
      <c r="AD21" s="86">
        <v>0</v>
      </c>
      <c r="AE21" s="92" t="s">
        <v>703</v>
      </c>
      <c r="AF21" s="86" t="b">
        <v>0</v>
      </c>
      <c r="AG21" s="86" t="s">
        <v>768</v>
      </c>
      <c r="AH21" s="86"/>
      <c r="AI21" s="92" t="s">
        <v>686</v>
      </c>
      <c r="AJ21" s="86" t="b">
        <v>0</v>
      </c>
      <c r="AK21" s="86">
        <v>0</v>
      </c>
      <c r="AL21" s="92" t="s">
        <v>686</v>
      </c>
      <c r="AM21" s="86" t="s">
        <v>774</v>
      </c>
      <c r="AN21" s="86" t="b">
        <v>0</v>
      </c>
      <c r="AO21" s="92" t="s">
        <v>622</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v>1</v>
      </c>
      <c r="BE21" s="52">
        <v>4.761904761904762</v>
      </c>
      <c r="BF21" s="51">
        <v>0</v>
      </c>
      <c r="BG21" s="52">
        <v>0</v>
      </c>
      <c r="BH21" s="51">
        <v>0</v>
      </c>
      <c r="BI21" s="52">
        <v>0</v>
      </c>
      <c r="BJ21" s="51">
        <v>20</v>
      </c>
      <c r="BK21" s="52">
        <v>95.23809523809524</v>
      </c>
      <c r="BL21" s="51">
        <v>21</v>
      </c>
    </row>
    <row r="22" spans="1:64" ht="45">
      <c r="A22" s="84" t="s">
        <v>216</v>
      </c>
      <c r="B22" s="84" t="s">
        <v>244</v>
      </c>
      <c r="C22" s="53" t="s">
        <v>1847</v>
      </c>
      <c r="D22" s="54">
        <v>3</v>
      </c>
      <c r="E22" s="65" t="s">
        <v>132</v>
      </c>
      <c r="F22" s="55">
        <v>35</v>
      </c>
      <c r="G22" s="53"/>
      <c r="H22" s="57"/>
      <c r="I22" s="56"/>
      <c r="J22" s="56"/>
      <c r="K22" s="36" t="s">
        <v>65</v>
      </c>
      <c r="L22" s="83">
        <v>22</v>
      </c>
      <c r="M22" s="83"/>
      <c r="N22" s="63"/>
      <c r="O22" s="86" t="s">
        <v>307</v>
      </c>
      <c r="P22" s="88">
        <v>43467.674097222225</v>
      </c>
      <c r="Q22" s="86" t="s">
        <v>328</v>
      </c>
      <c r="R22" s="90" t="s">
        <v>398</v>
      </c>
      <c r="S22" s="86" t="s">
        <v>407</v>
      </c>
      <c r="T22" s="86"/>
      <c r="U22" s="86"/>
      <c r="V22" s="90" t="s">
        <v>420</v>
      </c>
      <c r="W22" s="88">
        <v>43467.674097222225</v>
      </c>
      <c r="X22" s="90" t="s">
        <v>449</v>
      </c>
      <c r="Y22" s="86"/>
      <c r="Z22" s="86"/>
      <c r="AA22" s="92" t="s">
        <v>537</v>
      </c>
      <c r="AB22" s="92" t="s">
        <v>623</v>
      </c>
      <c r="AC22" s="86" t="b">
        <v>0</v>
      </c>
      <c r="AD22" s="86">
        <v>0</v>
      </c>
      <c r="AE22" s="92" t="s">
        <v>704</v>
      </c>
      <c r="AF22" s="86" t="b">
        <v>0</v>
      </c>
      <c r="AG22" s="86" t="s">
        <v>768</v>
      </c>
      <c r="AH22" s="86"/>
      <c r="AI22" s="92" t="s">
        <v>686</v>
      </c>
      <c r="AJ22" s="86" t="b">
        <v>0</v>
      </c>
      <c r="AK22" s="86">
        <v>0</v>
      </c>
      <c r="AL22" s="92" t="s">
        <v>686</v>
      </c>
      <c r="AM22" s="86" t="s">
        <v>774</v>
      </c>
      <c r="AN22" s="86" t="b">
        <v>0</v>
      </c>
      <c r="AO22" s="92" t="s">
        <v>623</v>
      </c>
      <c r="AP22" s="86" t="s">
        <v>176</v>
      </c>
      <c r="AQ22" s="86">
        <v>0</v>
      </c>
      <c r="AR22" s="86">
        <v>0</v>
      </c>
      <c r="AS22" s="86"/>
      <c r="AT22" s="86"/>
      <c r="AU22" s="86"/>
      <c r="AV22" s="86"/>
      <c r="AW22" s="86"/>
      <c r="AX22" s="86"/>
      <c r="AY22" s="86"/>
      <c r="AZ22" s="86"/>
      <c r="BA22">
        <v>1</v>
      </c>
      <c r="BB22" s="85" t="str">
        <f>REPLACE(INDEX(GroupVertices[Group],MATCH(Edges[[#This Row],[Vertex 1]],GroupVertices[Vertex],0)),1,1,"")</f>
        <v>2</v>
      </c>
      <c r="BC22" s="85" t="str">
        <f>REPLACE(INDEX(GroupVertices[Group],MATCH(Edges[[#This Row],[Vertex 2]],GroupVertices[Vertex],0)),1,1,"")</f>
        <v>2</v>
      </c>
      <c r="BD22" s="51">
        <v>0</v>
      </c>
      <c r="BE22" s="52">
        <v>0</v>
      </c>
      <c r="BF22" s="51">
        <v>2</v>
      </c>
      <c r="BG22" s="52">
        <v>6.25</v>
      </c>
      <c r="BH22" s="51">
        <v>0</v>
      </c>
      <c r="BI22" s="52">
        <v>0</v>
      </c>
      <c r="BJ22" s="51">
        <v>30</v>
      </c>
      <c r="BK22" s="52">
        <v>93.75</v>
      </c>
      <c r="BL22" s="51">
        <v>32</v>
      </c>
    </row>
    <row r="23" spans="1:64" ht="45">
      <c r="A23" s="84" t="s">
        <v>216</v>
      </c>
      <c r="B23" s="84" t="s">
        <v>245</v>
      </c>
      <c r="C23" s="53" t="s">
        <v>1847</v>
      </c>
      <c r="D23" s="54">
        <v>3</v>
      </c>
      <c r="E23" s="65" t="s">
        <v>132</v>
      </c>
      <c r="F23" s="55">
        <v>35</v>
      </c>
      <c r="G23" s="53"/>
      <c r="H23" s="57"/>
      <c r="I23" s="56"/>
      <c r="J23" s="56"/>
      <c r="K23" s="36" t="s">
        <v>65</v>
      </c>
      <c r="L23" s="83">
        <v>23</v>
      </c>
      <c r="M23" s="83"/>
      <c r="N23" s="63"/>
      <c r="O23" s="86" t="s">
        <v>307</v>
      </c>
      <c r="P23" s="88">
        <v>43467.735972222225</v>
      </c>
      <c r="Q23" s="86" t="s">
        <v>329</v>
      </c>
      <c r="R23" s="90" t="s">
        <v>398</v>
      </c>
      <c r="S23" s="86" t="s">
        <v>407</v>
      </c>
      <c r="T23" s="86"/>
      <c r="U23" s="86"/>
      <c r="V23" s="90" t="s">
        <v>420</v>
      </c>
      <c r="W23" s="88">
        <v>43467.735972222225</v>
      </c>
      <c r="X23" s="90" t="s">
        <v>450</v>
      </c>
      <c r="Y23" s="86"/>
      <c r="Z23" s="86"/>
      <c r="AA23" s="92" t="s">
        <v>538</v>
      </c>
      <c r="AB23" s="92" t="s">
        <v>624</v>
      </c>
      <c r="AC23" s="86" t="b">
        <v>0</v>
      </c>
      <c r="AD23" s="86">
        <v>0</v>
      </c>
      <c r="AE23" s="92" t="s">
        <v>705</v>
      </c>
      <c r="AF23" s="86" t="b">
        <v>0</v>
      </c>
      <c r="AG23" s="86" t="s">
        <v>768</v>
      </c>
      <c r="AH23" s="86"/>
      <c r="AI23" s="92" t="s">
        <v>686</v>
      </c>
      <c r="AJ23" s="86" t="b">
        <v>0</v>
      </c>
      <c r="AK23" s="86">
        <v>0</v>
      </c>
      <c r="AL23" s="92" t="s">
        <v>686</v>
      </c>
      <c r="AM23" s="86" t="s">
        <v>774</v>
      </c>
      <c r="AN23" s="86" t="b">
        <v>0</v>
      </c>
      <c r="AO23" s="92" t="s">
        <v>624</v>
      </c>
      <c r="AP23" s="86" t="s">
        <v>176</v>
      </c>
      <c r="AQ23" s="86">
        <v>0</v>
      </c>
      <c r="AR23" s="86">
        <v>0</v>
      </c>
      <c r="AS23" s="86"/>
      <c r="AT23" s="86"/>
      <c r="AU23" s="86"/>
      <c r="AV23" s="86"/>
      <c r="AW23" s="86"/>
      <c r="AX23" s="86"/>
      <c r="AY23" s="86"/>
      <c r="AZ23" s="86"/>
      <c r="BA23">
        <v>1</v>
      </c>
      <c r="BB23" s="85" t="str">
        <f>REPLACE(INDEX(GroupVertices[Group],MATCH(Edges[[#This Row],[Vertex 1]],GroupVertices[Vertex],0)),1,1,"")</f>
        <v>2</v>
      </c>
      <c r="BC23" s="85" t="str">
        <f>REPLACE(INDEX(GroupVertices[Group],MATCH(Edges[[#This Row],[Vertex 2]],GroupVertices[Vertex],0)),1,1,"")</f>
        <v>2</v>
      </c>
      <c r="BD23" s="51">
        <v>0</v>
      </c>
      <c r="BE23" s="52">
        <v>0</v>
      </c>
      <c r="BF23" s="51">
        <v>1</v>
      </c>
      <c r="BG23" s="52">
        <v>3.8461538461538463</v>
      </c>
      <c r="BH23" s="51">
        <v>0</v>
      </c>
      <c r="BI23" s="52">
        <v>0</v>
      </c>
      <c r="BJ23" s="51">
        <v>25</v>
      </c>
      <c r="BK23" s="52">
        <v>96.15384615384616</v>
      </c>
      <c r="BL23" s="51">
        <v>26</v>
      </c>
    </row>
    <row r="24" spans="1:64" ht="45">
      <c r="A24" s="84" t="s">
        <v>216</v>
      </c>
      <c r="B24" s="84" t="s">
        <v>246</v>
      </c>
      <c r="C24" s="53" t="s">
        <v>1847</v>
      </c>
      <c r="D24" s="54">
        <v>3</v>
      </c>
      <c r="E24" s="65" t="s">
        <v>132</v>
      </c>
      <c r="F24" s="55">
        <v>35</v>
      </c>
      <c r="G24" s="53"/>
      <c r="H24" s="57"/>
      <c r="I24" s="56"/>
      <c r="J24" s="56"/>
      <c r="K24" s="36" t="s">
        <v>65</v>
      </c>
      <c r="L24" s="83">
        <v>24</v>
      </c>
      <c r="M24" s="83"/>
      <c r="N24" s="63"/>
      <c r="O24" s="86" t="s">
        <v>307</v>
      </c>
      <c r="P24" s="88">
        <v>43467.74252314815</v>
      </c>
      <c r="Q24" s="86" t="s">
        <v>330</v>
      </c>
      <c r="R24" s="90" t="s">
        <v>398</v>
      </c>
      <c r="S24" s="86" t="s">
        <v>407</v>
      </c>
      <c r="T24" s="86"/>
      <c r="U24" s="86"/>
      <c r="V24" s="90" t="s">
        <v>420</v>
      </c>
      <c r="W24" s="88">
        <v>43467.74252314815</v>
      </c>
      <c r="X24" s="90" t="s">
        <v>451</v>
      </c>
      <c r="Y24" s="86"/>
      <c r="Z24" s="86"/>
      <c r="AA24" s="92" t="s">
        <v>539</v>
      </c>
      <c r="AB24" s="92" t="s">
        <v>625</v>
      </c>
      <c r="AC24" s="86" t="b">
        <v>0</v>
      </c>
      <c r="AD24" s="86">
        <v>0</v>
      </c>
      <c r="AE24" s="92" t="s">
        <v>706</v>
      </c>
      <c r="AF24" s="86" t="b">
        <v>0</v>
      </c>
      <c r="AG24" s="86" t="s">
        <v>768</v>
      </c>
      <c r="AH24" s="86"/>
      <c r="AI24" s="92" t="s">
        <v>686</v>
      </c>
      <c r="AJ24" s="86" t="b">
        <v>0</v>
      </c>
      <c r="AK24" s="86">
        <v>0</v>
      </c>
      <c r="AL24" s="92" t="s">
        <v>686</v>
      </c>
      <c r="AM24" s="86" t="s">
        <v>774</v>
      </c>
      <c r="AN24" s="86" t="b">
        <v>0</v>
      </c>
      <c r="AO24" s="92" t="s">
        <v>625</v>
      </c>
      <c r="AP24" s="86" t="s">
        <v>176</v>
      </c>
      <c r="AQ24" s="86">
        <v>0</v>
      </c>
      <c r="AR24" s="86">
        <v>0</v>
      </c>
      <c r="AS24" s="86"/>
      <c r="AT24" s="86"/>
      <c r="AU24" s="86"/>
      <c r="AV24" s="86"/>
      <c r="AW24" s="86"/>
      <c r="AX24" s="86"/>
      <c r="AY24" s="86"/>
      <c r="AZ24" s="86"/>
      <c r="BA24">
        <v>1</v>
      </c>
      <c r="BB24" s="85" t="str">
        <f>REPLACE(INDEX(GroupVertices[Group],MATCH(Edges[[#This Row],[Vertex 1]],GroupVertices[Vertex],0)),1,1,"")</f>
        <v>2</v>
      </c>
      <c r="BC24" s="85" t="str">
        <f>REPLACE(INDEX(GroupVertices[Group],MATCH(Edges[[#This Row],[Vertex 2]],GroupVertices[Vertex],0)),1,1,"")</f>
        <v>2</v>
      </c>
      <c r="BD24" s="51">
        <v>0</v>
      </c>
      <c r="BE24" s="52">
        <v>0</v>
      </c>
      <c r="BF24" s="51">
        <v>1</v>
      </c>
      <c r="BG24" s="52">
        <v>4.166666666666667</v>
      </c>
      <c r="BH24" s="51">
        <v>0</v>
      </c>
      <c r="BI24" s="52">
        <v>0</v>
      </c>
      <c r="BJ24" s="51">
        <v>23</v>
      </c>
      <c r="BK24" s="52">
        <v>95.83333333333333</v>
      </c>
      <c r="BL24" s="51">
        <v>24</v>
      </c>
    </row>
    <row r="25" spans="1:64" ht="45">
      <c r="A25" s="84" t="s">
        <v>216</v>
      </c>
      <c r="B25" s="84" t="s">
        <v>247</v>
      </c>
      <c r="C25" s="53" t="s">
        <v>1847</v>
      </c>
      <c r="D25" s="54">
        <v>3</v>
      </c>
      <c r="E25" s="65" t="s">
        <v>132</v>
      </c>
      <c r="F25" s="55">
        <v>35</v>
      </c>
      <c r="G25" s="53"/>
      <c r="H25" s="57"/>
      <c r="I25" s="56"/>
      <c r="J25" s="56"/>
      <c r="K25" s="36" t="s">
        <v>65</v>
      </c>
      <c r="L25" s="83">
        <v>25</v>
      </c>
      <c r="M25" s="83"/>
      <c r="N25" s="63"/>
      <c r="O25" s="86" t="s">
        <v>307</v>
      </c>
      <c r="P25" s="88">
        <v>43467.757893518516</v>
      </c>
      <c r="Q25" s="86" t="s">
        <v>331</v>
      </c>
      <c r="R25" s="90" t="s">
        <v>398</v>
      </c>
      <c r="S25" s="86" t="s">
        <v>407</v>
      </c>
      <c r="T25" s="86"/>
      <c r="U25" s="86"/>
      <c r="V25" s="90" t="s">
        <v>420</v>
      </c>
      <c r="W25" s="88">
        <v>43467.757893518516</v>
      </c>
      <c r="X25" s="90" t="s">
        <v>452</v>
      </c>
      <c r="Y25" s="86"/>
      <c r="Z25" s="86"/>
      <c r="AA25" s="92" t="s">
        <v>540</v>
      </c>
      <c r="AB25" s="92" t="s">
        <v>626</v>
      </c>
      <c r="AC25" s="86" t="b">
        <v>0</v>
      </c>
      <c r="AD25" s="86">
        <v>0</v>
      </c>
      <c r="AE25" s="92" t="s">
        <v>707</v>
      </c>
      <c r="AF25" s="86" t="b">
        <v>0</v>
      </c>
      <c r="AG25" s="86" t="s">
        <v>768</v>
      </c>
      <c r="AH25" s="86"/>
      <c r="AI25" s="92" t="s">
        <v>686</v>
      </c>
      <c r="AJ25" s="86" t="b">
        <v>0</v>
      </c>
      <c r="AK25" s="86">
        <v>0</v>
      </c>
      <c r="AL25" s="92" t="s">
        <v>686</v>
      </c>
      <c r="AM25" s="86" t="s">
        <v>774</v>
      </c>
      <c r="AN25" s="86" t="b">
        <v>0</v>
      </c>
      <c r="AO25" s="92" t="s">
        <v>626</v>
      </c>
      <c r="AP25" s="86" t="s">
        <v>176</v>
      </c>
      <c r="AQ25" s="86">
        <v>0</v>
      </c>
      <c r="AR25" s="86">
        <v>0</v>
      </c>
      <c r="AS25" s="86"/>
      <c r="AT25" s="86"/>
      <c r="AU25" s="86"/>
      <c r="AV25" s="86"/>
      <c r="AW25" s="86"/>
      <c r="AX25" s="86"/>
      <c r="AY25" s="86"/>
      <c r="AZ25" s="86"/>
      <c r="BA25">
        <v>1</v>
      </c>
      <c r="BB25" s="85" t="str">
        <f>REPLACE(INDEX(GroupVertices[Group],MATCH(Edges[[#This Row],[Vertex 1]],GroupVertices[Vertex],0)),1,1,"")</f>
        <v>2</v>
      </c>
      <c r="BC25" s="85" t="str">
        <f>REPLACE(INDEX(GroupVertices[Group],MATCH(Edges[[#This Row],[Vertex 2]],GroupVertices[Vertex],0)),1,1,"")</f>
        <v>2</v>
      </c>
      <c r="BD25" s="51">
        <v>0</v>
      </c>
      <c r="BE25" s="52">
        <v>0</v>
      </c>
      <c r="BF25" s="51">
        <v>1</v>
      </c>
      <c r="BG25" s="52">
        <v>3.8461538461538463</v>
      </c>
      <c r="BH25" s="51">
        <v>0</v>
      </c>
      <c r="BI25" s="52">
        <v>0</v>
      </c>
      <c r="BJ25" s="51">
        <v>25</v>
      </c>
      <c r="BK25" s="52">
        <v>96.15384615384616</v>
      </c>
      <c r="BL25" s="51">
        <v>26</v>
      </c>
    </row>
    <row r="26" spans="1:64" ht="45">
      <c r="A26" s="84" t="s">
        <v>216</v>
      </c>
      <c r="B26" s="84" t="s">
        <v>248</v>
      </c>
      <c r="C26" s="53" t="s">
        <v>1847</v>
      </c>
      <c r="D26" s="54">
        <v>3</v>
      </c>
      <c r="E26" s="65" t="s">
        <v>132</v>
      </c>
      <c r="F26" s="55">
        <v>35</v>
      </c>
      <c r="G26" s="53"/>
      <c r="H26" s="57"/>
      <c r="I26" s="56"/>
      <c r="J26" s="56"/>
      <c r="K26" s="36" t="s">
        <v>65</v>
      </c>
      <c r="L26" s="83">
        <v>26</v>
      </c>
      <c r="M26" s="83"/>
      <c r="N26" s="63"/>
      <c r="O26" s="86" t="s">
        <v>307</v>
      </c>
      <c r="P26" s="88">
        <v>43467.758738425924</v>
      </c>
      <c r="Q26" s="86" t="s">
        <v>332</v>
      </c>
      <c r="R26" s="90" t="s">
        <v>398</v>
      </c>
      <c r="S26" s="86" t="s">
        <v>407</v>
      </c>
      <c r="T26" s="86"/>
      <c r="U26" s="86"/>
      <c r="V26" s="90" t="s">
        <v>420</v>
      </c>
      <c r="W26" s="88">
        <v>43467.758738425924</v>
      </c>
      <c r="X26" s="90" t="s">
        <v>453</v>
      </c>
      <c r="Y26" s="86"/>
      <c r="Z26" s="86"/>
      <c r="AA26" s="92" t="s">
        <v>541</v>
      </c>
      <c r="AB26" s="92" t="s">
        <v>627</v>
      </c>
      <c r="AC26" s="86" t="b">
        <v>0</v>
      </c>
      <c r="AD26" s="86">
        <v>0</v>
      </c>
      <c r="AE26" s="92" t="s">
        <v>708</v>
      </c>
      <c r="AF26" s="86" t="b">
        <v>0</v>
      </c>
      <c r="AG26" s="86" t="s">
        <v>768</v>
      </c>
      <c r="AH26" s="86"/>
      <c r="AI26" s="92" t="s">
        <v>686</v>
      </c>
      <c r="AJ26" s="86" t="b">
        <v>0</v>
      </c>
      <c r="AK26" s="86">
        <v>0</v>
      </c>
      <c r="AL26" s="92" t="s">
        <v>686</v>
      </c>
      <c r="AM26" s="86" t="s">
        <v>774</v>
      </c>
      <c r="AN26" s="86" t="b">
        <v>0</v>
      </c>
      <c r="AO26" s="92" t="s">
        <v>627</v>
      </c>
      <c r="AP26" s="86" t="s">
        <v>176</v>
      </c>
      <c r="AQ26" s="86">
        <v>0</v>
      </c>
      <c r="AR26" s="86">
        <v>0</v>
      </c>
      <c r="AS26" s="86"/>
      <c r="AT26" s="86"/>
      <c r="AU26" s="86"/>
      <c r="AV26" s="86"/>
      <c r="AW26" s="86"/>
      <c r="AX26" s="86"/>
      <c r="AY26" s="86"/>
      <c r="AZ26" s="86"/>
      <c r="BA26">
        <v>1</v>
      </c>
      <c r="BB26" s="85" t="str">
        <f>REPLACE(INDEX(GroupVertices[Group],MATCH(Edges[[#This Row],[Vertex 1]],GroupVertices[Vertex],0)),1,1,"")</f>
        <v>2</v>
      </c>
      <c r="BC26" s="85" t="str">
        <f>REPLACE(INDEX(GroupVertices[Group],MATCH(Edges[[#This Row],[Vertex 2]],GroupVertices[Vertex],0)),1,1,"")</f>
        <v>2</v>
      </c>
      <c r="BD26" s="51">
        <v>0</v>
      </c>
      <c r="BE26" s="52">
        <v>0</v>
      </c>
      <c r="BF26" s="51">
        <v>1</v>
      </c>
      <c r="BG26" s="52">
        <v>3.8461538461538463</v>
      </c>
      <c r="BH26" s="51">
        <v>0</v>
      </c>
      <c r="BI26" s="52">
        <v>0</v>
      </c>
      <c r="BJ26" s="51">
        <v>25</v>
      </c>
      <c r="BK26" s="52">
        <v>96.15384615384616</v>
      </c>
      <c r="BL26" s="51">
        <v>26</v>
      </c>
    </row>
    <row r="27" spans="1:64" ht="45">
      <c r="A27" s="84" t="s">
        <v>216</v>
      </c>
      <c r="B27" s="84" t="s">
        <v>249</v>
      </c>
      <c r="C27" s="53" t="s">
        <v>1847</v>
      </c>
      <c r="D27" s="54">
        <v>3</v>
      </c>
      <c r="E27" s="65" t="s">
        <v>132</v>
      </c>
      <c r="F27" s="55">
        <v>35</v>
      </c>
      <c r="G27" s="53"/>
      <c r="H27" s="57"/>
      <c r="I27" s="56"/>
      <c r="J27" s="56"/>
      <c r="K27" s="36" t="s">
        <v>65</v>
      </c>
      <c r="L27" s="83">
        <v>27</v>
      </c>
      <c r="M27" s="83"/>
      <c r="N27" s="63"/>
      <c r="O27" s="86" t="s">
        <v>307</v>
      </c>
      <c r="P27" s="88">
        <v>43467.767222222225</v>
      </c>
      <c r="Q27" s="86" t="s">
        <v>333</v>
      </c>
      <c r="R27" s="90" t="s">
        <v>398</v>
      </c>
      <c r="S27" s="86" t="s">
        <v>407</v>
      </c>
      <c r="T27" s="86"/>
      <c r="U27" s="86"/>
      <c r="V27" s="90" t="s">
        <v>420</v>
      </c>
      <c r="W27" s="88">
        <v>43467.767222222225</v>
      </c>
      <c r="X27" s="90" t="s">
        <v>454</v>
      </c>
      <c r="Y27" s="86"/>
      <c r="Z27" s="86"/>
      <c r="AA27" s="92" t="s">
        <v>542</v>
      </c>
      <c r="AB27" s="92" t="s">
        <v>628</v>
      </c>
      <c r="AC27" s="86" t="b">
        <v>0</v>
      </c>
      <c r="AD27" s="86">
        <v>0</v>
      </c>
      <c r="AE27" s="92" t="s">
        <v>709</v>
      </c>
      <c r="AF27" s="86" t="b">
        <v>0</v>
      </c>
      <c r="AG27" s="86" t="s">
        <v>768</v>
      </c>
      <c r="AH27" s="86"/>
      <c r="AI27" s="92" t="s">
        <v>686</v>
      </c>
      <c r="AJ27" s="86" t="b">
        <v>0</v>
      </c>
      <c r="AK27" s="86">
        <v>0</v>
      </c>
      <c r="AL27" s="92" t="s">
        <v>686</v>
      </c>
      <c r="AM27" s="86" t="s">
        <v>774</v>
      </c>
      <c r="AN27" s="86" t="b">
        <v>0</v>
      </c>
      <c r="AO27" s="92" t="s">
        <v>628</v>
      </c>
      <c r="AP27" s="86" t="s">
        <v>176</v>
      </c>
      <c r="AQ27" s="86">
        <v>0</v>
      </c>
      <c r="AR27" s="86">
        <v>0</v>
      </c>
      <c r="AS27" s="86"/>
      <c r="AT27" s="86"/>
      <c r="AU27" s="86"/>
      <c r="AV27" s="86"/>
      <c r="AW27" s="86"/>
      <c r="AX27" s="86"/>
      <c r="AY27" s="86"/>
      <c r="AZ27" s="86"/>
      <c r="BA27">
        <v>1</v>
      </c>
      <c r="BB27" s="85" t="str">
        <f>REPLACE(INDEX(GroupVertices[Group],MATCH(Edges[[#This Row],[Vertex 1]],GroupVertices[Vertex],0)),1,1,"")</f>
        <v>2</v>
      </c>
      <c r="BC27" s="85" t="str">
        <f>REPLACE(INDEX(GroupVertices[Group],MATCH(Edges[[#This Row],[Vertex 2]],GroupVertices[Vertex],0)),1,1,"")</f>
        <v>2</v>
      </c>
      <c r="BD27" s="51">
        <v>0</v>
      </c>
      <c r="BE27" s="52">
        <v>0</v>
      </c>
      <c r="BF27" s="51">
        <v>1</v>
      </c>
      <c r="BG27" s="52">
        <v>3.8461538461538463</v>
      </c>
      <c r="BH27" s="51">
        <v>0</v>
      </c>
      <c r="BI27" s="52">
        <v>0</v>
      </c>
      <c r="BJ27" s="51">
        <v>25</v>
      </c>
      <c r="BK27" s="52">
        <v>96.15384615384616</v>
      </c>
      <c r="BL27" s="51">
        <v>26</v>
      </c>
    </row>
    <row r="28" spans="1:64" ht="45">
      <c r="A28" s="84" t="s">
        <v>216</v>
      </c>
      <c r="B28" s="84" t="s">
        <v>250</v>
      </c>
      <c r="C28" s="53" t="s">
        <v>1847</v>
      </c>
      <c r="D28" s="54">
        <v>3</v>
      </c>
      <c r="E28" s="65" t="s">
        <v>132</v>
      </c>
      <c r="F28" s="55">
        <v>35</v>
      </c>
      <c r="G28" s="53"/>
      <c r="H28" s="57"/>
      <c r="I28" s="56"/>
      <c r="J28" s="56"/>
      <c r="K28" s="36" t="s">
        <v>65</v>
      </c>
      <c r="L28" s="83">
        <v>28</v>
      </c>
      <c r="M28" s="83"/>
      <c r="N28" s="63"/>
      <c r="O28" s="86" t="s">
        <v>307</v>
      </c>
      <c r="P28" s="88">
        <v>43467.83006944445</v>
      </c>
      <c r="Q28" s="86" t="s">
        <v>334</v>
      </c>
      <c r="R28" s="90" t="s">
        <v>398</v>
      </c>
      <c r="S28" s="86" t="s">
        <v>407</v>
      </c>
      <c r="T28" s="86"/>
      <c r="U28" s="86"/>
      <c r="V28" s="90" t="s">
        <v>420</v>
      </c>
      <c r="W28" s="88">
        <v>43467.83006944445</v>
      </c>
      <c r="X28" s="90" t="s">
        <v>455</v>
      </c>
      <c r="Y28" s="86"/>
      <c r="Z28" s="86"/>
      <c r="AA28" s="92" t="s">
        <v>543</v>
      </c>
      <c r="AB28" s="92" t="s">
        <v>629</v>
      </c>
      <c r="AC28" s="86" t="b">
        <v>0</v>
      </c>
      <c r="AD28" s="86">
        <v>0</v>
      </c>
      <c r="AE28" s="92" t="s">
        <v>710</v>
      </c>
      <c r="AF28" s="86" t="b">
        <v>0</v>
      </c>
      <c r="AG28" s="86" t="s">
        <v>768</v>
      </c>
      <c r="AH28" s="86"/>
      <c r="AI28" s="92" t="s">
        <v>686</v>
      </c>
      <c r="AJ28" s="86" t="b">
        <v>0</v>
      </c>
      <c r="AK28" s="86">
        <v>0</v>
      </c>
      <c r="AL28" s="92" t="s">
        <v>686</v>
      </c>
      <c r="AM28" s="86" t="s">
        <v>774</v>
      </c>
      <c r="AN28" s="86" t="b">
        <v>0</v>
      </c>
      <c r="AO28" s="92" t="s">
        <v>629</v>
      </c>
      <c r="AP28" s="86" t="s">
        <v>176</v>
      </c>
      <c r="AQ28" s="86">
        <v>0</v>
      </c>
      <c r="AR28" s="86">
        <v>0</v>
      </c>
      <c r="AS28" s="86"/>
      <c r="AT28" s="86"/>
      <c r="AU28" s="86"/>
      <c r="AV28" s="86"/>
      <c r="AW28" s="86"/>
      <c r="AX28" s="86"/>
      <c r="AY28" s="86"/>
      <c r="AZ28" s="86"/>
      <c r="BA28">
        <v>1</v>
      </c>
      <c r="BB28" s="85" t="str">
        <f>REPLACE(INDEX(GroupVertices[Group],MATCH(Edges[[#This Row],[Vertex 1]],GroupVertices[Vertex],0)),1,1,"")</f>
        <v>2</v>
      </c>
      <c r="BC28" s="85" t="str">
        <f>REPLACE(INDEX(GroupVertices[Group],MATCH(Edges[[#This Row],[Vertex 2]],GroupVertices[Vertex],0)),1,1,"")</f>
        <v>2</v>
      </c>
      <c r="BD28" s="51">
        <v>0</v>
      </c>
      <c r="BE28" s="52">
        <v>0</v>
      </c>
      <c r="BF28" s="51">
        <v>1</v>
      </c>
      <c r="BG28" s="52">
        <v>3.8461538461538463</v>
      </c>
      <c r="BH28" s="51">
        <v>0</v>
      </c>
      <c r="BI28" s="52">
        <v>0</v>
      </c>
      <c r="BJ28" s="51">
        <v>25</v>
      </c>
      <c r="BK28" s="52">
        <v>96.15384615384616</v>
      </c>
      <c r="BL28" s="51">
        <v>26</v>
      </c>
    </row>
    <row r="29" spans="1:64" ht="45">
      <c r="A29" s="84" t="s">
        <v>216</v>
      </c>
      <c r="B29" s="84" t="s">
        <v>251</v>
      </c>
      <c r="C29" s="53" t="s">
        <v>1847</v>
      </c>
      <c r="D29" s="54">
        <v>3</v>
      </c>
      <c r="E29" s="65" t="s">
        <v>132</v>
      </c>
      <c r="F29" s="55">
        <v>35</v>
      </c>
      <c r="G29" s="53"/>
      <c r="H29" s="57"/>
      <c r="I29" s="56"/>
      <c r="J29" s="56"/>
      <c r="K29" s="36" t="s">
        <v>65</v>
      </c>
      <c r="L29" s="83">
        <v>29</v>
      </c>
      <c r="M29" s="83"/>
      <c r="N29" s="63"/>
      <c r="O29" s="86" t="s">
        <v>307</v>
      </c>
      <c r="P29" s="88">
        <v>43467.90258101852</v>
      </c>
      <c r="Q29" s="86" t="s">
        <v>335</v>
      </c>
      <c r="R29" s="90" t="s">
        <v>398</v>
      </c>
      <c r="S29" s="86" t="s">
        <v>407</v>
      </c>
      <c r="T29" s="86"/>
      <c r="U29" s="86"/>
      <c r="V29" s="90" t="s">
        <v>420</v>
      </c>
      <c r="W29" s="88">
        <v>43467.90258101852</v>
      </c>
      <c r="X29" s="90" t="s">
        <v>456</v>
      </c>
      <c r="Y29" s="86"/>
      <c r="Z29" s="86"/>
      <c r="AA29" s="92" t="s">
        <v>544</v>
      </c>
      <c r="AB29" s="92" t="s">
        <v>630</v>
      </c>
      <c r="AC29" s="86" t="b">
        <v>0</v>
      </c>
      <c r="AD29" s="86">
        <v>0</v>
      </c>
      <c r="AE29" s="92" t="s">
        <v>711</v>
      </c>
      <c r="AF29" s="86" t="b">
        <v>0</v>
      </c>
      <c r="AG29" s="86" t="s">
        <v>768</v>
      </c>
      <c r="AH29" s="86"/>
      <c r="AI29" s="92" t="s">
        <v>686</v>
      </c>
      <c r="AJ29" s="86" t="b">
        <v>0</v>
      </c>
      <c r="AK29" s="86">
        <v>0</v>
      </c>
      <c r="AL29" s="92" t="s">
        <v>686</v>
      </c>
      <c r="AM29" s="86" t="s">
        <v>774</v>
      </c>
      <c r="AN29" s="86" t="b">
        <v>0</v>
      </c>
      <c r="AO29" s="92" t="s">
        <v>630</v>
      </c>
      <c r="AP29" s="86" t="s">
        <v>176</v>
      </c>
      <c r="AQ29" s="86">
        <v>0</v>
      </c>
      <c r="AR29" s="86">
        <v>0</v>
      </c>
      <c r="AS29" s="86"/>
      <c r="AT29" s="86"/>
      <c r="AU29" s="86"/>
      <c r="AV29" s="86"/>
      <c r="AW29" s="86"/>
      <c r="AX29" s="86"/>
      <c r="AY29" s="86"/>
      <c r="AZ29" s="86"/>
      <c r="BA29">
        <v>1</v>
      </c>
      <c r="BB29" s="85" t="str">
        <f>REPLACE(INDEX(GroupVertices[Group],MATCH(Edges[[#This Row],[Vertex 1]],GroupVertices[Vertex],0)),1,1,"")</f>
        <v>2</v>
      </c>
      <c r="BC29" s="85" t="str">
        <f>REPLACE(INDEX(GroupVertices[Group],MATCH(Edges[[#This Row],[Vertex 2]],GroupVertices[Vertex],0)),1,1,"")</f>
        <v>2</v>
      </c>
      <c r="BD29" s="51">
        <v>0</v>
      </c>
      <c r="BE29" s="52">
        <v>0</v>
      </c>
      <c r="BF29" s="51">
        <v>1</v>
      </c>
      <c r="BG29" s="52">
        <v>4</v>
      </c>
      <c r="BH29" s="51">
        <v>0</v>
      </c>
      <c r="BI29" s="52">
        <v>0</v>
      </c>
      <c r="BJ29" s="51">
        <v>24</v>
      </c>
      <c r="BK29" s="52">
        <v>96</v>
      </c>
      <c r="BL29" s="51">
        <v>25</v>
      </c>
    </row>
    <row r="30" spans="1:64" ht="45">
      <c r="A30" s="84" t="s">
        <v>216</v>
      </c>
      <c r="B30" s="84" t="s">
        <v>252</v>
      </c>
      <c r="C30" s="53" t="s">
        <v>1847</v>
      </c>
      <c r="D30" s="54">
        <v>3</v>
      </c>
      <c r="E30" s="65" t="s">
        <v>132</v>
      </c>
      <c r="F30" s="55">
        <v>35</v>
      </c>
      <c r="G30" s="53"/>
      <c r="H30" s="57"/>
      <c r="I30" s="56"/>
      <c r="J30" s="56"/>
      <c r="K30" s="36" t="s">
        <v>65</v>
      </c>
      <c r="L30" s="83">
        <v>30</v>
      </c>
      <c r="M30" s="83"/>
      <c r="N30" s="63"/>
      <c r="O30" s="86" t="s">
        <v>307</v>
      </c>
      <c r="P30" s="88">
        <v>43468.34886574074</v>
      </c>
      <c r="Q30" s="86" t="s">
        <v>336</v>
      </c>
      <c r="R30" s="90" t="s">
        <v>398</v>
      </c>
      <c r="S30" s="86" t="s">
        <v>407</v>
      </c>
      <c r="T30" s="86"/>
      <c r="U30" s="86"/>
      <c r="V30" s="90" t="s">
        <v>420</v>
      </c>
      <c r="W30" s="88">
        <v>43468.34886574074</v>
      </c>
      <c r="X30" s="90" t="s">
        <v>457</v>
      </c>
      <c r="Y30" s="86"/>
      <c r="Z30" s="86"/>
      <c r="AA30" s="92" t="s">
        <v>545</v>
      </c>
      <c r="AB30" s="92" t="s">
        <v>631</v>
      </c>
      <c r="AC30" s="86" t="b">
        <v>0</v>
      </c>
      <c r="AD30" s="86">
        <v>0</v>
      </c>
      <c r="AE30" s="92" t="s">
        <v>712</v>
      </c>
      <c r="AF30" s="86" t="b">
        <v>0</v>
      </c>
      <c r="AG30" s="86" t="s">
        <v>768</v>
      </c>
      <c r="AH30" s="86"/>
      <c r="AI30" s="92" t="s">
        <v>686</v>
      </c>
      <c r="AJ30" s="86" t="b">
        <v>0</v>
      </c>
      <c r="AK30" s="86">
        <v>0</v>
      </c>
      <c r="AL30" s="92" t="s">
        <v>686</v>
      </c>
      <c r="AM30" s="86" t="s">
        <v>774</v>
      </c>
      <c r="AN30" s="86" t="b">
        <v>0</v>
      </c>
      <c r="AO30" s="92" t="s">
        <v>631</v>
      </c>
      <c r="AP30" s="86" t="s">
        <v>176</v>
      </c>
      <c r="AQ30" s="86">
        <v>0</v>
      </c>
      <c r="AR30" s="86">
        <v>0</v>
      </c>
      <c r="AS30" s="86"/>
      <c r="AT30" s="86"/>
      <c r="AU30" s="86"/>
      <c r="AV30" s="86"/>
      <c r="AW30" s="86"/>
      <c r="AX30" s="86"/>
      <c r="AY30" s="86"/>
      <c r="AZ30" s="86"/>
      <c r="BA30">
        <v>1</v>
      </c>
      <c r="BB30" s="85" t="str">
        <f>REPLACE(INDEX(GroupVertices[Group],MATCH(Edges[[#This Row],[Vertex 1]],GroupVertices[Vertex],0)),1,1,"")</f>
        <v>2</v>
      </c>
      <c r="BC30" s="85" t="str">
        <f>REPLACE(INDEX(GroupVertices[Group],MATCH(Edges[[#This Row],[Vertex 2]],GroupVertices[Vertex],0)),1,1,"")</f>
        <v>2</v>
      </c>
      <c r="BD30" s="51">
        <v>0</v>
      </c>
      <c r="BE30" s="52">
        <v>0</v>
      </c>
      <c r="BF30" s="51">
        <v>0</v>
      </c>
      <c r="BG30" s="52">
        <v>0</v>
      </c>
      <c r="BH30" s="51">
        <v>0</v>
      </c>
      <c r="BI30" s="52">
        <v>0</v>
      </c>
      <c r="BJ30" s="51">
        <v>37</v>
      </c>
      <c r="BK30" s="52">
        <v>100</v>
      </c>
      <c r="BL30" s="51">
        <v>37</v>
      </c>
    </row>
    <row r="31" spans="1:64" ht="45">
      <c r="A31" s="84" t="s">
        <v>216</v>
      </c>
      <c r="B31" s="84" t="s">
        <v>253</v>
      </c>
      <c r="C31" s="53" t="s">
        <v>1847</v>
      </c>
      <c r="D31" s="54">
        <v>3</v>
      </c>
      <c r="E31" s="65" t="s">
        <v>132</v>
      </c>
      <c r="F31" s="55">
        <v>35</v>
      </c>
      <c r="G31" s="53"/>
      <c r="H31" s="57"/>
      <c r="I31" s="56"/>
      <c r="J31" s="56"/>
      <c r="K31" s="36" t="s">
        <v>65</v>
      </c>
      <c r="L31" s="83">
        <v>31</v>
      </c>
      <c r="M31" s="83"/>
      <c r="N31" s="63"/>
      <c r="O31" s="86" t="s">
        <v>307</v>
      </c>
      <c r="P31" s="88">
        <v>43468.40802083333</v>
      </c>
      <c r="Q31" s="86" t="s">
        <v>337</v>
      </c>
      <c r="R31" s="90" t="s">
        <v>398</v>
      </c>
      <c r="S31" s="86" t="s">
        <v>407</v>
      </c>
      <c r="T31" s="86"/>
      <c r="U31" s="86"/>
      <c r="V31" s="90" t="s">
        <v>420</v>
      </c>
      <c r="W31" s="88">
        <v>43468.40802083333</v>
      </c>
      <c r="X31" s="90" t="s">
        <v>458</v>
      </c>
      <c r="Y31" s="86"/>
      <c r="Z31" s="86"/>
      <c r="AA31" s="92" t="s">
        <v>546</v>
      </c>
      <c r="AB31" s="92" t="s">
        <v>632</v>
      </c>
      <c r="AC31" s="86" t="b">
        <v>0</v>
      </c>
      <c r="AD31" s="86">
        <v>1</v>
      </c>
      <c r="AE31" s="92" t="s">
        <v>713</v>
      </c>
      <c r="AF31" s="86" t="b">
        <v>0</v>
      </c>
      <c r="AG31" s="86" t="s">
        <v>768</v>
      </c>
      <c r="AH31" s="86"/>
      <c r="AI31" s="92" t="s">
        <v>686</v>
      </c>
      <c r="AJ31" s="86" t="b">
        <v>0</v>
      </c>
      <c r="AK31" s="86">
        <v>0</v>
      </c>
      <c r="AL31" s="92" t="s">
        <v>686</v>
      </c>
      <c r="AM31" s="86" t="s">
        <v>774</v>
      </c>
      <c r="AN31" s="86" t="b">
        <v>0</v>
      </c>
      <c r="AO31" s="92" t="s">
        <v>632</v>
      </c>
      <c r="AP31" s="86" t="s">
        <v>176</v>
      </c>
      <c r="AQ31" s="86">
        <v>0</v>
      </c>
      <c r="AR31" s="86">
        <v>0</v>
      </c>
      <c r="AS31" s="86"/>
      <c r="AT31" s="86"/>
      <c r="AU31" s="86"/>
      <c r="AV31" s="86"/>
      <c r="AW31" s="86"/>
      <c r="AX31" s="86"/>
      <c r="AY31" s="86"/>
      <c r="AZ31" s="86"/>
      <c r="BA31">
        <v>1</v>
      </c>
      <c r="BB31" s="85" t="str">
        <f>REPLACE(INDEX(GroupVertices[Group],MATCH(Edges[[#This Row],[Vertex 1]],GroupVertices[Vertex],0)),1,1,"")</f>
        <v>2</v>
      </c>
      <c r="BC31" s="85" t="str">
        <f>REPLACE(INDEX(GroupVertices[Group],MATCH(Edges[[#This Row],[Vertex 2]],GroupVertices[Vertex],0)),1,1,"")</f>
        <v>2</v>
      </c>
      <c r="BD31" s="51">
        <v>0</v>
      </c>
      <c r="BE31" s="52">
        <v>0</v>
      </c>
      <c r="BF31" s="51">
        <v>0</v>
      </c>
      <c r="BG31" s="52">
        <v>0</v>
      </c>
      <c r="BH31" s="51">
        <v>0</v>
      </c>
      <c r="BI31" s="52">
        <v>0</v>
      </c>
      <c r="BJ31" s="51">
        <v>23</v>
      </c>
      <c r="BK31" s="52">
        <v>100</v>
      </c>
      <c r="BL31" s="51">
        <v>23</v>
      </c>
    </row>
    <row r="32" spans="1:64" ht="45">
      <c r="A32" s="84" t="s">
        <v>216</v>
      </c>
      <c r="B32" s="84" t="s">
        <v>254</v>
      </c>
      <c r="C32" s="53" t="s">
        <v>1847</v>
      </c>
      <c r="D32" s="54">
        <v>3</v>
      </c>
      <c r="E32" s="65" t="s">
        <v>132</v>
      </c>
      <c r="F32" s="55">
        <v>35</v>
      </c>
      <c r="G32" s="53"/>
      <c r="H32" s="57"/>
      <c r="I32" s="56"/>
      <c r="J32" s="56"/>
      <c r="K32" s="36" t="s">
        <v>65</v>
      </c>
      <c r="L32" s="83">
        <v>32</v>
      </c>
      <c r="M32" s="83"/>
      <c r="N32" s="63"/>
      <c r="O32" s="86" t="s">
        <v>307</v>
      </c>
      <c r="P32" s="88">
        <v>43468.44747685185</v>
      </c>
      <c r="Q32" s="86" t="s">
        <v>338</v>
      </c>
      <c r="R32" s="90" t="s">
        <v>398</v>
      </c>
      <c r="S32" s="86" t="s">
        <v>407</v>
      </c>
      <c r="T32" s="86"/>
      <c r="U32" s="86"/>
      <c r="V32" s="90" t="s">
        <v>420</v>
      </c>
      <c r="W32" s="88">
        <v>43468.44747685185</v>
      </c>
      <c r="X32" s="90" t="s">
        <v>459</v>
      </c>
      <c r="Y32" s="86"/>
      <c r="Z32" s="86"/>
      <c r="AA32" s="92" t="s">
        <v>547</v>
      </c>
      <c r="AB32" s="92" t="s">
        <v>633</v>
      </c>
      <c r="AC32" s="86" t="b">
        <v>0</v>
      </c>
      <c r="AD32" s="86">
        <v>0</v>
      </c>
      <c r="AE32" s="92" t="s">
        <v>714</v>
      </c>
      <c r="AF32" s="86" t="b">
        <v>0</v>
      </c>
      <c r="AG32" s="86" t="s">
        <v>768</v>
      </c>
      <c r="AH32" s="86"/>
      <c r="AI32" s="92" t="s">
        <v>686</v>
      </c>
      <c r="AJ32" s="86" t="b">
        <v>0</v>
      </c>
      <c r="AK32" s="86">
        <v>0</v>
      </c>
      <c r="AL32" s="92" t="s">
        <v>686</v>
      </c>
      <c r="AM32" s="86" t="s">
        <v>774</v>
      </c>
      <c r="AN32" s="86" t="b">
        <v>0</v>
      </c>
      <c r="AO32" s="92" t="s">
        <v>633</v>
      </c>
      <c r="AP32" s="86" t="s">
        <v>176</v>
      </c>
      <c r="AQ32" s="86">
        <v>0</v>
      </c>
      <c r="AR32" s="86">
        <v>0</v>
      </c>
      <c r="AS32" s="86"/>
      <c r="AT32" s="86"/>
      <c r="AU32" s="86"/>
      <c r="AV32" s="86"/>
      <c r="AW32" s="86"/>
      <c r="AX32" s="86"/>
      <c r="AY32" s="86"/>
      <c r="AZ32" s="86"/>
      <c r="BA32">
        <v>1</v>
      </c>
      <c r="BB32" s="85" t="str">
        <f>REPLACE(INDEX(GroupVertices[Group],MATCH(Edges[[#This Row],[Vertex 1]],GroupVertices[Vertex],0)),1,1,"")</f>
        <v>2</v>
      </c>
      <c r="BC32" s="85" t="str">
        <f>REPLACE(INDEX(GroupVertices[Group],MATCH(Edges[[#This Row],[Vertex 2]],GroupVertices[Vertex],0)),1,1,"")</f>
        <v>2</v>
      </c>
      <c r="BD32" s="51">
        <v>1</v>
      </c>
      <c r="BE32" s="52">
        <v>5</v>
      </c>
      <c r="BF32" s="51">
        <v>0</v>
      </c>
      <c r="BG32" s="52">
        <v>0</v>
      </c>
      <c r="BH32" s="51">
        <v>0</v>
      </c>
      <c r="BI32" s="52">
        <v>0</v>
      </c>
      <c r="BJ32" s="51">
        <v>19</v>
      </c>
      <c r="BK32" s="52">
        <v>95</v>
      </c>
      <c r="BL32" s="51">
        <v>20</v>
      </c>
    </row>
    <row r="33" spans="1:64" ht="45">
      <c r="A33" s="84" t="s">
        <v>216</v>
      </c>
      <c r="B33" s="84" t="s">
        <v>255</v>
      </c>
      <c r="C33" s="53" t="s">
        <v>1847</v>
      </c>
      <c r="D33" s="54">
        <v>3</v>
      </c>
      <c r="E33" s="65" t="s">
        <v>132</v>
      </c>
      <c r="F33" s="55">
        <v>35</v>
      </c>
      <c r="G33" s="53"/>
      <c r="H33" s="57"/>
      <c r="I33" s="56"/>
      <c r="J33" s="56"/>
      <c r="K33" s="36" t="s">
        <v>65</v>
      </c>
      <c r="L33" s="83">
        <v>33</v>
      </c>
      <c r="M33" s="83"/>
      <c r="N33" s="63"/>
      <c r="O33" s="86" t="s">
        <v>307</v>
      </c>
      <c r="P33" s="88">
        <v>43468.44849537037</v>
      </c>
      <c r="Q33" s="86" t="s">
        <v>339</v>
      </c>
      <c r="R33" s="90" t="s">
        <v>398</v>
      </c>
      <c r="S33" s="86" t="s">
        <v>407</v>
      </c>
      <c r="T33" s="86"/>
      <c r="U33" s="86"/>
      <c r="V33" s="90" t="s">
        <v>420</v>
      </c>
      <c r="W33" s="88">
        <v>43468.44849537037</v>
      </c>
      <c r="X33" s="90" t="s">
        <v>460</v>
      </c>
      <c r="Y33" s="86"/>
      <c r="Z33" s="86"/>
      <c r="AA33" s="92" t="s">
        <v>548</v>
      </c>
      <c r="AB33" s="92" t="s">
        <v>634</v>
      </c>
      <c r="AC33" s="86" t="b">
        <v>0</v>
      </c>
      <c r="AD33" s="86">
        <v>0</v>
      </c>
      <c r="AE33" s="92" t="s">
        <v>715</v>
      </c>
      <c r="AF33" s="86" t="b">
        <v>0</v>
      </c>
      <c r="AG33" s="86" t="s">
        <v>768</v>
      </c>
      <c r="AH33" s="86"/>
      <c r="AI33" s="92" t="s">
        <v>686</v>
      </c>
      <c r="AJ33" s="86" t="b">
        <v>0</v>
      </c>
      <c r="AK33" s="86">
        <v>0</v>
      </c>
      <c r="AL33" s="92" t="s">
        <v>686</v>
      </c>
      <c r="AM33" s="86" t="s">
        <v>774</v>
      </c>
      <c r="AN33" s="86" t="b">
        <v>0</v>
      </c>
      <c r="AO33" s="92" t="s">
        <v>634</v>
      </c>
      <c r="AP33" s="86" t="s">
        <v>176</v>
      </c>
      <c r="AQ33" s="86">
        <v>0</v>
      </c>
      <c r="AR33" s="86">
        <v>0</v>
      </c>
      <c r="AS33" s="86"/>
      <c r="AT33" s="86"/>
      <c r="AU33" s="86"/>
      <c r="AV33" s="86"/>
      <c r="AW33" s="86"/>
      <c r="AX33" s="86"/>
      <c r="AY33" s="86"/>
      <c r="AZ33" s="86"/>
      <c r="BA33">
        <v>1</v>
      </c>
      <c r="BB33" s="85" t="str">
        <f>REPLACE(INDEX(GroupVertices[Group],MATCH(Edges[[#This Row],[Vertex 1]],GroupVertices[Vertex],0)),1,1,"")</f>
        <v>2</v>
      </c>
      <c r="BC33" s="85" t="str">
        <f>REPLACE(INDEX(GroupVertices[Group],MATCH(Edges[[#This Row],[Vertex 2]],GroupVertices[Vertex],0)),1,1,"")</f>
        <v>2</v>
      </c>
      <c r="BD33" s="51">
        <v>0</v>
      </c>
      <c r="BE33" s="52">
        <v>0</v>
      </c>
      <c r="BF33" s="51">
        <v>0</v>
      </c>
      <c r="BG33" s="52">
        <v>0</v>
      </c>
      <c r="BH33" s="51">
        <v>0</v>
      </c>
      <c r="BI33" s="52">
        <v>0</v>
      </c>
      <c r="BJ33" s="51">
        <v>11</v>
      </c>
      <c r="BK33" s="52">
        <v>100</v>
      </c>
      <c r="BL33" s="51">
        <v>11</v>
      </c>
    </row>
    <row r="34" spans="1:64" ht="45">
      <c r="A34" s="84" t="s">
        <v>216</v>
      </c>
      <c r="B34" s="84" t="s">
        <v>256</v>
      </c>
      <c r="C34" s="53" t="s">
        <v>1847</v>
      </c>
      <c r="D34" s="54">
        <v>3</v>
      </c>
      <c r="E34" s="65" t="s">
        <v>132</v>
      </c>
      <c r="F34" s="55">
        <v>35</v>
      </c>
      <c r="G34" s="53"/>
      <c r="H34" s="57"/>
      <c r="I34" s="56"/>
      <c r="J34" s="56"/>
      <c r="K34" s="36" t="s">
        <v>65</v>
      </c>
      <c r="L34" s="83">
        <v>34</v>
      </c>
      <c r="M34" s="83"/>
      <c r="N34" s="63"/>
      <c r="O34" s="86" t="s">
        <v>307</v>
      </c>
      <c r="P34" s="88">
        <v>43468.460868055554</v>
      </c>
      <c r="Q34" s="86" t="s">
        <v>340</v>
      </c>
      <c r="R34" s="90" t="s">
        <v>398</v>
      </c>
      <c r="S34" s="86" t="s">
        <v>407</v>
      </c>
      <c r="T34" s="86"/>
      <c r="U34" s="86"/>
      <c r="V34" s="90" t="s">
        <v>420</v>
      </c>
      <c r="W34" s="88">
        <v>43468.460868055554</v>
      </c>
      <c r="X34" s="90" t="s">
        <v>461</v>
      </c>
      <c r="Y34" s="86"/>
      <c r="Z34" s="86"/>
      <c r="AA34" s="92" t="s">
        <v>549</v>
      </c>
      <c r="AB34" s="92" t="s">
        <v>635</v>
      </c>
      <c r="AC34" s="86" t="b">
        <v>0</v>
      </c>
      <c r="AD34" s="86">
        <v>1</v>
      </c>
      <c r="AE34" s="92" t="s">
        <v>716</v>
      </c>
      <c r="AF34" s="86" t="b">
        <v>0</v>
      </c>
      <c r="AG34" s="86" t="s">
        <v>768</v>
      </c>
      <c r="AH34" s="86"/>
      <c r="AI34" s="92" t="s">
        <v>686</v>
      </c>
      <c r="AJ34" s="86" t="b">
        <v>0</v>
      </c>
      <c r="AK34" s="86">
        <v>0</v>
      </c>
      <c r="AL34" s="92" t="s">
        <v>686</v>
      </c>
      <c r="AM34" s="86" t="s">
        <v>774</v>
      </c>
      <c r="AN34" s="86" t="b">
        <v>0</v>
      </c>
      <c r="AO34" s="92" t="s">
        <v>635</v>
      </c>
      <c r="AP34" s="86" t="s">
        <v>176</v>
      </c>
      <c r="AQ34" s="86">
        <v>0</v>
      </c>
      <c r="AR34" s="86">
        <v>0</v>
      </c>
      <c r="AS34" s="86"/>
      <c r="AT34" s="86"/>
      <c r="AU34" s="86"/>
      <c r="AV34" s="86"/>
      <c r="AW34" s="86"/>
      <c r="AX34" s="86"/>
      <c r="AY34" s="86"/>
      <c r="AZ34" s="86"/>
      <c r="BA34">
        <v>1</v>
      </c>
      <c r="BB34" s="85" t="str">
        <f>REPLACE(INDEX(GroupVertices[Group],MATCH(Edges[[#This Row],[Vertex 1]],GroupVertices[Vertex],0)),1,1,"")</f>
        <v>2</v>
      </c>
      <c r="BC34" s="85" t="str">
        <f>REPLACE(INDEX(GroupVertices[Group],MATCH(Edges[[#This Row],[Vertex 2]],GroupVertices[Vertex],0)),1,1,"")</f>
        <v>2</v>
      </c>
      <c r="BD34" s="51">
        <v>1</v>
      </c>
      <c r="BE34" s="52">
        <v>3.3333333333333335</v>
      </c>
      <c r="BF34" s="51">
        <v>0</v>
      </c>
      <c r="BG34" s="52">
        <v>0</v>
      </c>
      <c r="BH34" s="51">
        <v>0</v>
      </c>
      <c r="BI34" s="52">
        <v>0</v>
      </c>
      <c r="BJ34" s="51">
        <v>29</v>
      </c>
      <c r="BK34" s="52">
        <v>96.66666666666667</v>
      </c>
      <c r="BL34" s="51">
        <v>30</v>
      </c>
    </row>
    <row r="35" spans="1:64" ht="45">
      <c r="A35" s="84" t="s">
        <v>216</v>
      </c>
      <c r="B35" s="84" t="s">
        <v>257</v>
      </c>
      <c r="C35" s="53" t="s">
        <v>1847</v>
      </c>
      <c r="D35" s="54">
        <v>3</v>
      </c>
      <c r="E35" s="65" t="s">
        <v>132</v>
      </c>
      <c r="F35" s="55">
        <v>35</v>
      </c>
      <c r="G35" s="53"/>
      <c r="H35" s="57"/>
      <c r="I35" s="56"/>
      <c r="J35" s="56"/>
      <c r="K35" s="36" t="s">
        <v>65</v>
      </c>
      <c r="L35" s="83">
        <v>35</v>
      </c>
      <c r="M35" s="83"/>
      <c r="N35" s="63"/>
      <c r="O35" s="86" t="s">
        <v>307</v>
      </c>
      <c r="P35" s="88">
        <v>43468.55158564815</v>
      </c>
      <c r="Q35" s="86" t="s">
        <v>341</v>
      </c>
      <c r="R35" s="90" t="s">
        <v>398</v>
      </c>
      <c r="S35" s="86" t="s">
        <v>407</v>
      </c>
      <c r="T35" s="86"/>
      <c r="U35" s="86"/>
      <c r="V35" s="90" t="s">
        <v>420</v>
      </c>
      <c r="W35" s="88">
        <v>43468.55158564815</v>
      </c>
      <c r="X35" s="90" t="s">
        <v>462</v>
      </c>
      <c r="Y35" s="86"/>
      <c r="Z35" s="86"/>
      <c r="AA35" s="92" t="s">
        <v>550</v>
      </c>
      <c r="AB35" s="92" t="s">
        <v>636</v>
      </c>
      <c r="AC35" s="86" t="b">
        <v>0</v>
      </c>
      <c r="AD35" s="86">
        <v>0</v>
      </c>
      <c r="AE35" s="92" t="s">
        <v>717</v>
      </c>
      <c r="AF35" s="86" t="b">
        <v>0</v>
      </c>
      <c r="AG35" s="86" t="s">
        <v>768</v>
      </c>
      <c r="AH35" s="86"/>
      <c r="AI35" s="92" t="s">
        <v>686</v>
      </c>
      <c r="AJ35" s="86" t="b">
        <v>0</v>
      </c>
      <c r="AK35" s="86">
        <v>0</v>
      </c>
      <c r="AL35" s="92" t="s">
        <v>686</v>
      </c>
      <c r="AM35" s="86" t="s">
        <v>774</v>
      </c>
      <c r="AN35" s="86" t="b">
        <v>0</v>
      </c>
      <c r="AO35" s="92" t="s">
        <v>636</v>
      </c>
      <c r="AP35" s="86" t="s">
        <v>176</v>
      </c>
      <c r="AQ35" s="86">
        <v>0</v>
      </c>
      <c r="AR35" s="86">
        <v>0</v>
      </c>
      <c r="AS35" s="86"/>
      <c r="AT35" s="86"/>
      <c r="AU35" s="86"/>
      <c r="AV35" s="86"/>
      <c r="AW35" s="86"/>
      <c r="AX35" s="86"/>
      <c r="AY35" s="86"/>
      <c r="AZ35" s="86"/>
      <c r="BA35">
        <v>1</v>
      </c>
      <c r="BB35" s="85" t="str">
        <f>REPLACE(INDEX(GroupVertices[Group],MATCH(Edges[[#This Row],[Vertex 1]],GroupVertices[Vertex],0)),1,1,"")</f>
        <v>2</v>
      </c>
      <c r="BC35" s="85" t="str">
        <f>REPLACE(INDEX(GroupVertices[Group],MATCH(Edges[[#This Row],[Vertex 2]],GroupVertices[Vertex],0)),1,1,"")</f>
        <v>2</v>
      </c>
      <c r="BD35" s="51">
        <v>1</v>
      </c>
      <c r="BE35" s="52">
        <v>5.882352941176471</v>
      </c>
      <c r="BF35" s="51">
        <v>0</v>
      </c>
      <c r="BG35" s="52">
        <v>0</v>
      </c>
      <c r="BH35" s="51">
        <v>0</v>
      </c>
      <c r="BI35" s="52">
        <v>0</v>
      </c>
      <c r="BJ35" s="51">
        <v>16</v>
      </c>
      <c r="BK35" s="52">
        <v>94.11764705882354</v>
      </c>
      <c r="BL35" s="51">
        <v>17</v>
      </c>
    </row>
    <row r="36" spans="1:64" ht="45">
      <c r="A36" s="84" t="s">
        <v>216</v>
      </c>
      <c r="B36" s="84" t="s">
        <v>258</v>
      </c>
      <c r="C36" s="53" t="s">
        <v>1847</v>
      </c>
      <c r="D36" s="54">
        <v>3</v>
      </c>
      <c r="E36" s="65" t="s">
        <v>132</v>
      </c>
      <c r="F36" s="55">
        <v>35</v>
      </c>
      <c r="G36" s="53"/>
      <c r="H36" s="57"/>
      <c r="I36" s="56"/>
      <c r="J36" s="56"/>
      <c r="K36" s="36" t="s">
        <v>65</v>
      </c>
      <c r="L36" s="83">
        <v>36</v>
      </c>
      <c r="M36" s="83"/>
      <c r="N36" s="63"/>
      <c r="O36" s="86" t="s">
        <v>307</v>
      </c>
      <c r="P36" s="88">
        <v>43468.62962962963</v>
      </c>
      <c r="Q36" s="86" t="s">
        <v>342</v>
      </c>
      <c r="R36" s="90" t="s">
        <v>398</v>
      </c>
      <c r="S36" s="86" t="s">
        <v>407</v>
      </c>
      <c r="T36" s="86"/>
      <c r="U36" s="86"/>
      <c r="V36" s="90" t="s">
        <v>420</v>
      </c>
      <c r="W36" s="88">
        <v>43468.62962962963</v>
      </c>
      <c r="X36" s="90" t="s">
        <v>463</v>
      </c>
      <c r="Y36" s="86"/>
      <c r="Z36" s="86"/>
      <c r="AA36" s="92" t="s">
        <v>551</v>
      </c>
      <c r="AB36" s="92" t="s">
        <v>637</v>
      </c>
      <c r="AC36" s="86" t="b">
        <v>0</v>
      </c>
      <c r="AD36" s="86">
        <v>0</v>
      </c>
      <c r="AE36" s="92" t="s">
        <v>718</v>
      </c>
      <c r="AF36" s="86" t="b">
        <v>0</v>
      </c>
      <c r="AG36" s="86" t="s">
        <v>768</v>
      </c>
      <c r="AH36" s="86"/>
      <c r="AI36" s="92" t="s">
        <v>686</v>
      </c>
      <c r="AJ36" s="86" t="b">
        <v>0</v>
      </c>
      <c r="AK36" s="86">
        <v>0</v>
      </c>
      <c r="AL36" s="92" t="s">
        <v>686</v>
      </c>
      <c r="AM36" s="86" t="s">
        <v>774</v>
      </c>
      <c r="AN36" s="86" t="b">
        <v>0</v>
      </c>
      <c r="AO36" s="92" t="s">
        <v>637</v>
      </c>
      <c r="AP36" s="86" t="s">
        <v>176</v>
      </c>
      <c r="AQ36" s="86">
        <v>0</v>
      </c>
      <c r="AR36" s="86">
        <v>0</v>
      </c>
      <c r="AS36" s="86"/>
      <c r="AT36" s="86"/>
      <c r="AU36" s="86"/>
      <c r="AV36" s="86"/>
      <c r="AW36" s="86"/>
      <c r="AX36" s="86"/>
      <c r="AY36" s="86"/>
      <c r="AZ36" s="86"/>
      <c r="BA36">
        <v>1</v>
      </c>
      <c r="BB36" s="85" t="str">
        <f>REPLACE(INDEX(GroupVertices[Group],MATCH(Edges[[#This Row],[Vertex 1]],GroupVertices[Vertex],0)),1,1,"")</f>
        <v>2</v>
      </c>
      <c r="BC36" s="85" t="str">
        <f>REPLACE(INDEX(GroupVertices[Group],MATCH(Edges[[#This Row],[Vertex 2]],GroupVertices[Vertex],0)),1,1,"")</f>
        <v>2</v>
      </c>
      <c r="BD36" s="51">
        <v>0</v>
      </c>
      <c r="BE36" s="52">
        <v>0</v>
      </c>
      <c r="BF36" s="51">
        <v>0</v>
      </c>
      <c r="BG36" s="52">
        <v>0</v>
      </c>
      <c r="BH36" s="51">
        <v>0</v>
      </c>
      <c r="BI36" s="52">
        <v>0</v>
      </c>
      <c r="BJ36" s="51">
        <v>20</v>
      </c>
      <c r="BK36" s="52">
        <v>100</v>
      </c>
      <c r="BL36" s="51">
        <v>20</v>
      </c>
    </row>
    <row r="37" spans="1:64" ht="45">
      <c r="A37" s="84" t="s">
        <v>216</v>
      </c>
      <c r="B37" s="84" t="s">
        <v>259</v>
      </c>
      <c r="C37" s="53" t="s">
        <v>1847</v>
      </c>
      <c r="D37" s="54">
        <v>3</v>
      </c>
      <c r="E37" s="65" t="s">
        <v>132</v>
      </c>
      <c r="F37" s="55">
        <v>35</v>
      </c>
      <c r="G37" s="53"/>
      <c r="H37" s="57"/>
      <c r="I37" s="56"/>
      <c r="J37" s="56"/>
      <c r="K37" s="36" t="s">
        <v>65</v>
      </c>
      <c r="L37" s="83">
        <v>37</v>
      </c>
      <c r="M37" s="83"/>
      <c r="N37" s="63"/>
      <c r="O37" s="86" t="s">
        <v>307</v>
      </c>
      <c r="P37" s="88">
        <v>43468.65539351852</v>
      </c>
      <c r="Q37" s="86" t="s">
        <v>343</v>
      </c>
      <c r="R37" s="90" t="s">
        <v>398</v>
      </c>
      <c r="S37" s="86" t="s">
        <v>407</v>
      </c>
      <c r="T37" s="86"/>
      <c r="U37" s="86"/>
      <c r="V37" s="90" t="s">
        <v>420</v>
      </c>
      <c r="W37" s="88">
        <v>43468.65539351852</v>
      </c>
      <c r="X37" s="90" t="s">
        <v>464</v>
      </c>
      <c r="Y37" s="86"/>
      <c r="Z37" s="86"/>
      <c r="AA37" s="92" t="s">
        <v>552</v>
      </c>
      <c r="AB37" s="92" t="s">
        <v>638</v>
      </c>
      <c r="AC37" s="86" t="b">
        <v>0</v>
      </c>
      <c r="AD37" s="86">
        <v>0</v>
      </c>
      <c r="AE37" s="92" t="s">
        <v>719</v>
      </c>
      <c r="AF37" s="86" t="b">
        <v>0</v>
      </c>
      <c r="AG37" s="86" t="s">
        <v>768</v>
      </c>
      <c r="AH37" s="86"/>
      <c r="AI37" s="92" t="s">
        <v>686</v>
      </c>
      <c r="AJ37" s="86" t="b">
        <v>0</v>
      </c>
      <c r="AK37" s="86">
        <v>0</v>
      </c>
      <c r="AL37" s="92" t="s">
        <v>686</v>
      </c>
      <c r="AM37" s="86" t="s">
        <v>774</v>
      </c>
      <c r="AN37" s="86" t="b">
        <v>0</v>
      </c>
      <c r="AO37" s="92" t="s">
        <v>638</v>
      </c>
      <c r="AP37" s="86" t="s">
        <v>176</v>
      </c>
      <c r="AQ37" s="86">
        <v>0</v>
      </c>
      <c r="AR37" s="86">
        <v>0</v>
      </c>
      <c r="AS37" s="86"/>
      <c r="AT37" s="86"/>
      <c r="AU37" s="86"/>
      <c r="AV37" s="86"/>
      <c r="AW37" s="86"/>
      <c r="AX37" s="86"/>
      <c r="AY37" s="86"/>
      <c r="AZ37" s="86"/>
      <c r="BA37">
        <v>1</v>
      </c>
      <c r="BB37" s="85" t="str">
        <f>REPLACE(INDEX(GroupVertices[Group],MATCH(Edges[[#This Row],[Vertex 1]],GroupVertices[Vertex],0)),1,1,"")</f>
        <v>2</v>
      </c>
      <c r="BC37" s="85" t="str">
        <f>REPLACE(INDEX(GroupVertices[Group],MATCH(Edges[[#This Row],[Vertex 2]],GroupVertices[Vertex],0)),1,1,"")</f>
        <v>2</v>
      </c>
      <c r="BD37" s="51">
        <v>1</v>
      </c>
      <c r="BE37" s="52">
        <v>5</v>
      </c>
      <c r="BF37" s="51">
        <v>0</v>
      </c>
      <c r="BG37" s="52">
        <v>0</v>
      </c>
      <c r="BH37" s="51">
        <v>0</v>
      </c>
      <c r="BI37" s="52">
        <v>0</v>
      </c>
      <c r="BJ37" s="51">
        <v>19</v>
      </c>
      <c r="BK37" s="52">
        <v>95</v>
      </c>
      <c r="BL37" s="51">
        <v>20</v>
      </c>
    </row>
    <row r="38" spans="1:64" ht="45">
      <c r="A38" s="84" t="s">
        <v>216</v>
      </c>
      <c r="B38" s="84" t="s">
        <v>260</v>
      </c>
      <c r="C38" s="53" t="s">
        <v>1847</v>
      </c>
      <c r="D38" s="54">
        <v>3</v>
      </c>
      <c r="E38" s="65" t="s">
        <v>132</v>
      </c>
      <c r="F38" s="55">
        <v>35</v>
      </c>
      <c r="G38" s="53"/>
      <c r="H38" s="57"/>
      <c r="I38" s="56"/>
      <c r="J38" s="56"/>
      <c r="K38" s="36" t="s">
        <v>65</v>
      </c>
      <c r="L38" s="83">
        <v>38</v>
      </c>
      <c r="M38" s="83"/>
      <c r="N38" s="63"/>
      <c r="O38" s="86" t="s">
        <v>307</v>
      </c>
      <c r="P38" s="88">
        <v>43468.69971064815</v>
      </c>
      <c r="Q38" s="86" t="s">
        <v>344</v>
      </c>
      <c r="R38" s="90" t="s">
        <v>398</v>
      </c>
      <c r="S38" s="86" t="s">
        <v>407</v>
      </c>
      <c r="T38" s="86"/>
      <c r="U38" s="86"/>
      <c r="V38" s="90" t="s">
        <v>420</v>
      </c>
      <c r="W38" s="88">
        <v>43468.69971064815</v>
      </c>
      <c r="X38" s="90" t="s">
        <v>465</v>
      </c>
      <c r="Y38" s="86"/>
      <c r="Z38" s="86"/>
      <c r="AA38" s="92" t="s">
        <v>553</v>
      </c>
      <c r="AB38" s="92" t="s">
        <v>639</v>
      </c>
      <c r="AC38" s="86" t="b">
        <v>0</v>
      </c>
      <c r="AD38" s="86">
        <v>0</v>
      </c>
      <c r="AE38" s="92" t="s">
        <v>720</v>
      </c>
      <c r="AF38" s="86" t="b">
        <v>0</v>
      </c>
      <c r="AG38" s="86" t="s">
        <v>768</v>
      </c>
      <c r="AH38" s="86"/>
      <c r="AI38" s="92" t="s">
        <v>686</v>
      </c>
      <c r="AJ38" s="86" t="b">
        <v>0</v>
      </c>
      <c r="AK38" s="86">
        <v>0</v>
      </c>
      <c r="AL38" s="92" t="s">
        <v>686</v>
      </c>
      <c r="AM38" s="86" t="s">
        <v>774</v>
      </c>
      <c r="AN38" s="86" t="b">
        <v>0</v>
      </c>
      <c r="AO38" s="92" t="s">
        <v>639</v>
      </c>
      <c r="AP38" s="86" t="s">
        <v>176</v>
      </c>
      <c r="AQ38" s="86">
        <v>0</v>
      </c>
      <c r="AR38" s="86">
        <v>0</v>
      </c>
      <c r="AS38" s="86"/>
      <c r="AT38" s="86"/>
      <c r="AU38" s="86"/>
      <c r="AV38" s="86"/>
      <c r="AW38" s="86"/>
      <c r="AX38" s="86"/>
      <c r="AY38" s="86"/>
      <c r="AZ38" s="86"/>
      <c r="BA38">
        <v>1</v>
      </c>
      <c r="BB38" s="85" t="str">
        <f>REPLACE(INDEX(GroupVertices[Group],MATCH(Edges[[#This Row],[Vertex 1]],GroupVertices[Vertex],0)),1,1,"")</f>
        <v>2</v>
      </c>
      <c r="BC38" s="85" t="str">
        <f>REPLACE(INDEX(GroupVertices[Group],MATCH(Edges[[#This Row],[Vertex 2]],GroupVertices[Vertex],0)),1,1,"")</f>
        <v>2</v>
      </c>
      <c r="BD38" s="51">
        <v>0</v>
      </c>
      <c r="BE38" s="52">
        <v>0</v>
      </c>
      <c r="BF38" s="51">
        <v>0</v>
      </c>
      <c r="BG38" s="52">
        <v>0</v>
      </c>
      <c r="BH38" s="51">
        <v>0</v>
      </c>
      <c r="BI38" s="52">
        <v>0</v>
      </c>
      <c r="BJ38" s="51">
        <v>10</v>
      </c>
      <c r="BK38" s="52">
        <v>100</v>
      </c>
      <c r="BL38" s="51">
        <v>10</v>
      </c>
    </row>
    <row r="39" spans="1:64" ht="45">
      <c r="A39" s="84" t="s">
        <v>216</v>
      </c>
      <c r="B39" s="84" t="s">
        <v>261</v>
      </c>
      <c r="C39" s="53" t="s">
        <v>1847</v>
      </c>
      <c r="D39" s="54">
        <v>3</v>
      </c>
      <c r="E39" s="65" t="s">
        <v>132</v>
      </c>
      <c r="F39" s="55">
        <v>35</v>
      </c>
      <c r="G39" s="53"/>
      <c r="H39" s="57"/>
      <c r="I39" s="56"/>
      <c r="J39" s="56"/>
      <c r="K39" s="36" t="s">
        <v>65</v>
      </c>
      <c r="L39" s="83">
        <v>39</v>
      </c>
      <c r="M39" s="83"/>
      <c r="N39" s="63"/>
      <c r="O39" s="86" t="s">
        <v>307</v>
      </c>
      <c r="P39" s="88">
        <v>43468.87498842592</v>
      </c>
      <c r="Q39" s="86" t="s">
        <v>345</v>
      </c>
      <c r="R39" s="90" t="s">
        <v>398</v>
      </c>
      <c r="S39" s="86" t="s">
        <v>407</v>
      </c>
      <c r="T39" s="86"/>
      <c r="U39" s="86"/>
      <c r="V39" s="90" t="s">
        <v>420</v>
      </c>
      <c r="W39" s="88">
        <v>43468.87498842592</v>
      </c>
      <c r="X39" s="90" t="s">
        <v>466</v>
      </c>
      <c r="Y39" s="86"/>
      <c r="Z39" s="86"/>
      <c r="AA39" s="92" t="s">
        <v>554</v>
      </c>
      <c r="AB39" s="92" t="s">
        <v>640</v>
      </c>
      <c r="AC39" s="86" t="b">
        <v>0</v>
      </c>
      <c r="AD39" s="86">
        <v>0</v>
      </c>
      <c r="AE39" s="92" t="s">
        <v>721</v>
      </c>
      <c r="AF39" s="86" t="b">
        <v>0</v>
      </c>
      <c r="AG39" s="86" t="s">
        <v>768</v>
      </c>
      <c r="AH39" s="86"/>
      <c r="AI39" s="92" t="s">
        <v>686</v>
      </c>
      <c r="AJ39" s="86" t="b">
        <v>0</v>
      </c>
      <c r="AK39" s="86">
        <v>0</v>
      </c>
      <c r="AL39" s="92" t="s">
        <v>686</v>
      </c>
      <c r="AM39" s="86" t="s">
        <v>774</v>
      </c>
      <c r="AN39" s="86" t="b">
        <v>0</v>
      </c>
      <c r="AO39" s="92" t="s">
        <v>640</v>
      </c>
      <c r="AP39" s="86" t="s">
        <v>176</v>
      </c>
      <c r="AQ39" s="86">
        <v>0</v>
      </c>
      <c r="AR39" s="86">
        <v>0</v>
      </c>
      <c r="AS39" s="86"/>
      <c r="AT39" s="86"/>
      <c r="AU39" s="86"/>
      <c r="AV39" s="86"/>
      <c r="AW39" s="86"/>
      <c r="AX39" s="86"/>
      <c r="AY39" s="86"/>
      <c r="AZ39" s="86"/>
      <c r="BA39">
        <v>1</v>
      </c>
      <c r="BB39" s="85" t="str">
        <f>REPLACE(INDEX(GroupVertices[Group],MATCH(Edges[[#This Row],[Vertex 1]],GroupVertices[Vertex],0)),1,1,"")</f>
        <v>2</v>
      </c>
      <c r="BC39" s="85" t="str">
        <f>REPLACE(INDEX(GroupVertices[Group],MATCH(Edges[[#This Row],[Vertex 2]],GroupVertices[Vertex],0)),1,1,"")</f>
        <v>2</v>
      </c>
      <c r="BD39" s="51">
        <v>1</v>
      </c>
      <c r="BE39" s="52">
        <v>2.0833333333333335</v>
      </c>
      <c r="BF39" s="51">
        <v>0</v>
      </c>
      <c r="BG39" s="52">
        <v>0</v>
      </c>
      <c r="BH39" s="51">
        <v>0</v>
      </c>
      <c r="BI39" s="52">
        <v>0</v>
      </c>
      <c r="BJ39" s="51">
        <v>47</v>
      </c>
      <c r="BK39" s="52">
        <v>97.91666666666667</v>
      </c>
      <c r="BL39" s="51">
        <v>48</v>
      </c>
    </row>
    <row r="40" spans="1:64" ht="45">
      <c r="A40" s="84" t="s">
        <v>216</v>
      </c>
      <c r="B40" s="84" t="s">
        <v>262</v>
      </c>
      <c r="C40" s="53" t="s">
        <v>1847</v>
      </c>
      <c r="D40" s="54">
        <v>3</v>
      </c>
      <c r="E40" s="65" t="s">
        <v>132</v>
      </c>
      <c r="F40" s="55">
        <v>35</v>
      </c>
      <c r="G40" s="53"/>
      <c r="H40" s="57"/>
      <c r="I40" s="56"/>
      <c r="J40" s="56"/>
      <c r="K40" s="36" t="s">
        <v>65</v>
      </c>
      <c r="L40" s="83">
        <v>40</v>
      </c>
      <c r="M40" s="83"/>
      <c r="N40" s="63"/>
      <c r="O40" s="86" t="s">
        <v>307</v>
      </c>
      <c r="P40" s="88">
        <v>43469.360763888886</v>
      </c>
      <c r="Q40" s="86" t="s">
        <v>346</v>
      </c>
      <c r="R40" s="90" t="s">
        <v>398</v>
      </c>
      <c r="S40" s="86" t="s">
        <v>407</v>
      </c>
      <c r="T40" s="86"/>
      <c r="U40" s="86"/>
      <c r="V40" s="90" t="s">
        <v>420</v>
      </c>
      <c r="W40" s="88">
        <v>43469.360763888886</v>
      </c>
      <c r="X40" s="90" t="s">
        <v>467</v>
      </c>
      <c r="Y40" s="86"/>
      <c r="Z40" s="86"/>
      <c r="AA40" s="92" t="s">
        <v>555</v>
      </c>
      <c r="AB40" s="92" t="s">
        <v>641</v>
      </c>
      <c r="AC40" s="86" t="b">
        <v>0</v>
      </c>
      <c r="AD40" s="86">
        <v>0</v>
      </c>
      <c r="AE40" s="92" t="s">
        <v>722</v>
      </c>
      <c r="AF40" s="86" t="b">
        <v>0</v>
      </c>
      <c r="AG40" s="86" t="s">
        <v>768</v>
      </c>
      <c r="AH40" s="86"/>
      <c r="AI40" s="92" t="s">
        <v>686</v>
      </c>
      <c r="AJ40" s="86" t="b">
        <v>0</v>
      </c>
      <c r="AK40" s="86">
        <v>0</v>
      </c>
      <c r="AL40" s="92" t="s">
        <v>686</v>
      </c>
      <c r="AM40" s="86" t="s">
        <v>774</v>
      </c>
      <c r="AN40" s="86" t="b">
        <v>0</v>
      </c>
      <c r="AO40" s="92" t="s">
        <v>641</v>
      </c>
      <c r="AP40" s="86" t="s">
        <v>176</v>
      </c>
      <c r="AQ40" s="86">
        <v>0</v>
      </c>
      <c r="AR40" s="86">
        <v>0</v>
      </c>
      <c r="AS40" s="86"/>
      <c r="AT40" s="86"/>
      <c r="AU40" s="86"/>
      <c r="AV40" s="86"/>
      <c r="AW40" s="86"/>
      <c r="AX40" s="86"/>
      <c r="AY40" s="86"/>
      <c r="AZ40" s="86"/>
      <c r="BA40">
        <v>1</v>
      </c>
      <c r="BB40" s="85" t="str">
        <f>REPLACE(INDEX(GroupVertices[Group],MATCH(Edges[[#This Row],[Vertex 1]],GroupVertices[Vertex],0)),1,1,"")</f>
        <v>2</v>
      </c>
      <c r="BC40" s="85" t="str">
        <f>REPLACE(INDEX(GroupVertices[Group],MATCH(Edges[[#This Row],[Vertex 2]],GroupVertices[Vertex],0)),1,1,"")</f>
        <v>2</v>
      </c>
      <c r="BD40" s="51">
        <v>1</v>
      </c>
      <c r="BE40" s="52">
        <v>2.4390243902439024</v>
      </c>
      <c r="BF40" s="51">
        <v>0</v>
      </c>
      <c r="BG40" s="52">
        <v>0</v>
      </c>
      <c r="BH40" s="51">
        <v>0</v>
      </c>
      <c r="BI40" s="52">
        <v>0</v>
      </c>
      <c r="BJ40" s="51">
        <v>40</v>
      </c>
      <c r="BK40" s="52">
        <v>97.5609756097561</v>
      </c>
      <c r="BL40" s="51">
        <v>41</v>
      </c>
    </row>
    <row r="41" spans="1:64" ht="45">
      <c r="A41" s="84" t="s">
        <v>216</v>
      </c>
      <c r="B41" s="84" t="s">
        <v>263</v>
      </c>
      <c r="C41" s="53" t="s">
        <v>1847</v>
      </c>
      <c r="D41" s="54">
        <v>3</v>
      </c>
      <c r="E41" s="65" t="s">
        <v>132</v>
      </c>
      <c r="F41" s="55">
        <v>35</v>
      </c>
      <c r="G41" s="53"/>
      <c r="H41" s="57"/>
      <c r="I41" s="56"/>
      <c r="J41" s="56"/>
      <c r="K41" s="36" t="s">
        <v>65</v>
      </c>
      <c r="L41" s="83">
        <v>41</v>
      </c>
      <c r="M41" s="83"/>
      <c r="N41" s="63"/>
      <c r="O41" s="86" t="s">
        <v>307</v>
      </c>
      <c r="P41" s="88">
        <v>43469.57246527778</v>
      </c>
      <c r="Q41" s="86" t="s">
        <v>347</v>
      </c>
      <c r="R41" s="90" t="s">
        <v>398</v>
      </c>
      <c r="S41" s="86" t="s">
        <v>407</v>
      </c>
      <c r="T41" s="86"/>
      <c r="U41" s="86"/>
      <c r="V41" s="90" t="s">
        <v>420</v>
      </c>
      <c r="W41" s="88">
        <v>43469.57246527778</v>
      </c>
      <c r="X41" s="90" t="s">
        <v>468</v>
      </c>
      <c r="Y41" s="86"/>
      <c r="Z41" s="86"/>
      <c r="AA41" s="92" t="s">
        <v>556</v>
      </c>
      <c r="AB41" s="92" t="s">
        <v>642</v>
      </c>
      <c r="AC41" s="86" t="b">
        <v>0</v>
      </c>
      <c r="AD41" s="86">
        <v>0</v>
      </c>
      <c r="AE41" s="92" t="s">
        <v>723</v>
      </c>
      <c r="AF41" s="86" t="b">
        <v>0</v>
      </c>
      <c r="AG41" s="86" t="s">
        <v>768</v>
      </c>
      <c r="AH41" s="86"/>
      <c r="AI41" s="92" t="s">
        <v>686</v>
      </c>
      <c r="AJ41" s="86" t="b">
        <v>0</v>
      </c>
      <c r="AK41" s="86">
        <v>0</v>
      </c>
      <c r="AL41" s="92" t="s">
        <v>686</v>
      </c>
      <c r="AM41" s="86" t="s">
        <v>774</v>
      </c>
      <c r="AN41" s="86" t="b">
        <v>0</v>
      </c>
      <c r="AO41" s="92" t="s">
        <v>642</v>
      </c>
      <c r="AP41" s="86" t="s">
        <v>176</v>
      </c>
      <c r="AQ41" s="86">
        <v>0</v>
      </c>
      <c r="AR41" s="86">
        <v>0</v>
      </c>
      <c r="AS41" s="86"/>
      <c r="AT41" s="86"/>
      <c r="AU41" s="86"/>
      <c r="AV41" s="86"/>
      <c r="AW41" s="86"/>
      <c r="AX41" s="86"/>
      <c r="AY41" s="86"/>
      <c r="AZ41" s="86"/>
      <c r="BA41">
        <v>1</v>
      </c>
      <c r="BB41" s="85" t="str">
        <f>REPLACE(INDEX(GroupVertices[Group],MATCH(Edges[[#This Row],[Vertex 1]],GroupVertices[Vertex],0)),1,1,"")</f>
        <v>2</v>
      </c>
      <c r="BC41" s="85" t="str">
        <f>REPLACE(INDEX(GroupVertices[Group],MATCH(Edges[[#This Row],[Vertex 2]],GroupVertices[Vertex],0)),1,1,"")</f>
        <v>2</v>
      </c>
      <c r="BD41" s="51">
        <v>0</v>
      </c>
      <c r="BE41" s="52">
        <v>0</v>
      </c>
      <c r="BF41" s="51">
        <v>1</v>
      </c>
      <c r="BG41" s="52">
        <v>3.4482758620689653</v>
      </c>
      <c r="BH41" s="51">
        <v>0</v>
      </c>
      <c r="BI41" s="52">
        <v>0</v>
      </c>
      <c r="BJ41" s="51">
        <v>28</v>
      </c>
      <c r="BK41" s="52">
        <v>96.55172413793103</v>
      </c>
      <c r="BL41" s="51">
        <v>29</v>
      </c>
    </row>
    <row r="42" spans="1:64" ht="45">
      <c r="A42" s="84" t="s">
        <v>217</v>
      </c>
      <c r="B42" s="84" t="s">
        <v>219</v>
      </c>
      <c r="C42" s="53" t="s">
        <v>1847</v>
      </c>
      <c r="D42" s="54">
        <v>3</v>
      </c>
      <c r="E42" s="65" t="s">
        <v>132</v>
      </c>
      <c r="F42" s="55">
        <v>35</v>
      </c>
      <c r="G42" s="53"/>
      <c r="H42" s="57"/>
      <c r="I42" s="56"/>
      <c r="J42" s="56"/>
      <c r="K42" s="36" t="s">
        <v>65</v>
      </c>
      <c r="L42" s="83">
        <v>42</v>
      </c>
      <c r="M42" s="83"/>
      <c r="N42" s="63"/>
      <c r="O42" s="86" t="s">
        <v>308</v>
      </c>
      <c r="P42" s="88">
        <v>43470.08127314815</v>
      </c>
      <c r="Q42" s="86" t="s">
        <v>348</v>
      </c>
      <c r="R42" s="86"/>
      <c r="S42" s="86"/>
      <c r="T42" s="86"/>
      <c r="U42" s="86"/>
      <c r="V42" s="90" t="s">
        <v>421</v>
      </c>
      <c r="W42" s="88">
        <v>43470.08127314815</v>
      </c>
      <c r="X42" s="90" t="s">
        <v>469</v>
      </c>
      <c r="Y42" s="86"/>
      <c r="Z42" s="86"/>
      <c r="AA42" s="92" t="s">
        <v>557</v>
      </c>
      <c r="AB42" s="86"/>
      <c r="AC42" s="86" t="b">
        <v>0</v>
      </c>
      <c r="AD42" s="86">
        <v>0</v>
      </c>
      <c r="AE42" s="92" t="s">
        <v>686</v>
      </c>
      <c r="AF42" s="86" t="b">
        <v>0</v>
      </c>
      <c r="AG42" s="86" t="s">
        <v>768</v>
      </c>
      <c r="AH42" s="86"/>
      <c r="AI42" s="92" t="s">
        <v>686</v>
      </c>
      <c r="AJ42" s="86" t="b">
        <v>0</v>
      </c>
      <c r="AK42" s="86">
        <v>3</v>
      </c>
      <c r="AL42" s="92" t="s">
        <v>559</v>
      </c>
      <c r="AM42" s="86" t="s">
        <v>775</v>
      </c>
      <c r="AN42" s="86" t="b">
        <v>0</v>
      </c>
      <c r="AO42" s="92" t="s">
        <v>559</v>
      </c>
      <c r="AP42" s="86" t="s">
        <v>176</v>
      </c>
      <c r="AQ42" s="86">
        <v>0</v>
      </c>
      <c r="AR42" s="86">
        <v>0</v>
      </c>
      <c r="AS42" s="86"/>
      <c r="AT42" s="86"/>
      <c r="AU42" s="86"/>
      <c r="AV42" s="86"/>
      <c r="AW42" s="86"/>
      <c r="AX42" s="86"/>
      <c r="AY42" s="86"/>
      <c r="AZ42" s="86"/>
      <c r="BA42">
        <v>1</v>
      </c>
      <c r="BB42" s="85" t="str">
        <f>REPLACE(INDEX(GroupVertices[Group],MATCH(Edges[[#This Row],[Vertex 1]],GroupVertices[Vertex],0)),1,1,"")</f>
        <v>3</v>
      </c>
      <c r="BC42" s="85" t="str">
        <f>REPLACE(INDEX(GroupVertices[Group],MATCH(Edges[[#This Row],[Vertex 2]],GroupVertices[Vertex],0)),1,1,"")</f>
        <v>3</v>
      </c>
      <c r="BD42" s="51">
        <v>1</v>
      </c>
      <c r="BE42" s="52">
        <v>4</v>
      </c>
      <c r="BF42" s="51">
        <v>1</v>
      </c>
      <c r="BG42" s="52">
        <v>4</v>
      </c>
      <c r="BH42" s="51">
        <v>0</v>
      </c>
      <c r="BI42" s="52">
        <v>0</v>
      </c>
      <c r="BJ42" s="51">
        <v>23</v>
      </c>
      <c r="BK42" s="52">
        <v>92</v>
      </c>
      <c r="BL42" s="51">
        <v>25</v>
      </c>
    </row>
    <row r="43" spans="1:64" ht="45">
      <c r="A43" s="84" t="s">
        <v>218</v>
      </c>
      <c r="B43" s="84" t="s">
        <v>219</v>
      </c>
      <c r="C43" s="53" t="s">
        <v>1847</v>
      </c>
      <c r="D43" s="54">
        <v>3</v>
      </c>
      <c r="E43" s="65" t="s">
        <v>132</v>
      </c>
      <c r="F43" s="55">
        <v>35</v>
      </c>
      <c r="G43" s="53"/>
      <c r="H43" s="57"/>
      <c r="I43" s="56"/>
      <c r="J43" s="56"/>
      <c r="K43" s="36" t="s">
        <v>65</v>
      </c>
      <c r="L43" s="83">
        <v>43</v>
      </c>
      <c r="M43" s="83"/>
      <c r="N43" s="63"/>
      <c r="O43" s="86" t="s">
        <v>308</v>
      </c>
      <c r="P43" s="88">
        <v>43470.081458333334</v>
      </c>
      <c r="Q43" s="86" t="s">
        <v>348</v>
      </c>
      <c r="R43" s="86"/>
      <c r="S43" s="86"/>
      <c r="T43" s="86"/>
      <c r="U43" s="86"/>
      <c r="V43" s="90" t="s">
        <v>422</v>
      </c>
      <c r="W43" s="88">
        <v>43470.081458333334</v>
      </c>
      <c r="X43" s="90" t="s">
        <v>470</v>
      </c>
      <c r="Y43" s="86"/>
      <c r="Z43" s="86"/>
      <c r="AA43" s="92" t="s">
        <v>558</v>
      </c>
      <c r="AB43" s="86"/>
      <c r="AC43" s="86" t="b">
        <v>0</v>
      </c>
      <c r="AD43" s="86">
        <v>0</v>
      </c>
      <c r="AE43" s="92" t="s">
        <v>686</v>
      </c>
      <c r="AF43" s="86" t="b">
        <v>0</v>
      </c>
      <c r="AG43" s="86" t="s">
        <v>768</v>
      </c>
      <c r="AH43" s="86"/>
      <c r="AI43" s="92" t="s">
        <v>686</v>
      </c>
      <c r="AJ43" s="86" t="b">
        <v>0</v>
      </c>
      <c r="AK43" s="86">
        <v>3</v>
      </c>
      <c r="AL43" s="92" t="s">
        <v>559</v>
      </c>
      <c r="AM43" s="86" t="s">
        <v>775</v>
      </c>
      <c r="AN43" s="86" t="b">
        <v>0</v>
      </c>
      <c r="AO43" s="92" t="s">
        <v>559</v>
      </c>
      <c r="AP43" s="86" t="s">
        <v>176</v>
      </c>
      <c r="AQ43" s="86">
        <v>0</v>
      </c>
      <c r="AR43" s="86">
        <v>0</v>
      </c>
      <c r="AS43" s="86"/>
      <c r="AT43" s="86"/>
      <c r="AU43" s="86"/>
      <c r="AV43" s="86"/>
      <c r="AW43" s="86"/>
      <c r="AX43" s="86"/>
      <c r="AY43" s="86"/>
      <c r="AZ43" s="86"/>
      <c r="BA43">
        <v>1</v>
      </c>
      <c r="BB43" s="85" t="str">
        <f>REPLACE(INDEX(GroupVertices[Group],MATCH(Edges[[#This Row],[Vertex 1]],GroupVertices[Vertex],0)),1,1,"")</f>
        <v>3</v>
      </c>
      <c r="BC43" s="85" t="str">
        <f>REPLACE(INDEX(GroupVertices[Group],MATCH(Edges[[#This Row],[Vertex 2]],GroupVertices[Vertex],0)),1,1,"")</f>
        <v>3</v>
      </c>
      <c r="BD43" s="51">
        <v>1</v>
      </c>
      <c r="BE43" s="52">
        <v>4</v>
      </c>
      <c r="BF43" s="51">
        <v>1</v>
      </c>
      <c r="BG43" s="52">
        <v>4</v>
      </c>
      <c r="BH43" s="51">
        <v>0</v>
      </c>
      <c r="BI43" s="52">
        <v>0</v>
      </c>
      <c r="BJ43" s="51">
        <v>23</v>
      </c>
      <c r="BK43" s="52">
        <v>92</v>
      </c>
      <c r="BL43" s="51">
        <v>25</v>
      </c>
    </row>
    <row r="44" spans="1:64" ht="45">
      <c r="A44" s="84" t="s">
        <v>219</v>
      </c>
      <c r="B44" s="84" t="s">
        <v>219</v>
      </c>
      <c r="C44" s="53" t="s">
        <v>1847</v>
      </c>
      <c r="D44" s="54">
        <v>3</v>
      </c>
      <c r="E44" s="65" t="s">
        <v>132</v>
      </c>
      <c r="F44" s="55">
        <v>35</v>
      </c>
      <c r="G44" s="53"/>
      <c r="H44" s="57"/>
      <c r="I44" s="56"/>
      <c r="J44" s="56"/>
      <c r="K44" s="36" t="s">
        <v>65</v>
      </c>
      <c r="L44" s="83">
        <v>44</v>
      </c>
      <c r="M44" s="83"/>
      <c r="N44" s="63"/>
      <c r="O44" s="86" t="s">
        <v>176</v>
      </c>
      <c r="P44" s="88">
        <v>43470.08074074074</v>
      </c>
      <c r="Q44" s="86" t="s">
        <v>349</v>
      </c>
      <c r="R44" s="86"/>
      <c r="S44" s="86"/>
      <c r="T44" s="86" t="s">
        <v>414</v>
      </c>
      <c r="U44" s="86"/>
      <c r="V44" s="90" t="s">
        <v>423</v>
      </c>
      <c r="W44" s="88">
        <v>43470.08074074074</v>
      </c>
      <c r="X44" s="90" t="s">
        <v>471</v>
      </c>
      <c r="Y44" s="86"/>
      <c r="Z44" s="86"/>
      <c r="AA44" s="92" t="s">
        <v>559</v>
      </c>
      <c r="AB44" s="86"/>
      <c r="AC44" s="86" t="b">
        <v>0</v>
      </c>
      <c r="AD44" s="86">
        <v>2</v>
      </c>
      <c r="AE44" s="92" t="s">
        <v>686</v>
      </c>
      <c r="AF44" s="86" t="b">
        <v>0</v>
      </c>
      <c r="AG44" s="86" t="s">
        <v>768</v>
      </c>
      <c r="AH44" s="86"/>
      <c r="AI44" s="92" t="s">
        <v>686</v>
      </c>
      <c r="AJ44" s="86" t="b">
        <v>0</v>
      </c>
      <c r="AK44" s="86">
        <v>3</v>
      </c>
      <c r="AL44" s="92" t="s">
        <v>686</v>
      </c>
      <c r="AM44" s="86" t="s">
        <v>776</v>
      </c>
      <c r="AN44" s="86" t="b">
        <v>0</v>
      </c>
      <c r="AO44" s="92" t="s">
        <v>559</v>
      </c>
      <c r="AP44" s="86" t="s">
        <v>176</v>
      </c>
      <c r="AQ44" s="86">
        <v>0</v>
      </c>
      <c r="AR44" s="86">
        <v>0</v>
      </c>
      <c r="AS44" s="86"/>
      <c r="AT44" s="86"/>
      <c r="AU44" s="86"/>
      <c r="AV44" s="86"/>
      <c r="AW44" s="86"/>
      <c r="AX44" s="86"/>
      <c r="AY44" s="86"/>
      <c r="AZ44" s="86"/>
      <c r="BA44">
        <v>1</v>
      </c>
      <c r="BB44" s="85" t="str">
        <f>REPLACE(INDEX(GroupVertices[Group],MATCH(Edges[[#This Row],[Vertex 1]],GroupVertices[Vertex],0)),1,1,"")</f>
        <v>3</v>
      </c>
      <c r="BC44" s="85" t="str">
        <f>REPLACE(INDEX(GroupVertices[Group],MATCH(Edges[[#This Row],[Vertex 2]],GroupVertices[Vertex],0)),1,1,"")</f>
        <v>3</v>
      </c>
      <c r="BD44" s="51">
        <v>4</v>
      </c>
      <c r="BE44" s="52">
        <v>9.75609756097561</v>
      </c>
      <c r="BF44" s="51">
        <v>1</v>
      </c>
      <c r="BG44" s="52">
        <v>2.4390243902439024</v>
      </c>
      <c r="BH44" s="51">
        <v>0</v>
      </c>
      <c r="BI44" s="52">
        <v>0</v>
      </c>
      <c r="BJ44" s="51">
        <v>36</v>
      </c>
      <c r="BK44" s="52">
        <v>87.8048780487805</v>
      </c>
      <c r="BL44" s="51">
        <v>41</v>
      </c>
    </row>
    <row r="45" spans="1:64" ht="45">
      <c r="A45" s="84" t="s">
        <v>220</v>
      </c>
      <c r="B45" s="84" t="s">
        <v>219</v>
      </c>
      <c r="C45" s="53" t="s">
        <v>1847</v>
      </c>
      <c r="D45" s="54">
        <v>3</v>
      </c>
      <c r="E45" s="65" t="s">
        <v>132</v>
      </c>
      <c r="F45" s="55">
        <v>35</v>
      </c>
      <c r="G45" s="53"/>
      <c r="H45" s="57"/>
      <c r="I45" s="56"/>
      <c r="J45" s="56"/>
      <c r="K45" s="36" t="s">
        <v>65</v>
      </c>
      <c r="L45" s="83">
        <v>45</v>
      </c>
      <c r="M45" s="83"/>
      <c r="N45" s="63"/>
      <c r="O45" s="86" t="s">
        <v>308</v>
      </c>
      <c r="P45" s="88">
        <v>43470.081666666665</v>
      </c>
      <c r="Q45" s="86" t="s">
        <v>348</v>
      </c>
      <c r="R45" s="86"/>
      <c r="S45" s="86"/>
      <c r="T45" s="86"/>
      <c r="U45" s="86"/>
      <c r="V45" s="90" t="s">
        <v>424</v>
      </c>
      <c r="W45" s="88">
        <v>43470.081666666665</v>
      </c>
      <c r="X45" s="90" t="s">
        <v>472</v>
      </c>
      <c r="Y45" s="86"/>
      <c r="Z45" s="86"/>
      <c r="AA45" s="92" t="s">
        <v>560</v>
      </c>
      <c r="AB45" s="86"/>
      <c r="AC45" s="86" t="b">
        <v>0</v>
      </c>
      <c r="AD45" s="86">
        <v>0</v>
      </c>
      <c r="AE45" s="92" t="s">
        <v>686</v>
      </c>
      <c r="AF45" s="86" t="b">
        <v>0</v>
      </c>
      <c r="AG45" s="86" t="s">
        <v>768</v>
      </c>
      <c r="AH45" s="86"/>
      <c r="AI45" s="92" t="s">
        <v>686</v>
      </c>
      <c r="AJ45" s="86" t="b">
        <v>0</v>
      </c>
      <c r="AK45" s="86">
        <v>3</v>
      </c>
      <c r="AL45" s="92" t="s">
        <v>559</v>
      </c>
      <c r="AM45" s="86" t="s">
        <v>775</v>
      </c>
      <c r="AN45" s="86" t="b">
        <v>0</v>
      </c>
      <c r="AO45" s="92" t="s">
        <v>559</v>
      </c>
      <c r="AP45" s="86" t="s">
        <v>176</v>
      </c>
      <c r="AQ45" s="86">
        <v>0</v>
      </c>
      <c r="AR45" s="86">
        <v>0</v>
      </c>
      <c r="AS45" s="86"/>
      <c r="AT45" s="86"/>
      <c r="AU45" s="86"/>
      <c r="AV45" s="86"/>
      <c r="AW45" s="86"/>
      <c r="AX45" s="86"/>
      <c r="AY45" s="86"/>
      <c r="AZ45" s="86"/>
      <c r="BA45">
        <v>1</v>
      </c>
      <c r="BB45" s="85" t="str">
        <f>REPLACE(INDEX(GroupVertices[Group],MATCH(Edges[[#This Row],[Vertex 1]],GroupVertices[Vertex],0)),1,1,"")</f>
        <v>3</v>
      </c>
      <c r="BC45" s="85" t="str">
        <f>REPLACE(INDEX(GroupVertices[Group],MATCH(Edges[[#This Row],[Vertex 2]],GroupVertices[Vertex],0)),1,1,"")</f>
        <v>3</v>
      </c>
      <c r="BD45" s="51">
        <v>1</v>
      </c>
      <c r="BE45" s="52">
        <v>4</v>
      </c>
      <c r="BF45" s="51">
        <v>1</v>
      </c>
      <c r="BG45" s="52">
        <v>4</v>
      </c>
      <c r="BH45" s="51">
        <v>0</v>
      </c>
      <c r="BI45" s="52">
        <v>0</v>
      </c>
      <c r="BJ45" s="51">
        <v>23</v>
      </c>
      <c r="BK45" s="52">
        <v>92</v>
      </c>
      <c r="BL45" s="51">
        <v>25</v>
      </c>
    </row>
    <row r="46" spans="1:64" ht="45">
      <c r="A46" s="84" t="s">
        <v>221</v>
      </c>
      <c r="B46" s="84" t="s">
        <v>221</v>
      </c>
      <c r="C46" s="53" t="s">
        <v>1847</v>
      </c>
      <c r="D46" s="54">
        <v>3</v>
      </c>
      <c r="E46" s="65" t="s">
        <v>132</v>
      </c>
      <c r="F46" s="55">
        <v>35</v>
      </c>
      <c r="G46" s="53"/>
      <c r="H46" s="57"/>
      <c r="I46" s="56"/>
      <c r="J46" s="56"/>
      <c r="K46" s="36" t="s">
        <v>65</v>
      </c>
      <c r="L46" s="83">
        <v>46</v>
      </c>
      <c r="M46" s="83"/>
      <c r="N46" s="63"/>
      <c r="O46" s="86" t="s">
        <v>176</v>
      </c>
      <c r="P46" s="88">
        <v>43470.51107638889</v>
      </c>
      <c r="Q46" s="86" t="s">
        <v>350</v>
      </c>
      <c r="R46" s="90" t="s">
        <v>400</v>
      </c>
      <c r="S46" s="86" t="s">
        <v>409</v>
      </c>
      <c r="T46" s="86"/>
      <c r="U46" s="86"/>
      <c r="V46" s="90" t="s">
        <v>425</v>
      </c>
      <c r="W46" s="88">
        <v>43470.51107638889</v>
      </c>
      <c r="X46" s="90" t="s">
        <v>473</v>
      </c>
      <c r="Y46" s="86"/>
      <c r="Z46" s="86"/>
      <c r="AA46" s="92" t="s">
        <v>561</v>
      </c>
      <c r="AB46" s="86"/>
      <c r="AC46" s="86" t="b">
        <v>0</v>
      </c>
      <c r="AD46" s="86">
        <v>0</v>
      </c>
      <c r="AE46" s="92" t="s">
        <v>686</v>
      </c>
      <c r="AF46" s="86" t="b">
        <v>0</v>
      </c>
      <c r="AG46" s="86" t="s">
        <v>768</v>
      </c>
      <c r="AH46" s="86"/>
      <c r="AI46" s="92" t="s">
        <v>686</v>
      </c>
      <c r="AJ46" s="86" t="b">
        <v>0</v>
      </c>
      <c r="AK46" s="86">
        <v>0</v>
      </c>
      <c r="AL46" s="92" t="s">
        <v>686</v>
      </c>
      <c r="AM46" s="86" t="s">
        <v>770</v>
      </c>
      <c r="AN46" s="86" t="b">
        <v>0</v>
      </c>
      <c r="AO46" s="92" t="s">
        <v>561</v>
      </c>
      <c r="AP46" s="86" t="s">
        <v>176</v>
      </c>
      <c r="AQ46" s="86">
        <v>0</v>
      </c>
      <c r="AR46" s="86">
        <v>0</v>
      </c>
      <c r="AS46" s="86"/>
      <c r="AT46" s="86"/>
      <c r="AU46" s="86"/>
      <c r="AV46" s="86"/>
      <c r="AW46" s="86"/>
      <c r="AX46" s="86"/>
      <c r="AY46" s="86"/>
      <c r="AZ46" s="86"/>
      <c r="BA46">
        <v>1</v>
      </c>
      <c r="BB46" s="85" t="str">
        <f>REPLACE(INDEX(GroupVertices[Group],MATCH(Edges[[#This Row],[Vertex 1]],GroupVertices[Vertex],0)),1,1,"")</f>
        <v>7</v>
      </c>
      <c r="BC46" s="85" t="str">
        <f>REPLACE(INDEX(GroupVertices[Group],MATCH(Edges[[#This Row],[Vertex 2]],GroupVertices[Vertex],0)),1,1,"")</f>
        <v>7</v>
      </c>
      <c r="BD46" s="51">
        <v>0</v>
      </c>
      <c r="BE46" s="52">
        <v>0</v>
      </c>
      <c r="BF46" s="51">
        <v>0</v>
      </c>
      <c r="BG46" s="52">
        <v>0</v>
      </c>
      <c r="BH46" s="51">
        <v>0</v>
      </c>
      <c r="BI46" s="52">
        <v>0</v>
      </c>
      <c r="BJ46" s="51">
        <v>11</v>
      </c>
      <c r="BK46" s="52">
        <v>100</v>
      </c>
      <c r="BL46" s="51">
        <v>11</v>
      </c>
    </row>
    <row r="47" spans="1:64" ht="45">
      <c r="A47" s="84" t="s">
        <v>222</v>
      </c>
      <c r="B47" s="84" t="s">
        <v>222</v>
      </c>
      <c r="C47" s="53" t="s">
        <v>1847</v>
      </c>
      <c r="D47" s="54">
        <v>3</v>
      </c>
      <c r="E47" s="65" t="s">
        <v>132</v>
      </c>
      <c r="F47" s="55">
        <v>35</v>
      </c>
      <c r="G47" s="53"/>
      <c r="H47" s="57"/>
      <c r="I47" s="56"/>
      <c r="J47" s="56"/>
      <c r="K47" s="36" t="s">
        <v>65</v>
      </c>
      <c r="L47" s="83">
        <v>47</v>
      </c>
      <c r="M47" s="83"/>
      <c r="N47" s="63"/>
      <c r="O47" s="86" t="s">
        <v>176</v>
      </c>
      <c r="P47" s="88">
        <v>43473.125081018516</v>
      </c>
      <c r="Q47" s="86" t="s">
        <v>351</v>
      </c>
      <c r="R47" s="90" t="s">
        <v>401</v>
      </c>
      <c r="S47" s="86" t="s">
        <v>410</v>
      </c>
      <c r="T47" s="86" t="s">
        <v>415</v>
      </c>
      <c r="U47" s="86"/>
      <c r="V47" s="90" t="s">
        <v>426</v>
      </c>
      <c r="W47" s="88">
        <v>43473.125081018516</v>
      </c>
      <c r="X47" s="90" t="s">
        <v>474</v>
      </c>
      <c r="Y47" s="86"/>
      <c r="Z47" s="86"/>
      <c r="AA47" s="92" t="s">
        <v>562</v>
      </c>
      <c r="AB47" s="86"/>
      <c r="AC47" s="86" t="b">
        <v>0</v>
      </c>
      <c r="AD47" s="86">
        <v>0</v>
      </c>
      <c r="AE47" s="92" t="s">
        <v>686</v>
      </c>
      <c r="AF47" s="86" t="b">
        <v>0</v>
      </c>
      <c r="AG47" s="86" t="s">
        <v>768</v>
      </c>
      <c r="AH47" s="86"/>
      <c r="AI47" s="92" t="s">
        <v>686</v>
      </c>
      <c r="AJ47" s="86" t="b">
        <v>0</v>
      </c>
      <c r="AK47" s="86">
        <v>0</v>
      </c>
      <c r="AL47" s="92" t="s">
        <v>686</v>
      </c>
      <c r="AM47" s="86" t="s">
        <v>777</v>
      </c>
      <c r="AN47" s="86" t="b">
        <v>0</v>
      </c>
      <c r="AO47" s="92" t="s">
        <v>562</v>
      </c>
      <c r="AP47" s="86" t="s">
        <v>176</v>
      </c>
      <c r="AQ47" s="86">
        <v>0</v>
      </c>
      <c r="AR47" s="86">
        <v>0</v>
      </c>
      <c r="AS47" s="86"/>
      <c r="AT47" s="86"/>
      <c r="AU47" s="86"/>
      <c r="AV47" s="86"/>
      <c r="AW47" s="86"/>
      <c r="AX47" s="86"/>
      <c r="AY47" s="86"/>
      <c r="AZ47" s="86"/>
      <c r="BA47">
        <v>1</v>
      </c>
      <c r="BB47" s="85" t="str">
        <f>REPLACE(INDEX(GroupVertices[Group],MATCH(Edges[[#This Row],[Vertex 1]],GroupVertices[Vertex],0)),1,1,"")</f>
        <v>7</v>
      </c>
      <c r="BC47" s="85" t="str">
        <f>REPLACE(INDEX(GroupVertices[Group],MATCH(Edges[[#This Row],[Vertex 2]],GroupVertices[Vertex],0)),1,1,"")</f>
        <v>7</v>
      </c>
      <c r="BD47" s="51">
        <v>0</v>
      </c>
      <c r="BE47" s="52">
        <v>0</v>
      </c>
      <c r="BF47" s="51">
        <v>0</v>
      </c>
      <c r="BG47" s="52">
        <v>0</v>
      </c>
      <c r="BH47" s="51">
        <v>0</v>
      </c>
      <c r="BI47" s="52">
        <v>0</v>
      </c>
      <c r="BJ47" s="51">
        <v>14</v>
      </c>
      <c r="BK47" s="52">
        <v>100</v>
      </c>
      <c r="BL47" s="51">
        <v>14</v>
      </c>
    </row>
    <row r="48" spans="1:64" ht="45">
      <c r="A48" s="84" t="s">
        <v>223</v>
      </c>
      <c r="B48" s="84" t="s">
        <v>264</v>
      </c>
      <c r="C48" s="53" t="s">
        <v>1847</v>
      </c>
      <c r="D48" s="54">
        <v>3</v>
      </c>
      <c r="E48" s="65" t="s">
        <v>132</v>
      </c>
      <c r="F48" s="55">
        <v>35</v>
      </c>
      <c r="G48" s="53"/>
      <c r="H48" s="57"/>
      <c r="I48" s="56"/>
      <c r="J48" s="56"/>
      <c r="K48" s="36" t="s">
        <v>65</v>
      </c>
      <c r="L48" s="83">
        <v>48</v>
      </c>
      <c r="M48" s="83"/>
      <c r="N48" s="63"/>
      <c r="O48" s="86" t="s">
        <v>308</v>
      </c>
      <c r="P48" s="88">
        <v>43475.685266203705</v>
      </c>
      <c r="Q48" s="86" t="s">
        <v>352</v>
      </c>
      <c r="R48" s="86"/>
      <c r="S48" s="86"/>
      <c r="T48" s="86"/>
      <c r="U48" s="86"/>
      <c r="V48" s="90" t="s">
        <v>427</v>
      </c>
      <c r="W48" s="88">
        <v>43475.685266203705</v>
      </c>
      <c r="X48" s="90" t="s">
        <v>475</v>
      </c>
      <c r="Y48" s="86"/>
      <c r="Z48" s="86"/>
      <c r="AA48" s="92" t="s">
        <v>563</v>
      </c>
      <c r="AB48" s="92" t="s">
        <v>643</v>
      </c>
      <c r="AC48" s="86" t="b">
        <v>0</v>
      </c>
      <c r="AD48" s="86">
        <v>1</v>
      </c>
      <c r="AE48" s="92" t="s">
        <v>724</v>
      </c>
      <c r="AF48" s="86" t="b">
        <v>0</v>
      </c>
      <c r="AG48" s="86" t="s">
        <v>768</v>
      </c>
      <c r="AH48" s="86"/>
      <c r="AI48" s="92" t="s">
        <v>686</v>
      </c>
      <c r="AJ48" s="86" t="b">
        <v>0</v>
      </c>
      <c r="AK48" s="86">
        <v>0</v>
      </c>
      <c r="AL48" s="92" t="s">
        <v>686</v>
      </c>
      <c r="AM48" s="86" t="s">
        <v>771</v>
      </c>
      <c r="AN48" s="86" t="b">
        <v>0</v>
      </c>
      <c r="AO48" s="92" t="s">
        <v>643</v>
      </c>
      <c r="AP48" s="86" t="s">
        <v>176</v>
      </c>
      <c r="AQ48" s="86">
        <v>0</v>
      </c>
      <c r="AR48" s="86">
        <v>0</v>
      </c>
      <c r="AS48" s="86"/>
      <c r="AT48" s="86"/>
      <c r="AU48" s="86"/>
      <c r="AV48" s="86"/>
      <c r="AW48" s="86"/>
      <c r="AX48" s="86"/>
      <c r="AY48" s="86"/>
      <c r="AZ48" s="86"/>
      <c r="BA48">
        <v>1</v>
      </c>
      <c r="BB48" s="85" t="str">
        <f>REPLACE(INDEX(GroupVertices[Group],MATCH(Edges[[#This Row],[Vertex 1]],GroupVertices[Vertex],0)),1,1,"")</f>
        <v>5</v>
      </c>
      <c r="BC48" s="85" t="str">
        <f>REPLACE(INDEX(GroupVertices[Group],MATCH(Edges[[#This Row],[Vertex 2]],GroupVertices[Vertex],0)),1,1,"")</f>
        <v>5</v>
      </c>
      <c r="BD48" s="51"/>
      <c r="BE48" s="52"/>
      <c r="BF48" s="51"/>
      <c r="BG48" s="52"/>
      <c r="BH48" s="51"/>
      <c r="BI48" s="52"/>
      <c r="BJ48" s="51"/>
      <c r="BK48" s="52"/>
      <c r="BL48" s="51"/>
    </row>
    <row r="49" spans="1:64" ht="45">
      <c r="A49" s="84" t="s">
        <v>223</v>
      </c>
      <c r="B49" s="84" t="s">
        <v>265</v>
      </c>
      <c r="C49" s="53" t="s">
        <v>1847</v>
      </c>
      <c r="D49" s="54">
        <v>3</v>
      </c>
      <c r="E49" s="65" t="s">
        <v>132</v>
      </c>
      <c r="F49" s="55">
        <v>35</v>
      </c>
      <c r="G49" s="53"/>
      <c r="H49" s="57"/>
      <c r="I49" s="56"/>
      <c r="J49" s="56"/>
      <c r="K49" s="36" t="s">
        <v>65</v>
      </c>
      <c r="L49" s="83">
        <v>49</v>
      </c>
      <c r="M49" s="83"/>
      <c r="N49" s="63"/>
      <c r="O49" s="86" t="s">
        <v>307</v>
      </c>
      <c r="P49" s="88">
        <v>43475.685266203705</v>
      </c>
      <c r="Q49" s="86" t="s">
        <v>352</v>
      </c>
      <c r="R49" s="86"/>
      <c r="S49" s="86"/>
      <c r="T49" s="86"/>
      <c r="U49" s="86"/>
      <c r="V49" s="90" t="s">
        <v>427</v>
      </c>
      <c r="W49" s="88">
        <v>43475.685266203705</v>
      </c>
      <c r="X49" s="90" t="s">
        <v>475</v>
      </c>
      <c r="Y49" s="86"/>
      <c r="Z49" s="86"/>
      <c r="AA49" s="92" t="s">
        <v>563</v>
      </c>
      <c r="AB49" s="92" t="s">
        <v>643</v>
      </c>
      <c r="AC49" s="86" t="b">
        <v>0</v>
      </c>
      <c r="AD49" s="86">
        <v>1</v>
      </c>
      <c r="AE49" s="92" t="s">
        <v>724</v>
      </c>
      <c r="AF49" s="86" t="b">
        <v>0</v>
      </c>
      <c r="AG49" s="86" t="s">
        <v>768</v>
      </c>
      <c r="AH49" s="86"/>
      <c r="AI49" s="92" t="s">
        <v>686</v>
      </c>
      <c r="AJ49" s="86" t="b">
        <v>0</v>
      </c>
      <c r="AK49" s="86">
        <v>0</v>
      </c>
      <c r="AL49" s="92" t="s">
        <v>686</v>
      </c>
      <c r="AM49" s="86" t="s">
        <v>771</v>
      </c>
      <c r="AN49" s="86" t="b">
        <v>0</v>
      </c>
      <c r="AO49" s="92" t="s">
        <v>643</v>
      </c>
      <c r="AP49" s="86" t="s">
        <v>176</v>
      </c>
      <c r="AQ49" s="86">
        <v>0</v>
      </c>
      <c r="AR49" s="86">
        <v>0</v>
      </c>
      <c r="AS49" s="86"/>
      <c r="AT49" s="86"/>
      <c r="AU49" s="86"/>
      <c r="AV49" s="86"/>
      <c r="AW49" s="86"/>
      <c r="AX49" s="86"/>
      <c r="AY49" s="86"/>
      <c r="AZ49" s="86"/>
      <c r="BA49">
        <v>1</v>
      </c>
      <c r="BB49" s="85" t="str">
        <f>REPLACE(INDEX(GroupVertices[Group],MATCH(Edges[[#This Row],[Vertex 1]],GroupVertices[Vertex],0)),1,1,"")</f>
        <v>5</v>
      </c>
      <c r="BC49" s="85" t="str">
        <f>REPLACE(INDEX(GroupVertices[Group],MATCH(Edges[[#This Row],[Vertex 2]],GroupVertices[Vertex],0)),1,1,"")</f>
        <v>5</v>
      </c>
      <c r="BD49" s="51">
        <v>0</v>
      </c>
      <c r="BE49" s="52">
        <v>0</v>
      </c>
      <c r="BF49" s="51">
        <v>0</v>
      </c>
      <c r="BG49" s="52">
        <v>0</v>
      </c>
      <c r="BH49" s="51">
        <v>0</v>
      </c>
      <c r="BI49" s="52">
        <v>0</v>
      </c>
      <c r="BJ49" s="51">
        <v>9</v>
      </c>
      <c r="BK49" s="52">
        <v>100</v>
      </c>
      <c r="BL49" s="51">
        <v>9</v>
      </c>
    </row>
    <row r="50" spans="1:64" ht="45">
      <c r="A50" s="84" t="s">
        <v>224</v>
      </c>
      <c r="B50" s="84" t="s">
        <v>266</v>
      </c>
      <c r="C50" s="53" t="s">
        <v>1847</v>
      </c>
      <c r="D50" s="54">
        <v>3</v>
      </c>
      <c r="E50" s="65" t="s">
        <v>132</v>
      </c>
      <c r="F50" s="55">
        <v>35</v>
      </c>
      <c r="G50" s="53"/>
      <c r="H50" s="57"/>
      <c r="I50" s="56"/>
      <c r="J50" s="56"/>
      <c r="K50" s="36" t="s">
        <v>65</v>
      </c>
      <c r="L50" s="83">
        <v>50</v>
      </c>
      <c r="M50" s="83"/>
      <c r="N50" s="63"/>
      <c r="O50" s="86" t="s">
        <v>307</v>
      </c>
      <c r="P50" s="88">
        <v>43464.82670138889</v>
      </c>
      <c r="Q50" s="86" t="s">
        <v>353</v>
      </c>
      <c r="R50" s="90" t="s">
        <v>402</v>
      </c>
      <c r="S50" s="86" t="s">
        <v>411</v>
      </c>
      <c r="T50" s="86"/>
      <c r="U50" s="86"/>
      <c r="V50" s="90" t="s">
        <v>428</v>
      </c>
      <c r="W50" s="88">
        <v>43464.82670138889</v>
      </c>
      <c r="X50" s="90" t="s">
        <v>476</v>
      </c>
      <c r="Y50" s="86"/>
      <c r="Z50" s="86"/>
      <c r="AA50" s="92" t="s">
        <v>564</v>
      </c>
      <c r="AB50" s="92" t="s">
        <v>644</v>
      </c>
      <c r="AC50" s="86" t="b">
        <v>0</v>
      </c>
      <c r="AD50" s="86">
        <v>0</v>
      </c>
      <c r="AE50" s="92" t="s">
        <v>725</v>
      </c>
      <c r="AF50" s="86" t="b">
        <v>0</v>
      </c>
      <c r="AG50" s="86" t="s">
        <v>768</v>
      </c>
      <c r="AH50" s="86"/>
      <c r="AI50" s="92" t="s">
        <v>686</v>
      </c>
      <c r="AJ50" s="86" t="b">
        <v>0</v>
      </c>
      <c r="AK50" s="86">
        <v>0</v>
      </c>
      <c r="AL50" s="92" t="s">
        <v>686</v>
      </c>
      <c r="AM50" s="86" t="s">
        <v>773</v>
      </c>
      <c r="AN50" s="86" t="b">
        <v>0</v>
      </c>
      <c r="AO50" s="92" t="s">
        <v>644</v>
      </c>
      <c r="AP50" s="86" t="s">
        <v>176</v>
      </c>
      <c r="AQ50" s="86">
        <v>0</v>
      </c>
      <c r="AR50" s="86">
        <v>0</v>
      </c>
      <c r="AS50" s="86"/>
      <c r="AT50" s="86"/>
      <c r="AU50" s="86"/>
      <c r="AV50" s="86"/>
      <c r="AW50" s="86"/>
      <c r="AX50" s="86"/>
      <c r="AY50" s="86"/>
      <c r="AZ50" s="86"/>
      <c r="BA50">
        <v>1</v>
      </c>
      <c r="BB50" s="85" t="str">
        <f>REPLACE(INDEX(GroupVertices[Group],MATCH(Edges[[#This Row],[Vertex 1]],GroupVertices[Vertex],0)),1,1,"")</f>
        <v>4</v>
      </c>
      <c r="BC50" s="85" t="str">
        <f>REPLACE(INDEX(GroupVertices[Group],MATCH(Edges[[#This Row],[Vertex 2]],GroupVertices[Vertex],0)),1,1,"")</f>
        <v>4</v>
      </c>
      <c r="BD50" s="51">
        <v>1</v>
      </c>
      <c r="BE50" s="52">
        <v>3.8461538461538463</v>
      </c>
      <c r="BF50" s="51">
        <v>0</v>
      </c>
      <c r="BG50" s="52">
        <v>0</v>
      </c>
      <c r="BH50" s="51">
        <v>0</v>
      </c>
      <c r="BI50" s="52">
        <v>0</v>
      </c>
      <c r="BJ50" s="51">
        <v>25</v>
      </c>
      <c r="BK50" s="52">
        <v>96.15384615384616</v>
      </c>
      <c r="BL50" s="51">
        <v>26</v>
      </c>
    </row>
    <row r="51" spans="1:64" ht="45">
      <c r="A51" s="84" t="s">
        <v>224</v>
      </c>
      <c r="B51" s="84" t="s">
        <v>267</v>
      </c>
      <c r="C51" s="53" t="s">
        <v>1847</v>
      </c>
      <c r="D51" s="54">
        <v>3</v>
      </c>
      <c r="E51" s="65" t="s">
        <v>132</v>
      </c>
      <c r="F51" s="55">
        <v>35</v>
      </c>
      <c r="G51" s="53"/>
      <c r="H51" s="57"/>
      <c r="I51" s="56"/>
      <c r="J51" s="56"/>
      <c r="K51" s="36" t="s">
        <v>65</v>
      </c>
      <c r="L51" s="83">
        <v>51</v>
      </c>
      <c r="M51" s="83"/>
      <c r="N51" s="63"/>
      <c r="O51" s="86" t="s">
        <v>307</v>
      </c>
      <c r="P51" s="88">
        <v>43476.833182870374</v>
      </c>
      <c r="Q51" s="86" t="s">
        <v>354</v>
      </c>
      <c r="R51" s="90" t="s">
        <v>402</v>
      </c>
      <c r="S51" s="86" t="s">
        <v>411</v>
      </c>
      <c r="T51" s="86"/>
      <c r="U51" s="86"/>
      <c r="V51" s="90" t="s">
        <v>428</v>
      </c>
      <c r="W51" s="88">
        <v>43476.833182870374</v>
      </c>
      <c r="X51" s="90" t="s">
        <v>477</v>
      </c>
      <c r="Y51" s="86"/>
      <c r="Z51" s="86"/>
      <c r="AA51" s="92" t="s">
        <v>565</v>
      </c>
      <c r="AB51" s="92" t="s">
        <v>645</v>
      </c>
      <c r="AC51" s="86" t="b">
        <v>0</v>
      </c>
      <c r="AD51" s="86">
        <v>0</v>
      </c>
      <c r="AE51" s="92" t="s">
        <v>726</v>
      </c>
      <c r="AF51" s="86" t="b">
        <v>0</v>
      </c>
      <c r="AG51" s="86" t="s">
        <v>768</v>
      </c>
      <c r="AH51" s="86"/>
      <c r="AI51" s="92" t="s">
        <v>686</v>
      </c>
      <c r="AJ51" s="86" t="b">
        <v>0</v>
      </c>
      <c r="AK51" s="86">
        <v>0</v>
      </c>
      <c r="AL51" s="92" t="s">
        <v>686</v>
      </c>
      <c r="AM51" s="86" t="s">
        <v>773</v>
      </c>
      <c r="AN51" s="86" t="b">
        <v>0</v>
      </c>
      <c r="AO51" s="92" t="s">
        <v>645</v>
      </c>
      <c r="AP51" s="86" t="s">
        <v>176</v>
      </c>
      <c r="AQ51" s="86">
        <v>0</v>
      </c>
      <c r="AR51" s="86">
        <v>0</v>
      </c>
      <c r="AS51" s="86"/>
      <c r="AT51" s="86"/>
      <c r="AU51" s="86"/>
      <c r="AV51" s="86"/>
      <c r="AW51" s="86"/>
      <c r="AX51" s="86"/>
      <c r="AY51" s="86"/>
      <c r="AZ51" s="86"/>
      <c r="BA51">
        <v>1</v>
      </c>
      <c r="BB51" s="85" t="str">
        <f>REPLACE(INDEX(GroupVertices[Group],MATCH(Edges[[#This Row],[Vertex 1]],GroupVertices[Vertex],0)),1,1,"")</f>
        <v>4</v>
      </c>
      <c r="BC51" s="85" t="str">
        <f>REPLACE(INDEX(GroupVertices[Group],MATCH(Edges[[#This Row],[Vertex 2]],GroupVertices[Vertex],0)),1,1,"")</f>
        <v>4</v>
      </c>
      <c r="BD51" s="51">
        <v>0</v>
      </c>
      <c r="BE51" s="52">
        <v>0</v>
      </c>
      <c r="BF51" s="51">
        <v>1</v>
      </c>
      <c r="BG51" s="52">
        <v>4.761904761904762</v>
      </c>
      <c r="BH51" s="51">
        <v>0</v>
      </c>
      <c r="BI51" s="52">
        <v>0</v>
      </c>
      <c r="BJ51" s="51">
        <v>20</v>
      </c>
      <c r="BK51" s="52">
        <v>95.23809523809524</v>
      </c>
      <c r="BL51" s="51">
        <v>21</v>
      </c>
    </row>
    <row r="52" spans="1:64" ht="45">
      <c r="A52" s="84" t="s">
        <v>225</v>
      </c>
      <c r="B52" s="84" t="s">
        <v>268</v>
      </c>
      <c r="C52" s="53" t="s">
        <v>1847</v>
      </c>
      <c r="D52" s="54">
        <v>3</v>
      </c>
      <c r="E52" s="65" t="s">
        <v>132</v>
      </c>
      <c r="F52" s="55">
        <v>35</v>
      </c>
      <c r="G52" s="53"/>
      <c r="H52" s="57"/>
      <c r="I52" s="56"/>
      <c r="J52" s="56"/>
      <c r="K52" s="36" t="s">
        <v>65</v>
      </c>
      <c r="L52" s="83">
        <v>52</v>
      </c>
      <c r="M52" s="83"/>
      <c r="N52" s="63"/>
      <c r="O52" s="86" t="s">
        <v>307</v>
      </c>
      <c r="P52" s="88">
        <v>43463.919375</v>
      </c>
      <c r="Q52" s="86" t="s">
        <v>355</v>
      </c>
      <c r="R52" s="90" t="s">
        <v>403</v>
      </c>
      <c r="S52" s="86" t="s">
        <v>412</v>
      </c>
      <c r="T52" s="86"/>
      <c r="U52" s="86"/>
      <c r="V52" s="90" t="s">
        <v>429</v>
      </c>
      <c r="W52" s="88">
        <v>43463.919375</v>
      </c>
      <c r="X52" s="90" t="s">
        <v>478</v>
      </c>
      <c r="Y52" s="86"/>
      <c r="Z52" s="86"/>
      <c r="AA52" s="92" t="s">
        <v>566</v>
      </c>
      <c r="AB52" s="92" t="s">
        <v>646</v>
      </c>
      <c r="AC52" s="86" t="b">
        <v>0</v>
      </c>
      <c r="AD52" s="86">
        <v>0</v>
      </c>
      <c r="AE52" s="92" t="s">
        <v>727</v>
      </c>
      <c r="AF52" s="86" t="b">
        <v>0</v>
      </c>
      <c r="AG52" s="86" t="s">
        <v>768</v>
      </c>
      <c r="AH52" s="86"/>
      <c r="AI52" s="92" t="s">
        <v>686</v>
      </c>
      <c r="AJ52" s="86" t="b">
        <v>0</v>
      </c>
      <c r="AK52" s="86">
        <v>0</v>
      </c>
      <c r="AL52" s="92" t="s">
        <v>686</v>
      </c>
      <c r="AM52" s="86" t="s">
        <v>778</v>
      </c>
      <c r="AN52" s="86" t="b">
        <v>0</v>
      </c>
      <c r="AO52" s="92" t="s">
        <v>646</v>
      </c>
      <c r="AP52" s="86" t="s">
        <v>176</v>
      </c>
      <c r="AQ52" s="86">
        <v>0</v>
      </c>
      <c r="AR52" s="86">
        <v>0</v>
      </c>
      <c r="AS52" s="86"/>
      <c r="AT52" s="86"/>
      <c r="AU52" s="86"/>
      <c r="AV52" s="86"/>
      <c r="AW52" s="86"/>
      <c r="AX52" s="86"/>
      <c r="AY52" s="86"/>
      <c r="AZ52" s="86"/>
      <c r="BA52">
        <v>1</v>
      </c>
      <c r="BB52" s="85" t="str">
        <f>REPLACE(INDEX(GroupVertices[Group],MATCH(Edges[[#This Row],[Vertex 1]],GroupVertices[Vertex],0)),1,1,"")</f>
        <v>1</v>
      </c>
      <c r="BC52" s="85" t="str">
        <f>REPLACE(INDEX(GroupVertices[Group],MATCH(Edges[[#This Row],[Vertex 2]],GroupVertices[Vertex],0)),1,1,"")</f>
        <v>1</v>
      </c>
      <c r="BD52" s="51">
        <v>1</v>
      </c>
      <c r="BE52" s="52">
        <v>5.555555555555555</v>
      </c>
      <c r="BF52" s="51">
        <v>0</v>
      </c>
      <c r="BG52" s="52">
        <v>0</v>
      </c>
      <c r="BH52" s="51">
        <v>0</v>
      </c>
      <c r="BI52" s="52">
        <v>0</v>
      </c>
      <c r="BJ52" s="51">
        <v>17</v>
      </c>
      <c r="BK52" s="52">
        <v>94.44444444444444</v>
      </c>
      <c r="BL52" s="51">
        <v>18</v>
      </c>
    </row>
    <row r="53" spans="1:64" ht="45">
      <c r="A53" s="84" t="s">
        <v>225</v>
      </c>
      <c r="B53" s="84" t="s">
        <v>269</v>
      </c>
      <c r="C53" s="53" t="s">
        <v>1847</v>
      </c>
      <c r="D53" s="54">
        <v>3</v>
      </c>
      <c r="E53" s="65" t="s">
        <v>132</v>
      </c>
      <c r="F53" s="55">
        <v>35</v>
      </c>
      <c r="G53" s="53"/>
      <c r="H53" s="57"/>
      <c r="I53" s="56"/>
      <c r="J53" s="56"/>
      <c r="K53" s="36" t="s">
        <v>65</v>
      </c>
      <c r="L53" s="83">
        <v>53</v>
      </c>
      <c r="M53" s="83"/>
      <c r="N53" s="63"/>
      <c r="O53" s="86" t="s">
        <v>307</v>
      </c>
      <c r="P53" s="88">
        <v>43465.68311342593</v>
      </c>
      <c r="Q53" s="86" t="s">
        <v>356</v>
      </c>
      <c r="R53" s="90" t="s">
        <v>403</v>
      </c>
      <c r="S53" s="86" t="s">
        <v>412</v>
      </c>
      <c r="T53" s="86"/>
      <c r="U53" s="86"/>
      <c r="V53" s="90" t="s">
        <v>429</v>
      </c>
      <c r="W53" s="88">
        <v>43465.68311342593</v>
      </c>
      <c r="X53" s="90" t="s">
        <v>479</v>
      </c>
      <c r="Y53" s="86"/>
      <c r="Z53" s="86"/>
      <c r="AA53" s="92" t="s">
        <v>567</v>
      </c>
      <c r="AB53" s="92" t="s">
        <v>647</v>
      </c>
      <c r="AC53" s="86" t="b">
        <v>0</v>
      </c>
      <c r="AD53" s="86">
        <v>0</v>
      </c>
      <c r="AE53" s="92" t="s">
        <v>728</v>
      </c>
      <c r="AF53" s="86" t="b">
        <v>0</v>
      </c>
      <c r="AG53" s="86" t="s">
        <v>768</v>
      </c>
      <c r="AH53" s="86"/>
      <c r="AI53" s="92" t="s">
        <v>686</v>
      </c>
      <c r="AJ53" s="86" t="b">
        <v>0</v>
      </c>
      <c r="AK53" s="86">
        <v>0</v>
      </c>
      <c r="AL53" s="92" t="s">
        <v>686</v>
      </c>
      <c r="AM53" s="86" t="s">
        <v>778</v>
      </c>
      <c r="AN53" s="86" t="b">
        <v>0</v>
      </c>
      <c r="AO53" s="92" t="s">
        <v>647</v>
      </c>
      <c r="AP53" s="86" t="s">
        <v>176</v>
      </c>
      <c r="AQ53" s="86">
        <v>0</v>
      </c>
      <c r="AR53" s="86">
        <v>0</v>
      </c>
      <c r="AS53" s="86"/>
      <c r="AT53" s="86"/>
      <c r="AU53" s="86"/>
      <c r="AV53" s="86"/>
      <c r="AW53" s="86"/>
      <c r="AX53" s="86"/>
      <c r="AY53" s="86"/>
      <c r="AZ53" s="86"/>
      <c r="BA53">
        <v>1</v>
      </c>
      <c r="BB53" s="85" t="str">
        <f>REPLACE(INDEX(GroupVertices[Group],MATCH(Edges[[#This Row],[Vertex 1]],GroupVertices[Vertex],0)),1,1,"")</f>
        <v>1</v>
      </c>
      <c r="BC53" s="85" t="str">
        <f>REPLACE(INDEX(GroupVertices[Group],MATCH(Edges[[#This Row],[Vertex 2]],GroupVertices[Vertex],0)),1,1,"")</f>
        <v>1</v>
      </c>
      <c r="BD53" s="51">
        <v>1</v>
      </c>
      <c r="BE53" s="52">
        <v>5.555555555555555</v>
      </c>
      <c r="BF53" s="51">
        <v>0</v>
      </c>
      <c r="BG53" s="52">
        <v>0</v>
      </c>
      <c r="BH53" s="51">
        <v>0</v>
      </c>
      <c r="BI53" s="52">
        <v>0</v>
      </c>
      <c r="BJ53" s="51">
        <v>17</v>
      </c>
      <c r="BK53" s="52">
        <v>94.44444444444444</v>
      </c>
      <c r="BL53" s="51">
        <v>18</v>
      </c>
    </row>
    <row r="54" spans="1:64" ht="45">
      <c r="A54" s="84" t="s">
        <v>225</v>
      </c>
      <c r="B54" s="84" t="s">
        <v>270</v>
      </c>
      <c r="C54" s="53" t="s">
        <v>1847</v>
      </c>
      <c r="D54" s="54">
        <v>3</v>
      </c>
      <c r="E54" s="65" t="s">
        <v>132</v>
      </c>
      <c r="F54" s="55">
        <v>35</v>
      </c>
      <c r="G54" s="53"/>
      <c r="H54" s="57"/>
      <c r="I54" s="56"/>
      <c r="J54" s="56"/>
      <c r="K54" s="36" t="s">
        <v>65</v>
      </c>
      <c r="L54" s="83">
        <v>54</v>
      </c>
      <c r="M54" s="83"/>
      <c r="N54" s="63"/>
      <c r="O54" s="86" t="s">
        <v>307</v>
      </c>
      <c r="P54" s="88">
        <v>43467.61326388889</v>
      </c>
      <c r="Q54" s="86" t="s">
        <v>357</v>
      </c>
      <c r="R54" s="90" t="s">
        <v>403</v>
      </c>
      <c r="S54" s="86" t="s">
        <v>412</v>
      </c>
      <c r="T54" s="86"/>
      <c r="U54" s="86"/>
      <c r="V54" s="90" t="s">
        <v>429</v>
      </c>
      <c r="W54" s="88">
        <v>43467.61326388889</v>
      </c>
      <c r="X54" s="90" t="s">
        <v>480</v>
      </c>
      <c r="Y54" s="86"/>
      <c r="Z54" s="86"/>
      <c r="AA54" s="92" t="s">
        <v>568</v>
      </c>
      <c r="AB54" s="92" t="s">
        <v>648</v>
      </c>
      <c r="AC54" s="86" t="b">
        <v>0</v>
      </c>
      <c r="AD54" s="86">
        <v>0</v>
      </c>
      <c r="AE54" s="92" t="s">
        <v>729</v>
      </c>
      <c r="AF54" s="86" t="b">
        <v>0</v>
      </c>
      <c r="AG54" s="86" t="s">
        <v>768</v>
      </c>
      <c r="AH54" s="86"/>
      <c r="AI54" s="92" t="s">
        <v>686</v>
      </c>
      <c r="AJ54" s="86" t="b">
        <v>0</v>
      </c>
      <c r="AK54" s="86">
        <v>0</v>
      </c>
      <c r="AL54" s="92" t="s">
        <v>686</v>
      </c>
      <c r="AM54" s="86" t="s">
        <v>778</v>
      </c>
      <c r="AN54" s="86" t="b">
        <v>0</v>
      </c>
      <c r="AO54" s="92" t="s">
        <v>648</v>
      </c>
      <c r="AP54" s="86" t="s">
        <v>176</v>
      </c>
      <c r="AQ54" s="86">
        <v>0</v>
      </c>
      <c r="AR54" s="86">
        <v>0</v>
      </c>
      <c r="AS54" s="86"/>
      <c r="AT54" s="86"/>
      <c r="AU54" s="86"/>
      <c r="AV54" s="86"/>
      <c r="AW54" s="86"/>
      <c r="AX54" s="86"/>
      <c r="AY54" s="86"/>
      <c r="AZ54" s="86"/>
      <c r="BA54">
        <v>1</v>
      </c>
      <c r="BB54" s="85" t="str">
        <f>REPLACE(INDEX(GroupVertices[Group],MATCH(Edges[[#This Row],[Vertex 1]],GroupVertices[Vertex],0)),1,1,"")</f>
        <v>1</v>
      </c>
      <c r="BC54" s="85" t="str">
        <f>REPLACE(INDEX(GroupVertices[Group],MATCH(Edges[[#This Row],[Vertex 2]],GroupVertices[Vertex],0)),1,1,"")</f>
        <v>1</v>
      </c>
      <c r="BD54" s="51">
        <v>1</v>
      </c>
      <c r="BE54" s="52">
        <v>5.555555555555555</v>
      </c>
      <c r="BF54" s="51">
        <v>0</v>
      </c>
      <c r="BG54" s="52">
        <v>0</v>
      </c>
      <c r="BH54" s="51">
        <v>0</v>
      </c>
      <c r="BI54" s="52">
        <v>0</v>
      </c>
      <c r="BJ54" s="51">
        <v>17</v>
      </c>
      <c r="BK54" s="52">
        <v>94.44444444444444</v>
      </c>
      <c r="BL54" s="51">
        <v>18</v>
      </c>
    </row>
    <row r="55" spans="1:64" ht="45">
      <c r="A55" s="84" t="s">
        <v>225</v>
      </c>
      <c r="B55" s="84" t="s">
        <v>271</v>
      </c>
      <c r="C55" s="53" t="s">
        <v>1847</v>
      </c>
      <c r="D55" s="54">
        <v>3</v>
      </c>
      <c r="E55" s="65" t="s">
        <v>132</v>
      </c>
      <c r="F55" s="55">
        <v>35</v>
      </c>
      <c r="G55" s="53"/>
      <c r="H55" s="57"/>
      <c r="I55" s="56"/>
      <c r="J55" s="56"/>
      <c r="K55" s="36" t="s">
        <v>65</v>
      </c>
      <c r="L55" s="83">
        <v>55</v>
      </c>
      <c r="M55" s="83"/>
      <c r="N55" s="63"/>
      <c r="O55" s="86" t="s">
        <v>307</v>
      </c>
      <c r="P55" s="88">
        <v>43467.621400462966</v>
      </c>
      <c r="Q55" s="86" t="s">
        <v>358</v>
      </c>
      <c r="R55" s="90" t="s">
        <v>403</v>
      </c>
      <c r="S55" s="86" t="s">
        <v>412</v>
      </c>
      <c r="T55" s="86"/>
      <c r="U55" s="86"/>
      <c r="V55" s="90" t="s">
        <v>429</v>
      </c>
      <c r="W55" s="88">
        <v>43467.621400462966</v>
      </c>
      <c r="X55" s="90" t="s">
        <v>481</v>
      </c>
      <c r="Y55" s="86"/>
      <c r="Z55" s="86"/>
      <c r="AA55" s="92" t="s">
        <v>569</v>
      </c>
      <c r="AB55" s="92" t="s">
        <v>649</v>
      </c>
      <c r="AC55" s="86" t="b">
        <v>0</v>
      </c>
      <c r="AD55" s="86">
        <v>0</v>
      </c>
      <c r="AE55" s="92" t="s">
        <v>730</v>
      </c>
      <c r="AF55" s="86" t="b">
        <v>0</v>
      </c>
      <c r="AG55" s="86" t="s">
        <v>768</v>
      </c>
      <c r="AH55" s="86"/>
      <c r="AI55" s="92" t="s">
        <v>686</v>
      </c>
      <c r="AJ55" s="86" t="b">
        <v>0</v>
      </c>
      <c r="AK55" s="86">
        <v>0</v>
      </c>
      <c r="AL55" s="92" t="s">
        <v>686</v>
      </c>
      <c r="AM55" s="86" t="s">
        <v>778</v>
      </c>
      <c r="AN55" s="86" t="b">
        <v>0</v>
      </c>
      <c r="AO55" s="92" t="s">
        <v>649</v>
      </c>
      <c r="AP55" s="86" t="s">
        <v>176</v>
      </c>
      <c r="AQ55" s="86">
        <v>0</v>
      </c>
      <c r="AR55" s="86">
        <v>0</v>
      </c>
      <c r="AS55" s="86"/>
      <c r="AT55" s="86"/>
      <c r="AU55" s="86"/>
      <c r="AV55" s="86"/>
      <c r="AW55" s="86"/>
      <c r="AX55" s="86"/>
      <c r="AY55" s="86"/>
      <c r="AZ55" s="86"/>
      <c r="BA55">
        <v>1</v>
      </c>
      <c r="BB55" s="85" t="str">
        <f>REPLACE(INDEX(GroupVertices[Group],MATCH(Edges[[#This Row],[Vertex 1]],GroupVertices[Vertex],0)),1,1,"")</f>
        <v>1</v>
      </c>
      <c r="BC55" s="85" t="str">
        <f>REPLACE(INDEX(GroupVertices[Group],MATCH(Edges[[#This Row],[Vertex 2]],GroupVertices[Vertex],0)),1,1,"")</f>
        <v>1</v>
      </c>
      <c r="BD55" s="51">
        <v>1</v>
      </c>
      <c r="BE55" s="52">
        <v>5.555555555555555</v>
      </c>
      <c r="BF55" s="51">
        <v>0</v>
      </c>
      <c r="BG55" s="52">
        <v>0</v>
      </c>
      <c r="BH55" s="51">
        <v>0</v>
      </c>
      <c r="BI55" s="52">
        <v>0</v>
      </c>
      <c r="BJ55" s="51">
        <v>17</v>
      </c>
      <c r="BK55" s="52">
        <v>94.44444444444444</v>
      </c>
      <c r="BL55" s="51">
        <v>18</v>
      </c>
    </row>
    <row r="56" spans="1:64" ht="45">
      <c r="A56" s="84" t="s">
        <v>225</v>
      </c>
      <c r="B56" s="84" t="s">
        <v>272</v>
      </c>
      <c r="C56" s="53" t="s">
        <v>1847</v>
      </c>
      <c r="D56" s="54">
        <v>3</v>
      </c>
      <c r="E56" s="65" t="s">
        <v>132</v>
      </c>
      <c r="F56" s="55">
        <v>35</v>
      </c>
      <c r="G56" s="53"/>
      <c r="H56" s="57"/>
      <c r="I56" s="56"/>
      <c r="J56" s="56"/>
      <c r="K56" s="36" t="s">
        <v>65</v>
      </c>
      <c r="L56" s="83">
        <v>56</v>
      </c>
      <c r="M56" s="83"/>
      <c r="N56" s="63"/>
      <c r="O56" s="86" t="s">
        <v>307</v>
      </c>
      <c r="P56" s="88">
        <v>43467.669375</v>
      </c>
      <c r="Q56" s="86" t="s">
        <v>359</v>
      </c>
      <c r="R56" s="90" t="s">
        <v>403</v>
      </c>
      <c r="S56" s="86" t="s">
        <v>412</v>
      </c>
      <c r="T56" s="86"/>
      <c r="U56" s="86"/>
      <c r="V56" s="90" t="s">
        <v>429</v>
      </c>
      <c r="W56" s="88">
        <v>43467.669375</v>
      </c>
      <c r="X56" s="90" t="s">
        <v>482</v>
      </c>
      <c r="Y56" s="86"/>
      <c r="Z56" s="86"/>
      <c r="AA56" s="92" t="s">
        <v>570</v>
      </c>
      <c r="AB56" s="92" t="s">
        <v>650</v>
      </c>
      <c r="AC56" s="86" t="b">
        <v>0</v>
      </c>
      <c r="AD56" s="86">
        <v>0</v>
      </c>
      <c r="AE56" s="92" t="s">
        <v>731</v>
      </c>
      <c r="AF56" s="86" t="b">
        <v>0</v>
      </c>
      <c r="AG56" s="86" t="s">
        <v>768</v>
      </c>
      <c r="AH56" s="86"/>
      <c r="AI56" s="92" t="s">
        <v>686</v>
      </c>
      <c r="AJ56" s="86" t="b">
        <v>0</v>
      </c>
      <c r="AK56" s="86">
        <v>0</v>
      </c>
      <c r="AL56" s="92" t="s">
        <v>686</v>
      </c>
      <c r="AM56" s="86" t="s">
        <v>778</v>
      </c>
      <c r="AN56" s="86" t="b">
        <v>0</v>
      </c>
      <c r="AO56" s="92" t="s">
        <v>650</v>
      </c>
      <c r="AP56" s="86" t="s">
        <v>176</v>
      </c>
      <c r="AQ56" s="86">
        <v>0</v>
      </c>
      <c r="AR56" s="86">
        <v>0</v>
      </c>
      <c r="AS56" s="86"/>
      <c r="AT56" s="86"/>
      <c r="AU56" s="86"/>
      <c r="AV56" s="86"/>
      <c r="AW56" s="86"/>
      <c r="AX56" s="86"/>
      <c r="AY56" s="86"/>
      <c r="AZ56" s="86"/>
      <c r="BA56">
        <v>1</v>
      </c>
      <c r="BB56" s="85" t="str">
        <f>REPLACE(INDEX(GroupVertices[Group],MATCH(Edges[[#This Row],[Vertex 1]],GroupVertices[Vertex],0)),1,1,"")</f>
        <v>1</v>
      </c>
      <c r="BC56" s="85" t="str">
        <f>REPLACE(INDEX(GroupVertices[Group],MATCH(Edges[[#This Row],[Vertex 2]],GroupVertices[Vertex],0)),1,1,"")</f>
        <v>1</v>
      </c>
      <c r="BD56" s="51">
        <v>1</v>
      </c>
      <c r="BE56" s="52">
        <v>5.555555555555555</v>
      </c>
      <c r="BF56" s="51">
        <v>0</v>
      </c>
      <c r="BG56" s="52">
        <v>0</v>
      </c>
      <c r="BH56" s="51">
        <v>0</v>
      </c>
      <c r="BI56" s="52">
        <v>0</v>
      </c>
      <c r="BJ56" s="51">
        <v>17</v>
      </c>
      <c r="BK56" s="52">
        <v>94.44444444444444</v>
      </c>
      <c r="BL56" s="51">
        <v>18</v>
      </c>
    </row>
    <row r="57" spans="1:64" ht="45">
      <c r="A57" s="84" t="s">
        <v>225</v>
      </c>
      <c r="B57" s="84" t="s">
        <v>273</v>
      </c>
      <c r="C57" s="53" t="s">
        <v>1847</v>
      </c>
      <c r="D57" s="54">
        <v>3</v>
      </c>
      <c r="E57" s="65" t="s">
        <v>132</v>
      </c>
      <c r="F57" s="55">
        <v>35</v>
      </c>
      <c r="G57" s="53"/>
      <c r="H57" s="57"/>
      <c r="I57" s="56"/>
      <c r="J57" s="56"/>
      <c r="K57" s="36" t="s">
        <v>65</v>
      </c>
      <c r="L57" s="83">
        <v>57</v>
      </c>
      <c r="M57" s="83"/>
      <c r="N57" s="63"/>
      <c r="O57" s="86" t="s">
        <v>307</v>
      </c>
      <c r="P57" s="88">
        <v>43467.738032407404</v>
      </c>
      <c r="Q57" s="86" t="s">
        <v>360</v>
      </c>
      <c r="R57" s="90" t="s">
        <v>403</v>
      </c>
      <c r="S57" s="86" t="s">
        <v>412</v>
      </c>
      <c r="T57" s="86"/>
      <c r="U57" s="86"/>
      <c r="V57" s="90" t="s">
        <v>429</v>
      </c>
      <c r="W57" s="88">
        <v>43467.738032407404</v>
      </c>
      <c r="X57" s="90" t="s">
        <v>483</v>
      </c>
      <c r="Y57" s="86"/>
      <c r="Z57" s="86"/>
      <c r="AA57" s="92" t="s">
        <v>571</v>
      </c>
      <c r="AB57" s="92" t="s">
        <v>651</v>
      </c>
      <c r="AC57" s="86" t="b">
        <v>0</v>
      </c>
      <c r="AD57" s="86">
        <v>0</v>
      </c>
      <c r="AE57" s="92" t="s">
        <v>732</v>
      </c>
      <c r="AF57" s="86" t="b">
        <v>0</v>
      </c>
      <c r="AG57" s="86" t="s">
        <v>768</v>
      </c>
      <c r="AH57" s="86"/>
      <c r="AI57" s="92" t="s">
        <v>686</v>
      </c>
      <c r="AJ57" s="86" t="b">
        <v>0</v>
      </c>
      <c r="AK57" s="86">
        <v>0</v>
      </c>
      <c r="AL57" s="92" t="s">
        <v>686</v>
      </c>
      <c r="AM57" s="86" t="s">
        <v>778</v>
      </c>
      <c r="AN57" s="86" t="b">
        <v>0</v>
      </c>
      <c r="AO57" s="92" t="s">
        <v>651</v>
      </c>
      <c r="AP57" s="86" t="s">
        <v>176</v>
      </c>
      <c r="AQ57" s="86">
        <v>0</v>
      </c>
      <c r="AR57" s="86">
        <v>0</v>
      </c>
      <c r="AS57" s="86"/>
      <c r="AT57" s="86"/>
      <c r="AU57" s="86"/>
      <c r="AV57" s="86"/>
      <c r="AW57" s="86"/>
      <c r="AX57" s="86"/>
      <c r="AY57" s="86"/>
      <c r="AZ57" s="86"/>
      <c r="BA57">
        <v>1</v>
      </c>
      <c r="BB57" s="85" t="str">
        <f>REPLACE(INDEX(GroupVertices[Group],MATCH(Edges[[#This Row],[Vertex 1]],GroupVertices[Vertex],0)),1,1,"")</f>
        <v>1</v>
      </c>
      <c r="BC57" s="85" t="str">
        <f>REPLACE(INDEX(GroupVertices[Group],MATCH(Edges[[#This Row],[Vertex 2]],GroupVertices[Vertex],0)),1,1,"")</f>
        <v>1</v>
      </c>
      <c r="BD57" s="51">
        <v>1</v>
      </c>
      <c r="BE57" s="52">
        <v>5.555555555555555</v>
      </c>
      <c r="BF57" s="51">
        <v>0</v>
      </c>
      <c r="BG57" s="52">
        <v>0</v>
      </c>
      <c r="BH57" s="51">
        <v>0</v>
      </c>
      <c r="BI57" s="52">
        <v>0</v>
      </c>
      <c r="BJ57" s="51">
        <v>17</v>
      </c>
      <c r="BK57" s="52">
        <v>94.44444444444444</v>
      </c>
      <c r="BL57" s="51">
        <v>18</v>
      </c>
    </row>
    <row r="58" spans="1:64" ht="45">
      <c r="A58" s="84" t="s">
        <v>225</v>
      </c>
      <c r="B58" s="84" t="s">
        <v>274</v>
      </c>
      <c r="C58" s="53" t="s">
        <v>1847</v>
      </c>
      <c r="D58" s="54">
        <v>3</v>
      </c>
      <c r="E58" s="65" t="s">
        <v>132</v>
      </c>
      <c r="F58" s="55">
        <v>35</v>
      </c>
      <c r="G58" s="53"/>
      <c r="H58" s="57"/>
      <c r="I58" s="56"/>
      <c r="J58" s="56"/>
      <c r="K58" s="36" t="s">
        <v>65</v>
      </c>
      <c r="L58" s="83">
        <v>58</v>
      </c>
      <c r="M58" s="83"/>
      <c r="N58" s="63"/>
      <c r="O58" s="86" t="s">
        <v>307</v>
      </c>
      <c r="P58" s="88">
        <v>43467.96969907408</v>
      </c>
      <c r="Q58" s="86" t="s">
        <v>361</v>
      </c>
      <c r="R58" s="90" t="s">
        <v>403</v>
      </c>
      <c r="S58" s="86" t="s">
        <v>412</v>
      </c>
      <c r="T58" s="86"/>
      <c r="U58" s="86"/>
      <c r="V58" s="90" t="s">
        <v>429</v>
      </c>
      <c r="W58" s="88">
        <v>43467.96969907408</v>
      </c>
      <c r="X58" s="90" t="s">
        <v>484</v>
      </c>
      <c r="Y58" s="86"/>
      <c r="Z58" s="86"/>
      <c r="AA58" s="92" t="s">
        <v>572</v>
      </c>
      <c r="AB58" s="92" t="s">
        <v>652</v>
      </c>
      <c r="AC58" s="86" t="b">
        <v>0</v>
      </c>
      <c r="AD58" s="86">
        <v>0</v>
      </c>
      <c r="AE58" s="92" t="s">
        <v>733</v>
      </c>
      <c r="AF58" s="86" t="b">
        <v>0</v>
      </c>
      <c r="AG58" s="86" t="s">
        <v>768</v>
      </c>
      <c r="AH58" s="86"/>
      <c r="AI58" s="92" t="s">
        <v>686</v>
      </c>
      <c r="AJ58" s="86" t="b">
        <v>0</v>
      </c>
      <c r="AK58" s="86">
        <v>0</v>
      </c>
      <c r="AL58" s="92" t="s">
        <v>686</v>
      </c>
      <c r="AM58" s="86" t="s">
        <v>778</v>
      </c>
      <c r="AN58" s="86" t="b">
        <v>0</v>
      </c>
      <c r="AO58" s="92" t="s">
        <v>652</v>
      </c>
      <c r="AP58" s="86" t="s">
        <v>176</v>
      </c>
      <c r="AQ58" s="86">
        <v>0</v>
      </c>
      <c r="AR58" s="86">
        <v>0</v>
      </c>
      <c r="AS58" s="86"/>
      <c r="AT58" s="86"/>
      <c r="AU58" s="86"/>
      <c r="AV58" s="86"/>
      <c r="AW58" s="86"/>
      <c r="AX58" s="86"/>
      <c r="AY58" s="86"/>
      <c r="AZ58" s="86"/>
      <c r="BA58">
        <v>1</v>
      </c>
      <c r="BB58" s="85" t="str">
        <f>REPLACE(INDEX(GroupVertices[Group],MATCH(Edges[[#This Row],[Vertex 1]],GroupVertices[Vertex],0)),1,1,"")</f>
        <v>1</v>
      </c>
      <c r="BC58" s="85" t="str">
        <f>REPLACE(INDEX(GroupVertices[Group],MATCH(Edges[[#This Row],[Vertex 2]],GroupVertices[Vertex],0)),1,1,"")</f>
        <v>1</v>
      </c>
      <c r="BD58" s="51">
        <v>0</v>
      </c>
      <c r="BE58" s="52">
        <v>0</v>
      </c>
      <c r="BF58" s="51">
        <v>0</v>
      </c>
      <c r="BG58" s="52">
        <v>0</v>
      </c>
      <c r="BH58" s="51">
        <v>0</v>
      </c>
      <c r="BI58" s="52">
        <v>0</v>
      </c>
      <c r="BJ58" s="51">
        <v>17</v>
      </c>
      <c r="BK58" s="52">
        <v>100</v>
      </c>
      <c r="BL58" s="51">
        <v>17</v>
      </c>
    </row>
    <row r="59" spans="1:64" ht="45">
      <c r="A59" s="84" t="s">
        <v>225</v>
      </c>
      <c r="B59" s="84" t="s">
        <v>275</v>
      </c>
      <c r="C59" s="53" t="s">
        <v>1847</v>
      </c>
      <c r="D59" s="54">
        <v>3</v>
      </c>
      <c r="E59" s="65" t="s">
        <v>132</v>
      </c>
      <c r="F59" s="55">
        <v>35</v>
      </c>
      <c r="G59" s="53"/>
      <c r="H59" s="57"/>
      <c r="I59" s="56"/>
      <c r="J59" s="56"/>
      <c r="K59" s="36" t="s">
        <v>65</v>
      </c>
      <c r="L59" s="83">
        <v>59</v>
      </c>
      <c r="M59" s="83"/>
      <c r="N59" s="63"/>
      <c r="O59" s="86" t="s">
        <v>307</v>
      </c>
      <c r="P59" s="88">
        <v>43468.01552083333</v>
      </c>
      <c r="Q59" s="86" t="s">
        <v>362</v>
      </c>
      <c r="R59" s="90" t="s">
        <v>403</v>
      </c>
      <c r="S59" s="86" t="s">
        <v>412</v>
      </c>
      <c r="T59" s="86"/>
      <c r="U59" s="86"/>
      <c r="V59" s="90" t="s">
        <v>429</v>
      </c>
      <c r="W59" s="88">
        <v>43468.01552083333</v>
      </c>
      <c r="X59" s="90" t="s">
        <v>485</v>
      </c>
      <c r="Y59" s="86"/>
      <c r="Z59" s="86"/>
      <c r="AA59" s="92" t="s">
        <v>573</v>
      </c>
      <c r="AB59" s="92" t="s">
        <v>653</v>
      </c>
      <c r="AC59" s="86" t="b">
        <v>0</v>
      </c>
      <c r="AD59" s="86">
        <v>0</v>
      </c>
      <c r="AE59" s="92" t="s">
        <v>734</v>
      </c>
      <c r="AF59" s="86" t="b">
        <v>0</v>
      </c>
      <c r="AG59" s="86" t="s">
        <v>768</v>
      </c>
      <c r="AH59" s="86"/>
      <c r="AI59" s="92" t="s">
        <v>686</v>
      </c>
      <c r="AJ59" s="86" t="b">
        <v>0</v>
      </c>
      <c r="AK59" s="86">
        <v>0</v>
      </c>
      <c r="AL59" s="92" t="s">
        <v>686</v>
      </c>
      <c r="AM59" s="86" t="s">
        <v>778</v>
      </c>
      <c r="AN59" s="86" t="b">
        <v>0</v>
      </c>
      <c r="AO59" s="92" t="s">
        <v>653</v>
      </c>
      <c r="AP59" s="86" t="s">
        <v>176</v>
      </c>
      <c r="AQ59" s="86">
        <v>0</v>
      </c>
      <c r="AR59" s="86">
        <v>0</v>
      </c>
      <c r="AS59" s="86"/>
      <c r="AT59" s="86"/>
      <c r="AU59" s="86"/>
      <c r="AV59" s="86"/>
      <c r="AW59" s="86"/>
      <c r="AX59" s="86"/>
      <c r="AY59" s="86"/>
      <c r="AZ59" s="86"/>
      <c r="BA59">
        <v>1</v>
      </c>
      <c r="BB59" s="85" t="str">
        <f>REPLACE(INDEX(GroupVertices[Group],MATCH(Edges[[#This Row],[Vertex 1]],GroupVertices[Vertex],0)),1,1,"")</f>
        <v>1</v>
      </c>
      <c r="BC59" s="85" t="str">
        <f>REPLACE(INDEX(GroupVertices[Group],MATCH(Edges[[#This Row],[Vertex 2]],GroupVertices[Vertex],0)),1,1,"")</f>
        <v>1</v>
      </c>
      <c r="BD59" s="51">
        <v>1</v>
      </c>
      <c r="BE59" s="52">
        <v>5.555555555555555</v>
      </c>
      <c r="BF59" s="51">
        <v>0</v>
      </c>
      <c r="BG59" s="52">
        <v>0</v>
      </c>
      <c r="BH59" s="51">
        <v>0</v>
      </c>
      <c r="BI59" s="52">
        <v>0</v>
      </c>
      <c r="BJ59" s="51">
        <v>17</v>
      </c>
      <c r="BK59" s="52">
        <v>94.44444444444444</v>
      </c>
      <c r="BL59" s="51">
        <v>18</v>
      </c>
    </row>
    <row r="60" spans="1:64" ht="45">
      <c r="A60" s="84" t="s">
        <v>225</v>
      </c>
      <c r="B60" s="84" t="s">
        <v>276</v>
      </c>
      <c r="C60" s="53" t="s">
        <v>1847</v>
      </c>
      <c r="D60" s="54">
        <v>3</v>
      </c>
      <c r="E60" s="65" t="s">
        <v>132</v>
      </c>
      <c r="F60" s="55">
        <v>35</v>
      </c>
      <c r="G60" s="53"/>
      <c r="H60" s="57"/>
      <c r="I60" s="56"/>
      <c r="J60" s="56"/>
      <c r="K60" s="36" t="s">
        <v>65</v>
      </c>
      <c r="L60" s="83">
        <v>60</v>
      </c>
      <c r="M60" s="83"/>
      <c r="N60" s="63"/>
      <c r="O60" s="86" t="s">
        <v>307</v>
      </c>
      <c r="P60" s="88">
        <v>43468.58440972222</v>
      </c>
      <c r="Q60" s="86" t="s">
        <v>363</v>
      </c>
      <c r="R60" s="90" t="s">
        <v>403</v>
      </c>
      <c r="S60" s="86" t="s">
        <v>412</v>
      </c>
      <c r="T60" s="86"/>
      <c r="U60" s="86"/>
      <c r="V60" s="90" t="s">
        <v>429</v>
      </c>
      <c r="W60" s="88">
        <v>43468.58440972222</v>
      </c>
      <c r="X60" s="90" t="s">
        <v>486</v>
      </c>
      <c r="Y60" s="86"/>
      <c r="Z60" s="86"/>
      <c r="AA60" s="92" t="s">
        <v>574</v>
      </c>
      <c r="AB60" s="92" t="s">
        <v>654</v>
      </c>
      <c r="AC60" s="86" t="b">
        <v>0</v>
      </c>
      <c r="AD60" s="86">
        <v>0</v>
      </c>
      <c r="AE60" s="92" t="s">
        <v>735</v>
      </c>
      <c r="AF60" s="86" t="b">
        <v>0</v>
      </c>
      <c r="AG60" s="86" t="s">
        <v>768</v>
      </c>
      <c r="AH60" s="86"/>
      <c r="AI60" s="92" t="s">
        <v>686</v>
      </c>
      <c r="AJ60" s="86" t="b">
        <v>0</v>
      </c>
      <c r="AK60" s="86">
        <v>0</v>
      </c>
      <c r="AL60" s="92" t="s">
        <v>686</v>
      </c>
      <c r="AM60" s="86" t="s">
        <v>778</v>
      </c>
      <c r="AN60" s="86" t="b">
        <v>0</v>
      </c>
      <c r="AO60" s="92" t="s">
        <v>654</v>
      </c>
      <c r="AP60" s="86" t="s">
        <v>176</v>
      </c>
      <c r="AQ60" s="86">
        <v>0</v>
      </c>
      <c r="AR60" s="86">
        <v>0</v>
      </c>
      <c r="AS60" s="86"/>
      <c r="AT60" s="86"/>
      <c r="AU60" s="86"/>
      <c r="AV60" s="86"/>
      <c r="AW60" s="86"/>
      <c r="AX60" s="86"/>
      <c r="AY60" s="86"/>
      <c r="AZ60" s="86"/>
      <c r="BA60">
        <v>1</v>
      </c>
      <c r="BB60" s="85" t="str">
        <f>REPLACE(INDEX(GroupVertices[Group],MATCH(Edges[[#This Row],[Vertex 1]],GroupVertices[Vertex],0)),1,1,"")</f>
        <v>1</v>
      </c>
      <c r="BC60" s="85" t="str">
        <f>REPLACE(INDEX(GroupVertices[Group],MATCH(Edges[[#This Row],[Vertex 2]],GroupVertices[Vertex],0)),1,1,"")</f>
        <v>1</v>
      </c>
      <c r="BD60" s="51">
        <v>1</v>
      </c>
      <c r="BE60" s="52">
        <v>3.4482758620689653</v>
      </c>
      <c r="BF60" s="51">
        <v>0</v>
      </c>
      <c r="BG60" s="52">
        <v>0</v>
      </c>
      <c r="BH60" s="51">
        <v>0</v>
      </c>
      <c r="BI60" s="52">
        <v>0</v>
      </c>
      <c r="BJ60" s="51">
        <v>28</v>
      </c>
      <c r="BK60" s="52">
        <v>96.55172413793103</v>
      </c>
      <c r="BL60" s="51">
        <v>29</v>
      </c>
    </row>
    <row r="61" spans="1:64" ht="45">
      <c r="A61" s="84" t="s">
        <v>225</v>
      </c>
      <c r="B61" s="84" t="s">
        <v>277</v>
      </c>
      <c r="C61" s="53" t="s">
        <v>1847</v>
      </c>
      <c r="D61" s="54">
        <v>3</v>
      </c>
      <c r="E61" s="65" t="s">
        <v>132</v>
      </c>
      <c r="F61" s="55">
        <v>35</v>
      </c>
      <c r="G61" s="53"/>
      <c r="H61" s="57"/>
      <c r="I61" s="56"/>
      <c r="J61" s="56"/>
      <c r="K61" s="36" t="s">
        <v>65</v>
      </c>
      <c r="L61" s="83">
        <v>61</v>
      </c>
      <c r="M61" s="83"/>
      <c r="N61" s="63"/>
      <c r="O61" s="86" t="s">
        <v>307</v>
      </c>
      <c r="P61" s="88">
        <v>43468.64556712963</v>
      </c>
      <c r="Q61" s="86" t="s">
        <v>364</v>
      </c>
      <c r="R61" s="90" t="s">
        <v>403</v>
      </c>
      <c r="S61" s="86" t="s">
        <v>412</v>
      </c>
      <c r="T61" s="86"/>
      <c r="U61" s="86"/>
      <c r="V61" s="90" t="s">
        <v>429</v>
      </c>
      <c r="W61" s="88">
        <v>43468.64556712963</v>
      </c>
      <c r="X61" s="90" t="s">
        <v>487</v>
      </c>
      <c r="Y61" s="86"/>
      <c r="Z61" s="86"/>
      <c r="AA61" s="92" t="s">
        <v>575</v>
      </c>
      <c r="AB61" s="92" t="s">
        <v>655</v>
      </c>
      <c r="AC61" s="86" t="b">
        <v>0</v>
      </c>
      <c r="AD61" s="86">
        <v>0</v>
      </c>
      <c r="AE61" s="92" t="s">
        <v>736</v>
      </c>
      <c r="AF61" s="86" t="b">
        <v>0</v>
      </c>
      <c r="AG61" s="86" t="s">
        <v>768</v>
      </c>
      <c r="AH61" s="86"/>
      <c r="AI61" s="92" t="s">
        <v>686</v>
      </c>
      <c r="AJ61" s="86" t="b">
        <v>0</v>
      </c>
      <c r="AK61" s="86">
        <v>0</v>
      </c>
      <c r="AL61" s="92" t="s">
        <v>686</v>
      </c>
      <c r="AM61" s="86" t="s">
        <v>778</v>
      </c>
      <c r="AN61" s="86" t="b">
        <v>0</v>
      </c>
      <c r="AO61" s="92" t="s">
        <v>655</v>
      </c>
      <c r="AP61" s="86" t="s">
        <v>176</v>
      </c>
      <c r="AQ61" s="86">
        <v>0</v>
      </c>
      <c r="AR61" s="86">
        <v>0</v>
      </c>
      <c r="AS61" s="86"/>
      <c r="AT61" s="86"/>
      <c r="AU61" s="86"/>
      <c r="AV61" s="86"/>
      <c r="AW61" s="86"/>
      <c r="AX61" s="86"/>
      <c r="AY61" s="86"/>
      <c r="AZ61" s="86"/>
      <c r="BA61">
        <v>1</v>
      </c>
      <c r="BB61" s="85" t="str">
        <f>REPLACE(INDEX(GroupVertices[Group],MATCH(Edges[[#This Row],[Vertex 1]],GroupVertices[Vertex],0)),1,1,"")</f>
        <v>1</v>
      </c>
      <c r="BC61" s="85" t="str">
        <f>REPLACE(INDEX(GroupVertices[Group],MATCH(Edges[[#This Row],[Vertex 2]],GroupVertices[Vertex],0)),1,1,"")</f>
        <v>1</v>
      </c>
      <c r="BD61" s="51">
        <v>1</v>
      </c>
      <c r="BE61" s="52">
        <v>2.5</v>
      </c>
      <c r="BF61" s="51">
        <v>0</v>
      </c>
      <c r="BG61" s="52">
        <v>0</v>
      </c>
      <c r="BH61" s="51">
        <v>0</v>
      </c>
      <c r="BI61" s="52">
        <v>0</v>
      </c>
      <c r="BJ61" s="51">
        <v>39</v>
      </c>
      <c r="BK61" s="52">
        <v>97.5</v>
      </c>
      <c r="BL61" s="51">
        <v>40</v>
      </c>
    </row>
    <row r="62" spans="1:64" ht="45">
      <c r="A62" s="84" t="s">
        <v>225</v>
      </c>
      <c r="B62" s="84" t="s">
        <v>278</v>
      </c>
      <c r="C62" s="53" t="s">
        <v>1847</v>
      </c>
      <c r="D62" s="54">
        <v>3</v>
      </c>
      <c r="E62" s="65" t="s">
        <v>132</v>
      </c>
      <c r="F62" s="55">
        <v>35</v>
      </c>
      <c r="G62" s="53"/>
      <c r="H62" s="57"/>
      <c r="I62" s="56"/>
      <c r="J62" s="56"/>
      <c r="K62" s="36" t="s">
        <v>65</v>
      </c>
      <c r="L62" s="83">
        <v>62</v>
      </c>
      <c r="M62" s="83"/>
      <c r="N62" s="63"/>
      <c r="O62" s="86" t="s">
        <v>307</v>
      </c>
      <c r="P62" s="88">
        <v>43468.66400462963</v>
      </c>
      <c r="Q62" s="86" t="s">
        <v>365</v>
      </c>
      <c r="R62" s="90" t="s">
        <v>403</v>
      </c>
      <c r="S62" s="86" t="s">
        <v>412</v>
      </c>
      <c r="T62" s="86"/>
      <c r="U62" s="86"/>
      <c r="V62" s="90" t="s">
        <v>429</v>
      </c>
      <c r="W62" s="88">
        <v>43468.66400462963</v>
      </c>
      <c r="X62" s="90" t="s">
        <v>488</v>
      </c>
      <c r="Y62" s="86"/>
      <c r="Z62" s="86"/>
      <c r="AA62" s="92" t="s">
        <v>576</v>
      </c>
      <c r="AB62" s="92" t="s">
        <v>656</v>
      </c>
      <c r="AC62" s="86" t="b">
        <v>0</v>
      </c>
      <c r="AD62" s="86">
        <v>0</v>
      </c>
      <c r="AE62" s="92" t="s">
        <v>737</v>
      </c>
      <c r="AF62" s="86" t="b">
        <v>0</v>
      </c>
      <c r="AG62" s="86" t="s">
        <v>768</v>
      </c>
      <c r="AH62" s="86"/>
      <c r="AI62" s="92" t="s">
        <v>686</v>
      </c>
      <c r="AJ62" s="86" t="b">
        <v>0</v>
      </c>
      <c r="AK62" s="86">
        <v>0</v>
      </c>
      <c r="AL62" s="92" t="s">
        <v>686</v>
      </c>
      <c r="AM62" s="86" t="s">
        <v>778</v>
      </c>
      <c r="AN62" s="86" t="b">
        <v>0</v>
      </c>
      <c r="AO62" s="92" t="s">
        <v>656</v>
      </c>
      <c r="AP62" s="86" t="s">
        <v>176</v>
      </c>
      <c r="AQ62" s="86">
        <v>0</v>
      </c>
      <c r="AR62" s="86">
        <v>0</v>
      </c>
      <c r="AS62" s="86"/>
      <c r="AT62" s="86"/>
      <c r="AU62" s="86"/>
      <c r="AV62" s="86"/>
      <c r="AW62" s="86"/>
      <c r="AX62" s="86"/>
      <c r="AY62" s="86"/>
      <c r="AZ62" s="86"/>
      <c r="BA62">
        <v>1</v>
      </c>
      <c r="BB62" s="85" t="str">
        <f>REPLACE(INDEX(GroupVertices[Group],MATCH(Edges[[#This Row],[Vertex 1]],GroupVertices[Vertex],0)),1,1,"")</f>
        <v>1</v>
      </c>
      <c r="BC62" s="85" t="str">
        <f>REPLACE(INDEX(GroupVertices[Group],MATCH(Edges[[#This Row],[Vertex 2]],GroupVertices[Vertex],0)),1,1,"")</f>
        <v>1</v>
      </c>
      <c r="BD62" s="51">
        <v>1</v>
      </c>
      <c r="BE62" s="52">
        <v>5.555555555555555</v>
      </c>
      <c r="BF62" s="51">
        <v>0</v>
      </c>
      <c r="BG62" s="52">
        <v>0</v>
      </c>
      <c r="BH62" s="51">
        <v>0</v>
      </c>
      <c r="BI62" s="52">
        <v>0</v>
      </c>
      <c r="BJ62" s="51">
        <v>17</v>
      </c>
      <c r="BK62" s="52">
        <v>94.44444444444444</v>
      </c>
      <c r="BL62" s="51">
        <v>18</v>
      </c>
    </row>
    <row r="63" spans="1:64" ht="45">
      <c r="A63" s="84" t="s">
        <v>225</v>
      </c>
      <c r="B63" s="84" t="s">
        <v>279</v>
      </c>
      <c r="C63" s="53" t="s">
        <v>1847</v>
      </c>
      <c r="D63" s="54">
        <v>3</v>
      </c>
      <c r="E63" s="65" t="s">
        <v>132</v>
      </c>
      <c r="F63" s="55">
        <v>35</v>
      </c>
      <c r="G63" s="53"/>
      <c r="H63" s="57"/>
      <c r="I63" s="56"/>
      <c r="J63" s="56"/>
      <c r="K63" s="36" t="s">
        <v>65</v>
      </c>
      <c r="L63" s="83">
        <v>63</v>
      </c>
      <c r="M63" s="83"/>
      <c r="N63" s="63"/>
      <c r="O63" s="86" t="s">
        <v>307</v>
      </c>
      <c r="P63" s="88">
        <v>43468.84537037037</v>
      </c>
      <c r="Q63" s="86" t="s">
        <v>366</v>
      </c>
      <c r="R63" s="90" t="s">
        <v>403</v>
      </c>
      <c r="S63" s="86" t="s">
        <v>412</v>
      </c>
      <c r="T63" s="86"/>
      <c r="U63" s="86"/>
      <c r="V63" s="90" t="s">
        <v>429</v>
      </c>
      <c r="W63" s="88">
        <v>43468.84537037037</v>
      </c>
      <c r="X63" s="90" t="s">
        <v>489</v>
      </c>
      <c r="Y63" s="86"/>
      <c r="Z63" s="86"/>
      <c r="AA63" s="92" t="s">
        <v>577</v>
      </c>
      <c r="AB63" s="92" t="s">
        <v>657</v>
      </c>
      <c r="AC63" s="86" t="b">
        <v>0</v>
      </c>
      <c r="AD63" s="86">
        <v>0</v>
      </c>
      <c r="AE63" s="92" t="s">
        <v>738</v>
      </c>
      <c r="AF63" s="86" t="b">
        <v>0</v>
      </c>
      <c r="AG63" s="86" t="s">
        <v>768</v>
      </c>
      <c r="AH63" s="86"/>
      <c r="AI63" s="92" t="s">
        <v>686</v>
      </c>
      <c r="AJ63" s="86" t="b">
        <v>0</v>
      </c>
      <c r="AK63" s="86">
        <v>0</v>
      </c>
      <c r="AL63" s="92" t="s">
        <v>686</v>
      </c>
      <c r="AM63" s="86" t="s">
        <v>778</v>
      </c>
      <c r="AN63" s="86" t="b">
        <v>0</v>
      </c>
      <c r="AO63" s="92" t="s">
        <v>657</v>
      </c>
      <c r="AP63" s="86" t="s">
        <v>176</v>
      </c>
      <c r="AQ63" s="86">
        <v>0</v>
      </c>
      <c r="AR63" s="86">
        <v>0</v>
      </c>
      <c r="AS63" s="86"/>
      <c r="AT63" s="86"/>
      <c r="AU63" s="86"/>
      <c r="AV63" s="86"/>
      <c r="AW63" s="86"/>
      <c r="AX63" s="86"/>
      <c r="AY63" s="86"/>
      <c r="AZ63" s="86"/>
      <c r="BA63">
        <v>1</v>
      </c>
      <c r="BB63" s="85" t="str">
        <f>REPLACE(INDEX(GroupVertices[Group],MATCH(Edges[[#This Row],[Vertex 1]],GroupVertices[Vertex],0)),1,1,"")</f>
        <v>1</v>
      </c>
      <c r="BC63" s="85" t="str">
        <f>REPLACE(INDEX(GroupVertices[Group],MATCH(Edges[[#This Row],[Vertex 2]],GroupVertices[Vertex],0)),1,1,"")</f>
        <v>1</v>
      </c>
      <c r="BD63" s="51">
        <v>1</v>
      </c>
      <c r="BE63" s="52">
        <v>5.555555555555555</v>
      </c>
      <c r="BF63" s="51">
        <v>0</v>
      </c>
      <c r="BG63" s="52">
        <v>0</v>
      </c>
      <c r="BH63" s="51">
        <v>0</v>
      </c>
      <c r="BI63" s="52">
        <v>0</v>
      </c>
      <c r="BJ63" s="51">
        <v>17</v>
      </c>
      <c r="BK63" s="52">
        <v>94.44444444444444</v>
      </c>
      <c r="BL63" s="51">
        <v>18</v>
      </c>
    </row>
    <row r="64" spans="1:64" ht="45">
      <c r="A64" s="84" t="s">
        <v>225</v>
      </c>
      <c r="B64" s="84" t="s">
        <v>280</v>
      </c>
      <c r="C64" s="53" t="s">
        <v>1847</v>
      </c>
      <c r="D64" s="54">
        <v>3</v>
      </c>
      <c r="E64" s="65" t="s">
        <v>132</v>
      </c>
      <c r="F64" s="55">
        <v>35</v>
      </c>
      <c r="G64" s="53"/>
      <c r="H64" s="57"/>
      <c r="I64" s="56"/>
      <c r="J64" s="56"/>
      <c r="K64" s="36" t="s">
        <v>65</v>
      </c>
      <c r="L64" s="83">
        <v>64</v>
      </c>
      <c r="M64" s="83"/>
      <c r="N64" s="63"/>
      <c r="O64" s="86" t="s">
        <v>307</v>
      </c>
      <c r="P64" s="88">
        <v>43468.87489583333</v>
      </c>
      <c r="Q64" s="86" t="s">
        <v>367</v>
      </c>
      <c r="R64" s="90" t="s">
        <v>403</v>
      </c>
      <c r="S64" s="86" t="s">
        <v>412</v>
      </c>
      <c r="T64" s="86"/>
      <c r="U64" s="86"/>
      <c r="V64" s="90" t="s">
        <v>429</v>
      </c>
      <c r="W64" s="88">
        <v>43468.87489583333</v>
      </c>
      <c r="X64" s="90" t="s">
        <v>490</v>
      </c>
      <c r="Y64" s="86"/>
      <c r="Z64" s="86"/>
      <c r="AA64" s="92" t="s">
        <v>578</v>
      </c>
      <c r="AB64" s="92" t="s">
        <v>658</v>
      </c>
      <c r="AC64" s="86" t="b">
        <v>0</v>
      </c>
      <c r="AD64" s="86">
        <v>0</v>
      </c>
      <c r="AE64" s="92" t="s">
        <v>739</v>
      </c>
      <c r="AF64" s="86" t="b">
        <v>0</v>
      </c>
      <c r="AG64" s="86" t="s">
        <v>768</v>
      </c>
      <c r="AH64" s="86"/>
      <c r="AI64" s="92" t="s">
        <v>686</v>
      </c>
      <c r="AJ64" s="86" t="b">
        <v>0</v>
      </c>
      <c r="AK64" s="86">
        <v>0</v>
      </c>
      <c r="AL64" s="92" t="s">
        <v>686</v>
      </c>
      <c r="AM64" s="86" t="s">
        <v>778</v>
      </c>
      <c r="AN64" s="86" t="b">
        <v>0</v>
      </c>
      <c r="AO64" s="92" t="s">
        <v>658</v>
      </c>
      <c r="AP64" s="86" t="s">
        <v>176</v>
      </c>
      <c r="AQ64" s="86">
        <v>0</v>
      </c>
      <c r="AR64" s="86">
        <v>0</v>
      </c>
      <c r="AS64" s="86"/>
      <c r="AT64" s="86"/>
      <c r="AU64" s="86"/>
      <c r="AV64" s="86"/>
      <c r="AW64" s="86"/>
      <c r="AX64" s="86"/>
      <c r="AY64" s="86"/>
      <c r="AZ64" s="86"/>
      <c r="BA64">
        <v>1</v>
      </c>
      <c r="BB64" s="85" t="str">
        <f>REPLACE(INDEX(GroupVertices[Group],MATCH(Edges[[#This Row],[Vertex 1]],GroupVertices[Vertex],0)),1,1,"")</f>
        <v>1</v>
      </c>
      <c r="BC64" s="85" t="str">
        <f>REPLACE(INDEX(GroupVertices[Group],MATCH(Edges[[#This Row],[Vertex 2]],GroupVertices[Vertex],0)),1,1,"")</f>
        <v>1</v>
      </c>
      <c r="BD64" s="51">
        <v>0</v>
      </c>
      <c r="BE64" s="52">
        <v>0</v>
      </c>
      <c r="BF64" s="51">
        <v>0</v>
      </c>
      <c r="BG64" s="52">
        <v>0</v>
      </c>
      <c r="BH64" s="51">
        <v>0</v>
      </c>
      <c r="BI64" s="52">
        <v>0</v>
      </c>
      <c r="BJ64" s="51">
        <v>17</v>
      </c>
      <c r="BK64" s="52">
        <v>100</v>
      </c>
      <c r="BL64" s="51">
        <v>17</v>
      </c>
    </row>
    <row r="65" spans="1:64" ht="45">
      <c r="A65" s="84" t="s">
        <v>225</v>
      </c>
      <c r="B65" s="84" t="s">
        <v>281</v>
      </c>
      <c r="C65" s="53" t="s">
        <v>1847</v>
      </c>
      <c r="D65" s="54">
        <v>3</v>
      </c>
      <c r="E65" s="65" t="s">
        <v>132</v>
      </c>
      <c r="F65" s="55">
        <v>35</v>
      </c>
      <c r="G65" s="53"/>
      <c r="H65" s="57"/>
      <c r="I65" s="56"/>
      <c r="J65" s="56"/>
      <c r="K65" s="36" t="s">
        <v>65</v>
      </c>
      <c r="L65" s="83">
        <v>65</v>
      </c>
      <c r="M65" s="83"/>
      <c r="N65" s="63"/>
      <c r="O65" s="86" t="s">
        <v>307</v>
      </c>
      <c r="P65" s="88">
        <v>43469.69364583334</v>
      </c>
      <c r="Q65" s="86" t="s">
        <v>368</v>
      </c>
      <c r="R65" s="90" t="s">
        <v>403</v>
      </c>
      <c r="S65" s="86" t="s">
        <v>412</v>
      </c>
      <c r="T65" s="86"/>
      <c r="U65" s="86"/>
      <c r="V65" s="90" t="s">
        <v>429</v>
      </c>
      <c r="W65" s="88">
        <v>43469.69364583334</v>
      </c>
      <c r="X65" s="90" t="s">
        <v>491</v>
      </c>
      <c r="Y65" s="86"/>
      <c r="Z65" s="86"/>
      <c r="AA65" s="92" t="s">
        <v>579</v>
      </c>
      <c r="AB65" s="92" t="s">
        <v>659</v>
      </c>
      <c r="AC65" s="86" t="b">
        <v>0</v>
      </c>
      <c r="AD65" s="86">
        <v>0</v>
      </c>
      <c r="AE65" s="92" t="s">
        <v>740</v>
      </c>
      <c r="AF65" s="86" t="b">
        <v>0</v>
      </c>
      <c r="AG65" s="86" t="s">
        <v>768</v>
      </c>
      <c r="AH65" s="86"/>
      <c r="AI65" s="92" t="s">
        <v>686</v>
      </c>
      <c r="AJ65" s="86" t="b">
        <v>0</v>
      </c>
      <c r="AK65" s="86">
        <v>0</v>
      </c>
      <c r="AL65" s="92" t="s">
        <v>686</v>
      </c>
      <c r="AM65" s="86" t="s">
        <v>778</v>
      </c>
      <c r="AN65" s="86" t="b">
        <v>0</v>
      </c>
      <c r="AO65" s="92" t="s">
        <v>659</v>
      </c>
      <c r="AP65" s="86" t="s">
        <v>176</v>
      </c>
      <c r="AQ65" s="86">
        <v>0</v>
      </c>
      <c r="AR65" s="86">
        <v>0</v>
      </c>
      <c r="AS65" s="86"/>
      <c r="AT65" s="86"/>
      <c r="AU65" s="86"/>
      <c r="AV65" s="86"/>
      <c r="AW65" s="86"/>
      <c r="AX65" s="86"/>
      <c r="AY65" s="86"/>
      <c r="AZ65" s="86"/>
      <c r="BA65">
        <v>1</v>
      </c>
      <c r="BB65" s="85" t="str">
        <f>REPLACE(INDEX(GroupVertices[Group],MATCH(Edges[[#This Row],[Vertex 1]],GroupVertices[Vertex],0)),1,1,"")</f>
        <v>1</v>
      </c>
      <c r="BC65" s="85" t="str">
        <f>REPLACE(INDEX(GroupVertices[Group],MATCH(Edges[[#This Row],[Vertex 2]],GroupVertices[Vertex],0)),1,1,"")</f>
        <v>1</v>
      </c>
      <c r="BD65" s="51">
        <v>0</v>
      </c>
      <c r="BE65" s="52">
        <v>0</v>
      </c>
      <c r="BF65" s="51">
        <v>0</v>
      </c>
      <c r="BG65" s="52">
        <v>0</v>
      </c>
      <c r="BH65" s="51">
        <v>0</v>
      </c>
      <c r="BI65" s="52">
        <v>0</v>
      </c>
      <c r="BJ65" s="51">
        <v>25</v>
      </c>
      <c r="BK65" s="52">
        <v>100</v>
      </c>
      <c r="BL65" s="51">
        <v>25</v>
      </c>
    </row>
    <row r="66" spans="1:64" ht="45">
      <c r="A66" s="84" t="s">
        <v>225</v>
      </c>
      <c r="B66" s="84" t="s">
        <v>282</v>
      </c>
      <c r="C66" s="53" t="s">
        <v>1847</v>
      </c>
      <c r="D66" s="54">
        <v>3</v>
      </c>
      <c r="E66" s="65" t="s">
        <v>132</v>
      </c>
      <c r="F66" s="55">
        <v>35</v>
      </c>
      <c r="G66" s="53"/>
      <c r="H66" s="57"/>
      <c r="I66" s="56"/>
      <c r="J66" s="56"/>
      <c r="K66" s="36" t="s">
        <v>65</v>
      </c>
      <c r="L66" s="83">
        <v>66</v>
      </c>
      <c r="M66" s="83"/>
      <c r="N66" s="63"/>
      <c r="O66" s="86" t="s">
        <v>307</v>
      </c>
      <c r="P66" s="88">
        <v>43469.69405092593</v>
      </c>
      <c r="Q66" s="86" t="s">
        <v>369</v>
      </c>
      <c r="R66" s="90" t="s">
        <v>403</v>
      </c>
      <c r="S66" s="86" t="s">
        <v>412</v>
      </c>
      <c r="T66" s="86"/>
      <c r="U66" s="86"/>
      <c r="V66" s="90" t="s">
        <v>429</v>
      </c>
      <c r="W66" s="88">
        <v>43469.69405092593</v>
      </c>
      <c r="X66" s="90" t="s">
        <v>492</v>
      </c>
      <c r="Y66" s="86"/>
      <c r="Z66" s="86"/>
      <c r="AA66" s="92" t="s">
        <v>580</v>
      </c>
      <c r="AB66" s="92" t="s">
        <v>660</v>
      </c>
      <c r="AC66" s="86" t="b">
        <v>0</v>
      </c>
      <c r="AD66" s="86">
        <v>0</v>
      </c>
      <c r="AE66" s="92" t="s">
        <v>741</v>
      </c>
      <c r="AF66" s="86" t="b">
        <v>0</v>
      </c>
      <c r="AG66" s="86" t="s">
        <v>768</v>
      </c>
      <c r="AH66" s="86"/>
      <c r="AI66" s="92" t="s">
        <v>686</v>
      </c>
      <c r="AJ66" s="86" t="b">
        <v>0</v>
      </c>
      <c r="AK66" s="86">
        <v>0</v>
      </c>
      <c r="AL66" s="92" t="s">
        <v>686</v>
      </c>
      <c r="AM66" s="86" t="s">
        <v>778</v>
      </c>
      <c r="AN66" s="86" t="b">
        <v>0</v>
      </c>
      <c r="AO66" s="92" t="s">
        <v>660</v>
      </c>
      <c r="AP66" s="86" t="s">
        <v>176</v>
      </c>
      <c r="AQ66" s="86">
        <v>0</v>
      </c>
      <c r="AR66" s="86">
        <v>0</v>
      </c>
      <c r="AS66" s="86"/>
      <c r="AT66" s="86"/>
      <c r="AU66" s="86"/>
      <c r="AV66" s="86"/>
      <c r="AW66" s="86"/>
      <c r="AX66" s="86"/>
      <c r="AY66" s="86"/>
      <c r="AZ66" s="86"/>
      <c r="BA66">
        <v>1</v>
      </c>
      <c r="BB66" s="85" t="str">
        <f>REPLACE(INDEX(GroupVertices[Group],MATCH(Edges[[#This Row],[Vertex 1]],GroupVertices[Vertex],0)),1,1,"")</f>
        <v>1</v>
      </c>
      <c r="BC66" s="85" t="str">
        <f>REPLACE(INDEX(GroupVertices[Group],MATCH(Edges[[#This Row],[Vertex 2]],GroupVertices[Vertex],0)),1,1,"")</f>
        <v>1</v>
      </c>
      <c r="BD66" s="51">
        <v>1</v>
      </c>
      <c r="BE66" s="52">
        <v>5.555555555555555</v>
      </c>
      <c r="BF66" s="51">
        <v>0</v>
      </c>
      <c r="BG66" s="52">
        <v>0</v>
      </c>
      <c r="BH66" s="51">
        <v>0</v>
      </c>
      <c r="BI66" s="52">
        <v>0</v>
      </c>
      <c r="BJ66" s="51">
        <v>17</v>
      </c>
      <c r="BK66" s="52">
        <v>94.44444444444444</v>
      </c>
      <c r="BL66" s="51">
        <v>18</v>
      </c>
    </row>
    <row r="67" spans="1:64" ht="45">
      <c r="A67" s="84" t="s">
        <v>225</v>
      </c>
      <c r="B67" s="84" t="s">
        <v>283</v>
      </c>
      <c r="C67" s="53" t="s">
        <v>1847</v>
      </c>
      <c r="D67" s="54">
        <v>3</v>
      </c>
      <c r="E67" s="65" t="s">
        <v>132</v>
      </c>
      <c r="F67" s="55">
        <v>35</v>
      </c>
      <c r="G67" s="53"/>
      <c r="H67" s="57"/>
      <c r="I67" s="56"/>
      <c r="J67" s="56"/>
      <c r="K67" s="36" t="s">
        <v>65</v>
      </c>
      <c r="L67" s="83">
        <v>67</v>
      </c>
      <c r="M67" s="83"/>
      <c r="N67" s="63"/>
      <c r="O67" s="86" t="s">
        <v>307</v>
      </c>
      <c r="P67" s="88">
        <v>43469.7246875</v>
      </c>
      <c r="Q67" s="86" t="s">
        <v>370</v>
      </c>
      <c r="R67" s="90" t="s">
        <v>403</v>
      </c>
      <c r="S67" s="86" t="s">
        <v>412</v>
      </c>
      <c r="T67" s="86"/>
      <c r="U67" s="86"/>
      <c r="V67" s="90" t="s">
        <v>429</v>
      </c>
      <c r="W67" s="88">
        <v>43469.7246875</v>
      </c>
      <c r="X67" s="90" t="s">
        <v>493</v>
      </c>
      <c r="Y67" s="86"/>
      <c r="Z67" s="86"/>
      <c r="AA67" s="92" t="s">
        <v>581</v>
      </c>
      <c r="AB67" s="92" t="s">
        <v>661</v>
      </c>
      <c r="AC67" s="86" t="b">
        <v>0</v>
      </c>
      <c r="AD67" s="86">
        <v>0</v>
      </c>
      <c r="AE67" s="92" t="s">
        <v>742</v>
      </c>
      <c r="AF67" s="86" t="b">
        <v>0</v>
      </c>
      <c r="AG67" s="86" t="s">
        <v>768</v>
      </c>
      <c r="AH67" s="86"/>
      <c r="AI67" s="92" t="s">
        <v>686</v>
      </c>
      <c r="AJ67" s="86" t="b">
        <v>0</v>
      </c>
      <c r="AK67" s="86">
        <v>0</v>
      </c>
      <c r="AL67" s="92" t="s">
        <v>686</v>
      </c>
      <c r="AM67" s="86" t="s">
        <v>778</v>
      </c>
      <c r="AN67" s="86" t="b">
        <v>0</v>
      </c>
      <c r="AO67" s="92" t="s">
        <v>661</v>
      </c>
      <c r="AP67" s="86" t="s">
        <v>176</v>
      </c>
      <c r="AQ67" s="86">
        <v>0</v>
      </c>
      <c r="AR67" s="86">
        <v>0</v>
      </c>
      <c r="AS67" s="86"/>
      <c r="AT67" s="86"/>
      <c r="AU67" s="86"/>
      <c r="AV67" s="86"/>
      <c r="AW67" s="86"/>
      <c r="AX67" s="86"/>
      <c r="AY67" s="86"/>
      <c r="AZ67" s="86"/>
      <c r="BA67">
        <v>1</v>
      </c>
      <c r="BB67" s="85" t="str">
        <f>REPLACE(INDEX(GroupVertices[Group],MATCH(Edges[[#This Row],[Vertex 1]],GroupVertices[Vertex],0)),1,1,"")</f>
        <v>1</v>
      </c>
      <c r="BC67" s="85" t="str">
        <f>REPLACE(INDEX(GroupVertices[Group],MATCH(Edges[[#This Row],[Vertex 2]],GroupVertices[Vertex],0)),1,1,"")</f>
        <v>1</v>
      </c>
      <c r="BD67" s="51">
        <v>1</v>
      </c>
      <c r="BE67" s="52">
        <v>5.555555555555555</v>
      </c>
      <c r="BF67" s="51">
        <v>0</v>
      </c>
      <c r="BG67" s="52">
        <v>0</v>
      </c>
      <c r="BH67" s="51">
        <v>0</v>
      </c>
      <c r="BI67" s="52">
        <v>0</v>
      </c>
      <c r="BJ67" s="51">
        <v>17</v>
      </c>
      <c r="BK67" s="52">
        <v>94.44444444444444</v>
      </c>
      <c r="BL67" s="51">
        <v>18</v>
      </c>
    </row>
    <row r="68" spans="1:64" ht="45">
      <c r="A68" s="84" t="s">
        <v>225</v>
      </c>
      <c r="B68" s="84" t="s">
        <v>284</v>
      </c>
      <c r="C68" s="53" t="s">
        <v>1847</v>
      </c>
      <c r="D68" s="54">
        <v>3</v>
      </c>
      <c r="E68" s="65" t="s">
        <v>132</v>
      </c>
      <c r="F68" s="55">
        <v>35</v>
      </c>
      <c r="G68" s="53"/>
      <c r="H68" s="57"/>
      <c r="I68" s="56"/>
      <c r="J68" s="56"/>
      <c r="K68" s="36" t="s">
        <v>65</v>
      </c>
      <c r="L68" s="83">
        <v>68</v>
      </c>
      <c r="M68" s="83"/>
      <c r="N68" s="63"/>
      <c r="O68" s="86" t="s">
        <v>307</v>
      </c>
      <c r="P68" s="88">
        <v>43469.89333333333</v>
      </c>
      <c r="Q68" s="86" t="s">
        <v>371</v>
      </c>
      <c r="R68" s="90" t="s">
        <v>403</v>
      </c>
      <c r="S68" s="86" t="s">
        <v>412</v>
      </c>
      <c r="T68" s="86"/>
      <c r="U68" s="86"/>
      <c r="V68" s="90" t="s">
        <v>429</v>
      </c>
      <c r="W68" s="88">
        <v>43469.89333333333</v>
      </c>
      <c r="X68" s="90" t="s">
        <v>494</v>
      </c>
      <c r="Y68" s="86"/>
      <c r="Z68" s="86"/>
      <c r="AA68" s="92" t="s">
        <v>582</v>
      </c>
      <c r="AB68" s="92" t="s">
        <v>662</v>
      </c>
      <c r="AC68" s="86" t="b">
        <v>0</v>
      </c>
      <c r="AD68" s="86">
        <v>0</v>
      </c>
      <c r="AE68" s="92" t="s">
        <v>743</v>
      </c>
      <c r="AF68" s="86" t="b">
        <v>0</v>
      </c>
      <c r="AG68" s="86" t="s">
        <v>768</v>
      </c>
      <c r="AH68" s="86"/>
      <c r="AI68" s="92" t="s">
        <v>686</v>
      </c>
      <c r="AJ68" s="86" t="b">
        <v>0</v>
      </c>
      <c r="AK68" s="86">
        <v>0</v>
      </c>
      <c r="AL68" s="92" t="s">
        <v>686</v>
      </c>
      <c r="AM68" s="86" t="s">
        <v>778</v>
      </c>
      <c r="AN68" s="86" t="b">
        <v>0</v>
      </c>
      <c r="AO68" s="92" t="s">
        <v>662</v>
      </c>
      <c r="AP68" s="86" t="s">
        <v>176</v>
      </c>
      <c r="AQ68" s="86">
        <v>0</v>
      </c>
      <c r="AR68" s="86">
        <v>0</v>
      </c>
      <c r="AS68" s="86"/>
      <c r="AT68" s="86"/>
      <c r="AU68" s="86"/>
      <c r="AV68" s="86"/>
      <c r="AW68" s="86"/>
      <c r="AX68" s="86"/>
      <c r="AY68" s="86"/>
      <c r="AZ68" s="86"/>
      <c r="BA68">
        <v>1</v>
      </c>
      <c r="BB68" s="85" t="str">
        <f>REPLACE(INDEX(GroupVertices[Group],MATCH(Edges[[#This Row],[Vertex 1]],GroupVertices[Vertex],0)),1,1,"")</f>
        <v>1</v>
      </c>
      <c r="BC68" s="85" t="str">
        <f>REPLACE(INDEX(GroupVertices[Group],MATCH(Edges[[#This Row],[Vertex 2]],GroupVertices[Vertex],0)),1,1,"")</f>
        <v>1</v>
      </c>
      <c r="BD68" s="51">
        <v>1</v>
      </c>
      <c r="BE68" s="52">
        <v>5.555555555555555</v>
      </c>
      <c r="BF68" s="51">
        <v>0</v>
      </c>
      <c r="BG68" s="52">
        <v>0</v>
      </c>
      <c r="BH68" s="51">
        <v>0</v>
      </c>
      <c r="BI68" s="52">
        <v>0</v>
      </c>
      <c r="BJ68" s="51">
        <v>17</v>
      </c>
      <c r="BK68" s="52">
        <v>94.44444444444444</v>
      </c>
      <c r="BL68" s="51">
        <v>18</v>
      </c>
    </row>
    <row r="69" spans="1:64" ht="45">
      <c r="A69" s="84" t="s">
        <v>225</v>
      </c>
      <c r="B69" s="84" t="s">
        <v>285</v>
      </c>
      <c r="C69" s="53" t="s">
        <v>1847</v>
      </c>
      <c r="D69" s="54">
        <v>3</v>
      </c>
      <c r="E69" s="65" t="s">
        <v>132</v>
      </c>
      <c r="F69" s="55">
        <v>35</v>
      </c>
      <c r="G69" s="53"/>
      <c r="H69" s="57"/>
      <c r="I69" s="56"/>
      <c r="J69" s="56"/>
      <c r="K69" s="36" t="s">
        <v>65</v>
      </c>
      <c r="L69" s="83">
        <v>69</v>
      </c>
      <c r="M69" s="83"/>
      <c r="N69" s="63"/>
      <c r="O69" s="86" t="s">
        <v>307</v>
      </c>
      <c r="P69" s="88">
        <v>43470.903599537036</v>
      </c>
      <c r="Q69" s="86" t="s">
        <v>372</v>
      </c>
      <c r="R69" s="90" t="s">
        <v>403</v>
      </c>
      <c r="S69" s="86" t="s">
        <v>412</v>
      </c>
      <c r="T69" s="86"/>
      <c r="U69" s="86"/>
      <c r="V69" s="90" t="s">
        <v>429</v>
      </c>
      <c r="W69" s="88">
        <v>43470.903599537036</v>
      </c>
      <c r="X69" s="90" t="s">
        <v>495</v>
      </c>
      <c r="Y69" s="86"/>
      <c r="Z69" s="86"/>
      <c r="AA69" s="92" t="s">
        <v>583</v>
      </c>
      <c r="AB69" s="92" t="s">
        <v>663</v>
      </c>
      <c r="AC69" s="86" t="b">
        <v>0</v>
      </c>
      <c r="AD69" s="86">
        <v>0</v>
      </c>
      <c r="AE69" s="92" t="s">
        <v>744</v>
      </c>
      <c r="AF69" s="86" t="b">
        <v>0</v>
      </c>
      <c r="AG69" s="86" t="s">
        <v>768</v>
      </c>
      <c r="AH69" s="86"/>
      <c r="AI69" s="92" t="s">
        <v>686</v>
      </c>
      <c r="AJ69" s="86" t="b">
        <v>0</v>
      </c>
      <c r="AK69" s="86">
        <v>0</v>
      </c>
      <c r="AL69" s="92" t="s">
        <v>686</v>
      </c>
      <c r="AM69" s="86" t="s">
        <v>778</v>
      </c>
      <c r="AN69" s="86" t="b">
        <v>0</v>
      </c>
      <c r="AO69" s="92" t="s">
        <v>663</v>
      </c>
      <c r="AP69" s="86" t="s">
        <v>176</v>
      </c>
      <c r="AQ69" s="86">
        <v>0</v>
      </c>
      <c r="AR69" s="86">
        <v>0</v>
      </c>
      <c r="AS69" s="86"/>
      <c r="AT69" s="86"/>
      <c r="AU69" s="86"/>
      <c r="AV69" s="86"/>
      <c r="AW69" s="86"/>
      <c r="AX69" s="86"/>
      <c r="AY69" s="86"/>
      <c r="AZ69" s="86"/>
      <c r="BA69">
        <v>1</v>
      </c>
      <c r="BB69" s="85" t="str">
        <f>REPLACE(INDEX(GroupVertices[Group],MATCH(Edges[[#This Row],[Vertex 1]],GroupVertices[Vertex],0)),1,1,"")</f>
        <v>1</v>
      </c>
      <c r="BC69" s="85" t="str">
        <f>REPLACE(INDEX(GroupVertices[Group],MATCH(Edges[[#This Row],[Vertex 2]],GroupVertices[Vertex],0)),1,1,"")</f>
        <v>1</v>
      </c>
      <c r="BD69" s="51">
        <v>1</v>
      </c>
      <c r="BE69" s="52">
        <v>5.555555555555555</v>
      </c>
      <c r="BF69" s="51">
        <v>0</v>
      </c>
      <c r="BG69" s="52">
        <v>0</v>
      </c>
      <c r="BH69" s="51">
        <v>0</v>
      </c>
      <c r="BI69" s="52">
        <v>0</v>
      </c>
      <c r="BJ69" s="51">
        <v>17</v>
      </c>
      <c r="BK69" s="52">
        <v>94.44444444444444</v>
      </c>
      <c r="BL69" s="51">
        <v>18</v>
      </c>
    </row>
    <row r="70" spans="1:64" ht="45">
      <c r="A70" s="84" t="s">
        <v>225</v>
      </c>
      <c r="B70" s="84" t="s">
        <v>286</v>
      </c>
      <c r="C70" s="53" t="s">
        <v>1847</v>
      </c>
      <c r="D70" s="54">
        <v>3</v>
      </c>
      <c r="E70" s="65" t="s">
        <v>132</v>
      </c>
      <c r="F70" s="55">
        <v>35</v>
      </c>
      <c r="G70" s="53"/>
      <c r="H70" s="57"/>
      <c r="I70" s="56"/>
      <c r="J70" s="56"/>
      <c r="K70" s="36" t="s">
        <v>65</v>
      </c>
      <c r="L70" s="83">
        <v>70</v>
      </c>
      <c r="M70" s="83"/>
      <c r="N70" s="63"/>
      <c r="O70" s="86" t="s">
        <v>307</v>
      </c>
      <c r="P70" s="88">
        <v>43470.97381944444</v>
      </c>
      <c r="Q70" s="86" t="s">
        <v>373</v>
      </c>
      <c r="R70" s="90" t="s">
        <v>403</v>
      </c>
      <c r="S70" s="86" t="s">
        <v>412</v>
      </c>
      <c r="T70" s="86"/>
      <c r="U70" s="86"/>
      <c r="V70" s="90" t="s">
        <v>429</v>
      </c>
      <c r="W70" s="88">
        <v>43470.97381944444</v>
      </c>
      <c r="X70" s="90" t="s">
        <v>496</v>
      </c>
      <c r="Y70" s="86"/>
      <c r="Z70" s="86"/>
      <c r="AA70" s="92" t="s">
        <v>584</v>
      </c>
      <c r="AB70" s="92" t="s">
        <v>664</v>
      </c>
      <c r="AC70" s="86" t="b">
        <v>0</v>
      </c>
      <c r="AD70" s="86">
        <v>0</v>
      </c>
      <c r="AE70" s="92" t="s">
        <v>745</v>
      </c>
      <c r="AF70" s="86" t="b">
        <v>0</v>
      </c>
      <c r="AG70" s="86" t="s">
        <v>768</v>
      </c>
      <c r="AH70" s="86"/>
      <c r="AI70" s="92" t="s">
        <v>686</v>
      </c>
      <c r="AJ70" s="86" t="b">
        <v>0</v>
      </c>
      <c r="AK70" s="86">
        <v>0</v>
      </c>
      <c r="AL70" s="92" t="s">
        <v>686</v>
      </c>
      <c r="AM70" s="86" t="s">
        <v>778</v>
      </c>
      <c r="AN70" s="86" t="b">
        <v>0</v>
      </c>
      <c r="AO70" s="92" t="s">
        <v>664</v>
      </c>
      <c r="AP70" s="86" t="s">
        <v>176</v>
      </c>
      <c r="AQ70" s="86">
        <v>0</v>
      </c>
      <c r="AR70" s="86">
        <v>0</v>
      </c>
      <c r="AS70" s="86"/>
      <c r="AT70" s="86"/>
      <c r="AU70" s="86"/>
      <c r="AV70" s="86"/>
      <c r="AW70" s="86"/>
      <c r="AX70" s="86"/>
      <c r="AY70" s="86"/>
      <c r="AZ70" s="86"/>
      <c r="BA70">
        <v>1</v>
      </c>
      <c r="BB70" s="85" t="str">
        <f>REPLACE(INDEX(GroupVertices[Group],MATCH(Edges[[#This Row],[Vertex 1]],GroupVertices[Vertex],0)),1,1,"")</f>
        <v>1</v>
      </c>
      <c r="BC70" s="85" t="str">
        <f>REPLACE(INDEX(GroupVertices[Group],MATCH(Edges[[#This Row],[Vertex 2]],GroupVertices[Vertex],0)),1,1,"")</f>
        <v>1</v>
      </c>
      <c r="BD70" s="51">
        <v>1</v>
      </c>
      <c r="BE70" s="52">
        <v>5.555555555555555</v>
      </c>
      <c r="BF70" s="51">
        <v>0</v>
      </c>
      <c r="BG70" s="52">
        <v>0</v>
      </c>
      <c r="BH70" s="51">
        <v>0</v>
      </c>
      <c r="BI70" s="52">
        <v>0</v>
      </c>
      <c r="BJ70" s="51">
        <v>17</v>
      </c>
      <c r="BK70" s="52">
        <v>94.44444444444444</v>
      </c>
      <c r="BL70" s="51">
        <v>18</v>
      </c>
    </row>
    <row r="71" spans="1:64" ht="45">
      <c r="A71" s="84" t="s">
        <v>225</v>
      </c>
      <c r="B71" s="84" t="s">
        <v>287</v>
      </c>
      <c r="C71" s="53" t="s">
        <v>1847</v>
      </c>
      <c r="D71" s="54">
        <v>3</v>
      </c>
      <c r="E71" s="65" t="s">
        <v>132</v>
      </c>
      <c r="F71" s="55">
        <v>35</v>
      </c>
      <c r="G71" s="53"/>
      <c r="H71" s="57"/>
      <c r="I71" s="56"/>
      <c r="J71" s="56"/>
      <c r="K71" s="36" t="s">
        <v>65</v>
      </c>
      <c r="L71" s="83">
        <v>71</v>
      </c>
      <c r="M71" s="83"/>
      <c r="N71" s="63"/>
      <c r="O71" s="86" t="s">
        <v>307</v>
      </c>
      <c r="P71" s="88">
        <v>43471.01461805555</v>
      </c>
      <c r="Q71" s="86" t="s">
        <v>374</v>
      </c>
      <c r="R71" s="90" t="s">
        <v>403</v>
      </c>
      <c r="S71" s="86" t="s">
        <v>412</v>
      </c>
      <c r="T71" s="86"/>
      <c r="U71" s="86"/>
      <c r="V71" s="90" t="s">
        <v>429</v>
      </c>
      <c r="W71" s="88">
        <v>43471.01461805555</v>
      </c>
      <c r="X71" s="90" t="s">
        <v>497</v>
      </c>
      <c r="Y71" s="86"/>
      <c r="Z71" s="86"/>
      <c r="AA71" s="92" t="s">
        <v>585</v>
      </c>
      <c r="AB71" s="92" t="s">
        <v>665</v>
      </c>
      <c r="AC71" s="86" t="b">
        <v>0</v>
      </c>
      <c r="AD71" s="86">
        <v>0</v>
      </c>
      <c r="AE71" s="92" t="s">
        <v>746</v>
      </c>
      <c r="AF71" s="86" t="b">
        <v>0</v>
      </c>
      <c r="AG71" s="86" t="s">
        <v>768</v>
      </c>
      <c r="AH71" s="86"/>
      <c r="AI71" s="92" t="s">
        <v>686</v>
      </c>
      <c r="AJ71" s="86" t="b">
        <v>0</v>
      </c>
      <c r="AK71" s="86">
        <v>0</v>
      </c>
      <c r="AL71" s="92" t="s">
        <v>686</v>
      </c>
      <c r="AM71" s="86" t="s">
        <v>778</v>
      </c>
      <c r="AN71" s="86" t="b">
        <v>0</v>
      </c>
      <c r="AO71" s="92" t="s">
        <v>665</v>
      </c>
      <c r="AP71" s="86" t="s">
        <v>176</v>
      </c>
      <c r="AQ71" s="86">
        <v>0</v>
      </c>
      <c r="AR71" s="86">
        <v>0</v>
      </c>
      <c r="AS71" s="86"/>
      <c r="AT71" s="86"/>
      <c r="AU71" s="86"/>
      <c r="AV71" s="86"/>
      <c r="AW71" s="86"/>
      <c r="AX71" s="86"/>
      <c r="AY71" s="86"/>
      <c r="AZ71" s="86"/>
      <c r="BA71">
        <v>1</v>
      </c>
      <c r="BB71" s="85" t="str">
        <f>REPLACE(INDEX(GroupVertices[Group],MATCH(Edges[[#This Row],[Vertex 1]],GroupVertices[Vertex],0)),1,1,"")</f>
        <v>1</v>
      </c>
      <c r="BC71" s="85" t="str">
        <f>REPLACE(INDEX(GroupVertices[Group],MATCH(Edges[[#This Row],[Vertex 2]],GroupVertices[Vertex],0)),1,1,"")</f>
        <v>1</v>
      </c>
      <c r="BD71" s="51">
        <v>1</v>
      </c>
      <c r="BE71" s="52">
        <v>5.555555555555555</v>
      </c>
      <c r="BF71" s="51">
        <v>0</v>
      </c>
      <c r="BG71" s="52">
        <v>0</v>
      </c>
      <c r="BH71" s="51">
        <v>0</v>
      </c>
      <c r="BI71" s="52">
        <v>0</v>
      </c>
      <c r="BJ71" s="51">
        <v>17</v>
      </c>
      <c r="BK71" s="52">
        <v>94.44444444444444</v>
      </c>
      <c r="BL71" s="51">
        <v>18</v>
      </c>
    </row>
    <row r="72" spans="1:64" ht="45">
      <c r="A72" s="84" t="s">
        <v>225</v>
      </c>
      <c r="B72" s="84" t="s">
        <v>288</v>
      </c>
      <c r="C72" s="53" t="s">
        <v>1847</v>
      </c>
      <c r="D72" s="54">
        <v>3</v>
      </c>
      <c r="E72" s="65" t="s">
        <v>132</v>
      </c>
      <c r="F72" s="55">
        <v>35</v>
      </c>
      <c r="G72" s="53"/>
      <c r="H72" s="57"/>
      <c r="I72" s="56"/>
      <c r="J72" s="56"/>
      <c r="K72" s="36" t="s">
        <v>65</v>
      </c>
      <c r="L72" s="83">
        <v>72</v>
      </c>
      <c r="M72" s="83"/>
      <c r="N72" s="63"/>
      <c r="O72" s="86" t="s">
        <v>307</v>
      </c>
      <c r="P72" s="88">
        <v>43471.67854166667</v>
      </c>
      <c r="Q72" s="86" t="s">
        <v>375</v>
      </c>
      <c r="R72" s="90" t="s">
        <v>403</v>
      </c>
      <c r="S72" s="86" t="s">
        <v>412</v>
      </c>
      <c r="T72" s="86"/>
      <c r="U72" s="86"/>
      <c r="V72" s="90" t="s">
        <v>429</v>
      </c>
      <c r="W72" s="88">
        <v>43471.67854166667</v>
      </c>
      <c r="X72" s="90" t="s">
        <v>498</v>
      </c>
      <c r="Y72" s="86"/>
      <c r="Z72" s="86"/>
      <c r="AA72" s="92" t="s">
        <v>586</v>
      </c>
      <c r="AB72" s="92" t="s">
        <v>666</v>
      </c>
      <c r="AC72" s="86" t="b">
        <v>0</v>
      </c>
      <c r="AD72" s="86">
        <v>0</v>
      </c>
      <c r="AE72" s="92" t="s">
        <v>747</v>
      </c>
      <c r="AF72" s="86" t="b">
        <v>0</v>
      </c>
      <c r="AG72" s="86" t="s">
        <v>768</v>
      </c>
      <c r="AH72" s="86"/>
      <c r="AI72" s="92" t="s">
        <v>686</v>
      </c>
      <c r="AJ72" s="86" t="b">
        <v>0</v>
      </c>
      <c r="AK72" s="86">
        <v>0</v>
      </c>
      <c r="AL72" s="92" t="s">
        <v>686</v>
      </c>
      <c r="AM72" s="86" t="s">
        <v>778</v>
      </c>
      <c r="AN72" s="86" t="b">
        <v>0</v>
      </c>
      <c r="AO72" s="92" t="s">
        <v>666</v>
      </c>
      <c r="AP72" s="86" t="s">
        <v>176</v>
      </c>
      <c r="AQ72" s="86">
        <v>0</v>
      </c>
      <c r="AR72" s="86">
        <v>0</v>
      </c>
      <c r="AS72" s="86"/>
      <c r="AT72" s="86"/>
      <c r="AU72" s="86"/>
      <c r="AV72" s="86"/>
      <c r="AW72" s="86"/>
      <c r="AX72" s="86"/>
      <c r="AY72" s="86"/>
      <c r="AZ72" s="86"/>
      <c r="BA72">
        <v>1</v>
      </c>
      <c r="BB72" s="85" t="str">
        <f>REPLACE(INDEX(GroupVertices[Group],MATCH(Edges[[#This Row],[Vertex 1]],GroupVertices[Vertex],0)),1,1,"")</f>
        <v>1</v>
      </c>
      <c r="BC72" s="85" t="str">
        <f>REPLACE(INDEX(GroupVertices[Group],MATCH(Edges[[#This Row],[Vertex 2]],GroupVertices[Vertex],0)),1,1,"")</f>
        <v>1</v>
      </c>
      <c r="BD72" s="51">
        <v>1</v>
      </c>
      <c r="BE72" s="52">
        <v>5.555555555555555</v>
      </c>
      <c r="BF72" s="51">
        <v>0</v>
      </c>
      <c r="BG72" s="52">
        <v>0</v>
      </c>
      <c r="BH72" s="51">
        <v>0</v>
      </c>
      <c r="BI72" s="52">
        <v>0</v>
      </c>
      <c r="BJ72" s="51">
        <v>17</v>
      </c>
      <c r="BK72" s="52">
        <v>94.44444444444444</v>
      </c>
      <c r="BL72" s="51">
        <v>18</v>
      </c>
    </row>
    <row r="73" spans="1:64" ht="45">
      <c r="A73" s="84" t="s">
        <v>225</v>
      </c>
      <c r="B73" s="84" t="s">
        <v>289</v>
      </c>
      <c r="C73" s="53" t="s">
        <v>1847</v>
      </c>
      <c r="D73" s="54">
        <v>3</v>
      </c>
      <c r="E73" s="65" t="s">
        <v>132</v>
      </c>
      <c r="F73" s="55">
        <v>35</v>
      </c>
      <c r="G73" s="53"/>
      <c r="H73" s="57"/>
      <c r="I73" s="56"/>
      <c r="J73" s="56"/>
      <c r="K73" s="36" t="s">
        <v>65</v>
      </c>
      <c r="L73" s="83">
        <v>73</v>
      </c>
      <c r="M73" s="83"/>
      <c r="N73" s="63"/>
      <c r="O73" s="86" t="s">
        <v>307</v>
      </c>
      <c r="P73" s="88">
        <v>43471.90190972222</v>
      </c>
      <c r="Q73" s="86" t="s">
        <v>376</v>
      </c>
      <c r="R73" s="90" t="s">
        <v>403</v>
      </c>
      <c r="S73" s="86" t="s">
        <v>412</v>
      </c>
      <c r="T73" s="86"/>
      <c r="U73" s="86"/>
      <c r="V73" s="90" t="s">
        <v>429</v>
      </c>
      <c r="W73" s="88">
        <v>43471.90190972222</v>
      </c>
      <c r="X73" s="90" t="s">
        <v>499</v>
      </c>
      <c r="Y73" s="86"/>
      <c r="Z73" s="86"/>
      <c r="AA73" s="92" t="s">
        <v>587</v>
      </c>
      <c r="AB73" s="92" t="s">
        <v>667</v>
      </c>
      <c r="AC73" s="86" t="b">
        <v>0</v>
      </c>
      <c r="AD73" s="86">
        <v>0</v>
      </c>
      <c r="AE73" s="92" t="s">
        <v>748</v>
      </c>
      <c r="AF73" s="86" t="b">
        <v>0</v>
      </c>
      <c r="AG73" s="86" t="s">
        <v>768</v>
      </c>
      <c r="AH73" s="86"/>
      <c r="AI73" s="92" t="s">
        <v>686</v>
      </c>
      <c r="AJ73" s="86" t="b">
        <v>0</v>
      </c>
      <c r="AK73" s="86">
        <v>0</v>
      </c>
      <c r="AL73" s="92" t="s">
        <v>686</v>
      </c>
      <c r="AM73" s="86" t="s">
        <v>778</v>
      </c>
      <c r="AN73" s="86" t="b">
        <v>0</v>
      </c>
      <c r="AO73" s="92" t="s">
        <v>667</v>
      </c>
      <c r="AP73" s="86" t="s">
        <v>176</v>
      </c>
      <c r="AQ73" s="86">
        <v>0</v>
      </c>
      <c r="AR73" s="86">
        <v>0</v>
      </c>
      <c r="AS73" s="86"/>
      <c r="AT73" s="86"/>
      <c r="AU73" s="86"/>
      <c r="AV73" s="86"/>
      <c r="AW73" s="86"/>
      <c r="AX73" s="86"/>
      <c r="AY73" s="86"/>
      <c r="AZ73" s="86"/>
      <c r="BA73">
        <v>1</v>
      </c>
      <c r="BB73" s="85" t="str">
        <f>REPLACE(INDEX(GroupVertices[Group],MATCH(Edges[[#This Row],[Vertex 1]],GroupVertices[Vertex],0)),1,1,"")</f>
        <v>1</v>
      </c>
      <c r="BC73" s="85" t="str">
        <f>REPLACE(INDEX(GroupVertices[Group],MATCH(Edges[[#This Row],[Vertex 2]],GroupVertices[Vertex],0)),1,1,"")</f>
        <v>1</v>
      </c>
      <c r="BD73" s="51">
        <v>1</v>
      </c>
      <c r="BE73" s="52">
        <v>5.555555555555555</v>
      </c>
      <c r="BF73" s="51">
        <v>0</v>
      </c>
      <c r="BG73" s="52">
        <v>0</v>
      </c>
      <c r="BH73" s="51">
        <v>0</v>
      </c>
      <c r="BI73" s="52">
        <v>0</v>
      </c>
      <c r="BJ73" s="51">
        <v>17</v>
      </c>
      <c r="BK73" s="52">
        <v>94.44444444444444</v>
      </c>
      <c r="BL73" s="51">
        <v>18</v>
      </c>
    </row>
    <row r="74" spans="1:64" ht="45">
      <c r="A74" s="84" t="s">
        <v>225</v>
      </c>
      <c r="B74" s="84" t="s">
        <v>290</v>
      </c>
      <c r="C74" s="53" t="s">
        <v>1847</v>
      </c>
      <c r="D74" s="54">
        <v>3</v>
      </c>
      <c r="E74" s="65" t="s">
        <v>132</v>
      </c>
      <c r="F74" s="55">
        <v>35</v>
      </c>
      <c r="G74" s="53"/>
      <c r="H74" s="57"/>
      <c r="I74" s="56"/>
      <c r="J74" s="56"/>
      <c r="K74" s="36" t="s">
        <v>65</v>
      </c>
      <c r="L74" s="83">
        <v>74</v>
      </c>
      <c r="M74" s="83"/>
      <c r="N74" s="63"/>
      <c r="O74" s="86" t="s">
        <v>307</v>
      </c>
      <c r="P74" s="88">
        <v>43472.709085648145</v>
      </c>
      <c r="Q74" s="86" t="s">
        <v>377</v>
      </c>
      <c r="R74" s="90" t="s">
        <v>403</v>
      </c>
      <c r="S74" s="86" t="s">
        <v>412</v>
      </c>
      <c r="T74" s="86"/>
      <c r="U74" s="86"/>
      <c r="V74" s="90" t="s">
        <v>429</v>
      </c>
      <c r="W74" s="88">
        <v>43472.709085648145</v>
      </c>
      <c r="X74" s="90" t="s">
        <v>500</v>
      </c>
      <c r="Y74" s="86"/>
      <c r="Z74" s="86"/>
      <c r="AA74" s="92" t="s">
        <v>588</v>
      </c>
      <c r="AB74" s="92" t="s">
        <v>668</v>
      </c>
      <c r="AC74" s="86" t="b">
        <v>0</v>
      </c>
      <c r="AD74" s="86">
        <v>0</v>
      </c>
      <c r="AE74" s="92" t="s">
        <v>749</v>
      </c>
      <c r="AF74" s="86" t="b">
        <v>0</v>
      </c>
      <c r="AG74" s="86" t="s">
        <v>768</v>
      </c>
      <c r="AH74" s="86"/>
      <c r="AI74" s="92" t="s">
        <v>686</v>
      </c>
      <c r="AJ74" s="86" t="b">
        <v>0</v>
      </c>
      <c r="AK74" s="86">
        <v>0</v>
      </c>
      <c r="AL74" s="92" t="s">
        <v>686</v>
      </c>
      <c r="AM74" s="86" t="s">
        <v>778</v>
      </c>
      <c r="AN74" s="86" t="b">
        <v>0</v>
      </c>
      <c r="AO74" s="92" t="s">
        <v>668</v>
      </c>
      <c r="AP74" s="86" t="s">
        <v>176</v>
      </c>
      <c r="AQ74" s="86">
        <v>0</v>
      </c>
      <c r="AR74" s="86">
        <v>0</v>
      </c>
      <c r="AS74" s="86"/>
      <c r="AT74" s="86"/>
      <c r="AU74" s="86"/>
      <c r="AV74" s="86"/>
      <c r="AW74" s="86"/>
      <c r="AX74" s="86"/>
      <c r="AY74" s="86"/>
      <c r="AZ74" s="86"/>
      <c r="BA74">
        <v>1</v>
      </c>
      <c r="BB74" s="85" t="str">
        <f>REPLACE(INDEX(GroupVertices[Group],MATCH(Edges[[#This Row],[Vertex 1]],GroupVertices[Vertex],0)),1,1,"")</f>
        <v>1</v>
      </c>
      <c r="BC74" s="85" t="str">
        <f>REPLACE(INDEX(GroupVertices[Group],MATCH(Edges[[#This Row],[Vertex 2]],GroupVertices[Vertex],0)),1,1,"")</f>
        <v>1</v>
      </c>
      <c r="BD74" s="51">
        <v>1</v>
      </c>
      <c r="BE74" s="52">
        <v>5.555555555555555</v>
      </c>
      <c r="BF74" s="51">
        <v>0</v>
      </c>
      <c r="BG74" s="52">
        <v>0</v>
      </c>
      <c r="BH74" s="51">
        <v>0</v>
      </c>
      <c r="BI74" s="52">
        <v>0</v>
      </c>
      <c r="BJ74" s="51">
        <v>17</v>
      </c>
      <c r="BK74" s="52">
        <v>94.44444444444444</v>
      </c>
      <c r="BL74" s="51">
        <v>18</v>
      </c>
    </row>
    <row r="75" spans="1:64" ht="45">
      <c r="A75" s="84" t="s">
        <v>225</v>
      </c>
      <c r="B75" s="84" t="s">
        <v>291</v>
      </c>
      <c r="C75" s="53" t="s">
        <v>1847</v>
      </c>
      <c r="D75" s="54">
        <v>3</v>
      </c>
      <c r="E75" s="65" t="s">
        <v>132</v>
      </c>
      <c r="F75" s="55">
        <v>35</v>
      </c>
      <c r="G75" s="53"/>
      <c r="H75" s="57"/>
      <c r="I75" s="56"/>
      <c r="J75" s="56"/>
      <c r="K75" s="36" t="s">
        <v>65</v>
      </c>
      <c r="L75" s="83">
        <v>75</v>
      </c>
      <c r="M75" s="83"/>
      <c r="N75" s="63"/>
      <c r="O75" s="86" t="s">
        <v>307</v>
      </c>
      <c r="P75" s="88">
        <v>43472.79175925926</v>
      </c>
      <c r="Q75" s="86" t="s">
        <v>378</v>
      </c>
      <c r="R75" s="90" t="s">
        <v>403</v>
      </c>
      <c r="S75" s="86" t="s">
        <v>412</v>
      </c>
      <c r="T75" s="86"/>
      <c r="U75" s="86"/>
      <c r="V75" s="90" t="s">
        <v>429</v>
      </c>
      <c r="W75" s="88">
        <v>43472.79175925926</v>
      </c>
      <c r="X75" s="90" t="s">
        <v>501</v>
      </c>
      <c r="Y75" s="86"/>
      <c r="Z75" s="86"/>
      <c r="AA75" s="92" t="s">
        <v>589</v>
      </c>
      <c r="AB75" s="92" t="s">
        <v>669</v>
      </c>
      <c r="AC75" s="86" t="b">
        <v>0</v>
      </c>
      <c r="AD75" s="86">
        <v>0</v>
      </c>
      <c r="AE75" s="92" t="s">
        <v>750</v>
      </c>
      <c r="AF75" s="86" t="b">
        <v>0</v>
      </c>
      <c r="AG75" s="86" t="s">
        <v>768</v>
      </c>
      <c r="AH75" s="86"/>
      <c r="AI75" s="92" t="s">
        <v>686</v>
      </c>
      <c r="AJ75" s="86" t="b">
        <v>0</v>
      </c>
      <c r="AK75" s="86">
        <v>0</v>
      </c>
      <c r="AL75" s="92" t="s">
        <v>686</v>
      </c>
      <c r="AM75" s="86" t="s">
        <v>778</v>
      </c>
      <c r="AN75" s="86" t="b">
        <v>0</v>
      </c>
      <c r="AO75" s="92" t="s">
        <v>669</v>
      </c>
      <c r="AP75" s="86" t="s">
        <v>176</v>
      </c>
      <c r="AQ75" s="86">
        <v>0</v>
      </c>
      <c r="AR75" s="86">
        <v>0</v>
      </c>
      <c r="AS75" s="86"/>
      <c r="AT75" s="86"/>
      <c r="AU75" s="86"/>
      <c r="AV75" s="86"/>
      <c r="AW75" s="86"/>
      <c r="AX75" s="86"/>
      <c r="AY75" s="86"/>
      <c r="AZ75" s="86"/>
      <c r="BA75">
        <v>1</v>
      </c>
      <c r="BB75" s="85" t="str">
        <f>REPLACE(INDEX(GroupVertices[Group],MATCH(Edges[[#This Row],[Vertex 1]],GroupVertices[Vertex],0)),1,1,"")</f>
        <v>1</v>
      </c>
      <c r="BC75" s="85" t="str">
        <f>REPLACE(INDEX(GroupVertices[Group],MATCH(Edges[[#This Row],[Vertex 2]],GroupVertices[Vertex],0)),1,1,"")</f>
        <v>1</v>
      </c>
      <c r="BD75" s="51">
        <v>1</v>
      </c>
      <c r="BE75" s="52">
        <v>5.555555555555555</v>
      </c>
      <c r="BF75" s="51">
        <v>0</v>
      </c>
      <c r="BG75" s="52">
        <v>0</v>
      </c>
      <c r="BH75" s="51">
        <v>0</v>
      </c>
      <c r="BI75" s="52">
        <v>0</v>
      </c>
      <c r="BJ75" s="51">
        <v>17</v>
      </c>
      <c r="BK75" s="52">
        <v>94.44444444444444</v>
      </c>
      <c r="BL75" s="51">
        <v>18</v>
      </c>
    </row>
    <row r="76" spans="1:64" ht="30">
      <c r="A76" s="84" t="s">
        <v>225</v>
      </c>
      <c r="B76" s="84" t="s">
        <v>292</v>
      </c>
      <c r="C76" s="53" t="s">
        <v>1848</v>
      </c>
      <c r="D76" s="54">
        <v>3</v>
      </c>
      <c r="E76" s="65" t="s">
        <v>136</v>
      </c>
      <c r="F76" s="55">
        <v>35</v>
      </c>
      <c r="G76" s="53"/>
      <c r="H76" s="57"/>
      <c r="I76" s="56"/>
      <c r="J76" s="56"/>
      <c r="K76" s="36" t="s">
        <v>65</v>
      </c>
      <c r="L76" s="83">
        <v>76</v>
      </c>
      <c r="M76" s="83"/>
      <c r="N76" s="63"/>
      <c r="O76" s="86" t="s">
        <v>307</v>
      </c>
      <c r="P76" s="88">
        <v>43469.93986111111</v>
      </c>
      <c r="Q76" s="86" t="s">
        <v>379</v>
      </c>
      <c r="R76" s="90" t="s">
        <v>403</v>
      </c>
      <c r="S76" s="86" t="s">
        <v>412</v>
      </c>
      <c r="T76" s="86"/>
      <c r="U76" s="86"/>
      <c r="V76" s="90" t="s">
        <v>429</v>
      </c>
      <c r="W76" s="88">
        <v>43469.93986111111</v>
      </c>
      <c r="X76" s="90" t="s">
        <v>502</v>
      </c>
      <c r="Y76" s="86"/>
      <c r="Z76" s="86"/>
      <c r="AA76" s="92" t="s">
        <v>590</v>
      </c>
      <c r="AB76" s="92" t="s">
        <v>670</v>
      </c>
      <c r="AC76" s="86" t="b">
        <v>0</v>
      </c>
      <c r="AD76" s="86">
        <v>0</v>
      </c>
      <c r="AE76" s="92" t="s">
        <v>751</v>
      </c>
      <c r="AF76" s="86" t="b">
        <v>0</v>
      </c>
      <c r="AG76" s="86" t="s">
        <v>768</v>
      </c>
      <c r="AH76" s="86"/>
      <c r="AI76" s="92" t="s">
        <v>686</v>
      </c>
      <c r="AJ76" s="86" t="b">
        <v>0</v>
      </c>
      <c r="AK76" s="86">
        <v>0</v>
      </c>
      <c r="AL76" s="92" t="s">
        <v>686</v>
      </c>
      <c r="AM76" s="86" t="s">
        <v>778</v>
      </c>
      <c r="AN76" s="86" t="b">
        <v>0</v>
      </c>
      <c r="AO76" s="92" t="s">
        <v>670</v>
      </c>
      <c r="AP76" s="86" t="s">
        <v>176</v>
      </c>
      <c r="AQ76" s="86">
        <v>0</v>
      </c>
      <c r="AR76" s="86">
        <v>0</v>
      </c>
      <c r="AS76" s="86"/>
      <c r="AT76" s="86"/>
      <c r="AU76" s="86"/>
      <c r="AV76" s="86"/>
      <c r="AW76" s="86"/>
      <c r="AX76" s="86"/>
      <c r="AY76" s="86"/>
      <c r="AZ76" s="86"/>
      <c r="BA76">
        <v>2</v>
      </c>
      <c r="BB76" s="85" t="str">
        <f>REPLACE(INDEX(GroupVertices[Group],MATCH(Edges[[#This Row],[Vertex 1]],GroupVertices[Vertex],0)),1,1,"")</f>
        <v>1</v>
      </c>
      <c r="BC76" s="85" t="str">
        <f>REPLACE(INDEX(GroupVertices[Group],MATCH(Edges[[#This Row],[Vertex 2]],GroupVertices[Vertex],0)),1,1,"")</f>
        <v>1</v>
      </c>
      <c r="BD76" s="51">
        <v>1</v>
      </c>
      <c r="BE76" s="52">
        <v>5.555555555555555</v>
      </c>
      <c r="BF76" s="51">
        <v>0</v>
      </c>
      <c r="BG76" s="52">
        <v>0</v>
      </c>
      <c r="BH76" s="51">
        <v>0</v>
      </c>
      <c r="BI76" s="52">
        <v>0</v>
      </c>
      <c r="BJ76" s="51">
        <v>17</v>
      </c>
      <c r="BK76" s="52">
        <v>94.44444444444444</v>
      </c>
      <c r="BL76" s="51">
        <v>18</v>
      </c>
    </row>
    <row r="77" spans="1:64" ht="30">
      <c r="A77" s="84" t="s">
        <v>225</v>
      </c>
      <c r="B77" s="84" t="s">
        <v>292</v>
      </c>
      <c r="C77" s="53" t="s">
        <v>1848</v>
      </c>
      <c r="D77" s="54">
        <v>3</v>
      </c>
      <c r="E77" s="65" t="s">
        <v>136</v>
      </c>
      <c r="F77" s="55">
        <v>35</v>
      </c>
      <c r="G77" s="53"/>
      <c r="H77" s="57"/>
      <c r="I77" s="56"/>
      <c r="J77" s="56"/>
      <c r="K77" s="36" t="s">
        <v>65</v>
      </c>
      <c r="L77" s="83">
        <v>77</v>
      </c>
      <c r="M77" s="83"/>
      <c r="N77" s="63"/>
      <c r="O77" s="86" t="s">
        <v>307</v>
      </c>
      <c r="P77" s="88">
        <v>43472.836851851855</v>
      </c>
      <c r="Q77" s="86" t="s">
        <v>380</v>
      </c>
      <c r="R77" s="90" t="s">
        <v>403</v>
      </c>
      <c r="S77" s="86" t="s">
        <v>412</v>
      </c>
      <c r="T77" s="86"/>
      <c r="U77" s="86"/>
      <c r="V77" s="90" t="s">
        <v>429</v>
      </c>
      <c r="W77" s="88">
        <v>43472.836851851855</v>
      </c>
      <c r="X77" s="90" t="s">
        <v>503</v>
      </c>
      <c r="Y77" s="86"/>
      <c r="Z77" s="86"/>
      <c r="AA77" s="92" t="s">
        <v>591</v>
      </c>
      <c r="AB77" s="92" t="s">
        <v>671</v>
      </c>
      <c r="AC77" s="86" t="b">
        <v>0</v>
      </c>
      <c r="AD77" s="86">
        <v>0</v>
      </c>
      <c r="AE77" s="92" t="s">
        <v>751</v>
      </c>
      <c r="AF77" s="86" t="b">
        <v>0</v>
      </c>
      <c r="AG77" s="86" t="s">
        <v>768</v>
      </c>
      <c r="AH77" s="86"/>
      <c r="AI77" s="92" t="s">
        <v>686</v>
      </c>
      <c r="AJ77" s="86" t="b">
        <v>0</v>
      </c>
      <c r="AK77" s="86">
        <v>0</v>
      </c>
      <c r="AL77" s="92" t="s">
        <v>686</v>
      </c>
      <c r="AM77" s="86" t="s">
        <v>778</v>
      </c>
      <c r="AN77" s="86" t="b">
        <v>0</v>
      </c>
      <c r="AO77" s="92" t="s">
        <v>671</v>
      </c>
      <c r="AP77" s="86" t="s">
        <v>176</v>
      </c>
      <c r="AQ77" s="86">
        <v>0</v>
      </c>
      <c r="AR77" s="86">
        <v>0</v>
      </c>
      <c r="AS77" s="86"/>
      <c r="AT77" s="86"/>
      <c r="AU77" s="86"/>
      <c r="AV77" s="86"/>
      <c r="AW77" s="86"/>
      <c r="AX77" s="86"/>
      <c r="AY77" s="86"/>
      <c r="AZ77" s="86"/>
      <c r="BA77">
        <v>2</v>
      </c>
      <c r="BB77" s="85" t="str">
        <f>REPLACE(INDEX(GroupVertices[Group],MATCH(Edges[[#This Row],[Vertex 1]],GroupVertices[Vertex],0)),1,1,"")</f>
        <v>1</v>
      </c>
      <c r="BC77" s="85" t="str">
        <f>REPLACE(INDEX(GroupVertices[Group],MATCH(Edges[[#This Row],[Vertex 2]],GroupVertices[Vertex],0)),1,1,"")</f>
        <v>1</v>
      </c>
      <c r="BD77" s="51">
        <v>0</v>
      </c>
      <c r="BE77" s="52">
        <v>0</v>
      </c>
      <c r="BF77" s="51">
        <v>0</v>
      </c>
      <c r="BG77" s="52">
        <v>0</v>
      </c>
      <c r="BH77" s="51">
        <v>0</v>
      </c>
      <c r="BI77" s="52">
        <v>0</v>
      </c>
      <c r="BJ77" s="51">
        <v>22</v>
      </c>
      <c r="BK77" s="52">
        <v>100</v>
      </c>
      <c r="BL77" s="51">
        <v>22</v>
      </c>
    </row>
    <row r="78" spans="1:64" ht="45">
      <c r="A78" s="84" t="s">
        <v>225</v>
      </c>
      <c r="B78" s="84" t="s">
        <v>293</v>
      </c>
      <c r="C78" s="53" t="s">
        <v>1847</v>
      </c>
      <c r="D78" s="54">
        <v>3</v>
      </c>
      <c r="E78" s="65" t="s">
        <v>132</v>
      </c>
      <c r="F78" s="55">
        <v>35</v>
      </c>
      <c r="G78" s="53"/>
      <c r="H78" s="57"/>
      <c r="I78" s="56"/>
      <c r="J78" s="56"/>
      <c r="K78" s="36" t="s">
        <v>65</v>
      </c>
      <c r="L78" s="83">
        <v>78</v>
      </c>
      <c r="M78" s="83"/>
      <c r="N78" s="63"/>
      <c r="O78" s="86" t="s">
        <v>307</v>
      </c>
      <c r="P78" s="88">
        <v>43473.91097222222</v>
      </c>
      <c r="Q78" s="86" t="s">
        <v>381</v>
      </c>
      <c r="R78" s="90" t="s">
        <v>403</v>
      </c>
      <c r="S78" s="86" t="s">
        <v>412</v>
      </c>
      <c r="T78" s="86"/>
      <c r="U78" s="86"/>
      <c r="V78" s="90" t="s">
        <v>429</v>
      </c>
      <c r="W78" s="88">
        <v>43473.91097222222</v>
      </c>
      <c r="X78" s="90" t="s">
        <v>504</v>
      </c>
      <c r="Y78" s="86"/>
      <c r="Z78" s="86"/>
      <c r="AA78" s="92" t="s">
        <v>592</v>
      </c>
      <c r="AB78" s="92" t="s">
        <v>672</v>
      </c>
      <c r="AC78" s="86" t="b">
        <v>0</v>
      </c>
      <c r="AD78" s="86">
        <v>0</v>
      </c>
      <c r="AE78" s="92" t="s">
        <v>752</v>
      </c>
      <c r="AF78" s="86" t="b">
        <v>0</v>
      </c>
      <c r="AG78" s="86" t="s">
        <v>768</v>
      </c>
      <c r="AH78" s="86"/>
      <c r="AI78" s="92" t="s">
        <v>686</v>
      </c>
      <c r="AJ78" s="86" t="b">
        <v>0</v>
      </c>
      <c r="AK78" s="86">
        <v>0</v>
      </c>
      <c r="AL78" s="92" t="s">
        <v>686</v>
      </c>
      <c r="AM78" s="86" t="s">
        <v>778</v>
      </c>
      <c r="AN78" s="86" t="b">
        <v>0</v>
      </c>
      <c r="AO78" s="92" t="s">
        <v>672</v>
      </c>
      <c r="AP78" s="86" t="s">
        <v>176</v>
      </c>
      <c r="AQ78" s="86">
        <v>0</v>
      </c>
      <c r="AR78" s="86">
        <v>0</v>
      </c>
      <c r="AS78" s="86"/>
      <c r="AT78" s="86"/>
      <c r="AU78" s="86"/>
      <c r="AV78" s="86"/>
      <c r="AW78" s="86"/>
      <c r="AX78" s="86"/>
      <c r="AY78" s="86"/>
      <c r="AZ78" s="86"/>
      <c r="BA78">
        <v>1</v>
      </c>
      <c r="BB78" s="85" t="str">
        <f>REPLACE(INDEX(GroupVertices[Group],MATCH(Edges[[#This Row],[Vertex 1]],GroupVertices[Vertex],0)),1,1,"")</f>
        <v>1</v>
      </c>
      <c r="BC78" s="85" t="str">
        <f>REPLACE(INDEX(GroupVertices[Group],MATCH(Edges[[#This Row],[Vertex 2]],GroupVertices[Vertex],0)),1,1,"")</f>
        <v>1</v>
      </c>
      <c r="BD78" s="51">
        <v>1</v>
      </c>
      <c r="BE78" s="52">
        <v>5.555555555555555</v>
      </c>
      <c r="BF78" s="51">
        <v>0</v>
      </c>
      <c r="BG78" s="52">
        <v>0</v>
      </c>
      <c r="BH78" s="51">
        <v>0</v>
      </c>
      <c r="BI78" s="52">
        <v>0</v>
      </c>
      <c r="BJ78" s="51">
        <v>17</v>
      </c>
      <c r="BK78" s="52">
        <v>94.44444444444444</v>
      </c>
      <c r="BL78" s="51">
        <v>18</v>
      </c>
    </row>
    <row r="79" spans="1:64" ht="45">
      <c r="A79" s="84" t="s">
        <v>225</v>
      </c>
      <c r="B79" s="84" t="s">
        <v>294</v>
      </c>
      <c r="C79" s="53" t="s">
        <v>1847</v>
      </c>
      <c r="D79" s="54">
        <v>3</v>
      </c>
      <c r="E79" s="65" t="s">
        <v>132</v>
      </c>
      <c r="F79" s="55">
        <v>35</v>
      </c>
      <c r="G79" s="53"/>
      <c r="H79" s="57"/>
      <c r="I79" s="56"/>
      <c r="J79" s="56"/>
      <c r="K79" s="36" t="s">
        <v>65</v>
      </c>
      <c r="L79" s="83">
        <v>79</v>
      </c>
      <c r="M79" s="83"/>
      <c r="N79" s="63"/>
      <c r="O79" s="86" t="s">
        <v>307</v>
      </c>
      <c r="P79" s="88">
        <v>43474.050671296296</v>
      </c>
      <c r="Q79" s="86" t="s">
        <v>382</v>
      </c>
      <c r="R79" s="90" t="s">
        <v>403</v>
      </c>
      <c r="S79" s="86" t="s">
        <v>412</v>
      </c>
      <c r="T79" s="86"/>
      <c r="U79" s="86"/>
      <c r="V79" s="90" t="s">
        <v>429</v>
      </c>
      <c r="W79" s="88">
        <v>43474.050671296296</v>
      </c>
      <c r="X79" s="90" t="s">
        <v>505</v>
      </c>
      <c r="Y79" s="86"/>
      <c r="Z79" s="86"/>
      <c r="AA79" s="92" t="s">
        <v>593</v>
      </c>
      <c r="AB79" s="92" t="s">
        <v>673</v>
      </c>
      <c r="AC79" s="86" t="b">
        <v>0</v>
      </c>
      <c r="AD79" s="86">
        <v>0</v>
      </c>
      <c r="AE79" s="92" t="s">
        <v>753</v>
      </c>
      <c r="AF79" s="86" t="b">
        <v>0</v>
      </c>
      <c r="AG79" s="86" t="s">
        <v>768</v>
      </c>
      <c r="AH79" s="86"/>
      <c r="AI79" s="92" t="s">
        <v>686</v>
      </c>
      <c r="AJ79" s="86" t="b">
        <v>0</v>
      </c>
      <c r="AK79" s="86">
        <v>0</v>
      </c>
      <c r="AL79" s="92" t="s">
        <v>686</v>
      </c>
      <c r="AM79" s="86" t="s">
        <v>778</v>
      </c>
      <c r="AN79" s="86" t="b">
        <v>0</v>
      </c>
      <c r="AO79" s="92" t="s">
        <v>673</v>
      </c>
      <c r="AP79" s="86" t="s">
        <v>176</v>
      </c>
      <c r="AQ79" s="86">
        <v>0</v>
      </c>
      <c r="AR79" s="86">
        <v>0</v>
      </c>
      <c r="AS79" s="86"/>
      <c r="AT79" s="86"/>
      <c r="AU79" s="86"/>
      <c r="AV79" s="86"/>
      <c r="AW79" s="86"/>
      <c r="AX79" s="86"/>
      <c r="AY79" s="86"/>
      <c r="AZ79" s="86"/>
      <c r="BA79">
        <v>1</v>
      </c>
      <c r="BB79" s="85" t="str">
        <f>REPLACE(INDEX(GroupVertices[Group],MATCH(Edges[[#This Row],[Vertex 1]],GroupVertices[Vertex],0)),1,1,"")</f>
        <v>1</v>
      </c>
      <c r="BC79" s="85" t="str">
        <f>REPLACE(INDEX(GroupVertices[Group],MATCH(Edges[[#This Row],[Vertex 2]],GroupVertices[Vertex],0)),1,1,"")</f>
        <v>1</v>
      </c>
      <c r="BD79" s="51">
        <v>1</v>
      </c>
      <c r="BE79" s="52">
        <v>5.555555555555555</v>
      </c>
      <c r="BF79" s="51">
        <v>0</v>
      </c>
      <c r="BG79" s="52">
        <v>0</v>
      </c>
      <c r="BH79" s="51">
        <v>0</v>
      </c>
      <c r="BI79" s="52">
        <v>0</v>
      </c>
      <c r="BJ79" s="51">
        <v>17</v>
      </c>
      <c r="BK79" s="52">
        <v>94.44444444444444</v>
      </c>
      <c r="BL79" s="51">
        <v>18</v>
      </c>
    </row>
    <row r="80" spans="1:64" ht="45">
      <c r="A80" s="84" t="s">
        <v>225</v>
      </c>
      <c r="B80" s="84" t="s">
        <v>295</v>
      </c>
      <c r="C80" s="53" t="s">
        <v>1847</v>
      </c>
      <c r="D80" s="54">
        <v>3</v>
      </c>
      <c r="E80" s="65" t="s">
        <v>132</v>
      </c>
      <c r="F80" s="55">
        <v>35</v>
      </c>
      <c r="G80" s="53"/>
      <c r="H80" s="57"/>
      <c r="I80" s="56"/>
      <c r="J80" s="56"/>
      <c r="K80" s="36" t="s">
        <v>65</v>
      </c>
      <c r="L80" s="83">
        <v>80</v>
      </c>
      <c r="M80" s="83"/>
      <c r="N80" s="63"/>
      <c r="O80" s="86" t="s">
        <v>307</v>
      </c>
      <c r="P80" s="88">
        <v>43474.05478009259</v>
      </c>
      <c r="Q80" s="86" t="s">
        <v>383</v>
      </c>
      <c r="R80" s="90" t="s">
        <v>403</v>
      </c>
      <c r="S80" s="86" t="s">
        <v>412</v>
      </c>
      <c r="T80" s="86"/>
      <c r="U80" s="86"/>
      <c r="V80" s="90" t="s">
        <v>429</v>
      </c>
      <c r="W80" s="88">
        <v>43474.05478009259</v>
      </c>
      <c r="X80" s="90" t="s">
        <v>506</v>
      </c>
      <c r="Y80" s="86"/>
      <c r="Z80" s="86"/>
      <c r="AA80" s="92" t="s">
        <v>594</v>
      </c>
      <c r="AB80" s="92" t="s">
        <v>674</v>
      </c>
      <c r="AC80" s="86" t="b">
        <v>0</v>
      </c>
      <c r="AD80" s="86">
        <v>0</v>
      </c>
      <c r="AE80" s="92" t="s">
        <v>754</v>
      </c>
      <c r="AF80" s="86" t="b">
        <v>0</v>
      </c>
      <c r="AG80" s="86" t="s">
        <v>768</v>
      </c>
      <c r="AH80" s="86"/>
      <c r="AI80" s="92" t="s">
        <v>686</v>
      </c>
      <c r="AJ80" s="86" t="b">
        <v>0</v>
      </c>
      <c r="AK80" s="86">
        <v>0</v>
      </c>
      <c r="AL80" s="92" t="s">
        <v>686</v>
      </c>
      <c r="AM80" s="86" t="s">
        <v>778</v>
      </c>
      <c r="AN80" s="86" t="b">
        <v>0</v>
      </c>
      <c r="AO80" s="92" t="s">
        <v>674</v>
      </c>
      <c r="AP80" s="86" t="s">
        <v>176</v>
      </c>
      <c r="AQ80" s="86">
        <v>0</v>
      </c>
      <c r="AR80" s="86">
        <v>0</v>
      </c>
      <c r="AS80" s="86"/>
      <c r="AT80" s="86"/>
      <c r="AU80" s="86"/>
      <c r="AV80" s="86"/>
      <c r="AW80" s="86"/>
      <c r="AX80" s="86"/>
      <c r="AY80" s="86"/>
      <c r="AZ80" s="86"/>
      <c r="BA80">
        <v>1</v>
      </c>
      <c r="BB80" s="85" t="str">
        <f>REPLACE(INDEX(GroupVertices[Group],MATCH(Edges[[#This Row],[Vertex 1]],GroupVertices[Vertex],0)),1,1,"")</f>
        <v>1</v>
      </c>
      <c r="BC80" s="85" t="str">
        <f>REPLACE(INDEX(GroupVertices[Group],MATCH(Edges[[#This Row],[Vertex 2]],GroupVertices[Vertex],0)),1,1,"")</f>
        <v>1</v>
      </c>
      <c r="BD80" s="51">
        <v>1</v>
      </c>
      <c r="BE80" s="52">
        <v>6.666666666666667</v>
      </c>
      <c r="BF80" s="51">
        <v>0</v>
      </c>
      <c r="BG80" s="52">
        <v>0</v>
      </c>
      <c r="BH80" s="51">
        <v>0</v>
      </c>
      <c r="BI80" s="52">
        <v>0</v>
      </c>
      <c r="BJ80" s="51">
        <v>14</v>
      </c>
      <c r="BK80" s="52">
        <v>93.33333333333333</v>
      </c>
      <c r="BL80" s="51">
        <v>15</v>
      </c>
    </row>
    <row r="81" spans="1:64" ht="45">
      <c r="A81" s="84" t="s">
        <v>225</v>
      </c>
      <c r="B81" s="84" t="s">
        <v>296</v>
      </c>
      <c r="C81" s="53" t="s">
        <v>1847</v>
      </c>
      <c r="D81" s="54">
        <v>3</v>
      </c>
      <c r="E81" s="65" t="s">
        <v>132</v>
      </c>
      <c r="F81" s="55">
        <v>35</v>
      </c>
      <c r="G81" s="53"/>
      <c r="H81" s="57"/>
      <c r="I81" s="56"/>
      <c r="J81" s="56"/>
      <c r="K81" s="36" t="s">
        <v>65</v>
      </c>
      <c r="L81" s="83">
        <v>81</v>
      </c>
      <c r="M81" s="83"/>
      <c r="N81" s="63"/>
      <c r="O81" s="86" t="s">
        <v>307</v>
      </c>
      <c r="P81" s="88">
        <v>43474.61684027778</v>
      </c>
      <c r="Q81" s="86" t="s">
        <v>384</v>
      </c>
      <c r="R81" s="90" t="s">
        <v>403</v>
      </c>
      <c r="S81" s="86" t="s">
        <v>412</v>
      </c>
      <c r="T81" s="86"/>
      <c r="U81" s="86"/>
      <c r="V81" s="90" t="s">
        <v>429</v>
      </c>
      <c r="W81" s="88">
        <v>43474.61684027778</v>
      </c>
      <c r="X81" s="90" t="s">
        <v>507</v>
      </c>
      <c r="Y81" s="86"/>
      <c r="Z81" s="86"/>
      <c r="AA81" s="92" t="s">
        <v>595</v>
      </c>
      <c r="AB81" s="92" t="s">
        <v>675</v>
      </c>
      <c r="AC81" s="86" t="b">
        <v>0</v>
      </c>
      <c r="AD81" s="86">
        <v>0</v>
      </c>
      <c r="AE81" s="92" t="s">
        <v>755</v>
      </c>
      <c r="AF81" s="86" t="b">
        <v>0</v>
      </c>
      <c r="AG81" s="86" t="s">
        <v>768</v>
      </c>
      <c r="AH81" s="86"/>
      <c r="AI81" s="92" t="s">
        <v>686</v>
      </c>
      <c r="AJ81" s="86" t="b">
        <v>0</v>
      </c>
      <c r="AK81" s="86">
        <v>0</v>
      </c>
      <c r="AL81" s="92" t="s">
        <v>686</v>
      </c>
      <c r="AM81" s="86" t="s">
        <v>778</v>
      </c>
      <c r="AN81" s="86" t="b">
        <v>0</v>
      </c>
      <c r="AO81" s="92" t="s">
        <v>675</v>
      </c>
      <c r="AP81" s="86" t="s">
        <v>176</v>
      </c>
      <c r="AQ81" s="86">
        <v>0</v>
      </c>
      <c r="AR81" s="86">
        <v>0</v>
      </c>
      <c r="AS81" s="86"/>
      <c r="AT81" s="86"/>
      <c r="AU81" s="86"/>
      <c r="AV81" s="86"/>
      <c r="AW81" s="86"/>
      <c r="AX81" s="86"/>
      <c r="AY81" s="86"/>
      <c r="AZ81" s="86"/>
      <c r="BA81">
        <v>1</v>
      </c>
      <c r="BB81" s="85" t="str">
        <f>REPLACE(INDEX(GroupVertices[Group],MATCH(Edges[[#This Row],[Vertex 1]],GroupVertices[Vertex],0)),1,1,"")</f>
        <v>1</v>
      </c>
      <c r="BC81" s="85" t="str">
        <f>REPLACE(INDEX(GroupVertices[Group],MATCH(Edges[[#This Row],[Vertex 2]],GroupVertices[Vertex],0)),1,1,"")</f>
        <v>1</v>
      </c>
      <c r="BD81" s="51">
        <v>1</v>
      </c>
      <c r="BE81" s="52">
        <v>5.555555555555555</v>
      </c>
      <c r="BF81" s="51">
        <v>0</v>
      </c>
      <c r="BG81" s="52">
        <v>0</v>
      </c>
      <c r="BH81" s="51">
        <v>0</v>
      </c>
      <c r="BI81" s="52">
        <v>0</v>
      </c>
      <c r="BJ81" s="51">
        <v>17</v>
      </c>
      <c r="BK81" s="52">
        <v>94.44444444444444</v>
      </c>
      <c r="BL81" s="51">
        <v>18</v>
      </c>
    </row>
    <row r="82" spans="1:64" ht="45">
      <c r="A82" s="84" t="s">
        <v>225</v>
      </c>
      <c r="B82" s="84" t="s">
        <v>297</v>
      </c>
      <c r="C82" s="53" t="s">
        <v>1847</v>
      </c>
      <c r="D82" s="54">
        <v>3</v>
      </c>
      <c r="E82" s="65" t="s">
        <v>132</v>
      </c>
      <c r="F82" s="55">
        <v>35</v>
      </c>
      <c r="G82" s="53"/>
      <c r="H82" s="57"/>
      <c r="I82" s="56"/>
      <c r="J82" s="56"/>
      <c r="K82" s="36" t="s">
        <v>65</v>
      </c>
      <c r="L82" s="83">
        <v>82</v>
      </c>
      <c r="M82" s="83"/>
      <c r="N82" s="63"/>
      <c r="O82" s="86" t="s">
        <v>307</v>
      </c>
      <c r="P82" s="88">
        <v>43474.65587962963</v>
      </c>
      <c r="Q82" s="86" t="s">
        <v>385</v>
      </c>
      <c r="R82" s="90" t="s">
        <v>403</v>
      </c>
      <c r="S82" s="86" t="s">
        <v>412</v>
      </c>
      <c r="T82" s="86"/>
      <c r="U82" s="86"/>
      <c r="V82" s="90" t="s">
        <v>429</v>
      </c>
      <c r="W82" s="88">
        <v>43474.65587962963</v>
      </c>
      <c r="X82" s="90" t="s">
        <v>508</v>
      </c>
      <c r="Y82" s="86"/>
      <c r="Z82" s="86"/>
      <c r="AA82" s="92" t="s">
        <v>596</v>
      </c>
      <c r="AB82" s="92" t="s">
        <v>676</v>
      </c>
      <c r="AC82" s="86" t="b">
        <v>0</v>
      </c>
      <c r="AD82" s="86">
        <v>0</v>
      </c>
      <c r="AE82" s="92" t="s">
        <v>756</v>
      </c>
      <c r="AF82" s="86" t="b">
        <v>0</v>
      </c>
      <c r="AG82" s="86" t="s">
        <v>768</v>
      </c>
      <c r="AH82" s="86"/>
      <c r="AI82" s="92" t="s">
        <v>686</v>
      </c>
      <c r="AJ82" s="86" t="b">
        <v>0</v>
      </c>
      <c r="AK82" s="86">
        <v>0</v>
      </c>
      <c r="AL82" s="92" t="s">
        <v>686</v>
      </c>
      <c r="AM82" s="86" t="s">
        <v>778</v>
      </c>
      <c r="AN82" s="86" t="b">
        <v>0</v>
      </c>
      <c r="AO82" s="92" t="s">
        <v>676</v>
      </c>
      <c r="AP82" s="86" t="s">
        <v>176</v>
      </c>
      <c r="AQ82" s="86">
        <v>0</v>
      </c>
      <c r="AR82" s="86">
        <v>0</v>
      </c>
      <c r="AS82" s="86"/>
      <c r="AT82" s="86"/>
      <c r="AU82" s="86"/>
      <c r="AV82" s="86"/>
      <c r="AW82" s="86"/>
      <c r="AX82" s="86"/>
      <c r="AY82" s="86"/>
      <c r="AZ82" s="86"/>
      <c r="BA82">
        <v>1</v>
      </c>
      <c r="BB82" s="85" t="str">
        <f>REPLACE(INDEX(GroupVertices[Group],MATCH(Edges[[#This Row],[Vertex 1]],GroupVertices[Vertex],0)),1,1,"")</f>
        <v>1</v>
      </c>
      <c r="BC82" s="85" t="str">
        <f>REPLACE(INDEX(GroupVertices[Group],MATCH(Edges[[#This Row],[Vertex 2]],GroupVertices[Vertex],0)),1,1,"")</f>
        <v>1</v>
      </c>
      <c r="BD82" s="51">
        <v>0</v>
      </c>
      <c r="BE82" s="52">
        <v>0</v>
      </c>
      <c r="BF82" s="51">
        <v>0</v>
      </c>
      <c r="BG82" s="52">
        <v>0</v>
      </c>
      <c r="BH82" s="51">
        <v>0</v>
      </c>
      <c r="BI82" s="52">
        <v>0</v>
      </c>
      <c r="BJ82" s="51">
        <v>18</v>
      </c>
      <c r="BK82" s="52">
        <v>100</v>
      </c>
      <c r="BL82" s="51">
        <v>18</v>
      </c>
    </row>
    <row r="83" spans="1:64" ht="45">
      <c r="A83" s="84" t="s">
        <v>225</v>
      </c>
      <c r="B83" s="84" t="s">
        <v>298</v>
      </c>
      <c r="C83" s="53" t="s">
        <v>1847</v>
      </c>
      <c r="D83" s="54">
        <v>3</v>
      </c>
      <c r="E83" s="65" t="s">
        <v>132</v>
      </c>
      <c r="F83" s="55">
        <v>35</v>
      </c>
      <c r="G83" s="53"/>
      <c r="H83" s="57"/>
      <c r="I83" s="56"/>
      <c r="J83" s="56"/>
      <c r="K83" s="36" t="s">
        <v>65</v>
      </c>
      <c r="L83" s="83">
        <v>83</v>
      </c>
      <c r="M83" s="83"/>
      <c r="N83" s="63"/>
      <c r="O83" s="86" t="s">
        <v>307</v>
      </c>
      <c r="P83" s="88">
        <v>43474.78853009259</v>
      </c>
      <c r="Q83" s="86" t="s">
        <v>386</v>
      </c>
      <c r="R83" s="90" t="s">
        <v>403</v>
      </c>
      <c r="S83" s="86" t="s">
        <v>412</v>
      </c>
      <c r="T83" s="86"/>
      <c r="U83" s="86"/>
      <c r="V83" s="90" t="s">
        <v>429</v>
      </c>
      <c r="W83" s="88">
        <v>43474.78853009259</v>
      </c>
      <c r="X83" s="90" t="s">
        <v>509</v>
      </c>
      <c r="Y83" s="86"/>
      <c r="Z83" s="86"/>
      <c r="AA83" s="92" t="s">
        <v>597</v>
      </c>
      <c r="AB83" s="92" t="s">
        <v>677</v>
      </c>
      <c r="AC83" s="86" t="b">
        <v>0</v>
      </c>
      <c r="AD83" s="86">
        <v>0</v>
      </c>
      <c r="AE83" s="92" t="s">
        <v>757</v>
      </c>
      <c r="AF83" s="86" t="b">
        <v>0</v>
      </c>
      <c r="AG83" s="86" t="s">
        <v>768</v>
      </c>
      <c r="AH83" s="86"/>
      <c r="AI83" s="92" t="s">
        <v>686</v>
      </c>
      <c r="AJ83" s="86" t="b">
        <v>0</v>
      </c>
      <c r="AK83" s="86">
        <v>0</v>
      </c>
      <c r="AL83" s="92" t="s">
        <v>686</v>
      </c>
      <c r="AM83" s="86" t="s">
        <v>778</v>
      </c>
      <c r="AN83" s="86" t="b">
        <v>0</v>
      </c>
      <c r="AO83" s="92" t="s">
        <v>677</v>
      </c>
      <c r="AP83" s="86" t="s">
        <v>176</v>
      </c>
      <c r="AQ83" s="86">
        <v>0</v>
      </c>
      <c r="AR83" s="86">
        <v>0</v>
      </c>
      <c r="AS83" s="86"/>
      <c r="AT83" s="86"/>
      <c r="AU83" s="86"/>
      <c r="AV83" s="86"/>
      <c r="AW83" s="86"/>
      <c r="AX83" s="86"/>
      <c r="AY83" s="86"/>
      <c r="AZ83" s="86"/>
      <c r="BA83">
        <v>1</v>
      </c>
      <c r="BB83" s="85" t="str">
        <f>REPLACE(INDEX(GroupVertices[Group],MATCH(Edges[[#This Row],[Vertex 1]],GroupVertices[Vertex],0)),1,1,"")</f>
        <v>1</v>
      </c>
      <c r="BC83" s="85" t="str">
        <f>REPLACE(INDEX(GroupVertices[Group],MATCH(Edges[[#This Row],[Vertex 2]],GroupVertices[Vertex],0)),1,1,"")</f>
        <v>1</v>
      </c>
      <c r="BD83" s="51">
        <v>1</v>
      </c>
      <c r="BE83" s="52">
        <v>5.555555555555555</v>
      </c>
      <c r="BF83" s="51">
        <v>0</v>
      </c>
      <c r="BG83" s="52">
        <v>0</v>
      </c>
      <c r="BH83" s="51">
        <v>0</v>
      </c>
      <c r="BI83" s="52">
        <v>0</v>
      </c>
      <c r="BJ83" s="51">
        <v>17</v>
      </c>
      <c r="BK83" s="52">
        <v>94.44444444444444</v>
      </c>
      <c r="BL83" s="51">
        <v>18</v>
      </c>
    </row>
    <row r="84" spans="1:64" ht="45">
      <c r="A84" s="84" t="s">
        <v>225</v>
      </c>
      <c r="B84" s="84" t="s">
        <v>299</v>
      </c>
      <c r="C84" s="53" t="s">
        <v>1847</v>
      </c>
      <c r="D84" s="54">
        <v>3</v>
      </c>
      <c r="E84" s="65" t="s">
        <v>132</v>
      </c>
      <c r="F84" s="55">
        <v>35</v>
      </c>
      <c r="G84" s="53"/>
      <c r="H84" s="57"/>
      <c r="I84" s="56"/>
      <c r="J84" s="56"/>
      <c r="K84" s="36" t="s">
        <v>65</v>
      </c>
      <c r="L84" s="83">
        <v>84</v>
      </c>
      <c r="M84" s="83"/>
      <c r="N84" s="63"/>
      <c r="O84" s="86" t="s">
        <v>307</v>
      </c>
      <c r="P84" s="88">
        <v>43475.06997685185</v>
      </c>
      <c r="Q84" s="86" t="s">
        <v>387</v>
      </c>
      <c r="R84" s="90" t="s">
        <v>403</v>
      </c>
      <c r="S84" s="86" t="s">
        <v>412</v>
      </c>
      <c r="T84" s="86"/>
      <c r="U84" s="86"/>
      <c r="V84" s="90" t="s">
        <v>429</v>
      </c>
      <c r="W84" s="88">
        <v>43475.06997685185</v>
      </c>
      <c r="X84" s="90" t="s">
        <v>510</v>
      </c>
      <c r="Y84" s="86"/>
      <c r="Z84" s="86"/>
      <c r="AA84" s="92" t="s">
        <v>598</v>
      </c>
      <c r="AB84" s="92" t="s">
        <v>678</v>
      </c>
      <c r="AC84" s="86" t="b">
        <v>0</v>
      </c>
      <c r="AD84" s="86">
        <v>0</v>
      </c>
      <c r="AE84" s="92" t="s">
        <v>758</v>
      </c>
      <c r="AF84" s="86" t="b">
        <v>0</v>
      </c>
      <c r="AG84" s="86" t="s">
        <v>768</v>
      </c>
      <c r="AH84" s="86"/>
      <c r="AI84" s="92" t="s">
        <v>686</v>
      </c>
      <c r="AJ84" s="86" t="b">
        <v>0</v>
      </c>
      <c r="AK84" s="86">
        <v>0</v>
      </c>
      <c r="AL84" s="92" t="s">
        <v>686</v>
      </c>
      <c r="AM84" s="86" t="s">
        <v>778</v>
      </c>
      <c r="AN84" s="86" t="b">
        <v>0</v>
      </c>
      <c r="AO84" s="92" t="s">
        <v>678</v>
      </c>
      <c r="AP84" s="86" t="s">
        <v>176</v>
      </c>
      <c r="AQ84" s="86">
        <v>0</v>
      </c>
      <c r="AR84" s="86">
        <v>0</v>
      </c>
      <c r="AS84" s="86"/>
      <c r="AT84" s="86"/>
      <c r="AU84" s="86"/>
      <c r="AV84" s="86"/>
      <c r="AW84" s="86"/>
      <c r="AX84" s="86"/>
      <c r="AY84" s="86"/>
      <c r="AZ84" s="86"/>
      <c r="BA84">
        <v>1</v>
      </c>
      <c r="BB84" s="85" t="str">
        <f>REPLACE(INDEX(GroupVertices[Group],MATCH(Edges[[#This Row],[Vertex 1]],GroupVertices[Vertex],0)),1,1,"")</f>
        <v>1</v>
      </c>
      <c r="BC84" s="85" t="str">
        <f>REPLACE(INDEX(GroupVertices[Group],MATCH(Edges[[#This Row],[Vertex 2]],GroupVertices[Vertex],0)),1,1,"")</f>
        <v>1</v>
      </c>
      <c r="BD84" s="51">
        <v>1</v>
      </c>
      <c r="BE84" s="52">
        <v>6.666666666666667</v>
      </c>
      <c r="BF84" s="51">
        <v>0</v>
      </c>
      <c r="BG84" s="52">
        <v>0</v>
      </c>
      <c r="BH84" s="51">
        <v>0</v>
      </c>
      <c r="BI84" s="52">
        <v>0</v>
      </c>
      <c r="BJ84" s="51">
        <v>14</v>
      </c>
      <c r="BK84" s="52">
        <v>93.33333333333333</v>
      </c>
      <c r="BL84" s="51">
        <v>15</v>
      </c>
    </row>
    <row r="85" spans="1:64" ht="45">
      <c r="A85" s="84" t="s">
        <v>225</v>
      </c>
      <c r="B85" s="84" t="s">
        <v>300</v>
      </c>
      <c r="C85" s="53" t="s">
        <v>1847</v>
      </c>
      <c r="D85" s="54">
        <v>3</v>
      </c>
      <c r="E85" s="65" t="s">
        <v>132</v>
      </c>
      <c r="F85" s="55">
        <v>35</v>
      </c>
      <c r="G85" s="53"/>
      <c r="H85" s="57"/>
      <c r="I85" s="56"/>
      <c r="J85" s="56"/>
      <c r="K85" s="36" t="s">
        <v>65</v>
      </c>
      <c r="L85" s="83">
        <v>85</v>
      </c>
      <c r="M85" s="83"/>
      <c r="N85" s="63"/>
      <c r="O85" s="86" t="s">
        <v>307</v>
      </c>
      <c r="P85" s="88">
        <v>43475.11685185185</v>
      </c>
      <c r="Q85" s="86" t="s">
        <v>388</v>
      </c>
      <c r="R85" s="90" t="s">
        <v>403</v>
      </c>
      <c r="S85" s="86" t="s">
        <v>412</v>
      </c>
      <c r="T85" s="86"/>
      <c r="U85" s="86"/>
      <c r="V85" s="90" t="s">
        <v>429</v>
      </c>
      <c r="W85" s="88">
        <v>43475.11685185185</v>
      </c>
      <c r="X85" s="90" t="s">
        <v>511</v>
      </c>
      <c r="Y85" s="86"/>
      <c r="Z85" s="86"/>
      <c r="AA85" s="92" t="s">
        <v>599</v>
      </c>
      <c r="AB85" s="92" t="s">
        <v>679</v>
      </c>
      <c r="AC85" s="86" t="b">
        <v>0</v>
      </c>
      <c r="AD85" s="86">
        <v>0</v>
      </c>
      <c r="AE85" s="92" t="s">
        <v>759</v>
      </c>
      <c r="AF85" s="86" t="b">
        <v>0</v>
      </c>
      <c r="AG85" s="86" t="s">
        <v>768</v>
      </c>
      <c r="AH85" s="86"/>
      <c r="AI85" s="92" t="s">
        <v>686</v>
      </c>
      <c r="AJ85" s="86" t="b">
        <v>0</v>
      </c>
      <c r="AK85" s="86">
        <v>0</v>
      </c>
      <c r="AL85" s="92" t="s">
        <v>686</v>
      </c>
      <c r="AM85" s="86" t="s">
        <v>778</v>
      </c>
      <c r="AN85" s="86" t="b">
        <v>0</v>
      </c>
      <c r="AO85" s="92" t="s">
        <v>679</v>
      </c>
      <c r="AP85" s="86" t="s">
        <v>176</v>
      </c>
      <c r="AQ85" s="86">
        <v>0</v>
      </c>
      <c r="AR85" s="86">
        <v>0</v>
      </c>
      <c r="AS85" s="86"/>
      <c r="AT85" s="86"/>
      <c r="AU85" s="86"/>
      <c r="AV85" s="86"/>
      <c r="AW85" s="86"/>
      <c r="AX85" s="86"/>
      <c r="AY85" s="86"/>
      <c r="AZ85" s="86"/>
      <c r="BA85">
        <v>1</v>
      </c>
      <c r="BB85" s="85" t="str">
        <f>REPLACE(INDEX(GroupVertices[Group],MATCH(Edges[[#This Row],[Vertex 1]],GroupVertices[Vertex],0)),1,1,"")</f>
        <v>1</v>
      </c>
      <c r="BC85" s="85" t="str">
        <f>REPLACE(INDEX(GroupVertices[Group],MATCH(Edges[[#This Row],[Vertex 2]],GroupVertices[Vertex],0)),1,1,"")</f>
        <v>1</v>
      </c>
      <c r="BD85" s="51">
        <v>0</v>
      </c>
      <c r="BE85" s="52">
        <v>0</v>
      </c>
      <c r="BF85" s="51">
        <v>0</v>
      </c>
      <c r="BG85" s="52">
        <v>0</v>
      </c>
      <c r="BH85" s="51">
        <v>0</v>
      </c>
      <c r="BI85" s="52">
        <v>0</v>
      </c>
      <c r="BJ85" s="51">
        <v>14</v>
      </c>
      <c r="BK85" s="52">
        <v>100</v>
      </c>
      <c r="BL85" s="51">
        <v>14</v>
      </c>
    </row>
    <row r="86" spans="1:64" ht="45">
      <c r="A86" s="84" t="s">
        <v>225</v>
      </c>
      <c r="B86" s="84" t="s">
        <v>301</v>
      </c>
      <c r="C86" s="53" t="s">
        <v>1847</v>
      </c>
      <c r="D86" s="54">
        <v>3</v>
      </c>
      <c r="E86" s="65" t="s">
        <v>132</v>
      </c>
      <c r="F86" s="55">
        <v>35</v>
      </c>
      <c r="G86" s="53"/>
      <c r="H86" s="57"/>
      <c r="I86" s="56"/>
      <c r="J86" s="56"/>
      <c r="K86" s="36" t="s">
        <v>65</v>
      </c>
      <c r="L86" s="83">
        <v>86</v>
      </c>
      <c r="M86" s="83"/>
      <c r="N86" s="63"/>
      <c r="O86" s="86" t="s">
        <v>307</v>
      </c>
      <c r="P86" s="88">
        <v>43475.56898148148</v>
      </c>
      <c r="Q86" s="86" t="s">
        <v>389</v>
      </c>
      <c r="R86" s="90" t="s">
        <v>403</v>
      </c>
      <c r="S86" s="86" t="s">
        <v>412</v>
      </c>
      <c r="T86" s="86"/>
      <c r="U86" s="86"/>
      <c r="V86" s="90" t="s">
        <v>429</v>
      </c>
      <c r="W86" s="88">
        <v>43475.56898148148</v>
      </c>
      <c r="X86" s="90" t="s">
        <v>512</v>
      </c>
      <c r="Y86" s="86"/>
      <c r="Z86" s="86"/>
      <c r="AA86" s="92" t="s">
        <v>600</v>
      </c>
      <c r="AB86" s="92" t="s">
        <v>680</v>
      </c>
      <c r="AC86" s="86" t="b">
        <v>0</v>
      </c>
      <c r="AD86" s="86">
        <v>0</v>
      </c>
      <c r="AE86" s="92" t="s">
        <v>760</v>
      </c>
      <c r="AF86" s="86" t="b">
        <v>0</v>
      </c>
      <c r="AG86" s="86" t="s">
        <v>768</v>
      </c>
      <c r="AH86" s="86"/>
      <c r="AI86" s="92" t="s">
        <v>686</v>
      </c>
      <c r="AJ86" s="86" t="b">
        <v>0</v>
      </c>
      <c r="AK86" s="86">
        <v>0</v>
      </c>
      <c r="AL86" s="92" t="s">
        <v>686</v>
      </c>
      <c r="AM86" s="86" t="s">
        <v>778</v>
      </c>
      <c r="AN86" s="86" t="b">
        <v>0</v>
      </c>
      <c r="AO86" s="92" t="s">
        <v>680</v>
      </c>
      <c r="AP86" s="86" t="s">
        <v>176</v>
      </c>
      <c r="AQ86" s="86">
        <v>0</v>
      </c>
      <c r="AR86" s="86">
        <v>0</v>
      </c>
      <c r="AS86" s="86"/>
      <c r="AT86" s="86"/>
      <c r="AU86" s="86"/>
      <c r="AV86" s="86"/>
      <c r="AW86" s="86"/>
      <c r="AX86" s="86"/>
      <c r="AY86" s="86"/>
      <c r="AZ86" s="86"/>
      <c r="BA86">
        <v>1</v>
      </c>
      <c r="BB86" s="85" t="str">
        <f>REPLACE(INDEX(GroupVertices[Group],MATCH(Edges[[#This Row],[Vertex 1]],GroupVertices[Vertex],0)),1,1,"")</f>
        <v>1</v>
      </c>
      <c r="BC86" s="85" t="str">
        <f>REPLACE(INDEX(GroupVertices[Group],MATCH(Edges[[#This Row],[Vertex 2]],GroupVertices[Vertex],0)),1,1,"")</f>
        <v>1</v>
      </c>
      <c r="BD86" s="51">
        <v>1</v>
      </c>
      <c r="BE86" s="52">
        <v>5.555555555555555</v>
      </c>
      <c r="BF86" s="51">
        <v>0</v>
      </c>
      <c r="BG86" s="52">
        <v>0</v>
      </c>
      <c r="BH86" s="51">
        <v>0</v>
      </c>
      <c r="BI86" s="52">
        <v>0</v>
      </c>
      <c r="BJ86" s="51">
        <v>17</v>
      </c>
      <c r="BK86" s="52">
        <v>94.44444444444444</v>
      </c>
      <c r="BL86" s="51">
        <v>18</v>
      </c>
    </row>
    <row r="87" spans="1:64" ht="45">
      <c r="A87" s="84" t="s">
        <v>225</v>
      </c>
      <c r="B87" s="84" t="s">
        <v>302</v>
      </c>
      <c r="C87" s="53" t="s">
        <v>1847</v>
      </c>
      <c r="D87" s="54">
        <v>3</v>
      </c>
      <c r="E87" s="65" t="s">
        <v>132</v>
      </c>
      <c r="F87" s="55">
        <v>35</v>
      </c>
      <c r="G87" s="53"/>
      <c r="H87" s="57"/>
      <c r="I87" s="56"/>
      <c r="J87" s="56"/>
      <c r="K87" s="36" t="s">
        <v>65</v>
      </c>
      <c r="L87" s="83">
        <v>87</v>
      </c>
      <c r="M87" s="83"/>
      <c r="N87" s="63"/>
      <c r="O87" s="86" t="s">
        <v>307</v>
      </c>
      <c r="P87" s="88">
        <v>43475.718622685185</v>
      </c>
      <c r="Q87" s="86" t="s">
        <v>390</v>
      </c>
      <c r="R87" s="90" t="s">
        <v>403</v>
      </c>
      <c r="S87" s="86" t="s">
        <v>412</v>
      </c>
      <c r="T87" s="86"/>
      <c r="U87" s="86"/>
      <c r="V87" s="90" t="s">
        <v>429</v>
      </c>
      <c r="W87" s="88">
        <v>43475.718622685185</v>
      </c>
      <c r="X87" s="90" t="s">
        <v>513</v>
      </c>
      <c r="Y87" s="86"/>
      <c r="Z87" s="86"/>
      <c r="AA87" s="92" t="s">
        <v>601</v>
      </c>
      <c r="AB87" s="92" t="s">
        <v>681</v>
      </c>
      <c r="AC87" s="86" t="b">
        <v>0</v>
      </c>
      <c r="AD87" s="86">
        <v>0</v>
      </c>
      <c r="AE87" s="92" t="s">
        <v>761</v>
      </c>
      <c r="AF87" s="86" t="b">
        <v>0</v>
      </c>
      <c r="AG87" s="86" t="s">
        <v>768</v>
      </c>
      <c r="AH87" s="86"/>
      <c r="AI87" s="92" t="s">
        <v>686</v>
      </c>
      <c r="AJ87" s="86" t="b">
        <v>0</v>
      </c>
      <c r="AK87" s="86">
        <v>0</v>
      </c>
      <c r="AL87" s="92" t="s">
        <v>686</v>
      </c>
      <c r="AM87" s="86" t="s">
        <v>778</v>
      </c>
      <c r="AN87" s="86" t="b">
        <v>0</v>
      </c>
      <c r="AO87" s="92" t="s">
        <v>681</v>
      </c>
      <c r="AP87" s="86" t="s">
        <v>176</v>
      </c>
      <c r="AQ87" s="86">
        <v>0</v>
      </c>
      <c r="AR87" s="86">
        <v>0</v>
      </c>
      <c r="AS87" s="86"/>
      <c r="AT87" s="86"/>
      <c r="AU87" s="86"/>
      <c r="AV87" s="86"/>
      <c r="AW87" s="86"/>
      <c r="AX87" s="86"/>
      <c r="AY87" s="86"/>
      <c r="AZ87" s="86"/>
      <c r="BA87">
        <v>1</v>
      </c>
      <c r="BB87" s="85" t="str">
        <f>REPLACE(INDEX(GroupVertices[Group],MATCH(Edges[[#This Row],[Vertex 1]],GroupVertices[Vertex],0)),1,1,"")</f>
        <v>1</v>
      </c>
      <c r="BC87" s="85" t="str">
        <f>REPLACE(INDEX(GroupVertices[Group],MATCH(Edges[[#This Row],[Vertex 2]],GroupVertices[Vertex],0)),1,1,"")</f>
        <v>1</v>
      </c>
      <c r="BD87" s="51">
        <v>0</v>
      </c>
      <c r="BE87" s="52">
        <v>0</v>
      </c>
      <c r="BF87" s="51">
        <v>0</v>
      </c>
      <c r="BG87" s="52">
        <v>0</v>
      </c>
      <c r="BH87" s="51">
        <v>0</v>
      </c>
      <c r="BI87" s="52">
        <v>0</v>
      </c>
      <c r="BJ87" s="51">
        <v>14</v>
      </c>
      <c r="BK87" s="52">
        <v>100</v>
      </c>
      <c r="BL87" s="51">
        <v>14</v>
      </c>
    </row>
    <row r="88" spans="1:64" ht="45">
      <c r="A88" s="84" t="s">
        <v>225</v>
      </c>
      <c r="B88" s="84" t="s">
        <v>303</v>
      </c>
      <c r="C88" s="53" t="s">
        <v>1847</v>
      </c>
      <c r="D88" s="54">
        <v>3</v>
      </c>
      <c r="E88" s="65" t="s">
        <v>132</v>
      </c>
      <c r="F88" s="55">
        <v>35</v>
      </c>
      <c r="G88" s="53"/>
      <c r="H88" s="57"/>
      <c r="I88" s="56"/>
      <c r="J88" s="56"/>
      <c r="K88" s="36" t="s">
        <v>65</v>
      </c>
      <c r="L88" s="83">
        <v>88</v>
      </c>
      <c r="M88" s="83"/>
      <c r="N88" s="63"/>
      <c r="O88" s="86" t="s">
        <v>307</v>
      </c>
      <c r="P88" s="88">
        <v>43475.869097222225</v>
      </c>
      <c r="Q88" s="86" t="s">
        <v>391</v>
      </c>
      <c r="R88" s="90" t="s">
        <v>403</v>
      </c>
      <c r="S88" s="86" t="s">
        <v>412</v>
      </c>
      <c r="T88" s="86"/>
      <c r="U88" s="86"/>
      <c r="V88" s="90" t="s">
        <v>429</v>
      </c>
      <c r="W88" s="88">
        <v>43475.869097222225</v>
      </c>
      <c r="X88" s="90" t="s">
        <v>514</v>
      </c>
      <c r="Y88" s="86"/>
      <c r="Z88" s="86"/>
      <c r="AA88" s="92" t="s">
        <v>602</v>
      </c>
      <c r="AB88" s="92" t="s">
        <v>682</v>
      </c>
      <c r="AC88" s="86" t="b">
        <v>0</v>
      </c>
      <c r="AD88" s="86">
        <v>0</v>
      </c>
      <c r="AE88" s="92" t="s">
        <v>762</v>
      </c>
      <c r="AF88" s="86" t="b">
        <v>0</v>
      </c>
      <c r="AG88" s="86" t="s">
        <v>768</v>
      </c>
      <c r="AH88" s="86"/>
      <c r="AI88" s="92" t="s">
        <v>686</v>
      </c>
      <c r="AJ88" s="86" t="b">
        <v>0</v>
      </c>
      <c r="AK88" s="86">
        <v>0</v>
      </c>
      <c r="AL88" s="92" t="s">
        <v>686</v>
      </c>
      <c r="AM88" s="86" t="s">
        <v>778</v>
      </c>
      <c r="AN88" s="86" t="b">
        <v>0</v>
      </c>
      <c r="AO88" s="92" t="s">
        <v>682</v>
      </c>
      <c r="AP88" s="86" t="s">
        <v>176</v>
      </c>
      <c r="AQ88" s="86">
        <v>0</v>
      </c>
      <c r="AR88" s="86">
        <v>0</v>
      </c>
      <c r="AS88" s="86"/>
      <c r="AT88" s="86"/>
      <c r="AU88" s="86"/>
      <c r="AV88" s="86"/>
      <c r="AW88" s="86"/>
      <c r="AX88" s="86"/>
      <c r="AY88" s="86"/>
      <c r="AZ88" s="86"/>
      <c r="BA88">
        <v>1</v>
      </c>
      <c r="BB88" s="85" t="str">
        <f>REPLACE(INDEX(GroupVertices[Group],MATCH(Edges[[#This Row],[Vertex 1]],GroupVertices[Vertex],0)),1,1,"")</f>
        <v>1</v>
      </c>
      <c r="BC88" s="85" t="str">
        <f>REPLACE(INDEX(GroupVertices[Group],MATCH(Edges[[#This Row],[Vertex 2]],GroupVertices[Vertex],0)),1,1,"")</f>
        <v>1</v>
      </c>
      <c r="BD88" s="51">
        <v>1</v>
      </c>
      <c r="BE88" s="52">
        <v>3.5714285714285716</v>
      </c>
      <c r="BF88" s="51">
        <v>0</v>
      </c>
      <c r="BG88" s="52">
        <v>0</v>
      </c>
      <c r="BH88" s="51">
        <v>0</v>
      </c>
      <c r="BI88" s="52">
        <v>0</v>
      </c>
      <c r="BJ88" s="51">
        <v>27</v>
      </c>
      <c r="BK88" s="52">
        <v>96.42857142857143</v>
      </c>
      <c r="BL88" s="51">
        <v>28</v>
      </c>
    </row>
    <row r="89" spans="1:64" ht="45">
      <c r="A89" s="84" t="s">
        <v>225</v>
      </c>
      <c r="B89" s="84" t="s">
        <v>304</v>
      </c>
      <c r="C89" s="53" t="s">
        <v>1847</v>
      </c>
      <c r="D89" s="54">
        <v>3</v>
      </c>
      <c r="E89" s="65" t="s">
        <v>132</v>
      </c>
      <c r="F89" s="55">
        <v>35</v>
      </c>
      <c r="G89" s="53"/>
      <c r="H89" s="57"/>
      <c r="I89" s="56"/>
      <c r="J89" s="56"/>
      <c r="K89" s="36" t="s">
        <v>65</v>
      </c>
      <c r="L89" s="83">
        <v>89</v>
      </c>
      <c r="M89" s="83"/>
      <c r="N89" s="63"/>
      <c r="O89" s="86" t="s">
        <v>307</v>
      </c>
      <c r="P89" s="88">
        <v>43476.632268518515</v>
      </c>
      <c r="Q89" s="86" t="s">
        <v>392</v>
      </c>
      <c r="R89" s="90" t="s">
        <v>403</v>
      </c>
      <c r="S89" s="86" t="s">
        <v>412</v>
      </c>
      <c r="T89" s="86"/>
      <c r="U89" s="86"/>
      <c r="V89" s="90" t="s">
        <v>429</v>
      </c>
      <c r="W89" s="88">
        <v>43476.632268518515</v>
      </c>
      <c r="X89" s="90" t="s">
        <v>515</v>
      </c>
      <c r="Y89" s="86"/>
      <c r="Z89" s="86"/>
      <c r="AA89" s="92" t="s">
        <v>603</v>
      </c>
      <c r="AB89" s="92" t="s">
        <v>683</v>
      </c>
      <c r="AC89" s="86" t="b">
        <v>0</v>
      </c>
      <c r="AD89" s="86">
        <v>0</v>
      </c>
      <c r="AE89" s="92" t="s">
        <v>763</v>
      </c>
      <c r="AF89" s="86" t="b">
        <v>0</v>
      </c>
      <c r="AG89" s="86" t="s">
        <v>768</v>
      </c>
      <c r="AH89" s="86"/>
      <c r="AI89" s="92" t="s">
        <v>686</v>
      </c>
      <c r="AJ89" s="86" t="b">
        <v>0</v>
      </c>
      <c r="AK89" s="86">
        <v>0</v>
      </c>
      <c r="AL89" s="92" t="s">
        <v>686</v>
      </c>
      <c r="AM89" s="86" t="s">
        <v>778</v>
      </c>
      <c r="AN89" s="86" t="b">
        <v>0</v>
      </c>
      <c r="AO89" s="92" t="s">
        <v>683</v>
      </c>
      <c r="AP89" s="86" t="s">
        <v>176</v>
      </c>
      <c r="AQ89" s="86">
        <v>0</v>
      </c>
      <c r="AR89" s="86">
        <v>0</v>
      </c>
      <c r="AS89" s="86"/>
      <c r="AT89" s="86"/>
      <c r="AU89" s="86"/>
      <c r="AV89" s="86"/>
      <c r="AW89" s="86"/>
      <c r="AX89" s="86"/>
      <c r="AY89" s="86"/>
      <c r="AZ89" s="86"/>
      <c r="BA89">
        <v>1</v>
      </c>
      <c r="BB89" s="85" t="str">
        <f>REPLACE(INDEX(GroupVertices[Group],MATCH(Edges[[#This Row],[Vertex 1]],GroupVertices[Vertex],0)),1,1,"")</f>
        <v>1</v>
      </c>
      <c r="BC89" s="85" t="str">
        <f>REPLACE(INDEX(GroupVertices[Group],MATCH(Edges[[#This Row],[Vertex 2]],GroupVertices[Vertex],0)),1,1,"")</f>
        <v>1</v>
      </c>
      <c r="BD89" s="51">
        <v>1</v>
      </c>
      <c r="BE89" s="52">
        <v>5.555555555555555</v>
      </c>
      <c r="BF89" s="51">
        <v>0</v>
      </c>
      <c r="BG89" s="52">
        <v>0</v>
      </c>
      <c r="BH89" s="51">
        <v>0</v>
      </c>
      <c r="BI89" s="52">
        <v>0</v>
      </c>
      <c r="BJ89" s="51">
        <v>17</v>
      </c>
      <c r="BK89" s="52">
        <v>94.44444444444444</v>
      </c>
      <c r="BL89" s="51">
        <v>18</v>
      </c>
    </row>
    <row r="90" spans="1:64" ht="45">
      <c r="A90" s="84" t="s">
        <v>225</v>
      </c>
      <c r="B90" s="84" t="s">
        <v>305</v>
      </c>
      <c r="C90" s="53" t="s">
        <v>1847</v>
      </c>
      <c r="D90" s="54">
        <v>3</v>
      </c>
      <c r="E90" s="65" t="s">
        <v>132</v>
      </c>
      <c r="F90" s="55">
        <v>35</v>
      </c>
      <c r="G90" s="53"/>
      <c r="H90" s="57"/>
      <c r="I90" s="56"/>
      <c r="J90" s="56"/>
      <c r="K90" s="36" t="s">
        <v>65</v>
      </c>
      <c r="L90" s="83">
        <v>90</v>
      </c>
      <c r="M90" s="83"/>
      <c r="N90" s="63"/>
      <c r="O90" s="86" t="s">
        <v>307</v>
      </c>
      <c r="P90" s="88">
        <v>43476.68256944444</v>
      </c>
      <c r="Q90" s="86" t="s">
        <v>393</v>
      </c>
      <c r="R90" s="90" t="s">
        <v>403</v>
      </c>
      <c r="S90" s="86" t="s">
        <v>412</v>
      </c>
      <c r="T90" s="86"/>
      <c r="U90" s="86"/>
      <c r="V90" s="90" t="s">
        <v>429</v>
      </c>
      <c r="W90" s="88">
        <v>43476.68256944444</v>
      </c>
      <c r="X90" s="90" t="s">
        <v>516</v>
      </c>
      <c r="Y90" s="86"/>
      <c r="Z90" s="86"/>
      <c r="AA90" s="92" t="s">
        <v>604</v>
      </c>
      <c r="AB90" s="92" t="s">
        <v>684</v>
      </c>
      <c r="AC90" s="86" t="b">
        <v>0</v>
      </c>
      <c r="AD90" s="86">
        <v>0</v>
      </c>
      <c r="AE90" s="92" t="s">
        <v>764</v>
      </c>
      <c r="AF90" s="86" t="b">
        <v>0</v>
      </c>
      <c r="AG90" s="86" t="s">
        <v>768</v>
      </c>
      <c r="AH90" s="86"/>
      <c r="AI90" s="92" t="s">
        <v>686</v>
      </c>
      <c r="AJ90" s="86" t="b">
        <v>0</v>
      </c>
      <c r="AK90" s="86">
        <v>0</v>
      </c>
      <c r="AL90" s="92" t="s">
        <v>686</v>
      </c>
      <c r="AM90" s="86" t="s">
        <v>778</v>
      </c>
      <c r="AN90" s="86" t="b">
        <v>0</v>
      </c>
      <c r="AO90" s="92" t="s">
        <v>684</v>
      </c>
      <c r="AP90" s="86" t="s">
        <v>176</v>
      </c>
      <c r="AQ90" s="86">
        <v>0</v>
      </c>
      <c r="AR90" s="86">
        <v>0</v>
      </c>
      <c r="AS90" s="86"/>
      <c r="AT90" s="86"/>
      <c r="AU90" s="86"/>
      <c r="AV90" s="86"/>
      <c r="AW90" s="86"/>
      <c r="AX90" s="86"/>
      <c r="AY90" s="86"/>
      <c r="AZ90" s="86"/>
      <c r="BA90">
        <v>1</v>
      </c>
      <c r="BB90" s="85" t="str">
        <f>REPLACE(INDEX(GroupVertices[Group],MATCH(Edges[[#This Row],[Vertex 1]],GroupVertices[Vertex],0)),1,1,"")</f>
        <v>1</v>
      </c>
      <c r="BC90" s="85" t="str">
        <f>REPLACE(INDEX(GroupVertices[Group],MATCH(Edges[[#This Row],[Vertex 2]],GroupVertices[Vertex],0)),1,1,"")</f>
        <v>1</v>
      </c>
      <c r="BD90" s="51">
        <v>1</v>
      </c>
      <c r="BE90" s="52">
        <v>5.555555555555555</v>
      </c>
      <c r="BF90" s="51">
        <v>0</v>
      </c>
      <c r="BG90" s="52">
        <v>0</v>
      </c>
      <c r="BH90" s="51">
        <v>0</v>
      </c>
      <c r="BI90" s="52">
        <v>0</v>
      </c>
      <c r="BJ90" s="51">
        <v>17</v>
      </c>
      <c r="BK90" s="52">
        <v>94.44444444444444</v>
      </c>
      <c r="BL90" s="51">
        <v>18</v>
      </c>
    </row>
    <row r="91" spans="1:64" ht="45">
      <c r="A91" s="84" t="s">
        <v>225</v>
      </c>
      <c r="B91" s="84" t="s">
        <v>306</v>
      </c>
      <c r="C91" s="53" t="s">
        <v>1847</v>
      </c>
      <c r="D91" s="54">
        <v>3</v>
      </c>
      <c r="E91" s="65" t="s">
        <v>132</v>
      </c>
      <c r="F91" s="55">
        <v>35</v>
      </c>
      <c r="G91" s="53"/>
      <c r="H91" s="57"/>
      <c r="I91" s="56"/>
      <c r="J91" s="56"/>
      <c r="K91" s="36" t="s">
        <v>65</v>
      </c>
      <c r="L91" s="83">
        <v>91</v>
      </c>
      <c r="M91" s="83"/>
      <c r="N91" s="63"/>
      <c r="O91" s="86" t="s">
        <v>307</v>
      </c>
      <c r="P91" s="88">
        <v>43476.91190972222</v>
      </c>
      <c r="Q91" s="86" t="s">
        <v>394</v>
      </c>
      <c r="R91" s="90" t="s">
        <v>403</v>
      </c>
      <c r="S91" s="86" t="s">
        <v>412</v>
      </c>
      <c r="T91" s="86"/>
      <c r="U91" s="86"/>
      <c r="V91" s="90" t="s">
        <v>429</v>
      </c>
      <c r="W91" s="88">
        <v>43476.91190972222</v>
      </c>
      <c r="X91" s="90" t="s">
        <v>517</v>
      </c>
      <c r="Y91" s="86"/>
      <c r="Z91" s="86"/>
      <c r="AA91" s="92" t="s">
        <v>605</v>
      </c>
      <c r="AB91" s="92" t="s">
        <v>685</v>
      </c>
      <c r="AC91" s="86" t="b">
        <v>0</v>
      </c>
      <c r="AD91" s="86">
        <v>0</v>
      </c>
      <c r="AE91" s="92" t="s">
        <v>765</v>
      </c>
      <c r="AF91" s="86" t="b">
        <v>0</v>
      </c>
      <c r="AG91" s="86" t="s">
        <v>768</v>
      </c>
      <c r="AH91" s="86"/>
      <c r="AI91" s="92" t="s">
        <v>686</v>
      </c>
      <c r="AJ91" s="86" t="b">
        <v>0</v>
      </c>
      <c r="AK91" s="86">
        <v>0</v>
      </c>
      <c r="AL91" s="92" t="s">
        <v>686</v>
      </c>
      <c r="AM91" s="86" t="s">
        <v>778</v>
      </c>
      <c r="AN91" s="86" t="b">
        <v>0</v>
      </c>
      <c r="AO91" s="92" t="s">
        <v>685</v>
      </c>
      <c r="AP91" s="86" t="s">
        <v>176</v>
      </c>
      <c r="AQ91" s="86">
        <v>0</v>
      </c>
      <c r="AR91" s="86">
        <v>0</v>
      </c>
      <c r="AS91" s="86"/>
      <c r="AT91" s="86"/>
      <c r="AU91" s="86"/>
      <c r="AV91" s="86"/>
      <c r="AW91" s="86"/>
      <c r="AX91" s="86"/>
      <c r="AY91" s="86"/>
      <c r="AZ91" s="86"/>
      <c r="BA91">
        <v>1</v>
      </c>
      <c r="BB91" s="85" t="str">
        <f>REPLACE(INDEX(GroupVertices[Group],MATCH(Edges[[#This Row],[Vertex 1]],GroupVertices[Vertex],0)),1,1,"")</f>
        <v>1</v>
      </c>
      <c r="BC91" s="85" t="str">
        <f>REPLACE(INDEX(GroupVertices[Group],MATCH(Edges[[#This Row],[Vertex 2]],GroupVertices[Vertex],0)),1,1,"")</f>
        <v>1</v>
      </c>
      <c r="BD91" s="51">
        <v>1</v>
      </c>
      <c r="BE91" s="52">
        <v>5.555555555555555</v>
      </c>
      <c r="BF91" s="51">
        <v>0</v>
      </c>
      <c r="BG91" s="52">
        <v>0</v>
      </c>
      <c r="BH91" s="51">
        <v>0</v>
      </c>
      <c r="BI91" s="52">
        <v>0</v>
      </c>
      <c r="BJ91" s="51">
        <v>17</v>
      </c>
      <c r="BK91" s="52">
        <v>94.44444444444444</v>
      </c>
      <c r="BL91"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
    <dataValidation allowBlank="1" showErrorMessage="1" sqref="N2:N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
    <dataValidation allowBlank="1" showInputMessage="1" promptTitle="Edge Color" prompt="To select an optional edge color, right-click and select Select Color on the right-click menu." sqref="C3:C91"/>
    <dataValidation allowBlank="1" showInputMessage="1" promptTitle="Edge Width" prompt="Enter an optional edge width between 1 and 10." errorTitle="Invalid Edge Width" error="The optional edge width must be a whole number between 1 and 10." sqref="D3:D91"/>
    <dataValidation allowBlank="1" showInputMessage="1" promptTitle="Edge Opacity" prompt="Enter an optional edge opacity between 0 (transparent) and 100 (opaque)." errorTitle="Invalid Edge Opacity" error="The optional edge opacity must be a whole number between 0 and 10." sqref="F3:F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
      <formula1>ValidEdgeVisibilities</formula1>
    </dataValidation>
    <dataValidation allowBlank="1" showInputMessage="1" showErrorMessage="1" promptTitle="Vertex 1 Name" prompt="Enter the name of the edge's first vertex." sqref="A3:A91"/>
    <dataValidation allowBlank="1" showInputMessage="1" showErrorMessage="1" promptTitle="Vertex 2 Name" prompt="Enter the name of the edge's second vertex." sqref="B3:B91"/>
    <dataValidation allowBlank="1" showInputMessage="1" showErrorMessage="1" promptTitle="Edge Label" prompt="Enter an optional edge label." errorTitle="Invalid Edge Visibility" error="You have entered an unrecognized edge visibility.  Try selecting from the drop-down list instead." sqref="H3:H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1"/>
  </dataValidations>
  <hyperlinks>
    <hyperlink ref="R3" r:id="rId1" display="https://www.fiverr.com/mstrumiakther/do-wordpress-theme-customization-and-fix-any-errors-in-3-hrs"/>
    <hyperlink ref="R5" r:id="rId2" display="https://www.youtube.com/watch?v=y_sUyFdxFPY&amp;feature=youtu.be&amp;a"/>
    <hyperlink ref="R6" r:id="rId3" display="https://www.tim.it/offerte/mobile/internet-su-misura-te/tim-socialchat"/>
    <hyperlink ref="R7" r:id="rId4" display="https://www.tim.it/offerte/mobile/internet-su-misura-te/tim-socialchat"/>
    <hyperlink ref="R8" r:id="rId5" display="https://community.talktalk.co.uk/t5/Chat/bd-p/socialchat"/>
    <hyperlink ref="R9" r:id="rId6" display="https://community.talktalk.co.uk/t5/Chat/bd-p/socialchat"/>
    <hyperlink ref="R10" r:id="rId7" display="https://community.talktalk.co.uk/t5/Chat/bd-p/socialchat"/>
    <hyperlink ref="R11" r:id="rId8" display="https://community.talktalk.co.uk/t5/Chat/bd-p/socialchat"/>
    <hyperlink ref="R12" r:id="rId9" display="https://community.talktalk.co.uk/t5/Chat/bd-p/socialchat"/>
    <hyperlink ref="R13" r:id="rId10" display="https://community.talktalk.co.uk/t5/Chat/bd-p/socialchat"/>
    <hyperlink ref="R14" r:id="rId11" display="https://community.talktalk.co.uk/t5/Chat/bd-p/socialchat"/>
    <hyperlink ref="R15" r:id="rId12" display="https://community.talktalk.co.uk/t5/Chat/bd-p/socialchat"/>
    <hyperlink ref="R16" r:id="rId13" display="https://community.talktalk.co.uk/t5/Chat/bd-p/socialchat"/>
    <hyperlink ref="R17" r:id="rId14" display="https://community.talktalk.co.uk/t5/Chat/bd-p/socialchat"/>
    <hyperlink ref="R18" r:id="rId15" display="https://community.talktalk.co.uk/t5/Chat/bd-p/socialchat"/>
    <hyperlink ref="R19" r:id="rId16" display="https://community.talktalk.co.uk/t5/Chat/bd-p/socialchat"/>
    <hyperlink ref="R21" r:id="rId17" display="https://community.talktalk.co.uk/t5/Chat/bd-p/socialchat"/>
    <hyperlink ref="R22" r:id="rId18" display="https://community.talktalk.co.uk/t5/Chat/bd-p/socialchat"/>
    <hyperlink ref="R23" r:id="rId19" display="https://community.talktalk.co.uk/t5/Chat/bd-p/socialchat"/>
    <hyperlink ref="R24" r:id="rId20" display="https://community.talktalk.co.uk/t5/Chat/bd-p/socialchat"/>
    <hyperlink ref="R25" r:id="rId21" display="https://community.talktalk.co.uk/t5/Chat/bd-p/socialchat"/>
    <hyperlink ref="R26" r:id="rId22" display="https://community.talktalk.co.uk/t5/Chat/bd-p/socialchat"/>
    <hyperlink ref="R27" r:id="rId23" display="https://community.talktalk.co.uk/t5/Chat/bd-p/socialchat"/>
    <hyperlink ref="R28" r:id="rId24" display="https://community.talktalk.co.uk/t5/Chat/bd-p/socialchat"/>
    <hyperlink ref="R29" r:id="rId25" display="https://community.talktalk.co.uk/t5/Chat/bd-p/socialchat"/>
    <hyperlink ref="R30" r:id="rId26" display="https://community.talktalk.co.uk/t5/Chat/bd-p/socialchat"/>
    <hyperlink ref="R31" r:id="rId27" display="https://community.talktalk.co.uk/t5/Chat/bd-p/socialchat"/>
    <hyperlink ref="R32" r:id="rId28" display="https://community.talktalk.co.uk/t5/Chat/bd-p/socialchat"/>
    <hyperlink ref="R33" r:id="rId29" display="https://community.talktalk.co.uk/t5/Chat/bd-p/socialchat"/>
    <hyperlink ref="R34" r:id="rId30" display="https://community.talktalk.co.uk/t5/Chat/bd-p/socialchat"/>
    <hyperlink ref="R35" r:id="rId31" display="https://community.talktalk.co.uk/t5/Chat/bd-p/socialchat"/>
    <hyperlink ref="R36" r:id="rId32" display="https://community.talktalk.co.uk/t5/Chat/bd-p/socialchat"/>
    <hyperlink ref="R37" r:id="rId33" display="https://community.talktalk.co.uk/t5/Chat/bd-p/socialchat"/>
    <hyperlink ref="R38" r:id="rId34" display="https://community.talktalk.co.uk/t5/Chat/bd-p/socialchat"/>
    <hyperlink ref="R39" r:id="rId35" display="https://community.talktalk.co.uk/t5/Chat/bd-p/socialchat"/>
    <hyperlink ref="R40" r:id="rId36" display="https://community.talktalk.co.uk/t5/Chat/bd-p/socialchat"/>
    <hyperlink ref="R41" r:id="rId37" display="https://community.talktalk.co.uk/t5/Chat/bd-p/socialchat"/>
    <hyperlink ref="R46" r:id="rId38" display="http://tiddly.link/TstNL"/>
    <hyperlink ref="R47" r:id="rId39" display="http://www.twitterliveevents.com/"/>
    <hyperlink ref="R50" r:id="rId40" display="http://www.sprint.com/socialchat"/>
    <hyperlink ref="R51" r:id="rId41" display="http://www.sprint.com/socialchat"/>
    <hyperlink ref="R52" r:id="rId42" display="https://www.americanexpress.com/socialchat"/>
    <hyperlink ref="R53" r:id="rId43" display="https://www.americanexpress.com/socialchat"/>
    <hyperlink ref="R54" r:id="rId44" display="https://www.americanexpress.com/socialchat"/>
    <hyperlink ref="R55" r:id="rId45" display="https://www.americanexpress.com/socialchat"/>
    <hyperlink ref="R56" r:id="rId46" display="https://www.americanexpress.com/socialchat"/>
    <hyperlink ref="R57" r:id="rId47" display="https://www.americanexpress.com/socialchat"/>
    <hyperlink ref="R58" r:id="rId48" display="https://www.americanexpress.com/socialchat"/>
    <hyperlink ref="R59" r:id="rId49" display="https://www.americanexpress.com/socialchat"/>
    <hyperlink ref="R60" r:id="rId50" display="https://www.americanexpress.com/socialchat"/>
    <hyperlink ref="R61" r:id="rId51" display="https://www.americanexpress.com/socialchat"/>
    <hyperlink ref="R62" r:id="rId52" display="https://www.americanexpress.com/socialchat"/>
    <hyperlink ref="R63" r:id="rId53" display="https://www.americanexpress.com/socialchat"/>
    <hyperlink ref="R64" r:id="rId54" display="https://www.americanexpress.com/socialchat"/>
    <hyperlink ref="R65" r:id="rId55" display="https://www.americanexpress.com/socialchat"/>
    <hyperlink ref="R66" r:id="rId56" display="https://www.americanexpress.com/socialchat"/>
    <hyperlink ref="R67" r:id="rId57" display="https://www.americanexpress.com/socialchat"/>
    <hyperlink ref="R68" r:id="rId58" display="https://www.americanexpress.com/socialchat"/>
    <hyperlink ref="R69" r:id="rId59" display="https://www.americanexpress.com/socialchat"/>
    <hyperlink ref="R70" r:id="rId60" display="https://www.americanexpress.com/socialchat"/>
    <hyperlink ref="R71" r:id="rId61" display="https://www.americanexpress.com/socialchat"/>
    <hyperlink ref="R72" r:id="rId62" display="https://www.americanexpress.com/socialchat"/>
    <hyperlink ref="R73" r:id="rId63" display="https://www.americanexpress.com/socialchat"/>
    <hyperlink ref="R74" r:id="rId64" display="https://www.americanexpress.com/socialchat"/>
    <hyperlink ref="R75" r:id="rId65" display="https://www.americanexpress.com/socialchat"/>
    <hyperlink ref="R76" r:id="rId66" display="https://www.americanexpress.com/socialchat"/>
    <hyperlink ref="R77" r:id="rId67" display="https://www.americanexpress.com/socialchat"/>
    <hyperlink ref="R78" r:id="rId68" display="https://www.americanexpress.com/socialchat"/>
    <hyperlink ref="R79" r:id="rId69" display="https://www.americanexpress.com/socialchat"/>
    <hyperlink ref="R80" r:id="rId70" display="https://www.americanexpress.com/socialchat"/>
    <hyperlink ref="R81" r:id="rId71" display="https://www.americanexpress.com/socialchat"/>
    <hyperlink ref="R82" r:id="rId72" display="https://www.americanexpress.com/socialchat"/>
    <hyperlink ref="R83" r:id="rId73" display="https://www.americanexpress.com/socialchat"/>
    <hyperlink ref="R84" r:id="rId74" display="https://www.americanexpress.com/socialchat"/>
    <hyperlink ref="R85" r:id="rId75" display="https://www.americanexpress.com/socialchat"/>
    <hyperlink ref="R86" r:id="rId76" display="https://www.americanexpress.com/socialchat"/>
    <hyperlink ref="R87" r:id="rId77" display="https://www.americanexpress.com/socialchat"/>
    <hyperlink ref="R88" r:id="rId78" display="https://www.americanexpress.com/socialchat"/>
    <hyperlink ref="R89" r:id="rId79" display="https://www.americanexpress.com/socialchat"/>
    <hyperlink ref="R90" r:id="rId80" display="https://www.americanexpress.com/socialchat"/>
    <hyperlink ref="R91" r:id="rId81" display="https://www.americanexpress.com/socialchat"/>
    <hyperlink ref="V3" r:id="rId82" display="http://pbs.twimg.com/profile_images/1039030716195958784/yd5RxWhO_normal.jpg"/>
    <hyperlink ref="V4" r:id="rId83" display="http://pbs.twimg.com/profile_images/1023226723683393536/kpFg9UxB_normal.jpg"/>
    <hyperlink ref="V5" r:id="rId84" display="http://pbs.twimg.com/profile_images/503252868170670080/STdsSXdJ_normal.jpeg"/>
    <hyperlink ref="V6" r:id="rId85" display="http://pbs.twimg.com/profile_images/902562892179955713/h3CGa4zF_normal.jpg"/>
    <hyperlink ref="V7" r:id="rId86" display="http://pbs.twimg.com/profile_images/902562892179955713/h3CGa4zF_normal.jpg"/>
    <hyperlink ref="V8" r:id="rId87" display="http://pbs.twimg.com/profile_images/1035131842209505280/PEUiVXKE_normal.jpg"/>
    <hyperlink ref="V9" r:id="rId88" display="http://pbs.twimg.com/profile_images/1035131842209505280/PEUiVXKE_normal.jpg"/>
    <hyperlink ref="V10" r:id="rId89" display="http://pbs.twimg.com/profile_images/1035131842209505280/PEUiVXKE_normal.jpg"/>
    <hyperlink ref="V11" r:id="rId90" display="http://pbs.twimg.com/profile_images/1035131842209505280/PEUiVXKE_normal.jpg"/>
    <hyperlink ref="V12" r:id="rId91" display="http://pbs.twimg.com/profile_images/1035131842209505280/PEUiVXKE_normal.jpg"/>
    <hyperlink ref="V13" r:id="rId92" display="http://pbs.twimg.com/profile_images/1035131842209505280/PEUiVXKE_normal.jpg"/>
    <hyperlink ref="V14" r:id="rId93" display="http://pbs.twimg.com/profile_images/1035131842209505280/PEUiVXKE_normal.jpg"/>
    <hyperlink ref="V15" r:id="rId94" display="http://pbs.twimg.com/profile_images/1035131842209505280/PEUiVXKE_normal.jpg"/>
    <hyperlink ref="V16" r:id="rId95" display="http://pbs.twimg.com/profile_images/1035131842209505280/PEUiVXKE_normal.jpg"/>
    <hyperlink ref="V17" r:id="rId96" display="http://pbs.twimg.com/profile_images/1035131842209505280/PEUiVXKE_normal.jpg"/>
    <hyperlink ref="V18" r:id="rId97" display="http://pbs.twimg.com/profile_images/1035131842209505280/PEUiVXKE_normal.jpg"/>
    <hyperlink ref="V19" r:id="rId98" display="http://pbs.twimg.com/profile_images/1035131842209505280/PEUiVXKE_normal.jpg"/>
    <hyperlink ref="V20" r:id="rId99" display="http://pbs.twimg.com/profile_images/1035131842209505280/PEUiVXKE_normal.jpg"/>
    <hyperlink ref="V21" r:id="rId100" display="http://pbs.twimg.com/profile_images/1035131842209505280/PEUiVXKE_normal.jpg"/>
    <hyperlink ref="V22" r:id="rId101" display="http://pbs.twimg.com/profile_images/1035131842209505280/PEUiVXKE_normal.jpg"/>
    <hyperlink ref="V23" r:id="rId102" display="http://pbs.twimg.com/profile_images/1035131842209505280/PEUiVXKE_normal.jpg"/>
    <hyperlink ref="V24" r:id="rId103" display="http://pbs.twimg.com/profile_images/1035131842209505280/PEUiVXKE_normal.jpg"/>
    <hyperlink ref="V25" r:id="rId104" display="http://pbs.twimg.com/profile_images/1035131842209505280/PEUiVXKE_normal.jpg"/>
    <hyperlink ref="V26" r:id="rId105" display="http://pbs.twimg.com/profile_images/1035131842209505280/PEUiVXKE_normal.jpg"/>
    <hyperlink ref="V27" r:id="rId106" display="http://pbs.twimg.com/profile_images/1035131842209505280/PEUiVXKE_normal.jpg"/>
    <hyperlink ref="V28" r:id="rId107" display="http://pbs.twimg.com/profile_images/1035131842209505280/PEUiVXKE_normal.jpg"/>
    <hyperlink ref="V29" r:id="rId108" display="http://pbs.twimg.com/profile_images/1035131842209505280/PEUiVXKE_normal.jpg"/>
    <hyperlink ref="V30" r:id="rId109" display="http://pbs.twimg.com/profile_images/1035131842209505280/PEUiVXKE_normal.jpg"/>
    <hyperlink ref="V31" r:id="rId110" display="http://pbs.twimg.com/profile_images/1035131842209505280/PEUiVXKE_normal.jpg"/>
    <hyperlink ref="V32" r:id="rId111" display="http://pbs.twimg.com/profile_images/1035131842209505280/PEUiVXKE_normal.jpg"/>
    <hyperlink ref="V33" r:id="rId112" display="http://pbs.twimg.com/profile_images/1035131842209505280/PEUiVXKE_normal.jpg"/>
    <hyperlink ref="V34" r:id="rId113" display="http://pbs.twimg.com/profile_images/1035131842209505280/PEUiVXKE_normal.jpg"/>
    <hyperlink ref="V35" r:id="rId114" display="http://pbs.twimg.com/profile_images/1035131842209505280/PEUiVXKE_normal.jpg"/>
    <hyperlink ref="V36" r:id="rId115" display="http://pbs.twimg.com/profile_images/1035131842209505280/PEUiVXKE_normal.jpg"/>
    <hyperlink ref="V37" r:id="rId116" display="http://pbs.twimg.com/profile_images/1035131842209505280/PEUiVXKE_normal.jpg"/>
    <hyperlink ref="V38" r:id="rId117" display="http://pbs.twimg.com/profile_images/1035131842209505280/PEUiVXKE_normal.jpg"/>
    <hyperlink ref="V39" r:id="rId118" display="http://pbs.twimg.com/profile_images/1035131842209505280/PEUiVXKE_normal.jpg"/>
    <hyperlink ref="V40" r:id="rId119" display="http://pbs.twimg.com/profile_images/1035131842209505280/PEUiVXKE_normal.jpg"/>
    <hyperlink ref="V41" r:id="rId120" display="http://pbs.twimg.com/profile_images/1035131842209505280/PEUiVXKE_normal.jpg"/>
    <hyperlink ref="V42" r:id="rId121" display="http://pbs.twimg.com/profile_images/1039564115381874689/EZfoujmk_normal.jpg"/>
    <hyperlink ref="V43" r:id="rId122" display="http://pbs.twimg.com/profile_images/1000451152436056064/1EzUWm12_normal.jpg"/>
    <hyperlink ref="V44" r:id="rId123" display="http://pbs.twimg.com/profile_images/1030175723972001793/-47iB-ct_normal.jpg"/>
    <hyperlink ref="V45" r:id="rId124" display="http://pbs.twimg.com/profile_images/1000366802864553986/dVfZqo9l_normal.jpg"/>
    <hyperlink ref="V46" r:id="rId125" display="http://pbs.twimg.com/profile_images/921128478040297478/gVhVMEfP_normal.jpg"/>
    <hyperlink ref="V47" r:id="rId126" display="http://pbs.twimg.com/profile_images/2389883639/lc4rqm6b1pxfkuajsdo1_normal.jpeg"/>
    <hyperlink ref="V48" r:id="rId127" display="http://pbs.twimg.com/profile_images/1076629460810526720/MlN6STt5_normal.jpg"/>
    <hyperlink ref="V49" r:id="rId128" display="http://pbs.twimg.com/profile_images/1076629460810526720/MlN6STt5_normal.jpg"/>
    <hyperlink ref="V50" r:id="rId129" display="http://pbs.twimg.com/profile_images/1017770615359434753/ECt2ncRL_normal.jpg"/>
    <hyperlink ref="V51" r:id="rId130" display="http://pbs.twimg.com/profile_images/1017770615359434753/ECt2ncRL_normal.jpg"/>
    <hyperlink ref="V52" r:id="rId131" display="http://pbs.twimg.com/profile_images/983810906927792128/QToPQDeT_normal.jpg"/>
    <hyperlink ref="V53" r:id="rId132" display="http://pbs.twimg.com/profile_images/983810906927792128/QToPQDeT_normal.jpg"/>
    <hyperlink ref="V54" r:id="rId133" display="http://pbs.twimg.com/profile_images/983810906927792128/QToPQDeT_normal.jpg"/>
    <hyperlink ref="V55" r:id="rId134" display="http://pbs.twimg.com/profile_images/983810906927792128/QToPQDeT_normal.jpg"/>
    <hyperlink ref="V56" r:id="rId135" display="http://pbs.twimg.com/profile_images/983810906927792128/QToPQDeT_normal.jpg"/>
    <hyperlink ref="V57" r:id="rId136" display="http://pbs.twimg.com/profile_images/983810906927792128/QToPQDeT_normal.jpg"/>
    <hyperlink ref="V58" r:id="rId137" display="http://pbs.twimg.com/profile_images/983810906927792128/QToPQDeT_normal.jpg"/>
    <hyperlink ref="V59" r:id="rId138" display="http://pbs.twimg.com/profile_images/983810906927792128/QToPQDeT_normal.jpg"/>
    <hyperlink ref="V60" r:id="rId139" display="http://pbs.twimg.com/profile_images/983810906927792128/QToPQDeT_normal.jpg"/>
    <hyperlink ref="V61" r:id="rId140" display="http://pbs.twimg.com/profile_images/983810906927792128/QToPQDeT_normal.jpg"/>
    <hyperlink ref="V62" r:id="rId141" display="http://pbs.twimg.com/profile_images/983810906927792128/QToPQDeT_normal.jpg"/>
    <hyperlink ref="V63" r:id="rId142" display="http://pbs.twimg.com/profile_images/983810906927792128/QToPQDeT_normal.jpg"/>
    <hyperlink ref="V64" r:id="rId143" display="http://pbs.twimg.com/profile_images/983810906927792128/QToPQDeT_normal.jpg"/>
    <hyperlink ref="V65" r:id="rId144" display="http://pbs.twimg.com/profile_images/983810906927792128/QToPQDeT_normal.jpg"/>
    <hyperlink ref="V66" r:id="rId145" display="http://pbs.twimg.com/profile_images/983810906927792128/QToPQDeT_normal.jpg"/>
    <hyperlink ref="V67" r:id="rId146" display="http://pbs.twimg.com/profile_images/983810906927792128/QToPQDeT_normal.jpg"/>
    <hyperlink ref="V68" r:id="rId147" display="http://pbs.twimg.com/profile_images/983810906927792128/QToPQDeT_normal.jpg"/>
    <hyperlink ref="V69" r:id="rId148" display="http://pbs.twimg.com/profile_images/983810906927792128/QToPQDeT_normal.jpg"/>
    <hyperlink ref="V70" r:id="rId149" display="http://pbs.twimg.com/profile_images/983810906927792128/QToPQDeT_normal.jpg"/>
    <hyperlink ref="V71" r:id="rId150" display="http://pbs.twimg.com/profile_images/983810906927792128/QToPQDeT_normal.jpg"/>
    <hyperlink ref="V72" r:id="rId151" display="http://pbs.twimg.com/profile_images/983810906927792128/QToPQDeT_normal.jpg"/>
    <hyperlink ref="V73" r:id="rId152" display="http://pbs.twimg.com/profile_images/983810906927792128/QToPQDeT_normal.jpg"/>
    <hyperlink ref="V74" r:id="rId153" display="http://pbs.twimg.com/profile_images/983810906927792128/QToPQDeT_normal.jpg"/>
    <hyperlink ref="V75" r:id="rId154" display="http://pbs.twimg.com/profile_images/983810906927792128/QToPQDeT_normal.jpg"/>
    <hyperlink ref="V76" r:id="rId155" display="http://pbs.twimg.com/profile_images/983810906927792128/QToPQDeT_normal.jpg"/>
    <hyperlink ref="V77" r:id="rId156" display="http://pbs.twimg.com/profile_images/983810906927792128/QToPQDeT_normal.jpg"/>
    <hyperlink ref="V78" r:id="rId157" display="http://pbs.twimg.com/profile_images/983810906927792128/QToPQDeT_normal.jpg"/>
    <hyperlink ref="V79" r:id="rId158" display="http://pbs.twimg.com/profile_images/983810906927792128/QToPQDeT_normal.jpg"/>
    <hyperlink ref="V80" r:id="rId159" display="http://pbs.twimg.com/profile_images/983810906927792128/QToPQDeT_normal.jpg"/>
    <hyperlink ref="V81" r:id="rId160" display="http://pbs.twimg.com/profile_images/983810906927792128/QToPQDeT_normal.jpg"/>
    <hyperlink ref="V82" r:id="rId161" display="http://pbs.twimg.com/profile_images/983810906927792128/QToPQDeT_normal.jpg"/>
    <hyperlink ref="V83" r:id="rId162" display="http://pbs.twimg.com/profile_images/983810906927792128/QToPQDeT_normal.jpg"/>
    <hyperlink ref="V84" r:id="rId163" display="http://pbs.twimg.com/profile_images/983810906927792128/QToPQDeT_normal.jpg"/>
    <hyperlink ref="V85" r:id="rId164" display="http://pbs.twimg.com/profile_images/983810906927792128/QToPQDeT_normal.jpg"/>
    <hyperlink ref="V86" r:id="rId165" display="http://pbs.twimg.com/profile_images/983810906927792128/QToPQDeT_normal.jpg"/>
    <hyperlink ref="V87" r:id="rId166" display="http://pbs.twimg.com/profile_images/983810906927792128/QToPQDeT_normal.jpg"/>
    <hyperlink ref="V88" r:id="rId167" display="http://pbs.twimg.com/profile_images/983810906927792128/QToPQDeT_normal.jpg"/>
    <hyperlink ref="V89" r:id="rId168" display="http://pbs.twimg.com/profile_images/983810906927792128/QToPQDeT_normal.jpg"/>
    <hyperlink ref="V90" r:id="rId169" display="http://pbs.twimg.com/profile_images/983810906927792128/QToPQDeT_normal.jpg"/>
    <hyperlink ref="V91" r:id="rId170" display="http://pbs.twimg.com/profile_images/983810906927792128/QToPQDeT_normal.jpg"/>
    <hyperlink ref="X3" r:id="rId171" display="https://twitter.com/#!/rumanarumi13/status/1078998268657336320"/>
    <hyperlink ref="X4" r:id="rId172" display="https://twitter.com/#!/lianjaniaa_/status/1079321589819162625"/>
    <hyperlink ref="X5" r:id="rId173" display="https://twitter.com/#!/lawrenceasnow/status/1079816931694252034"/>
    <hyperlink ref="X6" r:id="rId174" display="https://twitter.com/#!/tim4ugiulia/status/1080417654849105920"/>
    <hyperlink ref="X7" r:id="rId175" display="https://twitter.com/#!/tim4ugiulia/status/1080738023954923521"/>
    <hyperlink ref="X8" r:id="rId176" display="https://twitter.com/#!/talktalk/status/1079037925545951233"/>
    <hyperlink ref="X9" r:id="rId177" display="https://twitter.com/#!/talktalk/status/1079058315857014786"/>
    <hyperlink ref="X10" r:id="rId178" display="https://twitter.com/#!/talktalk/status/1079064639533654016"/>
    <hyperlink ref="X11" r:id="rId179" display="https://twitter.com/#!/talktalk/status/1079065957463674880"/>
    <hyperlink ref="X12" r:id="rId180" display="https://twitter.com/#!/talktalk/status/1079314314824163328"/>
    <hyperlink ref="X13" r:id="rId181" display="https://twitter.com/#!/talktalk/status/1079325941002919936"/>
    <hyperlink ref="X14" r:id="rId182" display="https://twitter.com/#!/talktalk/status/1079426168409985024"/>
    <hyperlink ref="X15" r:id="rId183" display="https://twitter.com/#!/talktalk/status/1079705985449684995"/>
    <hyperlink ref="X16" r:id="rId184" display="https://twitter.com/#!/talktalk/status/1079721199276646400"/>
    <hyperlink ref="X17" r:id="rId185" display="https://twitter.com/#!/talktalk/status/1080383488694669313"/>
    <hyperlink ref="X18" r:id="rId186" display="https://twitter.com/#!/talktalk/status/1080411545807609862"/>
    <hyperlink ref="X19" r:id="rId187" display="https://twitter.com/#!/talktalk/status/1080446889462517761"/>
    <hyperlink ref="X20" r:id="rId188" display="https://twitter.com/#!/talktalk/status/1080492638816686080"/>
    <hyperlink ref="X21" r:id="rId189" display="https://twitter.com/#!/talktalk/status/1080493195706937344"/>
    <hyperlink ref="X22" r:id="rId190" display="https://twitter.com/#!/talktalk/status/1080496616887472128"/>
    <hyperlink ref="X23" r:id="rId191" display="https://twitter.com/#!/talktalk/status/1080519036457357325"/>
    <hyperlink ref="X24" r:id="rId192" display="https://twitter.com/#!/talktalk/status/1080521413159727104"/>
    <hyperlink ref="X25" r:id="rId193" display="https://twitter.com/#!/talktalk/status/1080526983946256384"/>
    <hyperlink ref="X26" r:id="rId194" display="https://twitter.com/#!/talktalk/status/1080527286842081283"/>
    <hyperlink ref="X27" r:id="rId195" display="https://twitter.com/#!/talktalk/status/1080530362533638144"/>
    <hyperlink ref="X28" r:id="rId196" display="https://twitter.com/#!/talktalk/status/1080553137449115650"/>
    <hyperlink ref="X29" r:id="rId197" display="https://twitter.com/#!/talktalk/status/1080579413685751814"/>
    <hyperlink ref="X30" r:id="rId198" display="https://twitter.com/#!/talktalk/status/1080741144244424704"/>
    <hyperlink ref="X31" r:id="rId199" display="https://twitter.com/#!/talktalk/status/1080762580388462592"/>
    <hyperlink ref="X32" r:id="rId200" display="https://twitter.com/#!/talktalk/status/1080776881148964865"/>
    <hyperlink ref="X33" r:id="rId201" display="https://twitter.com/#!/talktalk/status/1080777248590974978"/>
    <hyperlink ref="X34" r:id="rId202" display="https://twitter.com/#!/talktalk/status/1080781733765754880"/>
    <hyperlink ref="X35" r:id="rId203" display="https://twitter.com/#!/talktalk/status/1080814607458095104"/>
    <hyperlink ref="X36" r:id="rId204" display="https://twitter.com/#!/talktalk/status/1080842888920162305"/>
    <hyperlink ref="X37" r:id="rId205" display="https://twitter.com/#!/talktalk/status/1080852224505511937"/>
    <hyperlink ref="X38" r:id="rId206" display="https://twitter.com/#!/talktalk/status/1080868285858701313"/>
    <hyperlink ref="X39" r:id="rId207" display="https://twitter.com/#!/talktalk/status/1080931805111435269"/>
    <hyperlink ref="X40" r:id="rId208" display="https://twitter.com/#!/talktalk/status/1081107845318434816"/>
    <hyperlink ref="X41" r:id="rId209" display="https://twitter.com/#!/talktalk/status/1081184560262598657"/>
    <hyperlink ref="X42" r:id="rId210" display="https://twitter.com/#!/alphabizelli/status/1081368948640268289"/>
    <hyperlink ref="X43" r:id="rId211" display="https://twitter.com/#!/dreamspublicity/status/1081369015841423362"/>
    <hyperlink ref="X44" r:id="rId212" display="https://twitter.com/#!/watchmancbiz/status/1081368752996958210"/>
    <hyperlink ref="X45" r:id="rId213" display="https://twitter.com/#!/da1cbiz/status/1081369090843922433"/>
    <hyperlink ref="X46" r:id="rId214" display="https://twitter.com/#!/why_pay_upfront/status/1081524704232509441"/>
    <hyperlink ref="X47" r:id="rId215" display="https://twitter.com/#!/twitliveevents/status/1082471986738155520"/>
    <hyperlink ref="X48" r:id="rId216" display="https://twitter.com/#!/f4n9sj0k3r/status/1083399767332245505"/>
    <hyperlink ref="X49" r:id="rId217" display="https://twitter.com/#!/f4n9sj0k3r/status/1083399767332245505"/>
    <hyperlink ref="X50" r:id="rId218" display="https://twitter.com/#!/sprintcare/status/1079464756065357824"/>
    <hyperlink ref="X51" r:id="rId219" display="https://twitter.com/#!/sprintcare/status/1083815758902116352"/>
    <hyperlink ref="X52" r:id="rId220" display="https://twitter.com/#!/askamex/status/1079135951337803777"/>
    <hyperlink ref="X53" r:id="rId221" display="https://twitter.com/#!/askamex/status/1079775107474735110"/>
    <hyperlink ref="X54" r:id="rId222" display="https://twitter.com/#!/askamex/status/1080474568970698752"/>
    <hyperlink ref="X55" r:id="rId223" display="https://twitter.com/#!/askamex/status/1080477519634202624"/>
    <hyperlink ref="X56" r:id="rId224" display="https://twitter.com/#!/askamex/status/1080494903099097088"/>
    <hyperlink ref="X57" r:id="rId225" display="https://twitter.com/#!/askamex/status/1080519785283239947"/>
    <hyperlink ref="X58" r:id="rId226" display="https://twitter.com/#!/askamex/status/1080603740170792965"/>
    <hyperlink ref="X59" r:id="rId227" display="https://twitter.com/#!/askamex/status/1080620343100870656"/>
    <hyperlink ref="X60" r:id="rId228" display="https://twitter.com/#!/askamex/status/1080826501447208966"/>
    <hyperlink ref="X61" r:id="rId229" display="https://twitter.com/#!/askamex/status/1080848664338358272"/>
    <hyperlink ref="X62" r:id="rId230" display="https://twitter.com/#!/askamex/status/1080855345457704960"/>
    <hyperlink ref="X63" r:id="rId231" display="https://twitter.com/#!/askamex/status/1080921069484093440"/>
    <hyperlink ref="X64" r:id="rId232" display="https://twitter.com/#!/askamex/status/1080931772022575105"/>
    <hyperlink ref="X65" r:id="rId233" display="https://twitter.com/#!/askamex/status/1081228476521373696"/>
    <hyperlink ref="X66" r:id="rId234" display="https://twitter.com/#!/askamex/status/1081228620901859328"/>
    <hyperlink ref="X67" r:id="rId235" display="https://twitter.com/#!/askamex/status/1081239726185689088"/>
    <hyperlink ref="X68" r:id="rId236" display="https://twitter.com/#!/askamex/status/1081300840143618049"/>
    <hyperlink ref="X69" r:id="rId237" display="https://twitter.com/#!/askamex/status/1081666948205809664"/>
    <hyperlink ref="X70" r:id="rId238" display="https://twitter.com/#!/askamex/status/1081692393089449984"/>
    <hyperlink ref="X71" r:id="rId239" display="https://twitter.com/#!/askamex/status/1081707181374873605"/>
    <hyperlink ref="X72" r:id="rId240" display="https://twitter.com/#!/askamex/status/1081947775942709248"/>
    <hyperlink ref="X73" r:id="rId241" display="https://twitter.com/#!/askamex/status/1082028722360909826"/>
    <hyperlink ref="X74" r:id="rId242" display="https://twitter.com/#!/askamex/status/1082321234266914816"/>
    <hyperlink ref="X75" r:id="rId243" display="https://twitter.com/#!/askamex/status/1082351194230702081"/>
    <hyperlink ref="X76" r:id="rId244" display="https://twitter.com/#!/askamex/status/1081317699723112451"/>
    <hyperlink ref="X77" r:id="rId245" display="https://twitter.com/#!/askamex/status/1082367534492471297"/>
    <hyperlink ref="X78" r:id="rId246" display="https://twitter.com/#!/askamex/status/1082756784878694405"/>
    <hyperlink ref="X79" r:id="rId247" display="https://twitter.com/#!/askamex/status/1082807408815161344"/>
    <hyperlink ref="X80" r:id="rId248" display="https://twitter.com/#!/askamex/status/1082808897520525312"/>
    <hyperlink ref="X81" r:id="rId249" display="https://twitter.com/#!/askamex/status/1083012583546933248"/>
    <hyperlink ref="X82" r:id="rId250" display="https://twitter.com/#!/askamex/status/1083026728866451459"/>
    <hyperlink ref="X83" r:id="rId251" display="https://twitter.com/#!/askamex/status/1083074800397025280"/>
    <hyperlink ref="X84" r:id="rId252" display="https://twitter.com/#!/askamex/status/1083176792695947265"/>
    <hyperlink ref="X85" r:id="rId253" display="https://twitter.com/#!/askamex/status/1083193778452746241"/>
    <hyperlink ref="X86" r:id="rId254" display="https://twitter.com/#!/askamex/status/1083357626853924864"/>
    <hyperlink ref="X87" r:id="rId255" display="https://twitter.com/#!/askamex/status/1083411852061802496"/>
    <hyperlink ref="X88" r:id="rId256" display="https://twitter.com/#!/askamex/status/1083466382375874572"/>
    <hyperlink ref="X89" r:id="rId257" display="https://twitter.com/#!/askamex/status/1083742950348197889"/>
    <hyperlink ref="X90" r:id="rId258" display="https://twitter.com/#!/askamex/status/1083761175530295296"/>
    <hyperlink ref="X91" r:id="rId259" display="https://twitter.com/#!/askamex/status/1083844284955136001"/>
  </hyperlinks>
  <printOptions/>
  <pageMargins left="0.7" right="0.7" top="0.75" bottom="0.75" header="0.3" footer="0.3"/>
  <pageSetup horizontalDpi="600" verticalDpi="600" orientation="portrait" r:id="rId263"/>
  <legacyDrawing r:id="rId261"/>
  <tableParts>
    <tablePart r:id="rId26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1725</v>
      </c>
      <c r="B1" s="13" t="s">
        <v>1779</v>
      </c>
      <c r="C1" s="13" t="s">
        <v>1780</v>
      </c>
      <c r="D1" s="13" t="s">
        <v>144</v>
      </c>
      <c r="E1" s="13" t="s">
        <v>1782</v>
      </c>
      <c r="F1" s="13" t="s">
        <v>1783</v>
      </c>
      <c r="G1" s="13" t="s">
        <v>1784</v>
      </c>
    </row>
    <row r="2" spans="1:7" ht="15">
      <c r="A2" s="85" t="s">
        <v>1525</v>
      </c>
      <c r="B2" s="85">
        <v>55</v>
      </c>
      <c r="C2" s="132">
        <v>0.02734957732471407</v>
      </c>
      <c r="D2" s="85" t="s">
        <v>1781</v>
      </c>
      <c r="E2" s="85"/>
      <c r="F2" s="85"/>
      <c r="G2" s="85"/>
    </row>
    <row r="3" spans="1:7" ht="15">
      <c r="A3" s="85" t="s">
        <v>1526</v>
      </c>
      <c r="B3" s="85">
        <v>21</v>
      </c>
      <c r="C3" s="132">
        <v>0.0104425658876181</v>
      </c>
      <c r="D3" s="85" t="s">
        <v>1781</v>
      </c>
      <c r="E3" s="85"/>
      <c r="F3" s="85"/>
      <c r="G3" s="85"/>
    </row>
    <row r="4" spans="1:7" ht="15">
      <c r="A4" s="85" t="s">
        <v>1527</v>
      </c>
      <c r="B4" s="85">
        <v>0</v>
      </c>
      <c r="C4" s="132">
        <v>0</v>
      </c>
      <c r="D4" s="85" t="s">
        <v>1781</v>
      </c>
      <c r="E4" s="85"/>
      <c r="F4" s="85"/>
      <c r="G4" s="85"/>
    </row>
    <row r="5" spans="1:7" ht="15">
      <c r="A5" s="85" t="s">
        <v>1528</v>
      </c>
      <c r="B5" s="85">
        <v>1935</v>
      </c>
      <c r="C5" s="132">
        <v>0.9622078567876678</v>
      </c>
      <c r="D5" s="85" t="s">
        <v>1781</v>
      </c>
      <c r="E5" s="85"/>
      <c r="F5" s="85"/>
      <c r="G5" s="85"/>
    </row>
    <row r="6" spans="1:7" ht="15">
      <c r="A6" s="85" t="s">
        <v>1529</v>
      </c>
      <c r="B6" s="85">
        <v>2011</v>
      </c>
      <c r="C6" s="132">
        <v>1</v>
      </c>
      <c r="D6" s="85" t="s">
        <v>1781</v>
      </c>
      <c r="E6" s="85"/>
      <c r="F6" s="85"/>
      <c r="G6" s="85"/>
    </row>
    <row r="7" spans="1:7" ht="15">
      <c r="A7" s="91" t="s">
        <v>1530</v>
      </c>
      <c r="B7" s="91">
        <v>42</v>
      </c>
      <c r="C7" s="133">
        <v>0.012480852945046497</v>
      </c>
      <c r="D7" s="91" t="s">
        <v>1781</v>
      </c>
      <c r="E7" s="91" t="b">
        <v>0</v>
      </c>
      <c r="F7" s="91" t="b">
        <v>0</v>
      </c>
      <c r="G7" s="91" t="b">
        <v>0</v>
      </c>
    </row>
    <row r="8" spans="1:7" ht="15">
      <c r="A8" s="91" t="s">
        <v>1531</v>
      </c>
      <c r="B8" s="91">
        <v>40</v>
      </c>
      <c r="C8" s="133">
        <v>0.01267058948463298</v>
      </c>
      <c r="D8" s="91" t="s">
        <v>1781</v>
      </c>
      <c r="E8" s="91" t="b">
        <v>0</v>
      </c>
      <c r="F8" s="91" t="b">
        <v>0</v>
      </c>
      <c r="G8" s="91" t="b">
        <v>0</v>
      </c>
    </row>
    <row r="9" spans="1:7" ht="15">
      <c r="A9" s="91" t="s">
        <v>1532</v>
      </c>
      <c r="B9" s="91">
        <v>40</v>
      </c>
      <c r="C9" s="133">
        <v>0.01267058948463298</v>
      </c>
      <c r="D9" s="91" t="s">
        <v>1781</v>
      </c>
      <c r="E9" s="91" t="b">
        <v>0</v>
      </c>
      <c r="F9" s="91" t="b">
        <v>0</v>
      </c>
      <c r="G9" s="91" t="b">
        <v>0</v>
      </c>
    </row>
    <row r="10" spans="1:7" ht="15">
      <c r="A10" s="91" t="s">
        <v>1533</v>
      </c>
      <c r="B10" s="91">
        <v>40</v>
      </c>
      <c r="C10" s="133">
        <v>0.01267058948463298</v>
      </c>
      <c r="D10" s="91" t="s">
        <v>1781</v>
      </c>
      <c r="E10" s="91" t="b">
        <v>0</v>
      </c>
      <c r="F10" s="91" t="b">
        <v>0</v>
      </c>
      <c r="G10" s="91" t="b">
        <v>0</v>
      </c>
    </row>
    <row r="11" spans="1:7" ht="15">
      <c r="A11" s="91" t="s">
        <v>1534</v>
      </c>
      <c r="B11" s="91">
        <v>39</v>
      </c>
      <c r="C11" s="133">
        <v>0.01275051298781046</v>
      </c>
      <c r="D11" s="91" t="s">
        <v>1781</v>
      </c>
      <c r="E11" s="91" t="b">
        <v>0</v>
      </c>
      <c r="F11" s="91" t="b">
        <v>0</v>
      </c>
      <c r="G11" s="91" t="b">
        <v>0</v>
      </c>
    </row>
    <row r="12" spans="1:7" ht="15">
      <c r="A12" s="91" t="s">
        <v>1536</v>
      </c>
      <c r="B12" s="91">
        <v>36</v>
      </c>
      <c r="C12" s="133">
        <v>0.012927369259744432</v>
      </c>
      <c r="D12" s="91" t="s">
        <v>1781</v>
      </c>
      <c r="E12" s="91" t="b">
        <v>0</v>
      </c>
      <c r="F12" s="91" t="b">
        <v>0</v>
      </c>
      <c r="G12" s="91" t="b">
        <v>0</v>
      </c>
    </row>
    <row r="13" spans="1:7" ht="15">
      <c r="A13" s="91" t="s">
        <v>1537</v>
      </c>
      <c r="B13" s="91">
        <v>36</v>
      </c>
      <c r="C13" s="133">
        <v>0.012927369259744432</v>
      </c>
      <c r="D13" s="91" t="s">
        <v>1781</v>
      </c>
      <c r="E13" s="91" t="b">
        <v>0</v>
      </c>
      <c r="F13" s="91" t="b">
        <v>0</v>
      </c>
      <c r="G13" s="91" t="b">
        <v>0</v>
      </c>
    </row>
    <row r="14" spans="1:7" ht="15">
      <c r="A14" s="91" t="s">
        <v>1538</v>
      </c>
      <c r="B14" s="91">
        <v>32</v>
      </c>
      <c r="C14" s="133">
        <v>0.013005223129110458</v>
      </c>
      <c r="D14" s="91" t="s">
        <v>1781</v>
      </c>
      <c r="E14" s="91" t="b">
        <v>1</v>
      </c>
      <c r="F14" s="91" t="b">
        <v>0</v>
      </c>
      <c r="G14" s="91" t="b">
        <v>0</v>
      </c>
    </row>
    <row r="15" spans="1:7" ht="15">
      <c r="A15" s="91" t="s">
        <v>1542</v>
      </c>
      <c r="B15" s="91">
        <v>29</v>
      </c>
      <c r="C15" s="133">
        <v>0.013765447115397093</v>
      </c>
      <c r="D15" s="91" t="s">
        <v>1781</v>
      </c>
      <c r="E15" s="91" t="b">
        <v>0</v>
      </c>
      <c r="F15" s="91" t="b">
        <v>0</v>
      </c>
      <c r="G15" s="91" t="b">
        <v>0</v>
      </c>
    </row>
    <row r="16" spans="1:7" ht="15">
      <c r="A16" s="91" t="s">
        <v>1543</v>
      </c>
      <c r="B16" s="91">
        <v>28</v>
      </c>
      <c r="C16" s="133">
        <v>0.012881674322500076</v>
      </c>
      <c r="D16" s="91" t="s">
        <v>1781</v>
      </c>
      <c r="E16" s="91" t="b">
        <v>0</v>
      </c>
      <c r="F16" s="91" t="b">
        <v>0</v>
      </c>
      <c r="G16" s="91" t="b">
        <v>0</v>
      </c>
    </row>
    <row r="17" spans="1:7" ht="15">
      <c r="A17" s="91" t="s">
        <v>1544</v>
      </c>
      <c r="B17" s="91">
        <v>27</v>
      </c>
      <c r="C17" s="133">
        <v>0.013650926839879314</v>
      </c>
      <c r="D17" s="91" t="s">
        <v>1781</v>
      </c>
      <c r="E17" s="91" t="b">
        <v>0</v>
      </c>
      <c r="F17" s="91" t="b">
        <v>0</v>
      </c>
      <c r="G17" s="91" t="b">
        <v>0</v>
      </c>
    </row>
    <row r="18" spans="1:7" ht="15">
      <c r="A18" s="91" t="s">
        <v>1539</v>
      </c>
      <c r="B18" s="91">
        <v>24</v>
      </c>
      <c r="C18" s="133">
        <v>0.019211132494413554</v>
      </c>
      <c r="D18" s="91" t="s">
        <v>1781</v>
      </c>
      <c r="E18" s="91" t="b">
        <v>0</v>
      </c>
      <c r="F18" s="91" t="b">
        <v>0</v>
      </c>
      <c r="G18" s="91" t="b">
        <v>0</v>
      </c>
    </row>
    <row r="19" spans="1:7" ht="15">
      <c r="A19" s="91" t="s">
        <v>1545</v>
      </c>
      <c r="B19" s="91">
        <v>13</v>
      </c>
      <c r="C19" s="133">
        <v>0.009987984419947561</v>
      </c>
      <c r="D19" s="91" t="s">
        <v>1781</v>
      </c>
      <c r="E19" s="91" t="b">
        <v>0</v>
      </c>
      <c r="F19" s="91" t="b">
        <v>0</v>
      </c>
      <c r="G19" s="91" t="b">
        <v>0</v>
      </c>
    </row>
    <row r="20" spans="1:7" ht="15">
      <c r="A20" s="91" t="s">
        <v>1546</v>
      </c>
      <c r="B20" s="91">
        <v>12</v>
      </c>
      <c r="C20" s="133">
        <v>0.009605566247206777</v>
      </c>
      <c r="D20" s="91" t="s">
        <v>1781</v>
      </c>
      <c r="E20" s="91" t="b">
        <v>0</v>
      </c>
      <c r="F20" s="91" t="b">
        <v>0</v>
      </c>
      <c r="G20" s="91" t="b">
        <v>0</v>
      </c>
    </row>
    <row r="21" spans="1:7" ht="15">
      <c r="A21" s="91" t="s">
        <v>1547</v>
      </c>
      <c r="B21" s="91">
        <v>12</v>
      </c>
      <c r="C21" s="133">
        <v>0.009605566247206777</v>
      </c>
      <c r="D21" s="91" t="s">
        <v>1781</v>
      </c>
      <c r="E21" s="91" t="b">
        <v>0</v>
      </c>
      <c r="F21" s="91" t="b">
        <v>0</v>
      </c>
      <c r="G21" s="91" t="b">
        <v>0</v>
      </c>
    </row>
    <row r="22" spans="1:7" ht="15">
      <c r="A22" s="91" t="s">
        <v>1551</v>
      </c>
      <c r="B22" s="91">
        <v>11</v>
      </c>
      <c r="C22" s="133">
        <v>0.009610832001528081</v>
      </c>
      <c r="D22" s="91" t="s">
        <v>1781</v>
      </c>
      <c r="E22" s="91" t="b">
        <v>0</v>
      </c>
      <c r="F22" s="91" t="b">
        <v>0</v>
      </c>
      <c r="G22" s="91" t="b">
        <v>0</v>
      </c>
    </row>
    <row r="23" spans="1:7" ht="15">
      <c r="A23" s="91" t="s">
        <v>1548</v>
      </c>
      <c r="B23" s="91">
        <v>11</v>
      </c>
      <c r="C23" s="133">
        <v>0.009189629839881017</v>
      </c>
      <c r="D23" s="91" t="s">
        <v>1781</v>
      </c>
      <c r="E23" s="91" t="b">
        <v>0</v>
      </c>
      <c r="F23" s="91" t="b">
        <v>1</v>
      </c>
      <c r="G23" s="91" t="b">
        <v>0</v>
      </c>
    </row>
    <row r="24" spans="1:7" ht="15">
      <c r="A24" s="91" t="s">
        <v>1549</v>
      </c>
      <c r="B24" s="91">
        <v>11</v>
      </c>
      <c r="C24" s="133">
        <v>0.009189629839881017</v>
      </c>
      <c r="D24" s="91" t="s">
        <v>1781</v>
      </c>
      <c r="E24" s="91" t="b">
        <v>0</v>
      </c>
      <c r="F24" s="91" t="b">
        <v>0</v>
      </c>
      <c r="G24" s="91" t="b">
        <v>0</v>
      </c>
    </row>
    <row r="25" spans="1:7" ht="15">
      <c r="A25" s="91" t="s">
        <v>1550</v>
      </c>
      <c r="B25" s="91">
        <v>10</v>
      </c>
      <c r="C25" s="133">
        <v>0.008737120001389164</v>
      </c>
      <c r="D25" s="91" t="s">
        <v>1781</v>
      </c>
      <c r="E25" s="91" t="b">
        <v>0</v>
      </c>
      <c r="F25" s="91" t="b">
        <v>0</v>
      </c>
      <c r="G25" s="91" t="b">
        <v>0</v>
      </c>
    </row>
    <row r="26" spans="1:7" ht="15">
      <c r="A26" s="91" t="s">
        <v>1540</v>
      </c>
      <c r="B26" s="91">
        <v>9</v>
      </c>
      <c r="C26" s="133">
        <v>0.008244367682143936</v>
      </c>
      <c r="D26" s="91" t="s">
        <v>1781</v>
      </c>
      <c r="E26" s="91" t="b">
        <v>0</v>
      </c>
      <c r="F26" s="91" t="b">
        <v>0</v>
      </c>
      <c r="G26" s="91" t="b">
        <v>0</v>
      </c>
    </row>
    <row r="27" spans="1:7" ht="15">
      <c r="A27" s="91" t="s">
        <v>1726</v>
      </c>
      <c r="B27" s="91">
        <v>9</v>
      </c>
      <c r="C27" s="133">
        <v>0.008244367682143936</v>
      </c>
      <c r="D27" s="91" t="s">
        <v>1781</v>
      </c>
      <c r="E27" s="91" t="b">
        <v>0</v>
      </c>
      <c r="F27" s="91" t="b">
        <v>0</v>
      </c>
      <c r="G27" s="91" t="b">
        <v>0</v>
      </c>
    </row>
    <row r="28" spans="1:7" ht="15">
      <c r="A28" s="91" t="s">
        <v>1727</v>
      </c>
      <c r="B28" s="91">
        <v>9</v>
      </c>
      <c r="C28" s="133">
        <v>0.010369670684854162</v>
      </c>
      <c r="D28" s="91" t="s">
        <v>1781</v>
      </c>
      <c r="E28" s="91" t="b">
        <v>0</v>
      </c>
      <c r="F28" s="91" t="b">
        <v>0</v>
      </c>
      <c r="G28" s="91" t="b">
        <v>0</v>
      </c>
    </row>
    <row r="29" spans="1:7" ht="15">
      <c r="A29" s="91" t="s">
        <v>1728</v>
      </c>
      <c r="B29" s="91">
        <v>9</v>
      </c>
      <c r="C29" s="133">
        <v>0.008244367682143936</v>
      </c>
      <c r="D29" s="91" t="s">
        <v>1781</v>
      </c>
      <c r="E29" s="91" t="b">
        <v>0</v>
      </c>
      <c r="F29" s="91" t="b">
        <v>0</v>
      </c>
      <c r="G29" s="91" t="b">
        <v>0</v>
      </c>
    </row>
    <row r="30" spans="1:7" ht="15">
      <c r="A30" s="91" t="s">
        <v>1553</v>
      </c>
      <c r="B30" s="91">
        <v>8</v>
      </c>
      <c r="C30" s="133">
        <v>0.009934672938554717</v>
      </c>
      <c r="D30" s="91" t="s">
        <v>1781</v>
      </c>
      <c r="E30" s="91" t="b">
        <v>0</v>
      </c>
      <c r="F30" s="91" t="b">
        <v>0</v>
      </c>
      <c r="G30" s="91" t="b">
        <v>0</v>
      </c>
    </row>
    <row r="31" spans="1:7" ht="15">
      <c r="A31" s="91" t="s">
        <v>1496</v>
      </c>
      <c r="B31" s="91">
        <v>7</v>
      </c>
      <c r="C31" s="133">
        <v>0.007119049421786663</v>
      </c>
      <c r="D31" s="91" t="s">
        <v>1781</v>
      </c>
      <c r="E31" s="91" t="b">
        <v>0</v>
      </c>
      <c r="F31" s="91" t="b">
        <v>0</v>
      </c>
      <c r="G31" s="91" t="b">
        <v>0</v>
      </c>
    </row>
    <row r="32" spans="1:7" ht="15">
      <c r="A32" s="91" t="s">
        <v>1729</v>
      </c>
      <c r="B32" s="91">
        <v>7</v>
      </c>
      <c r="C32" s="133">
        <v>0.007119049421786663</v>
      </c>
      <c r="D32" s="91" t="s">
        <v>1781</v>
      </c>
      <c r="E32" s="91" t="b">
        <v>0</v>
      </c>
      <c r="F32" s="91" t="b">
        <v>0</v>
      </c>
      <c r="G32" s="91" t="b">
        <v>0</v>
      </c>
    </row>
    <row r="33" spans="1:7" ht="15">
      <c r="A33" s="91" t="s">
        <v>1730</v>
      </c>
      <c r="B33" s="91">
        <v>6</v>
      </c>
      <c r="C33" s="133">
        <v>0.006473624912672664</v>
      </c>
      <c r="D33" s="91" t="s">
        <v>1781</v>
      </c>
      <c r="E33" s="91" t="b">
        <v>0</v>
      </c>
      <c r="F33" s="91" t="b">
        <v>0</v>
      </c>
      <c r="G33" s="91" t="b">
        <v>0</v>
      </c>
    </row>
    <row r="34" spans="1:7" ht="15">
      <c r="A34" s="91" t="s">
        <v>1731</v>
      </c>
      <c r="B34" s="91">
        <v>6</v>
      </c>
      <c r="C34" s="133">
        <v>0.006473624912672664</v>
      </c>
      <c r="D34" s="91" t="s">
        <v>1781</v>
      </c>
      <c r="E34" s="91" t="b">
        <v>0</v>
      </c>
      <c r="F34" s="91" t="b">
        <v>0</v>
      </c>
      <c r="G34" s="91" t="b">
        <v>0</v>
      </c>
    </row>
    <row r="35" spans="1:7" ht="15">
      <c r="A35" s="91" t="s">
        <v>1732</v>
      </c>
      <c r="B35" s="91">
        <v>6</v>
      </c>
      <c r="C35" s="133">
        <v>0.006473624912672664</v>
      </c>
      <c r="D35" s="91" t="s">
        <v>1781</v>
      </c>
      <c r="E35" s="91" t="b">
        <v>1</v>
      </c>
      <c r="F35" s="91" t="b">
        <v>0</v>
      </c>
      <c r="G35" s="91" t="b">
        <v>0</v>
      </c>
    </row>
    <row r="36" spans="1:7" ht="15">
      <c r="A36" s="91" t="s">
        <v>1733</v>
      </c>
      <c r="B36" s="91">
        <v>6</v>
      </c>
      <c r="C36" s="133">
        <v>0.006473624912672664</v>
      </c>
      <c r="D36" s="91" t="s">
        <v>1781</v>
      </c>
      <c r="E36" s="91" t="b">
        <v>0</v>
      </c>
      <c r="F36" s="91" t="b">
        <v>0</v>
      </c>
      <c r="G36" s="91" t="b">
        <v>0</v>
      </c>
    </row>
    <row r="37" spans="1:7" ht="15">
      <c r="A37" s="91" t="s">
        <v>1734</v>
      </c>
      <c r="B37" s="91">
        <v>5</v>
      </c>
      <c r="C37" s="133">
        <v>0.0057609281582523125</v>
      </c>
      <c r="D37" s="91" t="s">
        <v>1781</v>
      </c>
      <c r="E37" s="91" t="b">
        <v>0</v>
      </c>
      <c r="F37" s="91" t="b">
        <v>0</v>
      </c>
      <c r="G37" s="91" t="b">
        <v>0</v>
      </c>
    </row>
    <row r="38" spans="1:7" ht="15">
      <c r="A38" s="91" t="s">
        <v>1735</v>
      </c>
      <c r="B38" s="91">
        <v>5</v>
      </c>
      <c r="C38" s="133">
        <v>0.0057609281582523125</v>
      </c>
      <c r="D38" s="91" t="s">
        <v>1781</v>
      </c>
      <c r="E38" s="91" t="b">
        <v>0</v>
      </c>
      <c r="F38" s="91" t="b">
        <v>0</v>
      </c>
      <c r="G38" s="91" t="b">
        <v>0</v>
      </c>
    </row>
    <row r="39" spans="1:7" ht="15">
      <c r="A39" s="91" t="s">
        <v>1736</v>
      </c>
      <c r="B39" s="91">
        <v>5</v>
      </c>
      <c r="C39" s="133">
        <v>0.0057609281582523125</v>
      </c>
      <c r="D39" s="91" t="s">
        <v>1781</v>
      </c>
      <c r="E39" s="91" t="b">
        <v>0</v>
      </c>
      <c r="F39" s="91" t="b">
        <v>0</v>
      </c>
      <c r="G39" s="91" t="b">
        <v>0</v>
      </c>
    </row>
    <row r="40" spans="1:7" ht="15">
      <c r="A40" s="91" t="s">
        <v>1573</v>
      </c>
      <c r="B40" s="91">
        <v>5</v>
      </c>
      <c r="C40" s="133">
        <v>0.006209170586596698</v>
      </c>
      <c r="D40" s="91" t="s">
        <v>1781</v>
      </c>
      <c r="E40" s="91" t="b">
        <v>0</v>
      </c>
      <c r="F40" s="91" t="b">
        <v>0</v>
      </c>
      <c r="G40" s="91" t="b">
        <v>0</v>
      </c>
    </row>
    <row r="41" spans="1:7" ht="15">
      <c r="A41" s="91" t="s">
        <v>1737</v>
      </c>
      <c r="B41" s="91">
        <v>5</v>
      </c>
      <c r="C41" s="133">
        <v>0.0057609281582523125</v>
      </c>
      <c r="D41" s="91" t="s">
        <v>1781</v>
      </c>
      <c r="E41" s="91" t="b">
        <v>0</v>
      </c>
      <c r="F41" s="91" t="b">
        <v>0</v>
      </c>
      <c r="G41" s="91" t="b">
        <v>0</v>
      </c>
    </row>
    <row r="42" spans="1:7" ht="15">
      <c r="A42" s="91" t="s">
        <v>1738</v>
      </c>
      <c r="B42" s="91">
        <v>5</v>
      </c>
      <c r="C42" s="133">
        <v>0.0057609281582523125</v>
      </c>
      <c r="D42" s="91" t="s">
        <v>1781</v>
      </c>
      <c r="E42" s="91" t="b">
        <v>0</v>
      </c>
      <c r="F42" s="91" t="b">
        <v>0</v>
      </c>
      <c r="G42" s="91" t="b">
        <v>0</v>
      </c>
    </row>
    <row r="43" spans="1:7" ht="15">
      <c r="A43" s="91" t="s">
        <v>1739</v>
      </c>
      <c r="B43" s="91">
        <v>5</v>
      </c>
      <c r="C43" s="133">
        <v>0.0057609281582523125</v>
      </c>
      <c r="D43" s="91" t="s">
        <v>1781</v>
      </c>
      <c r="E43" s="91" t="b">
        <v>0</v>
      </c>
      <c r="F43" s="91" t="b">
        <v>0</v>
      </c>
      <c r="G43" s="91" t="b">
        <v>0</v>
      </c>
    </row>
    <row r="44" spans="1:7" ht="15">
      <c r="A44" s="91" t="s">
        <v>1740</v>
      </c>
      <c r="B44" s="91">
        <v>4</v>
      </c>
      <c r="C44" s="133">
        <v>0.006081230995323543</v>
      </c>
      <c r="D44" s="91" t="s">
        <v>1781</v>
      </c>
      <c r="E44" s="91" t="b">
        <v>0</v>
      </c>
      <c r="F44" s="91" t="b">
        <v>0</v>
      </c>
      <c r="G44" s="91" t="b">
        <v>0</v>
      </c>
    </row>
    <row r="45" spans="1:7" ht="15">
      <c r="A45" s="91" t="s">
        <v>1554</v>
      </c>
      <c r="B45" s="91">
        <v>4</v>
      </c>
      <c r="C45" s="133">
        <v>0.0049673364692773584</v>
      </c>
      <c r="D45" s="91" t="s">
        <v>1781</v>
      </c>
      <c r="E45" s="91" t="b">
        <v>0</v>
      </c>
      <c r="F45" s="91" t="b">
        <v>0</v>
      </c>
      <c r="G45" s="91" t="b">
        <v>0</v>
      </c>
    </row>
    <row r="46" spans="1:7" ht="15">
      <c r="A46" s="91" t="s">
        <v>1555</v>
      </c>
      <c r="B46" s="91">
        <v>4</v>
      </c>
      <c r="C46" s="133">
        <v>0.0049673364692773584</v>
      </c>
      <c r="D46" s="91" t="s">
        <v>1781</v>
      </c>
      <c r="E46" s="91" t="b">
        <v>0</v>
      </c>
      <c r="F46" s="91" t="b">
        <v>0</v>
      </c>
      <c r="G46" s="91" t="b">
        <v>0</v>
      </c>
    </row>
    <row r="47" spans="1:7" ht="15">
      <c r="A47" s="91" t="s">
        <v>1556</v>
      </c>
      <c r="B47" s="91">
        <v>4</v>
      </c>
      <c r="C47" s="133">
        <v>0.0049673364692773584</v>
      </c>
      <c r="D47" s="91" t="s">
        <v>1781</v>
      </c>
      <c r="E47" s="91" t="b">
        <v>0</v>
      </c>
      <c r="F47" s="91" t="b">
        <v>0</v>
      </c>
      <c r="G47" s="91" t="b">
        <v>0</v>
      </c>
    </row>
    <row r="48" spans="1:7" ht="15">
      <c r="A48" s="91" t="s">
        <v>1557</v>
      </c>
      <c r="B48" s="91">
        <v>4</v>
      </c>
      <c r="C48" s="133">
        <v>0.0049673364692773584</v>
      </c>
      <c r="D48" s="91" t="s">
        <v>1781</v>
      </c>
      <c r="E48" s="91" t="b">
        <v>0</v>
      </c>
      <c r="F48" s="91" t="b">
        <v>1</v>
      </c>
      <c r="G48" s="91" t="b">
        <v>0</v>
      </c>
    </row>
    <row r="49" spans="1:7" ht="15">
      <c r="A49" s="91" t="s">
        <v>1558</v>
      </c>
      <c r="B49" s="91">
        <v>4</v>
      </c>
      <c r="C49" s="133">
        <v>0.0049673364692773584</v>
      </c>
      <c r="D49" s="91" t="s">
        <v>1781</v>
      </c>
      <c r="E49" s="91" t="b">
        <v>0</v>
      </c>
      <c r="F49" s="91" t="b">
        <v>0</v>
      </c>
      <c r="G49" s="91" t="b">
        <v>0</v>
      </c>
    </row>
    <row r="50" spans="1:7" ht="15">
      <c r="A50" s="91" t="s">
        <v>1559</v>
      </c>
      <c r="B50" s="91">
        <v>4</v>
      </c>
      <c r="C50" s="133">
        <v>0.0049673364692773584</v>
      </c>
      <c r="D50" s="91" t="s">
        <v>1781</v>
      </c>
      <c r="E50" s="91" t="b">
        <v>0</v>
      </c>
      <c r="F50" s="91" t="b">
        <v>0</v>
      </c>
      <c r="G50" s="91" t="b">
        <v>0</v>
      </c>
    </row>
    <row r="51" spans="1:7" ht="15">
      <c r="A51" s="91" t="s">
        <v>1560</v>
      </c>
      <c r="B51" s="91">
        <v>4</v>
      </c>
      <c r="C51" s="133">
        <v>0.0049673364692773584</v>
      </c>
      <c r="D51" s="91" t="s">
        <v>1781</v>
      </c>
      <c r="E51" s="91" t="b">
        <v>1</v>
      </c>
      <c r="F51" s="91" t="b">
        <v>0</v>
      </c>
      <c r="G51" s="91" t="b">
        <v>0</v>
      </c>
    </row>
    <row r="52" spans="1:7" ht="15">
      <c r="A52" s="91" t="s">
        <v>1561</v>
      </c>
      <c r="B52" s="91">
        <v>4</v>
      </c>
      <c r="C52" s="133">
        <v>0.0049673364692773584</v>
      </c>
      <c r="D52" s="91" t="s">
        <v>1781</v>
      </c>
      <c r="E52" s="91" t="b">
        <v>0</v>
      </c>
      <c r="F52" s="91" t="b">
        <v>0</v>
      </c>
      <c r="G52" s="91" t="b">
        <v>0</v>
      </c>
    </row>
    <row r="53" spans="1:7" ht="15">
      <c r="A53" s="91" t="s">
        <v>1562</v>
      </c>
      <c r="B53" s="91">
        <v>4</v>
      </c>
      <c r="C53" s="133">
        <v>0.0049673364692773584</v>
      </c>
      <c r="D53" s="91" t="s">
        <v>1781</v>
      </c>
      <c r="E53" s="91" t="b">
        <v>0</v>
      </c>
      <c r="F53" s="91" t="b">
        <v>0</v>
      </c>
      <c r="G53" s="91" t="b">
        <v>0</v>
      </c>
    </row>
    <row r="54" spans="1:7" ht="15">
      <c r="A54" s="91" t="s">
        <v>1741</v>
      </c>
      <c r="B54" s="91">
        <v>4</v>
      </c>
      <c r="C54" s="133">
        <v>0.0049673364692773584</v>
      </c>
      <c r="D54" s="91" t="s">
        <v>1781</v>
      </c>
      <c r="E54" s="91" t="b">
        <v>0</v>
      </c>
      <c r="F54" s="91" t="b">
        <v>0</v>
      </c>
      <c r="G54" s="91" t="b">
        <v>0</v>
      </c>
    </row>
    <row r="55" spans="1:7" ht="15">
      <c r="A55" s="91" t="s">
        <v>1742</v>
      </c>
      <c r="B55" s="91">
        <v>4</v>
      </c>
      <c r="C55" s="133">
        <v>0.0049673364692773584</v>
      </c>
      <c r="D55" s="91" t="s">
        <v>1781</v>
      </c>
      <c r="E55" s="91" t="b">
        <v>0</v>
      </c>
      <c r="F55" s="91" t="b">
        <v>0</v>
      </c>
      <c r="G55" s="91" t="b">
        <v>0</v>
      </c>
    </row>
    <row r="56" spans="1:7" ht="15">
      <c r="A56" s="91" t="s">
        <v>1743</v>
      </c>
      <c r="B56" s="91">
        <v>4</v>
      </c>
      <c r="C56" s="133">
        <v>0.0049673364692773584</v>
      </c>
      <c r="D56" s="91" t="s">
        <v>1781</v>
      </c>
      <c r="E56" s="91" t="b">
        <v>0</v>
      </c>
      <c r="F56" s="91" t="b">
        <v>0</v>
      </c>
      <c r="G56" s="91" t="b">
        <v>0</v>
      </c>
    </row>
    <row r="57" spans="1:7" ht="15">
      <c r="A57" s="91" t="s">
        <v>1744</v>
      </c>
      <c r="B57" s="91">
        <v>4</v>
      </c>
      <c r="C57" s="133">
        <v>0.0049673364692773584</v>
      </c>
      <c r="D57" s="91" t="s">
        <v>1781</v>
      </c>
      <c r="E57" s="91" t="b">
        <v>0</v>
      </c>
      <c r="F57" s="91" t="b">
        <v>0</v>
      </c>
      <c r="G57" s="91" t="b">
        <v>0</v>
      </c>
    </row>
    <row r="58" spans="1:7" ht="15">
      <c r="A58" s="91" t="s">
        <v>1745</v>
      </c>
      <c r="B58" s="91">
        <v>4</v>
      </c>
      <c r="C58" s="133">
        <v>0.0049673364692773584</v>
      </c>
      <c r="D58" s="91" t="s">
        <v>1781</v>
      </c>
      <c r="E58" s="91" t="b">
        <v>0</v>
      </c>
      <c r="F58" s="91" t="b">
        <v>0</v>
      </c>
      <c r="G58" s="91" t="b">
        <v>0</v>
      </c>
    </row>
    <row r="59" spans="1:7" ht="15">
      <c r="A59" s="91" t="s">
        <v>1574</v>
      </c>
      <c r="B59" s="91">
        <v>4</v>
      </c>
      <c r="C59" s="133">
        <v>0.0054296444678279595</v>
      </c>
      <c r="D59" s="91" t="s">
        <v>1781</v>
      </c>
      <c r="E59" s="91" t="b">
        <v>0</v>
      </c>
      <c r="F59" s="91" t="b">
        <v>0</v>
      </c>
      <c r="G59" s="91" t="b">
        <v>0</v>
      </c>
    </row>
    <row r="60" spans="1:7" ht="15">
      <c r="A60" s="91" t="s">
        <v>1746</v>
      </c>
      <c r="B60" s="91">
        <v>3</v>
      </c>
      <c r="C60" s="133">
        <v>0.004072233350870969</v>
      </c>
      <c r="D60" s="91" t="s">
        <v>1781</v>
      </c>
      <c r="E60" s="91" t="b">
        <v>0</v>
      </c>
      <c r="F60" s="91" t="b">
        <v>0</v>
      </c>
      <c r="G60" s="91" t="b">
        <v>0</v>
      </c>
    </row>
    <row r="61" spans="1:7" ht="15">
      <c r="A61" s="91" t="s">
        <v>1747</v>
      </c>
      <c r="B61" s="91">
        <v>3</v>
      </c>
      <c r="C61" s="133">
        <v>0.004072233350870969</v>
      </c>
      <c r="D61" s="91" t="s">
        <v>1781</v>
      </c>
      <c r="E61" s="91" t="b">
        <v>0</v>
      </c>
      <c r="F61" s="91" t="b">
        <v>0</v>
      </c>
      <c r="G61" s="91" t="b">
        <v>0</v>
      </c>
    </row>
    <row r="62" spans="1:7" ht="15">
      <c r="A62" s="91" t="s">
        <v>219</v>
      </c>
      <c r="B62" s="91">
        <v>3</v>
      </c>
      <c r="C62" s="133">
        <v>0.004072233350870969</v>
      </c>
      <c r="D62" s="91" t="s">
        <v>1781</v>
      </c>
      <c r="E62" s="91" t="b">
        <v>0</v>
      </c>
      <c r="F62" s="91" t="b">
        <v>0</v>
      </c>
      <c r="G62" s="91" t="b">
        <v>0</v>
      </c>
    </row>
    <row r="63" spans="1:7" ht="15">
      <c r="A63" s="91" t="s">
        <v>1748</v>
      </c>
      <c r="B63" s="91">
        <v>3</v>
      </c>
      <c r="C63" s="133">
        <v>0.004072233350870969</v>
      </c>
      <c r="D63" s="91" t="s">
        <v>1781</v>
      </c>
      <c r="E63" s="91" t="b">
        <v>0</v>
      </c>
      <c r="F63" s="91" t="b">
        <v>0</v>
      </c>
      <c r="G63" s="91" t="b">
        <v>0</v>
      </c>
    </row>
    <row r="64" spans="1:7" ht="15">
      <c r="A64" s="91" t="s">
        <v>1749</v>
      </c>
      <c r="B64" s="91">
        <v>3</v>
      </c>
      <c r="C64" s="133">
        <v>0.004072233350870969</v>
      </c>
      <c r="D64" s="91" t="s">
        <v>1781</v>
      </c>
      <c r="E64" s="91" t="b">
        <v>0</v>
      </c>
      <c r="F64" s="91" t="b">
        <v>0</v>
      </c>
      <c r="G64" s="91" t="b">
        <v>0</v>
      </c>
    </row>
    <row r="65" spans="1:7" ht="15">
      <c r="A65" s="91" t="s">
        <v>1750</v>
      </c>
      <c r="B65" s="91">
        <v>3</v>
      </c>
      <c r="C65" s="133">
        <v>0.004072233350870969</v>
      </c>
      <c r="D65" s="91" t="s">
        <v>1781</v>
      </c>
      <c r="E65" s="91" t="b">
        <v>0</v>
      </c>
      <c r="F65" s="91" t="b">
        <v>0</v>
      </c>
      <c r="G65" s="91" t="b">
        <v>0</v>
      </c>
    </row>
    <row r="66" spans="1:7" ht="15">
      <c r="A66" s="91" t="s">
        <v>1751</v>
      </c>
      <c r="B66" s="91">
        <v>3</v>
      </c>
      <c r="C66" s="133">
        <v>0.004072233350870969</v>
      </c>
      <c r="D66" s="91" t="s">
        <v>1781</v>
      </c>
      <c r="E66" s="91" t="b">
        <v>0</v>
      </c>
      <c r="F66" s="91" t="b">
        <v>0</v>
      </c>
      <c r="G66" s="91" t="b">
        <v>0</v>
      </c>
    </row>
    <row r="67" spans="1:7" ht="15">
      <c r="A67" s="91" t="s">
        <v>1752</v>
      </c>
      <c r="B67" s="91">
        <v>3</v>
      </c>
      <c r="C67" s="133">
        <v>0.004072233350870969</v>
      </c>
      <c r="D67" s="91" t="s">
        <v>1781</v>
      </c>
      <c r="E67" s="91" t="b">
        <v>0</v>
      </c>
      <c r="F67" s="91" t="b">
        <v>0</v>
      </c>
      <c r="G67" s="91" t="b">
        <v>0</v>
      </c>
    </row>
    <row r="68" spans="1:7" ht="15">
      <c r="A68" s="91" t="s">
        <v>1753</v>
      </c>
      <c r="B68" s="91">
        <v>3</v>
      </c>
      <c r="C68" s="133">
        <v>0.004072233350870969</v>
      </c>
      <c r="D68" s="91" t="s">
        <v>1781</v>
      </c>
      <c r="E68" s="91" t="b">
        <v>0</v>
      </c>
      <c r="F68" s="91" t="b">
        <v>0</v>
      </c>
      <c r="G68" s="91" t="b">
        <v>0</v>
      </c>
    </row>
    <row r="69" spans="1:7" ht="15">
      <c r="A69" s="91" t="s">
        <v>1754</v>
      </c>
      <c r="B69" s="91">
        <v>3</v>
      </c>
      <c r="C69" s="133">
        <v>0.004072233350870969</v>
      </c>
      <c r="D69" s="91" t="s">
        <v>1781</v>
      </c>
      <c r="E69" s="91" t="b">
        <v>0</v>
      </c>
      <c r="F69" s="91" t="b">
        <v>1</v>
      </c>
      <c r="G69" s="91" t="b">
        <v>0</v>
      </c>
    </row>
    <row r="70" spans="1:7" ht="15">
      <c r="A70" s="91" t="s">
        <v>1581</v>
      </c>
      <c r="B70" s="91">
        <v>3</v>
      </c>
      <c r="C70" s="133">
        <v>0.005396344141027295</v>
      </c>
      <c r="D70" s="91" t="s">
        <v>1781</v>
      </c>
      <c r="E70" s="91" t="b">
        <v>0</v>
      </c>
      <c r="F70" s="91" t="b">
        <v>0</v>
      </c>
      <c r="G70" s="91" t="b">
        <v>0</v>
      </c>
    </row>
    <row r="71" spans="1:7" ht="15">
      <c r="A71" s="91" t="s">
        <v>1755</v>
      </c>
      <c r="B71" s="91">
        <v>2</v>
      </c>
      <c r="C71" s="133">
        <v>0.0030406154976617716</v>
      </c>
      <c r="D71" s="91" t="s">
        <v>1781</v>
      </c>
      <c r="E71" s="91" t="b">
        <v>0</v>
      </c>
      <c r="F71" s="91" t="b">
        <v>0</v>
      </c>
      <c r="G71" s="91" t="b">
        <v>0</v>
      </c>
    </row>
    <row r="72" spans="1:7" ht="15">
      <c r="A72" s="91" t="s">
        <v>1756</v>
      </c>
      <c r="B72" s="91">
        <v>2</v>
      </c>
      <c r="C72" s="133">
        <v>0.0030406154976617716</v>
      </c>
      <c r="D72" s="91" t="s">
        <v>1781</v>
      </c>
      <c r="E72" s="91" t="b">
        <v>0</v>
      </c>
      <c r="F72" s="91" t="b">
        <v>0</v>
      </c>
      <c r="G72" s="91" t="b">
        <v>0</v>
      </c>
    </row>
    <row r="73" spans="1:7" ht="15">
      <c r="A73" s="91" t="s">
        <v>292</v>
      </c>
      <c r="B73" s="91">
        <v>2</v>
      </c>
      <c r="C73" s="133">
        <v>0.0030406154976617716</v>
      </c>
      <c r="D73" s="91" t="s">
        <v>1781</v>
      </c>
      <c r="E73" s="91" t="b">
        <v>0</v>
      </c>
      <c r="F73" s="91" t="b">
        <v>0</v>
      </c>
      <c r="G73" s="91" t="b">
        <v>0</v>
      </c>
    </row>
    <row r="74" spans="1:7" ht="15">
      <c r="A74" s="91" t="s">
        <v>1757</v>
      </c>
      <c r="B74" s="91">
        <v>2</v>
      </c>
      <c r="C74" s="133">
        <v>0.0030406154976617716</v>
      </c>
      <c r="D74" s="91" t="s">
        <v>1781</v>
      </c>
      <c r="E74" s="91" t="b">
        <v>0</v>
      </c>
      <c r="F74" s="91" t="b">
        <v>0</v>
      </c>
      <c r="G74" s="91" t="b">
        <v>0</v>
      </c>
    </row>
    <row r="75" spans="1:7" ht="15">
      <c r="A75" s="91" t="s">
        <v>1758</v>
      </c>
      <c r="B75" s="91">
        <v>2</v>
      </c>
      <c r="C75" s="133">
        <v>0.0030406154976617716</v>
      </c>
      <c r="D75" s="91" t="s">
        <v>1781</v>
      </c>
      <c r="E75" s="91" t="b">
        <v>0</v>
      </c>
      <c r="F75" s="91" t="b">
        <v>0</v>
      </c>
      <c r="G75" s="91" t="b">
        <v>0</v>
      </c>
    </row>
    <row r="76" spans="1:7" ht="15">
      <c r="A76" s="91" t="s">
        <v>1759</v>
      </c>
      <c r="B76" s="91">
        <v>2</v>
      </c>
      <c r="C76" s="133">
        <v>0.0030406154976617716</v>
      </c>
      <c r="D76" s="91" t="s">
        <v>1781</v>
      </c>
      <c r="E76" s="91" t="b">
        <v>0</v>
      </c>
      <c r="F76" s="91" t="b">
        <v>0</v>
      </c>
      <c r="G76" s="91" t="b">
        <v>0</v>
      </c>
    </row>
    <row r="77" spans="1:7" ht="15">
      <c r="A77" s="91" t="s">
        <v>1564</v>
      </c>
      <c r="B77" s="91">
        <v>2</v>
      </c>
      <c r="C77" s="133">
        <v>0.0030406154976617716</v>
      </c>
      <c r="D77" s="91" t="s">
        <v>1781</v>
      </c>
      <c r="E77" s="91" t="b">
        <v>0</v>
      </c>
      <c r="F77" s="91" t="b">
        <v>0</v>
      </c>
      <c r="G77" s="91" t="b">
        <v>0</v>
      </c>
    </row>
    <row r="78" spans="1:7" ht="15">
      <c r="A78" s="91" t="s">
        <v>1565</v>
      </c>
      <c r="B78" s="91">
        <v>2</v>
      </c>
      <c r="C78" s="133">
        <v>0.0030406154976617716</v>
      </c>
      <c r="D78" s="91" t="s">
        <v>1781</v>
      </c>
      <c r="E78" s="91" t="b">
        <v>0</v>
      </c>
      <c r="F78" s="91" t="b">
        <v>0</v>
      </c>
      <c r="G78" s="91" t="b">
        <v>0</v>
      </c>
    </row>
    <row r="79" spans="1:7" ht="15">
      <c r="A79" s="91" t="s">
        <v>1566</v>
      </c>
      <c r="B79" s="91">
        <v>2</v>
      </c>
      <c r="C79" s="133">
        <v>0.0030406154976617716</v>
      </c>
      <c r="D79" s="91" t="s">
        <v>1781</v>
      </c>
      <c r="E79" s="91" t="b">
        <v>0</v>
      </c>
      <c r="F79" s="91" t="b">
        <v>0</v>
      </c>
      <c r="G79" s="91" t="b">
        <v>0</v>
      </c>
    </row>
    <row r="80" spans="1:7" ht="15">
      <c r="A80" s="91" t="s">
        <v>1760</v>
      </c>
      <c r="B80" s="91">
        <v>2</v>
      </c>
      <c r="C80" s="133">
        <v>0.0030406154976617716</v>
      </c>
      <c r="D80" s="91" t="s">
        <v>1781</v>
      </c>
      <c r="E80" s="91" t="b">
        <v>0</v>
      </c>
      <c r="F80" s="91" t="b">
        <v>0</v>
      </c>
      <c r="G80" s="91" t="b">
        <v>0</v>
      </c>
    </row>
    <row r="81" spans="1:7" ht="15">
      <c r="A81" s="91" t="s">
        <v>1761</v>
      </c>
      <c r="B81" s="91">
        <v>2</v>
      </c>
      <c r="C81" s="133">
        <v>0.0030406154976617716</v>
      </c>
      <c r="D81" s="91" t="s">
        <v>1781</v>
      </c>
      <c r="E81" s="91" t="b">
        <v>0</v>
      </c>
      <c r="F81" s="91" t="b">
        <v>0</v>
      </c>
      <c r="G81" s="91" t="b">
        <v>0</v>
      </c>
    </row>
    <row r="82" spans="1:7" ht="15">
      <c r="A82" s="91" t="s">
        <v>1762</v>
      </c>
      <c r="B82" s="91">
        <v>2</v>
      </c>
      <c r="C82" s="133">
        <v>0.0030406154976617716</v>
      </c>
      <c r="D82" s="91" t="s">
        <v>1781</v>
      </c>
      <c r="E82" s="91" t="b">
        <v>0</v>
      </c>
      <c r="F82" s="91" t="b">
        <v>0</v>
      </c>
      <c r="G82" s="91" t="b">
        <v>0</v>
      </c>
    </row>
    <row r="83" spans="1:7" ht="15">
      <c r="A83" s="91" t="s">
        <v>1763</v>
      </c>
      <c r="B83" s="91">
        <v>2</v>
      </c>
      <c r="C83" s="133">
        <v>0.0030406154976617716</v>
      </c>
      <c r="D83" s="91" t="s">
        <v>1781</v>
      </c>
      <c r="E83" s="91" t="b">
        <v>0</v>
      </c>
      <c r="F83" s="91" t="b">
        <v>0</v>
      </c>
      <c r="G83" s="91" t="b">
        <v>0</v>
      </c>
    </row>
    <row r="84" spans="1:7" ht="15">
      <c r="A84" s="91" t="s">
        <v>1764</v>
      </c>
      <c r="B84" s="91">
        <v>2</v>
      </c>
      <c r="C84" s="133">
        <v>0.0030406154976617716</v>
      </c>
      <c r="D84" s="91" t="s">
        <v>1781</v>
      </c>
      <c r="E84" s="91" t="b">
        <v>0</v>
      </c>
      <c r="F84" s="91" t="b">
        <v>0</v>
      </c>
      <c r="G84" s="91" t="b">
        <v>0</v>
      </c>
    </row>
    <row r="85" spans="1:7" ht="15">
      <c r="A85" s="91" t="s">
        <v>1765</v>
      </c>
      <c r="B85" s="91">
        <v>2</v>
      </c>
      <c r="C85" s="133">
        <v>0.0030406154976617716</v>
      </c>
      <c r="D85" s="91" t="s">
        <v>1781</v>
      </c>
      <c r="E85" s="91" t="b">
        <v>0</v>
      </c>
      <c r="F85" s="91" t="b">
        <v>0</v>
      </c>
      <c r="G85" s="91" t="b">
        <v>0</v>
      </c>
    </row>
    <row r="86" spans="1:7" ht="15">
      <c r="A86" s="91" t="s">
        <v>1766</v>
      </c>
      <c r="B86" s="91">
        <v>2</v>
      </c>
      <c r="C86" s="133">
        <v>0.0030406154976617716</v>
      </c>
      <c r="D86" s="91" t="s">
        <v>1781</v>
      </c>
      <c r="E86" s="91" t="b">
        <v>0</v>
      </c>
      <c r="F86" s="91" t="b">
        <v>0</v>
      </c>
      <c r="G86" s="91" t="b">
        <v>0</v>
      </c>
    </row>
    <row r="87" spans="1:7" ht="15">
      <c r="A87" s="91" t="s">
        <v>1767</v>
      </c>
      <c r="B87" s="91">
        <v>2</v>
      </c>
      <c r="C87" s="133">
        <v>0.0030406154976617716</v>
      </c>
      <c r="D87" s="91" t="s">
        <v>1781</v>
      </c>
      <c r="E87" s="91" t="b">
        <v>0</v>
      </c>
      <c r="F87" s="91" t="b">
        <v>0</v>
      </c>
      <c r="G87" s="91" t="b">
        <v>0</v>
      </c>
    </row>
    <row r="88" spans="1:7" ht="15">
      <c r="A88" s="91" t="s">
        <v>1768</v>
      </c>
      <c r="B88" s="91">
        <v>2</v>
      </c>
      <c r="C88" s="133">
        <v>0.0030406154976617716</v>
      </c>
      <c r="D88" s="91" t="s">
        <v>1781</v>
      </c>
      <c r="E88" s="91" t="b">
        <v>0</v>
      </c>
      <c r="F88" s="91" t="b">
        <v>0</v>
      </c>
      <c r="G88" s="91" t="b">
        <v>0</v>
      </c>
    </row>
    <row r="89" spans="1:7" ht="15">
      <c r="A89" s="91" t="s">
        <v>1769</v>
      </c>
      <c r="B89" s="91">
        <v>2</v>
      </c>
      <c r="C89" s="133">
        <v>0.0030406154976617716</v>
      </c>
      <c r="D89" s="91" t="s">
        <v>1781</v>
      </c>
      <c r="E89" s="91" t="b">
        <v>0</v>
      </c>
      <c r="F89" s="91" t="b">
        <v>0</v>
      </c>
      <c r="G89" s="91" t="b">
        <v>0</v>
      </c>
    </row>
    <row r="90" spans="1:7" ht="15">
      <c r="A90" s="91" t="s">
        <v>1770</v>
      </c>
      <c r="B90" s="91">
        <v>2</v>
      </c>
      <c r="C90" s="133">
        <v>0.0030406154976617716</v>
      </c>
      <c r="D90" s="91" t="s">
        <v>1781</v>
      </c>
      <c r="E90" s="91" t="b">
        <v>0</v>
      </c>
      <c r="F90" s="91" t="b">
        <v>0</v>
      </c>
      <c r="G90" s="91" t="b">
        <v>0</v>
      </c>
    </row>
    <row r="91" spans="1:7" ht="15">
      <c r="A91" s="91" t="s">
        <v>1771</v>
      </c>
      <c r="B91" s="91">
        <v>2</v>
      </c>
      <c r="C91" s="133">
        <v>0.0030406154976617716</v>
      </c>
      <c r="D91" s="91" t="s">
        <v>1781</v>
      </c>
      <c r="E91" s="91" t="b">
        <v>1</v>
      </c>
      <c r="F91" s="91" t="b">
        <v>0</v>
      </c>
      <c r="G91" s="91" t="b">
        <v>0</v>
      </c>
    </row>
    <row r="92" spans="1:7" ht="15">
      <c r="A92" s="91" t="s">
        <v>1772</v>
      </c>
      <c r="B92" s="91">
        <v>2</v>
      </c>
      <c r="C92" s="133">
        <v>0.0030406154976617716</v>
      </c>
      <c r="D92" s="91" t="s">
        <v>1781</v>
      </c>
      <c r="E92" s="91" t="b">
        <v>0</v>
      </c>
      <c r="F92" s="91" t="b">
        <v>0</v>
      </c>
      <c r="G92" s="91" t="b">
        <v>0</v>
      </c>
    </row>
    <row r="93" spans="1:7" ht="15">
      <c r="A93" s="91" t="s">
        <v>1773</v>
      </c>
      <c r="B93" s="91">
        <v>2</v>
      </c>
      <c r="C93" s="133">
        <v>0.0030406154976617716</v>
      </c>
      <c r="D93" s="91" t="s">
        <v>1781</v>
      </c>
      <c r="E93" s="91" t="b">
        <v>0</v>
      </c>
      <c r="F93" s="91" t="b">
        <v>0</v>
      </c>
      <c r="G93" s="91" t="b">
        <v>0</v>
      </c>
    </row>
    <row r="94" spans="1:7" ht="15">
      <c r="A94" s="91" t="s">
        <v>1774</v>
      </c>
      <c r="B94" s="91">
        <v>2</v>
      </c>
      <c r="C94" s="133">
        <v>0.0030406154976617716</v>
      </c>
      <c r="D94" s="91" t="s">
        <v>1781</v>
      </c>
      <c r="E94" s="91" t="b">
        <v>0</v>
      </c>
      <c r="F94" s="91" t="b">
        <v>0</v>
      </c>
      <c r="G94" s="91" t="b">
        <v>0</v>
      </c>
    </row>
    <row r="95" spans="1:7" ht="15">
      <c r="A95" s="91" t="s">
        <v>1775</v>
      </c>
      <c r="B95" s="91">
        <v>2</v>
      </c>
      <c r="C95" s="133">
        <v>0.0030406154976617716</v>
      </c>
      <c r="D95" s="91" t="s">
        <v>1781</v>
      </c>
      <c r="E95" s="91" t="b">
        <v>0</v>
      </c>
      <c r="F95" s="91" t="b">
        <v>0</v>
      </c>
      <c r="G95" s="91" t="b">
        <v>0</v>
      </c>
    </row>
    <row r="96" spans="1:7" ht="15">
      <c r="A96" s="91" t="s">
        <v>1776</v>
      </c>
      <c r="B96" s="91">
        <v>2</v>
      </c>
      <c r="C96" s="133">
        <v>0.0035975627606848635</v>
      </c>
      <c r="D96" s="91" t="s">
        <v>1781</v>
      </c>
      <c r="E96" s="91" t="b">
        <v>0</v>
      </c>
      <c r="F96" s="91" t="b">
        <v>0</v>
      </c>
      <c r="G96" s="91" t="b">
        <v>0</v>
      </c>
    </row>
    <row r="97" spans="1:7" ht="15">
      <c r="A97" s="91" t="s">
        <v>1777</v>
      </c>
      <c r="B97" s="91">
        <v>2</v>
      </c>
      <c r="C97" s="133">
        <v>0.0030406154976617716</v>
      </c>
      <c r="D97" s="91" t="s">
        <v>1781</v>
      </c>
      <c r="E97" s="91" t="b">
        <v>0</v>
      </c>
      <c r="F97" s="91" t="b">
        <v>0</v>
      </c>
      <c r="G97" s="91" t="b">
        <v>0</v>
      </c>
    </row>
    <row r="98" spans="1:7" ht="15">
      <c r="A98" s="91" t="s">
        <v>1569</v>
      </c>
      <c r="B98" s="91">
        <v>2</v>
      </c>
      <c r="C98" s="133">
        <v>0.0030406154976617716</v>
      </c>
      <c r="D98" s="91" t="s">
        <v>1781</v>
      </c>
      <c r="E98" s="91" t="b">
        <v>0</v>
      </c>
      <c r="F98" s="91" t="b">
        <v>0</v>
      </c>
      <c r="G98" s="91" t="b">
        <v>0</v>
      </c>
    </row>
    <row r="99" spans="1:7" ht="15">
      <c r="A99" s="91" t="s">
        <v>1570</v>
      </c>
      <c r="B99" s="91">
        <v>2</v>
      </c>
      <c r="C99" s="133">
        <v>0.0035975627606848635</v>
      </c>
      <c r="D99" s="91" t="s">
        <v>1781</v>
      </c>
      <c r="E99" s="91" t="b">
        <v>0</v>
      </c>
      <c r="F99" s="91" t="b">
        <v>0</v>
      </c>
      <c r="G99" s="91" t="b">
        <v>0</v>
      </c>
    </row>
    <row r="100" spans="1:7" ht="15">
      <c r="A100" s="91" t="s">
        <v>1571</v>
      </c>
      <c r="B100" s="91">
        <v>2</v>
      </c>
      <c r="C100" s="133">
        <v>0.0035975627606848635</v>
      </c>
      <c r="D100" s="91" t="s">
        <v>1781</v>
      </c>
      <c r="E100" s="91" t="b">
        <v>0</v>
      </c>
      <c r="F100" s="91" t="b">
        <v>0</v>
      </c>
      <c r="G100" s="91" t="b">
        <v>0</v>
      </c>
    </row>
    <row r="101" spans="1:7" ht="15">
      <c r="A101" s="91" t="s">
        <v>1572</v>
      </c>
      <c r="B101" s="91">
        <v>2</v>
      </c>
      <c r="C101" s="133">
        <v>0.0035975627606848635</v>
      </c>
      <c r="D101" s="91" t="s">
        <v>1781</v>
      </c>
      <c r="E101" s="91" t="b">
        <v>0</v>
      </c>
      <c r="F101" s="91" t="b">
        <v>0</v>
      </c>
      <c r="G101" s="91" t="b">
        <v>0</v>
      </c>
    </row>
    <row r="102" spans="1:7" ht="15">
      <c r="A102" s="91" t="s">
        <v>1575</v>
      </c>
      <c r="B102" s="91">
        <v>2</v>
      </c>
      <c r="C102" s="133">
        <v>0.0030406154976617716</v>
      </c>
      <c r="D102" s="91" t="s">
        <v>1781</v>
      </c>
      <c r="E102" s="91" t="b">
        <v>0</v>
      </c>
      <c r="F102" s="91" t="b">
        <v>0</v>
      </c>
      <c r="G102" s="91" t="b">
        <v>0</v>
      </c>
    </row>
    <row r="103" spans="1:7" ht="15">
      <c r="A103" s="91" t="s">
        <v>1576</v>
      </c>
      <c r="B103" s="91">
        <v>2</v>
      </c>
      <c r="C103" s="133">
        <v>0.0030406154976617716</v>
      </c>
      <c r="D103" s="91" t="s">
        <v>1781</v>
      </c>
      <c r="E103" s="91" t="b">
        <v>0</v>
      </c>
      <c r="F103" s="91" t="b">
        <v>0</v>
      </c>
      <c r="G103" s="91" t="b">
        <v>0</v>
      </c>
    </row>
    <row r="104" spans="1:7" ht="15">
      <c r="A104" s="91" t="s">
        <v>1577</v>
      </c>
      <c r="B104" s="91">
        <v>2</v>
      </c>
      <c r="C104" s="133">
        <v>0.0035975627606848635</v>
      </c>
      <c r="D104" s="91" t="s">
        <v>1781</v>
      </c>
      <c r="E104" s="91" t="b">
        <v>0</v>
      </c>
      <c r="F104" s="91" t="b">
        <v>0</v>
      </c>
      <c r="G104" s="91" t="b">
        <v>0</v>
      </c>
    </row>
    <row r="105" spans="1:7" ht="15">
      <c r="A105" s="91" t="s">
        <v>1778</v>
      </c>
      <c r="B105" s="91">
        <v>2</v>
      </c>
      <c r="C105" s="133">
        <v>0.0035975627606848635</v>
      </c>
      <c r="D105" s="91" t="s">
        <v>1781</v>
      </c>
      <c r="E105" s="91" t="b">
        <v>0</v>
      </c>
      <c r="F105" s="91" t="b">
        <v>0</v>
      </c>
      <c r="G105" s="91" t="b">
        <v>0</v>
      </c>
    </row>
    <row r="106" spans="1:7" ht="15">
      <c r="A106" s="91" t="s">
        <v>1582</v>
      </c>
      <c r="B106" s="91">
        <v>2</v>
      </c>
      <c r="C106" s="133">
        <v>0.0035975627606848635</v>
      </c>
      <c r="D106" s="91" t="s">
        <v>1781</v>
      </c>
      <c r="E106" s="91" t="b">
        <v>0</v>
      </c>
      <c r="F106" s="91" t="b">
        <v>0</v>
      </c>
      <c r="G106" s="91" t="b">
        <v>0</v>
      </c>
    </row>
    <row r="107" spans="1:7" ht="15">
      <c r="A107" s="91" t="s">
        <v>1583</v>
      </c>
      <c r="B107" s="91">
        <v>2</v>
      </c>
      <c r="C107" s="133">
        <v>0.0035975627606848635</v>
      </c>
      <c r="D107" s="91" t="s">
        <v>1781</v>
      </c>
      <c r="E107" s="91" t="b">
        <v>0</v>
      </c>
      <c r="F107" s="91" t="b">
        <v>0</v>
      </c>
      <c r="G107" s="91" t="b">
        <v>0</v>
      </c>
    </row>
    <row r="108" spans="1:7" ht="15">
      <c r="A108" s="91" t="s">
        <v>1584</v>
      </c>
      <c r="B108" s="91">
        <v>2</v>
      </c>
      <c r="C108" s="133">
        <v>0.0035975627606848635</v>
      </c>
      <c r="D108" s="91" t="s">
        <v>1781</v>
      </c>
      <c r="E108" s="91" t="b">
        <v>0</v>
      </c>
      <c r="F108" s="91" t="b">
        <v>0</v>
      </c>
      <c r="G108" s="91" t="b">
        <v>0</v>
      </c>
    </row>
    <row r="109" spans="1:7" ht="15">
      <c r="A109" s="91" t="s">
        <v>1530</v>
      </c>
      <c r="B109" s="91">
        <v>40</v>
      </c>
      <c r="C109" s="133">
        <v>0</v>
      </c>
      <c r="D109" s="91" t="s">
        <v>1430</v>
      </c>
      <c r="E109" s="91" t="b">
        <v>0</v>
      </c>
      <c r="F109" s="91" t="b">
        <v>0</v>
      </c>
      <c r="G109" s="91" t="b">
        <v>0</v>
      </c>
    </row>
    <row r="110" spans="1:7" ht="15">
      <c r="A110" s="91" t="s">
        <v>1531</v>
      </c>
      <c r="B110" s="91">
        <v>40</v>
      </c>
      <c r="C110" s="133">
        <v>0</v>
      </c>
      <c r="D110" s="91" t="s">
        <v>1430</v>
      </c>
      <c r="E110" s="91" t="b">
        <v>0</v>
      </c>
      <c r="F110" s="91" t="b">
        <v>0</v>
      </c>
      <c r="G110" s="91" t="b">
        <v>0</v>
      </c>
    </row>
    <row r="111" spans="1:7" ht="15">
      <c r="A111" s="91" t="s">
        <v>1532</v>
      </c>
      <c r="B111" s="91">
        <v>40</v>
      </c>
      <c r="C111" s="133">
        <v>0</v>
      </c>
      <c r="D111" s="91" t="s">
        <v>1430</v>
      </c>
      <c r="E111" s="91" t="b">
        <v>0</v>
      </c>
      <c r="F111" s="91" t="b">
        <v>0</v>
      </c>
      <c r="G111" s="91" t="b">
        <v>0</v>
      </c>
    </row>
    <row r="112" spans="1:7" ht="15">
      <c r="A112" s="91" t="s">
        <v>1533</v>
      </c>
      <c r="B112" s="91">
        <v>40</v>
      </c>
      <c r="C112" s="133">
        <v>0</v>
      </c>
      <c r="D112" s="91" t="s">
        <v>1430</v>
      </c>
      <c r="E112" s="91" t="b">
        <v>0</v>
      </c>
      <c r="F112" s="91" t="b">
        <v>0</v>
      </c>
      <c r="G112" s="91" t="b">
        <v>0</v>
      </c>
    </row>
    <row r="113" spans="1:7" ht="15">
      <c r="A113" s="91" t="s">
        <v>1534</v>
      </c>
      <c r="B113" s="91">
        <v>39</v>
      </c>
      <c r="C113" s="133">
        <v>0.0009857930753035924</v>
      </c>
      <c r="D113" s="91" t="s">
        <v>1430</v>
      </c>
      <c r="E113" s="91" t="b">
        <v>0</v>
      </c>
      <c r="F113" s="91" t="b">
        <v>0</v>
      </c>
      <c r="G113" s="91" t="b">
        <v>0</v>
      </c>
    </row>
    <row r="114" spans="1:7" ht="15">
      <c r="A114" s="91" t="s">
        <v>1536</v>
      </c>
      <c r="B114" s="91">
        <v>36</v>
      </c>
      <c r="C114" s="133">
        <v>0.003786826805021391</v>
      </c>
      <c r="D114" s="91" t="s">
        <v>1430</v>
      </c>
      <c r="E114" s="91" t="b">
        <v>0</v>
      </c>
      <c r="F114" s="91" t="b">
        <v>0</v>
      </c>
      <c r="G114" s="91" t="b">
        <v>0</v>
      </c>
    </row>
    <row r="115" spans="1:7" ht="15">
      <c r="A115" s="91" t="s">
        <v>1537</v>
      </c>
      <c r="B115" s="91">
        <v>36</v>
      </c>
      <c r="C115" s="133">
        <v>0.003786826805021391</v>
      </c>
      <c r="D115" s="91" t="s">
        <v>1430</v>
      </c>
      <c r="E115" s="91" t="b">
        <v>0</v>
      </c>
      <c r="F115" s="91" t="b">
        <v>0</v>
      </c>
      <c r="G115" s="91" t="b">
        <v>0</v>
      </c>
    </row>
    <row r="116" spans="1:7" ht="15">
      <c r="A116" s="91" t="s">
        <v>1538</v>
      </c>
      <c r="B116" s="91">
        <v>32</v>
      </c>
      <c r="C116" s="133">
        <v>0.007129012451167369</v>
      </c>
      <c r="D116" s="91" t="s">
        <v>1430</v>
      </c>
      <c r="E116" s="91" t="b">
        <v>1</v>
      </c>
      <c r="F116" s="91" t="b">
        <v>0</v>
      </c>
      <c r="G116" s="91" t="b">
        <v>0</v>
      </c>
    </row>
    <row r="117" spans="1:7" ht="15">
      <c r="A117" s="91" t="s">
        <v>1539</v>
      </c>
      <c r="B117" s="91">
        <v>24</v>
      </c>
      <c r="C117" s="133">
        <v>0.028848482498225525</v>
      </c>
      <c r="D117" s="91" t="s">
        <v>1430</v>
      </c>
      <c r="E117" s="91" t="b">
        <v>0</v>
      </c>
      <c r="F117" s="91" t="b">
        <v>0</v>
      </c>
      <c r="G117" s="91" t="b">
        <v>0</v>
      </c>
    </row>
    <row r="118" spans="1:7" ht="15">
      <c r="A118" s="91" t="s">
        <v>1540</v>
      </c>
      <c r="B118" s="91">
        <v>9</v>
      </c>
      <c r="C118" s="133">
        <v>0.013403120314937327</v>
      </c>
      <c r="D118" s="91" t="s">
        <v>1430</v>
      </c>
      <c r="E118" s="91" t="b">
        <v>0</v>
      </c>
      <c r="F118" s="91" t="b">
        <v>0</v>
      </c>
      <c r="G118" s="91" t="b">
        <v>0</v>
      </c>
    </row>
    <row r="119" spans="1:7" ht="15">
      <c r="A119" s="91" t="s">
        <v>1726</v>
      </c>
      <c r="B119" s="91">
        <v>9</v>
      </c>
      <c r="C119" s="133">
        <v>0.013403120314937327</v>
      </c>
      <c r="D119" s="91" t="s">
        <v>1430</v>
      </c>
      <c r="E119" s="91" t="b">
        <v>0</v>
      </c>
      <c r="F119" s="91" t="b">
        <v>0</v>
      </c>
      <c r="G119" s="91" t="b">
        <v>0</v>
      </c>
    </row>
    <row r="120" spans="1:7" ht="15">
      <c r="A120" s="91" t="s">
        <v>1727</v>
      </c>
      <c r="B120" s="91">
        <v>9</v>
      </c>
      <c r="C120" s="133">
        <v>0.01868462042052297</v>
      </c>
      <c r="D120" s="91" t="s">
        <v>1430</v>
      </c>
      <c r="E120" s="91" t="b">
        <v>0</v>
      </c>
      <c r="F120" s="91" t="b">
        <v>0</v>
      </c>
      <c r="G120" s="91" t="b">
        <v>0</v>
      </c>
    </row>
    <row r="121" spans="1:7" ht="15">
      <c r="A121" s="91" t="s">
        <v>1734</v>
      </c>
      <c r="B121" s="91">
        <v>5</v>
      </c>
      <c r="C121" s="133">
        <v>0.010380344678068316</v>
      </c>
      <c r="D121" s="91" t="s">
        <v>1430</v>
      </c>
      <c r="E121" s="91" t="b">
        <v>0</v>
      </c>
      <c r="F121" s="91" t="b">
        <v>0</v>
      </c>
      <c r="G121" s="91" t="b">
        <v>0</v>
      </c>
    </row>
    <row r="122" spans="1:7" ht="15">
      <c r="A122" s="91" t="s">
        <v>1740</v>
      </c>
      <c r="B122" s="91">
        <v>4</v>
      </c>
      <c r="C122" s="133">
        <v>0.011963494213002126</v>
      </c>
      <c r="D122" s="91" t="s">
        <v>1430</v>
      </c>
      <c r="E122" s="91" t="b">
        <v>0</v>
      </c>
      <c r="F122" s="91" t="b">
        <v>0</v>
      </c>
      <c r="G122" s="91" t="b">
        <v>0</v>
      </c>
    </row>
    <row r="123" spans="1:7" ht="15">
      <c r="A123" s="91" t="s">
        <v>1746</v>
      </c>
      <c r="B123" s="91">
        <v>3</v>
      </c>
      <c r="C123" s="133">
        <v>0.007758198183505516</v>
      </c>
      <c r="D123" s="91" t="s">
        <v>1430</v>
      </c>
      <c r="E123" s="91" t="b">
        <v>0</v>
      </c>
      <c r="F123" s="91" t="b">
        <v>0</v>
      </c>
      <c r="G123" s="91" t="b">
        <v>0</v>
      </c>
    </row>
    <row r="124" spans="1:7" ht="15">
      <c r="A124" s="91" t="s">
        <v>1747</v>
      </c>
      <c r="B124" s="91">
        <v>3</v>
      </c>
      <c r="C124" s="133">
        <v>0.007758198183505516</v>
      </c>
      <c r="D124" s="91" t="s">
        <v>1430</v>
      </c>
      <c r="E124" s="91" t="b">
        <v>0</v>
      </c>
      <c r="F124" s="91" t="b">
        <v>0</v>
      </c>
      <c r="G124" s="91" t="b">
        <v>0</v>
      </c>
    </row>
    <row r="125" spans="1:7" ht="15">
      <c r="A125" s="91" t="s">
        <v>1759</v>
      </c>
      <c r="B125" s="91">
        <v>2</v>
      </c>
      <c r="C125" s="133">
        <v>0.005981747106501063</v>
      </c>
      <c r="D125" s="91" t="s">
        <v>1430</v>
      </c>
      <c r="E125" s="91" t="b">
        <v>0</v>
      </c>
      <c r="F125" s="91" t="b">
        <v>0</v>
      </c>
      <c r="G125" s="91" t="b">
        <v>0</v>
      </c>
    </row>
    <row r="126" spans="1:7" ht="15">
      <c r="A126" s="91" t="s">
        <v>292</v>
      </c>
      <c r="B126" s="91">
        <v>2</v>
      </c>
      <c r="C126" s="133">
        <v>0.005981747106501063</v>
      </c>
      <c r="D126" s="91" t="s">
        <v>1430</v>
      </c>
      <c r="E126" s="91" t="b">
        <v>0</v>
      </c>
      <c r="F126" s="91" t="b">
        <v>0</v>
      </c>
      <c r="G126" s="91" t="b">
        <v>0</v>
      </c>
    </row>
    <row r="127" spans="1:7" ht="15">
      <c r="A127" s="91" t="s">
        <v>1542</v>
      </c>
      <c r="B127" s="91">
        <v>29</v>
      </c>
      <c r="C127" s="133">
        <v>0.007133512121903605</v>
      </c>
      <c r="D127" s="91" t="s">
        <v>1431</v>
      </c>
      <c r="E127" s="91" t="b">
        <v>0</v>
      </c>
      <c r="F127" s="91" t="b">
        <v>0</v>
      </c>
      <c r="G127" s="91" t="b">
        <v>0</v>
      </c>
    </row>
    <row r="128" spans="1:7" ht="15">
      <c r="A128" s="91" t="s">
        <v>1543</v>
      </c>
      <c r="B128" s="91">
        <v>28</v>
      </c>
      <c r="C128" s="133">
        <v>0.005800945453565121</v>
      </c>
      <c r="D128" s="91" t="s">
        <v>1431</v>
      </c>
      <c r="E128" s="91" t="b">
        <v>0</v>
      </c>
      <c r="F128" s="91" t="b">
        <v>0</v>
      </c>
      <c r="G128" s="91" t="b">
        <v>0</v>
      </c>
    </row>
    <row r="129" spans="1:7" ht="15">
      <c r="A129" s="91" t="s">
        <v>1544</v>
      </c>
      <c r="B129" s="91">
        <v>21</v>
      </c>
      <c r="C129" s="133">
        <v>0.010797179529422734</v>
      </c>
      <c r="D129" s="91" t="s">
        <v>1431</v>
      </c>
      <c r="E129" s="91" t="b">
        <v>0</v>
      </c>
      <c r="F129" s="91" t="b">
        <v>0</v>
      </c>
      <c r="G129" s="91" t="b">
        <v>0</v>
      </c>
    </row>
    <row r="130" spans="1:7" ht="15">
      <c r="A130" s="91" t="s">
        <v>1545</v>
      </c>
      <c r="B130" s="91">
        <v>13</v>
      </c>
      <c r="C130" s="133">
        <v>0.013336516809730808</v>
      </c>
      <c r="D130" s="91" t="s">
        <v>1431</v>
      </c>
      <c r="E130" s="91" t="b">
        <v>0</v>
      </c>
      <c r="F130" s="91" t="b">
        <v>0</v>
      </c>
      <c r="G130" s="91" t="b">
        <v>0</v>
      </c>
    </row>
    <row r="131" spans="1:7" ht="15">
      <c r="A131" s="91" t="s">
        <v>1546</v>
      </c>
      <c r="B131" s="91">
        <v>12</v>
      </c>
      <c r="C131" s="133">
        <v>0.013335557867163547</v>
      </c>
      <c r="D131" s="91" t="s">
        <v>1431</v>
      </c>
      <c r="E131" s="91" t="b">
        <v>0</v>
      </c>
      <c r="F131" s="91" t="b">
        <v>0</v>
      </c>
      <c r="G131" s="91" t="b">
        <v>0</v>
      </c>
    </row>
    <row r="132" spans="1:7" ht="15">
      <c r="A132" s="91" t="s">
        <v>1547</v>
      </c>
      <c r="B132" s="91">
        <v>12</v>
      </c>
      <c r="C132" s="133">
        <v>0.013335557867163547</v>
      </c>
      <c r="D132" s="91" t="s">
        <v>1431</v>
      </c>
      <c r="E132" s="91" t="b">
        <v>0</v>
      </c>
      <c r="F132" s="91" t="b">
        <v>0</v>
      </c>
      <c r="G132" s="91" t="b">
        <v>0</v>
      </c>
    </row>
    <row r="133" spans="1:7" ht="15">
      <c r="A133" s="91" t="s">
        <v>1548</v>
      </c>
      <c r="B133" s="91">
        <v>11</v>
      </c>
      <c r="C133" s="133">
        <v>0.013245573834703516</v>
      </c>
      <c r="D133" s="91" t="s">
        <v>1431</v>
      </c>
      <c r="E133" s="91" t="b">
        <v>0</v>
      </c>
      <c r="F133" s="91" t="b">
        <v>1</v>
      </c>
      <c r="G133" s="91" t="b">
        <v>0</v>
      </c>
    </row>
    <row r="134" spans="1:7" ht="15">
      <c r="A134" s="91" t="s">
        <v>1549</v>
      </c>
      <c r="B134" s="91">
        <v>11</v>
      </c>
      <c r="C134" s="133">
        <v>0.013245573834703516</v>
      </c>
      <c r="D134" s="91" t="s">
        <v>1431</v>
      </c>
      <c r="E134" s="91" t="b">
        <v>0</v>
      </c>
      <c r="F134" s="91" t="b">
        <v>0</v>
      </c>
      <c r="G134" s="91" t="b">
        <v>0</v>
      </c>
    </row>
    <row r="135" spans="1:7" ht="15">
      <c r="A135" s="91" t="s">
        <v>1550</v>
      </c>
      <c r="B135" s="91">
        <v>10</v>
      </c>
      <c r="C135" s="133">
        <v>0.013058450050178258</v>
      </c>
      <c r="D135" s="91" t="s">
        <v>1431</v>
      </c>
      <c r="E135" s="91" t="b">
        <v>0</v>
      </c>
      <c r="F135" s="91" t="b">
        <v>0</v>
      </c>
      <c r="G135" s="91" t="b">
        <v>0</v>
      </c>
    </row>
    <row r="136" spans="1:7" ht="15">
      <c r="A136" s="91" t="s">
        <v>1551</v>
      </c>
      <c r="B136" s="91">
        <v>10</v>
      </c>
      <c r="C136" s="133">
        <v>0.014182712717516713</v>
      </c>
      <c r="D136" s="91" t="s">
        <v>1431</v>
      </c>
      <c r="E136" s="91" t="b">
        <v>0</v>
      </c>
      <c r="F136" s="91" t="b">
        <v>0</v>
      </c>
      <c r="G136" s="91" t="b">
        <v>0</v>
      </c>
    </row>
    <row r="137" spans="1:7" ht="15">
      <c r="A137" s="91" t="s">
        <v>1728</v>
      </c>
      <c r="B137" s="91">
        <v>9</v>
      </c>
      <c r="C137" s="133">
        <v>0.012764441445765043</v>
      </c>
      <c r="D137" s="91" t="s">
        <v>1431</v>
      </c>
      <c r="E137" s="91" t="b">
        <v>0</v>
      </c>
      <c r="F137" s="91" t="b">
        <v>0</v>
      </c>
      <c r="G137" s="91" t="b">
        <v>0</v>
      </c>
    </row>
    <row r="138" spans="1:7" ht="15">
      <c r="A138" s="91" t="s">
        <v>1729</v>
      </c>
      <c r="B138" s="91">
        <v>7</v>
      </c>
      <c r="C138" s="133">
        <v>0.011805076509081051</v>
      </c>
      <c r="D138" s="91" t="s">
        <v>1431</v>
      </c>
      <c r="E138" s="91" t="b">
        <v>0</v>
      </c>
      <c r="F138" s="91" t="b">
        <v>0</v>
      </c>
      <c r="G138" s="91" t="b">
        <v>0</v>
      </c>
    </row>
    <row r="139" spans="1:7" ht="15">
      <c r="A139" s="91" t="s">
        <v>1733</v>
      </c>
      <c r="B139" s="91">
        <v>6</v>
      </c>
      <c r="C139" s="133">
        <v>0.011105567567448819</v>
      </c>
      <c r="D139" s="91" t="s">
        <v>1431</v>
      </c>
      <c r="E139" s="91" t="b">
        <v>0</v>
      </c>
      <c r="F139" s="91" t="b">
        <v>0</v>
      </c>
      <c r="G139" s="91" t="b">
        <v>0</v>
      </c>
    </row>
    <row r="140" spans="1:7" ht="15">
      <c r="A140" s="91" t="s">
        <v>1732</v>
      </c>
      <c r="B140" s="91">
        <v>6</v>
      </c>
      <c r="C140" s="133">
        <v>0.011105567567448819</v>
      </c>
      <c r="D140" s="91" t="s">
        <v>1431</v>
      </c>
      <c r="E140" s="91" t="b">
        <v>1</v>
      </c>
      <c r="F140" s="91" t="b">
        <v>0</v>
      </c>
      <c r="G140" s="91" t="b">
        <v>0</v>
      </c>
    </row>
    <row r="141" spans="1:7" ht="15">
      <c r="A141" s="91" t="s">
        <v>1735</v>
      </c>
      <c r="B141" s="91">
        <v>5</v>
      </c>
      <c r="C141" s="133">
        <v>0.010227382219978333</v>
      </c>
      <c r="D141" s="91" t="s">
        <v>1431</v>
      </c>
      <c r="E141" s="91" t="b">
        <v>0</v>
      </c>
      <c r="F141" s="91" t="b">
        <v>0</v>
      </c>
      <c r="G141" s="91" t="b">
        <v>0</v>
      </c>
    </row>
    <row r="142" spans="1:7" ht="15">
      <c r="A142" s="91" t="s">
        <v>1739</v>
      </c>
      <c r="B142" s="91">
        <v>5</v>
      </c>
      <c r="C142" s="133">
        <v>0.010227382219978333</v>
      </c>
      <c r="D142" s="91" t="s">
        <v>1431</v>
      </c>
      <c r="E142" s="91" t="b">
        <v>0</v>
      </c>
      <c r="F142" s="91" t="b">
        <v>0</v>
      </c>
      <c r="G142" s="91" t="b">
        <v>0</v>
      </c>
    </row>
    <row r="143" spans="1:7" ht="15">
      <c r="A143" s="91" t="s">
        <v>1736</v>
      </c>
      <c r="B143" s="91">
        <v>5</v>
      </c>
      <c r="C143" s="133">
        <v>0.010227382219978333</v>
      </c>
      <c r="D143" s="91" t="s">
        <v>1431</v>
      </c>
      <c r="E143" s="91" t="b">
        <v>0</v>
      </c>
      <c r="F143" s="91" t="b">
        <v>0</v>
      </c>
      <c r="G143" s="91" t="b">
        <v>0</v>
      </c>
    </row>
    <row r="144" spans="1:7" ht="15">
      <c r="A144" s="91" t="s">
        <v>1737</v>
      </c>
      <c r="B144" s="91">
        <v>5</v>
      </c>
      <c r="C144" s="133">
        <v>0.010227382219978333</v>
      </c>
      <c r="D144" s="91" t="s">
        <v>1431</v>
      </c>
      <c r="E144" s="91" t="b">
        <v>0</v>
      </c>
      <c r="F144" s="91" t="b">
        <v>0</v>
      </c>
      <c r="G144" s="91" t="b">
        <v>0</v>
      </c>
    </row>
    <row r="145" spans="1:7" ht="15">
      <c r="A145" s="91" t="s">
        <v>1738</v>
      </c>
      <c r="B145" s="91">
        <v>5</v>
      </c>
      <c r="C145" s="133">
        <v>0.010227382219978333</v>
      </c>
      <c r="D145" s="91" t="s">
        <v>1431</v>
      </c>
      <c r="E145" s="91" t="b">
        <v>0</v>
      </c>
      <c r="F145" s="91" t="b">
        <v>0</v>
      </c>
      <c r="G145" s="91" t="b">
        <v>0</v>
      </c>
    </row>
    <row r="146" spans="1:7" ht="15">
      <c r="A146" s="91" t="s">
        <v>1742</v>
      </c>
      <c r="B146" s="91">
        <v>4</v>
      </c>
      <c r="C146" s="133">
        <v>0.009134338336258405</v>
      </c>
      <c r="D146" s="91" t="s">
        <v>1431</v>
      </c>
      <c r="E146" s="91" t="b">
        <v>0</v>
      </c>
      <c r="F146" s="91" t="b">
        <v>0</v>
      </c>
      <c r="G146" s="91" t="b">
        <v>0</v>
      </c>
    </row>
    <row r="147" spans="1:7" ht="15">
      <c r="A147" s="91" t="s">
        <v>1745</v>
      </c>
      <c r="B147" s="91">
        <v>4</v>
      </c>
      <c r="C147" s="133">
        <v>0.009134338336258405</v>
      </c>
      <c r="D147" s="91" t="s">
        <v>1431</v>
      </c>
      <c r="E147" s="91" t="b">
        <v>0</v>
      </c>
      <c r="F147" s="91" t="b">
        <v>0</v>
      </c>
      <c r="G147" s="91" t="b">
        <v>0</v>
      </c>
    </row>
    <row r="148" spans="1:7" ht="15">
      <c r="A148" s="91" t="s">
        <v>1730</v>
      </c>
      <c r="B148" s="91">
        <v>4</v>
      </c>
      <c r="C148" s="133">
        <v>0.009134338336258405</v>
      </c>
      <c r="D148" s="91" t="s">
        <v>1431</v>
      </c>
      <c r="E148" s="91" t="b">
        <v>0</v>
      </c>
      <c r="F148" s="91" t="b">
        <v>0</v>
      </c>
      <c r="G148" s="91" t="b">
        <v>0</v>
      </c>
    </row>
    <row r="149" spans="1:7" ht="15">
      <c r="A149" s="91" t="s">
        <v>1731</v>
      </c>
      <c r="B149" s="91">
        <v>4</v>
      </c>
      <c r="C149" s="133">
        <v>0.009134338336258405</v>
      </c>
      <c r="D149" s="91" t="s">
        <v>1431</v>
      </c>
      <c r="E149" s="91" t="b">
        <v>0</v>
      </c>
      <c r="F149" s="91" t="b">
        <v>0</v>
      </c>
      <c r="G149" s="91" t="b">
        <v>0</v>
      </c>
    </row>
    <row r="150" spans="1:7" ht="15">
      <c r="A150" s="91" t="s">
        <v>1744</v>
      </c>
      <c r="B150" s="91">
        <v>4</v>
      </c>
      <c r="C150" s="133">
        <v>0.009134338336258405</v>
      </c>
      <c r="D150" s="91" t="s">
        <v>1431</v>
      </c>
      <c r="E150" s="91" t="b">
        <v>0</v>
      </c>
      <c r="F150" s="91" t="b">
        <v>0</v>
      </c>
      <c r="G150" s="91" t="b">
        <v>0</v>
      </c>
    </row>
    <row r="151" spans="1:7" ht="15">
      <c r="A151" s="91" t="s">
        <v>1743</v>
      </c>
      <c r="B151" s="91">
        <v>4</v>
      </c>
      <c r="C151" s="133">
        <v>0.009134338336258405</v>
      </c>
      <c r="D151" s="91" t="s">
        <v>1431</v>
      </c>
      <c r="E151" s="91" t="b">
        <v>0</v>
      </c>
      <c r="F151" s="91" t="b">
        <v>0</v>
      </c>
      <c r="G151" s="91" t="b">
        <v>0</v>
      </c>
    </row>
    <row r="152" spans="1:7" ht="15">
      <c r="A152" s="91" t="s">
        <v>1741</v>
      </c>
      <c r="B152" s="91">
        <v>3</v>
      </c>
      <c r="C152" s="133">
        <v>0.007771678100657932</v>
      </c>
      <c r="D152" s="91" t="s">
        <v>1431</v>
      </c>
      <c r="E152" s="91" t="b">
        <v>0</v>
      </c>
      <c r="F152" s="91" t="b">
        <v>0</v>
      </c>
      <c r="G152" s="91" t="b">
        <v>0</v>
      </c>
    </row>
    <row r="153" spans="1:7" ht="15">
      <c r="A153" s="91" t="s">
        <v>1749</v>
      </c>
      <c r="B153" s="91">
        <v>3</v>
      </c>
      <c r="C153" s="133">
        <v>0.007771678100657932</v>
      </c>
      <c r="D153" s="91" t="s">
        <v>1431</v>
      </c>
      <c r="E153" s="91" t="b">
        <v>0</v>
      </c>
      <c r="F153" s="91" t="b">
        <v>0</v>
      </c>
      <c r="G153" s="91" t="b">
        <v>0</v>
      </c>
    </row>
    <row r="154" spans="1:7" ht="15">
      <c r="A154" s="91" t="s">
        <v>1754</v>
      </c>
      <c r="B154" s="91">
        <v>3</v>
      </c>
      <c r="C154" s="133">
        <v>0.007771678100657932</v>
      </c>
      <c r="D154" s="91" t="s">
        <v>1431</v>
      </c>
      <c r="E154" s="91" t="b">
        <v>0</v>
      </c>
      <c r="F154" s="91" t="b">
        <v>1</v>
      </c>
      <c r="G154" s="91" t="b">
        <v>0</v>
      </c>
    </row>
    <row r="155" spans="1:7" ht="15">
      <c r="A155" s="91" t="s">
        <v>1753</v>
      </c>
      <c r="B155" s="91">
        <v>3</v>
      </c>
      <c r="C155" s="133">
        <v>0.007771678100657932</v>
      </c>
      <c r="D155" s="91" t="s">
        <v>1431</v>
      </c>
      <c r="E155" s="91" t="b">
        <v>0</v>
      </c>
      <c r="F155" s="91" t="b">
        <v>0</v>
      </c>
      <c r="G155" s="91" t="b">
        <v>0</v>
      </c>
    </row>
    <row r="156" spans="1:7" ht="15">
      <c r="A156" s="91" t="s">
        <v>1750</v>
      </c>
      <c r="B156" s="91">
        <v>3</v>
      </c>
      <c r="C156" s="133">
        <v>0.007771678100657932</v>
      </c>
      <c r="D156" s="91" t="s">
        <v>1431</v>
      </c>
      <c r="E156" s="91" t="b">
        <v>0</v>
      </c>
      <c r="F156" s="91" t="b">
        <v>0</v>
      </c>
      <c r="G156" s="91" t="b">
        <v>0</v>
      </c>
    </row>
    <row r="157" spans="1:7" ht="15">
      <c r="A157" s="91" t="s">
        <v>1573</v>
      </c>
      <c r="B157" s="91">
        <v>3</v>
      </c>
      <c r="C157" s="133">
        <v>0.007771678100657932</v>
      </c>
      <c r="D157" s="91" t="s">
        <v>1431</v>
      </c>
      <c r="E157" s="91" t="b">
        <v>0</v>
      </c>
      <c r="F157" s="91" t="b">
        <v>0</v>
      </c>
      <c r="G157" s="91" t="b">
        <v>0</v>
      </c>
    </row>
    <row r="158" spans="1:7" ht="15">
      <c r="A158" s="91" t="s">
        <v>1752</v>
      </c>
      <c r="B158" s="91">
        <v>3</v>
      </c>
      <c r="C158" s="133">
        <v>0.007771678100657932</v>
      </c>
      <c r="D158" s="91" t="s">
        <v>1431</v>
      </c>
      <c r="E158" s="91" t="b">
        <v>0</v>
      </c>
      <c r="F158" s="91" t="b">
        <v>0</v>
      </c>
      <c r="G158" s="91" t="b">
        <v>0</v>
      </c>
    </row>
    <row r="159" spans="1:7" ht="15">
      <c r="A159" s="91" t="s">
        <v>1751</v>
      </c>
      <c r="B159" s="91">
        <v>3</v>
      </c>
      <c r="C159" s="133">
        <v>0.007771678100657932</v>
      </c>
      <c r="D159" s="91" t="s">
        <v>1431</v>
      </c>
      <c r="E159" s="91" t="b">
        <v>0</v>
      </c>
      <c r="F159" s="91" t="b">
        <v>0</v>
      </c>
      <c r="G159" s="91" t="b">
        <v>0</v>
      </c>
    </row>
    <row r="160" spans="1:7" ht="15">
      <c r="A160" s="91" t="s">
        <v>1530</v>
      </c>
      <c r="B160" s="91">
        <v>2</v>
      </c>
      <c r="C160" s="133">
        <v>0.006046432046084884</v>
      </c>
      <c r="D160" s="91" t="s">
        <v>1431</v>
      </c>
      <c r="E160" s="91" t="b">
        <v>0</v>
      </c>
      <c r="F160" s="91" t="b">
        <v>0</v>
      </c>
      <c r="G160" s="91" t="b">
        <v>0</v>
      </c>
    </row>
    <row r="161" spans="1:7" ht="15">
      <c r="A161" s="91" t="s">
        <v>1777</v>
      </c>
      <c r="B161" s="91">
        <v>2</v>
      </c>
      <c r="C161" s="133">
        <v>0.006046432046084884</v>
      </c>
      <c r="D161" s="91" t="s">
        <v>1431</v>
      </c>
      <c r="E161" s="91" t="b">
        <v>0</v>
      </c>
      <c r="F161" s="91" t="b">
        <v>0</v>
      </c>
      <c r="G161" s="91" t="b">
        <v>0</v>
      </c>
    </row>
    <row r="162" spans="1:7" ht="15">
      <c r="A162" s="91" t="s">
        <v>1769</v>
      </c>
      <c r="B162" s="91">
        <v>2</v>
      </c>
      <c r="C162" s="133">
        <v>0.006046432046084884</v>
      </c>
      <c r="D162" s="91" t="s">
        <v>1431</v>
      </c>
      <c r="E162" s="91" t="b">
        <v>0</v>
      </c>
      <c r="F162" s="91" t="b">
        <v>0</v>
      </c>
      <c r="G162" s="91" t="b">
        <v>0</v>
      </c>
    </row>
    <row r="163" spans="1:7" ht="15">
      <c r="A163" s="91" t="s">
        <v>1774</v>
      </c>
      <c r="B163" s="91">
        <v>2</v>
      </c>
      <c r="C163" s="133">
        <v>0.006046432046084884</v>
      </c>
      <c r="D163" s="91" t="s">
        <v>1431</v>
      </c>
      <c r="E163" s="91" t="b">
        <v>0</v>
      </c>
      <c r="F163" s="91" t="b">
        <v>0</v>
      </c>
      <c r="G163" s="91" t="b">
        <v>0</v>
      </c>
    </row>
    <row r="164" spans="1:7" ht="15">
      <c r="A164" s="91" t="s">
        <v>1771</v>
      </c>
      <c r="B164" s="91">
        <v>2</v>
      </c>
      <c r="C164" s="133">
        <v>0.006046432046084884</v>
      </c>
      <c r="D164" s="91" t="s">
        <v>1431</v>
      </c>
      <c r="E164" s="91" t="b">
        <v>1</v>
      </c>
      <c r="F164" s="91" t="b">
        <v>0</v>
      </c>
      <c r="G164" s="91" t="b">
        <v>0</v>
      </c>
    </row>
    <row r="165" spans="1:7" ht="15">
      <c r="A165" s="91" t="s">
        <v>1775</v>
      </c>
      <c r="B165" s="91">
        <v>2</v>
      </c>
      <c r="C165" s="133">
        <v>0.006046432046084884</v>
      </c>
      <c r="D165" s="91" t="s">
        <v>1431</v>
      </c>
      <c r="E165" s="91" t="b">
        <v>0</v>
      </c>
      <c r="F165" s="91" t="b">
        <v>0</v>
      </c>
      <c r="G165" s="91" t="b">
        <v>0</v>
      </c>
    </row>
    <row r="166" spans="1:7" ht="15">
      <c r="A166" s="91" t="s">
        <v>1776</v>
      </c>
      <c r="B166" s="91">
        <v>2</v>
      </c>
      <c r="C166" s="133">
        <v>0.007525694924040566</v>
      </c>
      <c r="D166" s="91" t="s">
        <v>1431</v>
      </c>
      <c r="E166" s="91" t="b">
        <v>0</v>
      </c>
      <c r="F166" s="91" t="b">
        <v>0</v>
      </c>
      <c r="G166" s="91" t="b">
        <v>0</v>
      </c>
    </row>
    <row r="167" spans="1:7" ht="15">
      <c r="A167" s="91" t="s">
        <v>1768</v>
      </c>
      <c r="B167" s="91">
        <v>2</v>
      </c>
      <c r="C167" s="133">
        <v>0.006046432046084884</v>
      </c>
      <c r="D167" s="91" t="s">
        <v>1431</v>
      </c>
      <c r="E167" s="91" t="b">
        <v>0</v>
      </c>
      <c r="F167" s="91" t="b">
        <v>0</v>
      </c>
      <c r="G167" s="91" t="b">
        <v>0</v>
      </c>
    </row>
    <row r="168" spans="1:7" ht="15">
      <c r="A168" s="91" t="s">
        <v>1765</v>
      </c>
      <c r="B168" s="91">
        <v>2</v>
      </c>
      <c r="C168" s="133">
        <v>0.006046432046084884</v>
      </c>
      <c r="D168" s="91" t="s">
        <v>1431</v>
      </c>
      <c r="E168" s="91" t="b">
        <v>0</v>
      </c>
      <c r="F168" s="91" t="b">
        <v>0</v>
      </c>
      <c r="G168" s="91" t="b">
        <v>0</v>
      </c>
    </row>
    <row r="169" spans="1:7" ht="15">
      <c r="A169" s="91" t="s">
        <v>1767</v>
      </c>
      <c r="B169" s="91">
        <v>2</v>
      </c>
      <c r="C169" s="133">
        <v>0.006046432046084884</v>
      </c>
      <c r="D169" s="91" t="s">
        <v>1431</v>
      </c>
      <c r="E169" s="91" t="b">
        <v>0</v>
      </c>
      <c r="F169" s="91" t="b">
        <v>0</v>
      </c>
      <c r="G169" s="91" t="b">
        <v>0</v>
      </c>
    </row>
    <row r="170" spans="1:7" ht="15">
      <c r="A170" s="91" t="s">
        <v>1772</v>
      </c>
      <c r="B170" s="91">
        <v>2</v>
      </c>
      <c r="C170" s="133">
        <v>0.006046432046084884</v>
      </c>
      <c r="D170" s="91" t="s">
        <v>1431</v>
      </c>
      <c r="E170" s="91" t="b">
        <v>0</v>
      </c>
      <c r="F170" s="91" t="b">
        <v>0</v>
      </c>
      <c r="G170" s="91" t="b">
        <v>0</v>
      </c>
    </row>
    <row r="171" spans="1:7" ht="15">
      <c r="A171" s="91" t="s">
        <v>1770</v>
      </c>
      <c r="B171" s="91">
        <v>2</v>
      </c>
      <c r="C171" s="133">
        <v>0.006046432046084884</v>
      </c>
      <c r="D171" s="91" t="s">
        <v>1431</v>
      </c>
      <c r="E171" s="91" t="b">
        <v>0</v>
      </c>
      <c r="F171" s="91" t="b">
        <v>0</v>
      </c>
      <c r="G171" s="91" t="b">
        <v>0</v>
      </c>
    </row>
    <row r="172" spans="1:7" ht="15">
      <c r="A172" s="91" t="s">
        <v>1773</v>
      </c>
      <c r="B172" s="91">
        <v>2</v>
      </c>
      <c r="C172" s="133">
        <v>0.006046432046084884</v>
      </c>
      <c r="D172" s="91" t="s">
        <v>1431</v>
      </c>
      <c r="E172" s="91" t="b">
        <v>0</v>
      </c>
      <c r="F172" s="91" t="b">
        <v>0</v>
      </c>
      <c r="G172" s="91" t="b">
        <v>0</v>
      </c>
    </row>
    <row r="173" spans="1:7" ht="15">
      <c r="A173" s="91" t="s">
        <v>1766</v>
      </c>
      <c r="B173" s="91">
        <v>2</v>
      </c>
      <c r="C173" s="133">
        <v>0.006046432046084884</v>
      </c>
      <c r="D173" s="91" t="s">
        <v>1431</v>
      </c>
      <c r="E173" s="91" t="b">
        <v>0</v>
      </c>
      <c r="F173" s="91" t="b">
        <v>0</v>
      </c>
      <c r="G173" s="91" t="b">
        <v>0</v>
      </c>
    </row>
    <row r="174" spans="1:7" ht="15">
      <c r="A174" s="91" t="s">
        <v>1553</v>
      </c>
      <c r="B174" s="91">
        <v>8</v>
      </c>
      <c r="C174" s="133">
        <v>0</v>
      </c>
      <c r="D174" s="91" t="s">
        <v>1432</v>
      </c>
      <c r="E174" s="91" t="b">
        <v>0</v>
      </c>
      <c r="F174" s="91" t="b">
        <v>0</v>
      </c>
      <c r="G174" s="91" t="b">
        <v>0</v>
      </c>
    </row>
    <row r="175" spans="1:7" ht="15">
      <c r="A175" s="91" t="s">
        <v>1554</v>
      </c>
      <c r="B175" s="91">
        <v>4</v>
      </c>
      <c r="C175" s="133">
        <v>0</v>
      </c>
      <c r="D175" s="91" t="s">
        <v>1432</v>
      </c>
      <c r="E175" s="91" t="b">
        <v>0</v>
      </c>
      <c r="F175" s="91" t="b">
        <v>0</v>
      </c>
      <c r="G175" s="91" t="b">
        <v>0</v>
      </c>
    </row>
    <row r="176" spans="1:7" ht="15">
      <c r="A176" s="91" t="s">
        <v>1555</v>
      </c>
      <c r="B176" s="91">
        <v>4</v>
      </c>
      <c r="C176" s="133">
        <v>0</v>
      </c>
      <c r="D176" s="91" t="s">
        <v>1432</v>
      </c>
      <c r="E176" s="91" t="b">
        <v>0</v>
      </c>
      <c r="F176" s="91" t="b">
        <v>0</v>
      </c>
      <c r="G176" s="91" t="b">
        <v>0</v>
      </c>
    </row>
    <row r="177" spans="1:7" ht="15">
      <c r="A177" s="91" t="s">
        <v>1556</v>
      </c>
      <c r="B177" s="91">
        <v>4</v>
      </c>
      <c r="C177" s="133">
        <v>0</v>
      </c>
      <c r="D177" s="91" t="s">
        <v>1432</v>
      </c>
      <c r="E177" s="91" t="b">
        <v>0</v>
      </c>
      <c r="F177" s="91" t="b">
        <v>0</v>
      </c>
      <c r="G177" s="91" t="b">
        <v>0</v>
      </c>
    </row>
    <row r="178" spans="1:7" ht="15">
      <c r="A178" s="91" t="s">
        <v>1557</v>
      </c>
      <c r="B178" s="91">
        <v>4</v>
      </c>
      <c r="C178" s="133">
        <v>0</v>
      </c>
      <c r="D178" s="91" t="s">
        <v>1432</v>
      </c>
      <c r="E178" s="91" t="b">
        <v>0</v>
      </c>
      <c r="F178" s="91" t="b">
        <v>1</v>
      </c>
      <c r="G178" s="91" t="b">
        <v>0</v>
      </c>
    </row>
    <row r="179" spans="1:7" ht="15">
      <c r="A179" s="91" t="s">
        <v>1558</v>
      </c>
      <c r="B179" s="91">
        <v>4</v>
      </c>
      <c r="C179" s="133">
        <v>0</v>
      </c>
      <c r="D179" s="91" t="s">
        <v>1432</v>
      </c>
      <c r="E179" s="91" t="b">
        <v>0</v>
      </c>
      <c r="F179" s="91" t="b">
        <v>0</v>
      </c>
      <c r="G179" s="91" t="b">
        <v>0</v>
      </c>
    </row>
    <row r="180" spans="1:7" ht="15">
      <c r="A180" s="91" t="s">
        <v>1559</v>
      </c>
      <c r="B180" s="91">
        <v>4</v>
      </c>
      <c r="C180" s="133">
        <v>0</v>
      </c>
      <c r="D180" s="91" t="s">
        <v>1432</v>
      </c>
      <c r="E180" s="91" t="b">
        <v>0</v>
      </c>
      <c r="F180" s="91" t="b">
        <v>0</v>
      </c>
      <c r="G180" s="91" t="b">
        <v>0</v>
      </c>
    </row>
    <row r="181" spans="1:7" ht="15">
      <c r="A181" s="91" t="s">
        <v>1560</v>
      </c>
      <c r="B181" s="91">
        <v>4</v>
      </c>
      <c r="C181" s="133">
        <v>0</v>
      </c>
      <c r="D181" s="91" t="s">
        <v>1432</v>
      </c>
      <c r="E181" s="91" t="b">
        <v>1</v>
      </c>
      <c r="F181" s="91" t="b">
        <v>0</v>
      </c>
      <c r="G181" s="91" t="b">
        <v>0</v>
      </c>
    </row>
    <row r="182" spans="1:7" ht="15">
      <c r="A182" s="91" t="s">
        <v>1561</v>
      </c>
      <c r="B182" s="91">
        <v>4</v>
      </c>
      <c r="C182" s="133">
        <v>0</v>
      </c>
      <c r="D182" s="91" t="s">
        <v>1432</v>
      </c>
      <c r="E182" s="91" t="b">
        <v>0</v>
      </c>
      <c r="F182" s="91" t="b">
        <v>0</v>
      </c>
      <c r="G182" s="91" t="b">
        <v>0</v>
      </c>
    </row>
    <row r="183" spans="1:7" ht="15">
      <c r="A183" s="91" t="s">
        <v>1562</v>
      </c>
      <c r="B183" s="91">
        <v>4</v>
      </c>
      <c r="C183" s="133">
        <v>0</v>
      </c>
      <c r="D183" s="91" t="s">
        <v>1432</v>
      </c>
      <c r="E183" s="91" t="b">
        <v>0</v>
      </c>
      <c r="F183" s="91" t="b">
        <v>0</v>
      </c>
      <c r="G183" s="91" t="b">
        <v>0</v>
      </c>
    </row>
    <row r="184" spans="1:7" ht="15">
      <c r="A184" s="91" t="s">
        <v>219</v>
      </c>
      <c r="B184" s="91">
        <v>3</v>
      </c>
      <c r="C184" s="133">
        <v>0.005766403228075382</v>
      </c>
      <c r="D184" s="91" t="s">
        <v>1432</v>
      </c>
      <c r="E184" s="91" t="b">
        <v>0</v>
      </c>
      <c r="F184" s="91" t="b">
        <v>0</v>
      </c>
      <c r="G184" s="91" t="b">
        <v>0</v>
      </c>
    </row>
    <row r="185" spans="1:7" ht="15">
      <c r="A185" s="91" t="s">
        <v>1748</v>
      </c>
      <c r="B185" s="91">
        <v>3</v>
      </c>
      <c r="C185" s="133">
        <v>0.005766403228075382</v>
      </c>
      <c r="D185" s="91" t="s">
        <v>1432</v>
      </c>
      <c r="E185" s="91" t="b">
        <v>0</v>
      </c>
      <c r="F185" s="91" t="b">
        <v>0</v>
      </c>
      <c r="G185" s="91" t="b">
        <v>0</v>
      </c>
    </row>
    <row r="186" spans="1:7" ht="15">
      <c r="A186" s="91" t="s">
        <v>1544</v>
      </c>
      <c r="B186" s="91">
        <v>3</v>
      </c>
      <c r="C186" s="133">
        <v>0</v>
      </c>
      <c r="D186" s="91" t="s">
        <v>1433</v>
      </c>
      <c r="E186" s="91" t="b">
        <v>0</v>
      </c>
      <c r="F186" s="91" t="b">
        <v>0</v>
      </c>
      <c r="G186" s="91" t="b">
        <v>0</v>
      </c>
    </row>
    <row r="187" spans="1:7" ht="15">
      <c r="A187" s="91" t="s">
        <v>1564</v>
      </c>
      <c r="B187" s="91">
        <v>2</v>
      </c>
      <c r="C187" s="133">
        <v>0</v>
      </c>
      <c r="D187" s="91" t="s">
        <v>1433</v>
      </c>
      <c r="E187" s="91" t="b">
        <v>0</v>
      </c>
      <c r="F187" s="91" t="b">
        <v>0</v>
      </c>
      <c r="G187" s="91" t="b">
        <v>0</v>
      </c>
    </row>
    <row r="188" spans="1:7" ht="15">
      <c r="A188" s="91" t="s">
        <v>1565</v>
      </c>
      <c r="B188" s="91">
        <v>2</v>
      </c>
      <c r="C188" s="133">
        <v>0</v>
      </c>
      <c r="D188" s="91" t="s">
        <v>1433</v>
      </c>
      <c r="E188" s="91" t="b">
        <v>0</v>
      </c>
      <c r="F188" s="91" t="b">
        <v>0</v>
      </c>
      <c r="G188" s="91" t="b">
        <v>0</v>
      </c>
    </row>
    <row r="189" spans="1:7" ht="15">
      <c r="A189" s="91" t="s">
        <v>1566</v>
      </c>
      <c r="B189" s="91">
        <v>2</v>
      </c>
      <c r="C189" s="133">
        <v>0</v>
      </c>
      <c r="D189" s="91" t="s">
        <v>1433</v>
      </c>
      <c r="E189" s="91" t="b">
        <v>0</v>
      </c>
      <c r="F189" s="91" t="b">
        <v>0</v>
      </c>
      <c r="G189" s="91" t="b">
        <v>0</v>
      </c>
    </row>
    <row r="190" spans="1:7" ht="15">
      <c r="A190" s="91" t="s">
        <v>1569</v>
      </c>
      <c r="B190" s="91">
        <v>2</v>
      </c>
      <c r="C190" s="133">
        <v>0</v>
      </c>
      <c r="D190" s="91" t="s">
        <v>1435</v>
      </c>
      <c r="E190" s="91" t="b">
        <v>0</v>
      </c>
      <c r="F190" s="91" t="b">
        <v>0</v>
      </c>
      <c r="G190" s="91" t="b">
        <v>0</v>
      </c>
    </row>
    <row r="191" spans="1:7" ht="15">
      <c r="A191" s="91" t="s">
        <v>1570</v>
      </c>
      <c r="B191" s="91">
        <v>2</v>
      </c>
      <c r="C191" s="133">
        <v>0.01114925909866597</v>
      </c>
      <c r="D191" s="91" t="s">
        <v>1435</v>
      </c>
      <c r="E191" s="91" t="b">
        <v>0</v>
      </c>
      <c r="F191" s="91" t="b">
        <v>0</v>
      </c>
      <c r="G191" s="91" t="b">
        <v>0</v>
      </c>
    </row>
    <row r="192" spans="1:7" ht="15">
      <c r="A192" s="91" t="s">
        <v>1571</v>
      </c>
      <c r="B192" s="91">
        <v>2</v>
      </c>
      <c r="C192" s="133">
        <v>0.01114925909866597</v>
      </c>
      <c r="D192" s="91" t="s">
        <v>1435</v>
      </c>
      <c r="E192" s="91" t="b">
        <v>0</v>
      </c>
      <c r="F192" s="91" t="b">
        <v>0</v>
      </c>
      <c r="G192" s="91" t="b">
        <v>0</v>
      </c>
    </row>
    <row r="193" spans="1:7" ht="15">
      <c r="A193" s="91" t="s">
        <v>1572</v>
      </c>
      <c r="B193" s="91">
        <v>2</v>
      </c>
      <c r="C193" s="133">
        <v>0.01114925909866597</v>
      </c>
      <c r="D193" s="91" t="s">
        <v>1435</v>
      </c>
      <c r="E193" s="91" t="b">
        <v>0</v>
      </c>
      <c r="F193" s="91" t="b">
        <v>0</v>
      </c>
      <c r="G193" s="91" t="b">
        <v>0</v>
      </c>
    </row>
    <row r="194" spans="1:7" ht="15">
      <c r="A194" s="91" t="s">
        <v>1573</v>
      </c>
      <c r="B194" s="91">
        <v>2</v>
      </c>
      <c r="C194" s="133">
        <v>0.01114925909866597</v>
      </c>
      <c r="D194" s="91" t="s">
        <v>1435</v>
      </c>
      <c r="E194" s="91" t="b">
        <v>0</v>
      </c>
      <c r="F194" s="91" t="b">
        <v>0</v>
      </c>
      <c r="G194" s="91" t="b">
        <v>0</v>
      </c>
    </row>
    <row r="195" spans="1:7" ht="15">
      <c r="A195" s="91" t="s">
        <v>1574</v>
      </c>
      <c r="B195" s="91">
        <v>2</v>
      </c>
      <c r="C195" s="133">
        <v>0</v>
      </c>
      <c r="D195" s="91" t="s">
        <v>1435</v>
      </c>
      <c r="E195" s="91" t="b">
        <v>0</v>
      </c>
      <c r="F195" s="91" t="b">
        <v>0</v>
      </c>
      <c r="G195" s="91" t="b">
        <v>0</v>
      </c>
    </row>
    <row r="196" spans="1:7" ht="15">
      <c r="A196" s="91" t="s">
        <v>1575</v>
      </c>
      <c r="B196" s="91">
        <v>2</v>
      </c>
      <c r="C196" s="133">
        <v>0</v>
      </c>
      <c r="D196" s="91" t="s">
        <v>1435</v>
      </c>
      <c r="E196" s="91" t="b">
        <v>0</v>
      </c>
      <c r="F196" s="91" t="b">
        <v>0</v>
      </c>
      <c r="G196" s="91" t="b">
        <v>0</v>
      </c>
    </row>
    <row r="197" spans="1:7" ht="15">
      <c r="A197" s="91" t="s">
        <v>1576</v>
      </c>
      <c r="B197" s="91">
        <v>2</v>
      </c>
      <c r="C197" s="133">
        <v>0</v>
      </c>
      <c r="D197" s="91" t="s">
        <v>1435</v>
      </c>
      <c r="E197" s="91" t="b">
        <v>0</v>
      </c>
      <c r="F197" s="91" t="b">
        <v>0</v>
      </c>
      <c r="G197" s="91" t="b">
        <v>0</v>
      </c>
    </row>
    <row r="198" spans="1:7" ht="15">
      <c r="A198" s="91" t="s">
        <v>1577</v>
      </c>
      <c r="B198" s="91">
        <v>2</v>
      </c>
      <c r="C198" s="133">
        <v>0.01114925909866597</v>
      </c>
      <c r="D198" s="91" t="s">
        <v>1435</v>
      </c>
      <c r="E198" s="91" t="b">
        <v>0</v>
      </c>
      <c r="F198" s="91" t="b">
        <v>0</v>
      </c>
      <c r="G198" s="91" t="b">
        <v>0</v>
      </c>
    </row>
    <row r="199" spans="1:7" ht="15">
      <c r="A199" s="91" t="s">
        <v>1544</v>
      </c>
      <c r="B199" s="91">
        <v>2</v>
      </c>
      <c r="C199" s="133">
        <v>0.01114925909866597</v>
      </c>
      <c r="D199" s="91" t="s">
        <v>1435</v>
      </c>
      <c r="E199" s="91" t="b">
        <v>0</v>
      </c>
      <c r="F199" s="91" t="b">
        <v>0</v>
      </c>
      <c r="G199" s="91" t="b">
        <v>0</v>
      </c>
    </row>
    <row r="200" spans="1:7" ht="15">
      <c r="A200" s="91" t="s">
        <v>1778</v>
      </c>
      <c r="B200" s="91">
        <v>2</v>
      </c>
      <c r="C200" s="133">
        <v>0.01114925909866597</v>
      </c>
      <c r="D200" s="91" t="s">
        <v>1435</v>
      </c>
      <c r="E200" s="91" t="b">
        <v>0</v>
      </c>
      <c r="F200" s="91" t="b">
        <v>0</v>
      </c>
      <c r="G200" s="91" t="b">
        <v>0</v>
      </c>
    </row>
    <row r="201" spans="1:7" ht="15">
      <c r="A201" s="91" t="s">
        <v>1496</v>
      </c>
      <c r="B201" s="91">
        <v>3</v>
      </c>
      <c r="C201" s="133">
        <v>0</v>
      </c>
      <c r="D201" s="91" t="s">
        <v>1436</v>
      </c>
      <c r="E201" s="91" t="b">
        <v>0</v>
      </c>
      <c r="F201" s="91" t="b">
        <v>0</v>
      </c>
      <c r="G201" s="91" t="b">
        <v>0</v>
      </c>
    </row>
    <row r="202" spans="1:7" ht="15">
      <c r="A202" s="91" t="s">
        <v>1581</v>
      </c>
      <c r="B202" s="91">
        <v>3</v>
      </c>
      <c r="C202" s="133">
        <v>0</v>
      </c>
      <c r="D202" s="91" t="s">
        <v>1438</v>
      </c>
      <c r="E202" s="91" t="b">
        <v>0</v>
      </c>
      <c r="F202" s="91" t="b">
        <v>0</v>
      </c>
      <c r="G202" s="91" t="b">
        <v>0</v>
      </c>
    </row>
    <row r="203" spans="1:7" ht="15">
      <c r="A203" s="91" t="s">
        <v>1582</v>
      </c>
      <c r="B203" s="91">
        <v>2</v>
      </c>
      <c r="C203" s="133">
        <v>0</v>
      </c>
      <c r="D203" s="91" t="s">
        <v>1438</v>
      </c>
      <c r="E203" s="91" t="b">
        <v>0</v>
      </c>
      <c r="F203" s="91" t="b">
        <v>0</v>
      </c>
      <c r="G203" s="91" t="b">
        <v>0</v>
      </c>
    </row>
    <row r="204" spans="1:7" ht="15">
      <c r="A204" s="91" t="s">
        <v>1583</v>
      </c>
      <c r="B204" s="91">
        <v>2</v>
      </c>
      <c r="C204" s="133">
        <v>0</v>
      </c>
      <c r="D204" s="91" t="s">
        <v>1438</v>
      </c>
      <c r="E204" s="91" t="b">
        <v>0</v>
      </c>
      <c r="F204" s="91" t="b">
        <v>0</v>
      </c>
      <c r="G204" s="91" t="b">
        <v>0</v>
      </c>
    </row>
    <row r="205" spans="1:7" ht="15">
      <c r="A205" s="91" t="s">
        <v>1584</v>
      </c>
      <c r="B205" s="91">
        <v>2</v>
      </c>
      <c r="C205" s="133">
        <v>0</v>
      </c>
      <c r="D205" s="91" t="s">
        <v>1438</v>
      </c>
      <c r="E205" s="91" t="b">
        <v>0</v>
      </c>
      <c r="F205" s="91" t="b">
        <v>0</v>
      </c>
      <c r="G205" s="91" t="b">
        <v>0</v>
      </c>
    </row>
    <row r="206" spans="1:7" ht="15">
      <c r="A206" s="91" t="s">
        <v>1574</v>
      </c>
      <c r="B206" s="91">
        <v>2</v>
      </c>
      <c r="C206" s="133">
        <v>0</v>
      </c>
      <c r="D206" s="91" t="s">
        <v>1438</v>
      </c>
      <c r="E206" s="91" t="b">
        <v>0</v>
      </c>
      <c r="F206" s="91" t="b">
        <v>0</v>
      </c>
      <c r="G206"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1785</v>
      </c>
      <c r="B1" s="13" t="s">
        <v>1786</v>
      </c>
      <c r="C1" s="13" t="s">
        <v>1779</v>
      </c>
      <c r="D1" s="13" t="s">
        <v>1780</v>
      </c>
      <c r="E1" s="13" t="s">
        <v>1787</v>
      </c>
      <c r="F1" s="13" t="s">
        <v>144</v>
      </c>
      <c r="G1" s="13" t="s">
        <v>1788</v>
      </c>
      <c r="H1" s="13" t="s">
        <v>1789</v>
      </c>
      <c r="I1" s="13" t="s">
        <v>1790</v>
      </c>
      <c r="J1" s="13" t="s">
        <v>1791</v>
      </c>
      <c r="K1" s="13" t="s">
        <v>1792</v>
      </c>
      <c r="L1" s="13" t="s">
        <v>1793</v>
      </c>
    </row>
    <row r="2" spans="1:12" ht="15">
      <c r="A2" s="91" t="s">
        <v>1532</v>
      </c>
      <c r="B2" s="91" t="s">
        <v>1533</v>
      </c>
      <c r="C2" s="91">
        <v>40</v>
      </c>
      <c r="D2" s="133">
        <v>0.01267058948463298</v>
      </c>
      <c r="E2" s="133">
        <v>1.3948892571674187</v>
      </c>
      <c r="F2" s="91" t="s">
        <v>1781</v>
      </c>
      <c r="G2" s="91" t="b">
        <v>0</v>
      </c>
      <c r="H2" s="91" t="b">
        <v>0</v>
      </c>
      <c r="I2" s="91" t="b">
        <v>0</v>
      </c>
      <c r="J2" s="91" t="b">
        <v>0</v>
      </c>
      <c r="K2" s="91" t="b">
        <v>0</v>
      </c>
      <c r="L2" s="91" t="b">
        <v>0</v>
      </c>
    </row>
    <row r="3" spans="1:12" ht="15">
      <c r="A3" s="91" t="s">
        <v>1530</v>
      </c>
      <c r="B3" s="91" t="s">
        <v>1534</v>
      </c>
      <c r="C3" s="91">
        <v>39</v>
      </c>
      <c r="D3" s="133">
        <v>0.01275051298781046</v>
      </c>
      <c r="E3" s="133">
        <v>1.3736999580974807</v>
      </c>
      <c r="F3" s="91" t="s">
        <v>1781</v>
      </c>
      <c r="G3" s="91" t="b">
        <v>0</v>
      </c>
      <c r="H3" s="91" t="b">
        <v>0</v>
      </c>
      <c r="I3" s="91" t="b">
        <v>0</v>
      </c>
      <c r="J3" s="91" t="b">
        <v>0</v>
      </c>
      <c r="K3" s="91" t="b">
        <v>0</v>
      </c>
      <c r="L3" s="91" t="b">
        <v>0</v>
      </c>
    </row>
    <row r="4" spans="1:12" ht="15">
      <c r="A4" s="91" t="s">
        <v>1534</v>
      </c>
      <c r="B4" s="91" t="s">
        <v>1531</v>
      </c>
      <c r="C4" s="91">
        <v>39</v>
      </c>
      <c r="D4" s="133">
        <v>0.01275051298781046</v>
      </c>
      <c r="E4" s="133">
        <v>1.3948892571674187</v>
      </c>
      <c r="F4" s="91" t="s">
        <v>1781</v>
      </c>
      <c r="G4" s="91" t="b">
        <v>0</v>
      </c>
      <c r="H4" s="91" t="b">
        <v>0</v>
      </c>
      <c r="I4" s="91" t="b">
        <v>0</v>
      </c>
      <c r="J4" s="91" t="b">
        <v>0</v>
      </c>
      <c r="K4" s="91" t="b">
        <v>0</v>
      </c>
      <c r="L4" s="91" t="b">
        <v>0</v>
      </c>
    </row>
    <row r="5" spans="1:12" ht="15">
      <c r="A5" s="91" t="s">
        <v>1531</v>
      </c>
      <c r="B5" s="91" t="s">
        <v>1536</v>
      </c>
      <c r="C5" s="91">
        <v>36</v>
      </c>
      <c r="D5" s="133">
        <v>0.012927369259744432</v>
      </c>
      <c r="E5" s="133">
        <v>1.3948892571674187</v>
      </c>
      <c r="F5" s="91" t="s">
        <v>1781</v>
      </c>
      <c r="G5" s="91" t="b">
        <v>0</v>
      </c>
      <c r="H5" s="91" t="b">
        <v>0</v>
      </c>
      <c r="I5" s="91" t="b">
        <v>0</v>
      </c>
      <c r="J5" s="91" t="b">
        <v>0</v>
      </c>
      <c r="K5" s="91" t="b">
        <v>0</v>
      </c>
      <c r="L5" s="91" t="b">
        <v>0</v>
      </c>
    </row>
    <row r="6" spans="1:12" ht="15">
      <c r="A6" s="91" t="s">
        <v>1536</v>
      </c>
      <c r="B6" s="91" t="s">
        <v>1537</v>
      </c>
      <c r="C6" s="91">
        <v>36</v>
      </c>
      <c r="D6" s="133">
        <v>0.012927369259744432</v>
      </c>
      <c r="E6" s="133">
        <v>1.440646747728094</v>
      </c>
      <c r="F6" s="91" t="s">
        <v>1781</v>
      </c>
      <c r="G6" s="91" t="b">
        <v>0</v>
      </c>
      <c r="H6" s="91" t="b">
        <v>0</v>
      </c>
      <c r="I6" s="91" t="b">
        <v>0</v>
      </c>
      <c r="J6" s="91" t="b">
        <v>0</v>
      </c>
      <c r="K6" s="91" t="b">
        <v>0</v>
      </c>
      <c r="L6" s="91" t="b">
        <v>0</v>
      </c>
    </row>
    <row r="7" spans="1:12" ht="15">
      <c r="A7" s="91" t="s">
        <v>1538</v>
      </c>
      <c r="B7" s="91" t="s">
        <v>1530</v>
      </c>
      <c r="C7" s="91">
        <v>31</v>
      </c>
      <c r="D7" s="133">
        <v>0.012994218619604788</v>
      </c>
      <c r="E7" s="133">
        <v>1.3599116736118473</v>
      </c>
      <c r="F7" s="91" t="s">
        <v>1781</v>
      </c>
      <c r="G7" s="91" t="b">
        <v>1</v>
      </c>
      <c r="H7" s="91" t="b">
        <v>0</v>
      </c>
      <c r="I7" s="91" t="b">
        <v>0</v>
      </c>
      <c r="J7" s="91" t="b">
        <v>0</v>
      </c>
      <c r="K7" s="91" t="b">
        <v>0</v>
      </c>
      <c r="L7" s="91" t="b">
        <v>0</v>
      </c>
    </row>
    <row r="8" spans="1:12" ht="15">
      <c r="A8" s="91" t="s">
        <v>1543</v>
      </c>
      <c r="B8" s="91" t="s">
        <v>1542</v>
      </c>
      <c r="C8" s="91">
        <v>17</v>
      </c>
      <c r="D8" s="133">
        <v>0.011229022907606115</v>
      </c>
      <c r="E8" s="133">
        <v>1.3178421406324798</v>
      </c>
      <c r="F8" s="91" t="s">
        <v>1781</v>
      </c>
      <c r="G8" s="91" t="b">
        <v>0</v>
      </c>
      <c r="H8" s="91" t="b">
        <v>0</v>
      </c>
      <c r="I8" s="91" t="b">
        <v>0</v>
      </c>
      <c r="J8" s="91" t="b">
        <v>0</v>
      </c>
      <c r="K8" s="91" t="b">
        <v>0</v>
      </c>
      <c r="L8" s="91" t="b">
        <v>0</v>
      </c>
    </row>
    <row r="9" spans="1:12" ht="15">
      <c r="A9" s="91" t="s">
        <v>1537</v>
      </c>
      <c r="B9" s="91" t="s">
        <v>1539</v>
      </c>
      <c r="C9" s="91">
        <v>12</v>
      </c>
      <c r="D9" s="133">
        <v>0.009605566247206777</v>
      </c>
      <c r="E9" s="133">
        <v>1.1396167520641127</v>
      </c>
      <c r="F9" s="91" t="s">
        <v>1781</v>
      </c>
      <c r="G9" s="91" t="b">
        <v>0</v>
      </c>
      <c r="H9" s="91" t="b">
        <v>0</v>
      </c>
      <c r="I9" s="91" t="b">
        <v>0</v>
      </c>
      <c r="J9" s="91" t="b">
        <v>0</v>
      </c>
      <c r="K9" s="91" t="b">
        <v>0</v>
      </c>
      <c r="L9" s="91" t="b">
        <v>0</v>
      </c>
    </row>
    <row r="10" spans="1:12" ht="15">
      <c r="A10" s="91" t="s">
        <v>1539</v>
      </c>
      <c r="B10" s="91" t="s">
        <v>1532</v>
      </c>
      <c r="C10" s="91">
        <v>12</v>
      </c>
      <c r="D10" s="133">
        <v>0.009605566247206777</v>
      </c>
      <c r="E10" s="133">
        <v>1.3948892571674187</v>
      </c>
      <c r="F10" s="91" t="s">
        <v>1781</v>
      </c>
      <c r="G10" s="91" t="b">
        <v>0</v>
      </c>
      <c r="H10" s="91" t="b">
        <v>0</v>
      </c>
      <c r="I10" s="91" t="b">
        <v>0</v>
      </c>
      <c r="J10" s="91" t="b">
        <v>0</v>
      </c>
      <c r="K10" s="91" t="b">
        <v>0</v>
      </c>
      <c r="L10" s="91" t="b">
        <v>0</v>
      </c>
    </row>
    <row r="11" spans="1:12" ht="15">
      <c r="A11" s="91" t="s">
        <v>1533</v>
      </c>
      <c r="B11" s="91" t="s">
        <v>1539</v>
      </c>
      <c r="C11" s="91">
        <v>12</v>
      </c>
      <c r="D11" s="133">
        <v>0.009605566247206777</v>
      </c>
      <c r="E11" s="133">
        <v>1.1161356562145899</v>
      </c>
      <c r="F11" s="91" t="s">
        <v>1781</v>
      </c>
      <c r="G11" s="91" t="b">
        <v>0</v>
      </c>
      <c r="H11" s="91" t="b">
        <v>0</v>
      </c>
      <c r="I11" s="91" t="b">
        <v>0</v>
      </c>
      <c r="J11" s="91" t="b">
        <v>0</v>
      </c>
      <c r="K11" s="91" t="b">
        <v>0</v>
      </c>
      <c r="L11" s="91" t="b">
        <v>0</v>
      </c>
    </row>
    <row r="12" spans="1:12" ht="15">
      <c r="A12" s="91" t="s">
        <v>1548</v>
      </c>
      <c r="B12" s="91" t="s">
        <v>1546</v>
      </c>
      <c r="C12" s="91">
        <v>11</v>
      </c>
      <c r="D12" s="133">
        <v>0.009189629839881017</v>
      </c>
      <c r="E12" s="133">
        <v>1.9177680024477564</v>
      </c>
      <c r="F12" s="91" t="s">
        <v>1781</v>
      </c>
      <c r="G12" s="91" t="b">
        <v>0</v>
      </c>
      <c r="H12" s="91" t="b">
        <v>1</v>
      </c>
      <c r="I12" s="91" t="b">
        <v>0</v>
      </c>
      <c r="J12" s="91" t="b">
        <v>0</v>
      </c>
      <c r="K12" s="91" t="b">
        <v>0</v>
      </c>
      <c r="L12" s="91" t="b">
        <v>0</v>
      </c>
    </row>
    <row r="13" spans="1:12" ht="15">
      <c r="A13" s="91" t="s">
        <v>1545</v>
      </c>
      <c r="B13" s="91" t="s">
        <v>1550</v>
      </c>
      <c r="C13" s="91">
        <v>10</v>
      </c>
      <c r="D13" s="133">
        <v>0.008737120001389164</v>
      </c>
      <c r="E13" s="133">
        <v>1.8830058961885445</v>
      </c>
      <c r="F13" s="91" t="s">
        <v>1781</v>
      </c>
      <c r="G13" s="91" t="b">
        <v>0</v>
      </c>
      <c r="H13" s="91" t="b">
        <v>0</v>
      </c>
      <c r="I13" s="91" t="b">
        <v>0</v>
      </c>
      <c r="J13" s="91" t="b">
        <v>0</v>
      </c>
      <c r="K13" s="91" t="b">
        <v>0</v>
      </c>
      <c r="L13" s="91" t="b">
        <v>0</v>
      </c>
    </row>
    <row r="14" spans="1:12" ht="15">
      <c r="A14" s="91" t="s">
        <v>1537</v>
      </c>
      <c r="B14" s="91" t="s">
        <v>1540</v>
      </c>
      <c r="C14" s="91">
        <v>9</v>
      </c>
      <c r="D14" s="133">
        <v>0.008244367682143936</v>
      </c>
      <c r="E14" s="133">
        <v>1.440646747728094</v>
      </c>
      <c r="F14" s="91" t="s">
        <v>1781</v>
      </c>
      <c r="G14" s="91" t="b">
        <v>0</v>
      </c>
      <c r="H14" s="91" t="b">
        <v>0</v>
      </c>
      <c r="I14" s="91" t="b">
        <v>0</v>
      </c>
      <c r="J14" s="91" t="b">
        <v>0</v>
      </c>
      <c r="K14" s="91" t="b">
        <v>0</v>
      </c>
      <c r="L14" s="91" t="b">
        <v>0</v>
      </c>
    </row>
    <row r="15" spans="1:12" ht="15">
      <c r="A15" s="91" t="s">
        <v>1540</v>
      </c>
      <c r="B15" s="91" t="s">
        <v>1532</v>
      </c>
      <c r="C15" s="91">
        <v>9</v>
      </c>
      <c r="D15" s="133">
        <v>0.008244367682143936</v>
      </c>
      <c r="E15" s="133">
        <v>1.3948892571674187</v>
      </c>
      <c r="F15" s="91" t="s">
        <v>1781</v>
      </c>
      <c r="G15" s="91" t="b">
        <v>0</v>
      </c>
      <c r="H15" s="91" t="b">
        <v>0</v>
      </c>
      <c r="I15" s="91" t="b">
        <v>0</v>
      </c>
      <c r="J15" s="91" t="b">
        <v>0</v>
      </c>
      <c r="K15" s="91" t="b">
        <v>0</v>
      </c>
      <c r="L15" s="91" t="b">
        <v>0</v>
      </c>
    </row>
    <row r="16" spans="1:12" ht="15">
      <c r="A16" s="91" t="s">
        <v>1533</v>
      </c>
      <c r="B16" s="91" t="s">
        <v>1726</v>
      </c>
      <c r="C16" s="91">
        <v>9</v>
      </c>
      <c r="D16" s="133">
        <v>0.008244367682143936</v>
      </c>
      <c r="E16" s="133">
        <v>1.4171656518785711</v>
      </c>
      <c r="F16" s="91" t="s">
        <v>1781</v>
      </c>
      <c r="G16" s="91" t="b">
        <v>0</v>
      </c>
      <c r="H16" s="91" t="b">
        <v>0</v>
      </c>
      <c r="I16" s="91" t="b">
        <v>0</v>
      </c>
      <c r="J16" s="91" t="b">
        <v>0</v>
      </c>
      <c r="K16" s="91" t="b">
        <v>0</v>
      </c>
      <c r="L16" s="91" t="b">
        <v>0</v>
      </c>
    </row>
    <row r="17" spans="1:12" ht="15">
      <c r="A17" s="91" t="s">
        <v>1542</v>
      </c>
      <c r="B17" s="91" t="s">
        <v>1728</v>
      </c>
      <c r="C17" s="91">
        <v>9</v>
      </c>
      <c r="D17" s="133">
        <v>0.008244367682143936</v>
      </c>
      <c r="E17" s="133">
        <v>1.5655854843363939</v>
      </c>
      <c r="F17" s="91" t="s">
        <v>1781</v>
      </c>
      <c r="G17" s="91" t="b">
        <v>0</v>
      </c>
      <c r="H17" s="91" t="b">
        <v>0</v>
      </c>
      <c r="I17" s="91" t="b">
        <v>0</v>
      </c>
      <c r="J17" s="91" t="b">
        <v>0</v>
      </c>
      <c r="K17" s="91" t="b">
        <v>0</v>
      </c>
      <c r="L17" s="91" t="b">
        <v>0</v>
      </c>
    </row>
    <row r="18" spans="1:12" ht="15">
      <c r="A18" s="91" t="s">
        <v>1728</v>
      </c>
      <c r="B18" s="91" t="s">
        <v>1549</v>
      </c>
      <c r="C18" s="91">
        <v>9</v>
      </c>
      <c r="D18" s="133">
        <v>0.008244367682143936</v>
      </c>
      <c r="E18" s="133">
        <v>1.955556563337156</v>
      </c>
      <c r="F18" s="91" t="s">
        <v>1781</v>
      </c>
      <c r="G18" s="91" t="b">
        <v>0</v>
      </c>
      <c r="H18" s="91" t="b">
        <v>0</v>
      </c>
      <c r="I18" s="91" t="b">
        <v>0</v>
      </c>
      <c r="J18" s="91" t="b">
        <v>0</v>
      </c>
      <c r="K18" s="91" t="b">
        <v>0</v>
      </c>
      <c r="L18" s="91" t="b">
        <v>0</v>
      </c>
    </row>
    <row r="19" spans="1:12" ht="15">
      <c r="A19" s="91" t="s">
        <v>1549</v>
      </c>
      <c r="B19" s="91" t="s">
        <v>1545</v>
      </c>
      <c r="C19" s="91">
        <v>9</v>
      </c>
      <c r="D19" s="133">
        <v>0.008244367682143936</v>
      </c>
      <c r="E19" s="133">
        <v>1.7958557204696444</v>
      </c>
      <c r="F19" s="91" t="s">
        <v>1781</v>
      </c>
      <c r="G19" s="91" t="b">
        <v>0</v>
      </c>
      <c r="H19" s="91" t="b">
        <v>0</v>
      </c>
      <c r="I19" s="91" t="b">
        <v>0</v>
      </c>
      <c r="J19" s="91" t="b">
        <v>0</v>
      </c>
      <c r="K19" s="91" t="b">
        <v>0</v>
      </c>
      <c r="L19" s="91" t="b">
        <v>0</v>
      </c>
    </row>
    <row r="20" spans="1:12" ht="15">
      <c r="A20" s="91" t="s">
        <v>1544</v>
      </c>
      <c r="B20" s="91" t="s">
        <v>1543</v>
      </c>
      <c r="C20" s="91">
        <v>8</v>
      </c>
      <c r="D20" s="133">
        <v>0.007706883886462351</v>
      </c>
      <c r="E20" s="133">
        <v>1.0215174399861182</v>
      </c>
      <c r="F20" s="91" t="s">
        <v>1781</v>
      </c>
      <c r="G20" s="91" t="b">
        <v>0</v>
      </c>
      <c r="H20" s="91" t="b">
        <v>0</v>
      </c>
      <c r="I20" s="91" t="b">
        <v>0</v>
      </c>
      <c r="J20" s="91" t="b">
        <v>0</v>
      </c>
      <c r="K20" s="91" t="b">
        <v>0</v>
      </c>
      <c r="L20" s="91" t="b">
        <v>0</v>
      </c>
    </row>
    <row r="21" spans="1:12" ht="15">
      <c r="A21" s="91" t="s">
        <v>1551</v>
      </c>
      <c r="B21" s="91" t="s">
        <v>1729</v>
      </c>
      <c r="C21" s="91">
        <v>7</v>
      </c>
      <c r="D21" s="133">
        <v>0.007119049421786663</v>
      </c>
      <c r="E21" s="133">
        <v>1.955556563337156</v>
      </c>
      <c r="F21" s="91" t="s">
        <v>1781</v>
      </c>
      <c r="G21" s="91" t="b">
        <v>0</v>
      </c>
      <c r="H21" s="91" t="b">
        <v>0</v>
      </c>
      <c r="I21" s="91" t="b">
        <v>0</v>
      </c>
      <c r="J21" s="91" t="b">
        <v>0</v>
      </c>
      <c r="K21" s="91" t="b">
        <v>0</v>
      </c>
      <c r="L21" s="91" t="b">
        <v>0</v>
      </c>
    </row>
    <row r="22" spans="1:12" ht="15">
      <c r="A22" s="91" t="s">
        <v>1732</v>
      </c>
      <c r="B22" s="91" t="s">
        <v>1543</v>
      </c>
      <c r="C22" s="91">
        <v>6</v>
      </c>
      <c r="D22" s="133">
        <v>0.006473624912672664</v>
      </c>
      <c r="E22" s="133">
        <v>1.549791217153162</v>
      </c>
      <c r="F22" s="91" t="s">
        <v>1781</v>
      </c>
      <c r="G22" s="91" t="b">
        <v>1</v>
      </c>
      <c r="H22" s="91" t="b">
        <v>0</v>
      </c>
      <c r="I22" s="91" t="b">
        <v>0</v>
      </c>
      <c r="J22" s="91" t="b">
        <v>0</v>
      </c>
      <c r="K22" s="91" t="b">
        <v>0</v>
      </c>
      <c r="L22" s="91" t="b">
        <v>0</v>
      </c>
    </row>
    <row r="23" spans="1:12" ht="15">
      <c r="A23" s="91" t="s">
        <v>1533</v>
      </c>
      <c r="B23" s="91" t="s">
        <v>1734</v>
      </c>
      <c r="C23" s="91">
        <v>5</v>
      </c>
      <c r="D23" s="133">
        <v>0.0057609281582523125</v>
      </c>
      <c r="E23" s="133">
        <v>1.4171656518785711</v>
      </c>
      <c r="F23" s="91" t="s">
        <v>1781</v>
      </c>
      <c r="G23" s="91" t="b">
        <v>0</v>
      </c>
      <c r="H23" s="91" t="b">
        <v>0</v>
      </c>
      <c r="I23" s="91" t="b">
        <v>0</v>
      </c>
      <c r="J23" s="91" t="b">
        <v>0</v>
      </c>
      <c r="K23" s="91" t="b">
        <v>0</v>
      </c>
      <c r="L23" s="91" t="b">
        <v>0</v>
      </c>
    </row>
    <row r="24" spans="1:12" ht="15">
      <c r="A24" s="91" t="s">
        <v>1533</v>
      </c>
      <c r="B24" s="91" t="s">
        <v>1727</v>
      </c>
      <c r="C24" s="91">
        <v>5</v>
      </c>
      <c r="D24" s="133">
        <v>0.0057609281582523125</v>
      </c>
      <c r="E24" s="133">
        <v>1.161893146775265</v>
      </c>
      <c r="F24" s="91" t="s">
        <v>1781</v>
      </c>
      <c r="G24" s="91" t="b">
        <v>0</v>
      </c>
      <c r="H24" s="91" t="b">
        <v>0</v>
      </c>
      <c r="I24" s="91" t="b">
        <v>0</v>
      </c>
      <c r="J24" s="91" t="b">
        <v>0</v>
      </c>
      <c r="K24" s="91" t="b">
        <v>0</v>
      </c>
      <c r="L24" s="91" t="b">
        <v>0</v>
      </c>
    </row>
    <row r="25" spans="1:12" ht="15">
      <c r="A25" s="91" t="s">
        <v>1735</v>
      </c>
      <c r="B25" s="91" t="s">
        <v>1543</v>
      </c>
      <c r="C25" s="91">
        <v>5</v>
      </c>
      <c r="D25" s="133">
        <v>0.0057609281582523125</v>
      </c>
      <c r="E25" s="133">
        <v>1.549791217153162</v>
      </c>
      <c r="F25" s="91" t="s">
        <v>1781</v>
      </c>
      <c r="G25" s="91" t="b">
        <v>0</v>
      </c>
      <c r="H25" s="91" t="b">
        <v>0</v>
      </c>
      <c r="I25" s="91" t="b">
        <v>0</v>
      </c>
      <c r="J25" s="91" t="b">
        <v>0</v>
      </c>
      <c r="K25" s="91" t="b">
        <v>0</v>
      </c>
      <c r="L25" s="91" t="b">
        <v>0</v>
      </c>
    </row>
    <row r="26" spans="1:12" ht="15">
      <c r="A26" s="91" t="s">
        <v>1531</v>
      </c>
      <c r="B26" s="91" t="s">
        <v>1532</v>
      </c>
      <c r="C26" s="91">
        <v>4</v>
      </c>
      <c r="D26" s="133">
        <v>0.0049673364692773584</v>
      </c>
      <c r="E26" s="133">
        <v>0.3948892571674188</v>
      </c>
      <c r="F26" s="91" t="s">
        <v>1781</v>
      </c>
      <c r="G26" s="91" t="b">
        <v>0</v>
      </c>
      <c r="H26" s="91" t="b">
        <v>0</v>
      </c>
      <c r="I26" s="91" t="b">
        <v>0</v>
      </c>
      <c r="J26" s="91" t="b">
        <v>0</v>
      </c>
      <c r="K26" s="91" t="b">
        <v>0</v>
      </c>
      <c r="L26" s="91" t="b">
        <v>0</v>
      </c>
    </row>
    <row r="27" spans="1:12" ht="15">
      <c r="A27" s="91" t="s">
        <v>1537</v>
      </c>
      <c r="B27" s="91" t="s">
        <v>1532</v>
      </c>
      <c r="C27" s="91">
        <v>4</v>
      </c>
      <c r="D27" s="133">
        <v>0.0049673364692773584</v>
      </c>
      <c r="E27" s="133">
        <v>0.4406467477280938</v>
      </c>
      <c r="F27" s="91" t="s">
        <v>1781</v>
      </c>
      <c r="G27" s="91" t="b">
        <v>0</v>
      </c>
      <c r="H27" s="91" t="b">
        <v>0</v>
      </c>
      <c r="I27" s="91" t="b">
        <v>0</v>
      </c>
      <c r="J27" s="91" t="b">
        <v>0</v>
      </c>
      <c r="K27" s="91" t="b">
        <v>0</v>
      </c>
      <c r="L27" s="91" t="b">
        <v>0</v>
      </c>
    </row>
    <row r="28" spans="1:12" ht="15">
      <c r="A28" s="91" t="s">
        <v>1537</v>
      </c>
      <c r="B28" s="91" t="s">
        <v>1727</v>
      </c>
      <c r="C28" s="91">
        <v>4</v>
      </c>
      <c r="D28" s="133">
        <v>0.0049673364692773584</v>
      </c>
      <c r="E28" s="133">
        <v>1.0884642296167313</v>
      </c>
      <c r="F28" s="91" t="s">
        <v>1781</v>
      </c>
      <c r="G28" s="91" t="b">
        <v>0</v>
      </c>
      <c r="H28" s="91" t="b">
        <v>0</v>
      </c>
      <c r="I28" s="91" t="b">
        <v>0</v>
      </c>
      <c r="J28" s="91" t="b">
        <v>0</v>
      </c>
      <c r="K28" s="91" t="b">
        <v>0</v>
      </c>
      <c r="L28" s="91" t="b">
        <v>0</v>
      </c>
    </row>
    <row r="29" spans="1:12" ht="15">
      <c r="A29" s="91" t="s">
        <v>1727</v>
      </c>
      <c r="B29" s="91" t="s">
        <v>1532</v>
      </c>
      <c r="C29" s="91">
        <v>4</v>
      </c>
      <c r="D29" s="133">
        <v>0.0049673364692773584</v>
      </c>
      <c r="E29" s="133">
        <v>1.3948892571674187</v>
      </c>
      <c r="F29" s="91" t="s">
        <v>1781</v>
      </c>
      <c r="G29" s="91" t="b">
        <v>0</v>
      </c>
      <c r="H29" s="91" t="b">
        <v>0</v>
      </c>
      <c r="I29" s="91" t="b">
        <v>0</v>
      </c>
      <c r="J29" s="91" t="b">
        <v>0</v>
      </c>
      <c r="K29" s="91" t="b">
        <v>0</v>
      </c>
      <c r="L29" s="91" t="b">
        <v>0</v>
      </c>
    </row>
    <row r="30" spans="1:12" ht="15">
      <c r="A30" s="91" t="s">
        <v>1554</v>
      </c>
      <c r="B30" s="91" t="s">
        <v>1555</v>
      </c>
      <c r="C30" s="91">
        <v>4</v>
      </c>
      <c r="D30" s="133">
        <v>0.0049673364692773584</v>
      </c>
      <c r="E30" s="133">
        <v>2.3948892571674185</v>
      </c>
      <c r="F30" s="91" t="s">
        <v>1781</v>
      </c>
      <c r="G30" s="91" t="b">
        <v>0</v>
      </c>
      <c r="H30" s="91" t="b">
        <v>0</v>
      </c>
      <c r="I30" s="91" t="b">
        <v>0</v>
      </c>
      <c r="J30" s="91" t="b">
        <v>0</v>
      </c>
      <c r="K30" s="91" t="b">
        <v>0</v>
      </c>
      <c r="L30" s="91" t="b">
        <v>0</v>
      </c>
    </row>
    <row r="31" spans="1:12" ht="15">
      <c r="A31" s="91" t="s">
        <v>1555</v>
      </c>
      <c r="B31" s="91" t="s">
        <v>1556</v>
      </c>
      <c r="C31" s="91">
        <v>4</v>
      </c>
      <c r="D31" s="133">
        <v>0.0049673364692773584</v>
      </c>
      <c r="E31" s="133">
        <v>2.3948892571674185</v>
      </c>
      <c r="F31" s="91" t="s">
        <v>1781</v>
      </c>
      <c r="G31" s="91" t="b">
        <v>0</v>
      </c>
      <c r="H31" s="91" t="b">
        <v>0</v>
      </c>
      <c r="I31" s="91" t="b">
        <v>0</v>
      </c>
      <c r="J31" s="91" t="b">
        <v>0</v>
      </c>
      <c r="K31" s="91" t="b">
        <v>0</v>
      </c>
      <c r="L31" s="91" t="b">
        <v>0</v>
      </c>
    </row>
    <row r="32" spans="1:12" ht="15">
      <c r="A32" s="91" t="s">
        <v>1556</v>
      </c>
      <c r="B32" s="91" t="s">
        <v>1557</v>
      </c>
      <c r="C32" s="91">
        <v>4</v>
      </c>
      <c r="D32" s="133">
        <v>0.0049673364692773584</v>
      </c>
      <c r="E32" s="133">
        <v>2.3948892571674185</v>
      </c>
      <c r="F32" s="91" t="s">
        <v>1781</v>
      </c>
      <c r="G32" s="91" t="b">
        <v>0</v>
      </c>
      <c r="H32" s="91" t="b">
        <v>0</v>
      </c>
      <c r="I32" s="91" t="b">
        <v>0</v>
      </c>
      <c r="J32" s="91" t="b">
        <v>0</v>
      </c>
      <c r="K32" s="91" t="b">
        <v>1</v>
      </c>
      <c r="L32" s="91" t="b">
        <v>0</v>
      </c>
    </row>
    <row r="33" spans="1:12" ht="15">
      <c r="A33" s="91" t="s">
        <v>1557</v>
      </c>
      <c r="B33" s="91" t="s">
        <v>1553</v>
      </c>
      <c r="C33" s="91">
        <v>4</v>
      </c>
      <c r="D33" s="133">
        <v>0.0049673364692773584</v>
      </c>
      <c r="E33" s="133">
        <v>2.0938592615034377</v>
      </c>
      <c r="F33" s="91" t="s">
        <v>1781</v>
      </c>
      <c r="G33" s="91" t="b">
        <v>0</v>
      </c>
      <c r="H33" s="91" t="b">
        <v>1</v>
      </c>
      <c r="I33" s="91" t="b">
        <v>0</v>
      </c>
      <c r="J33" s="91" t="b">
        <v>0</v>
      </c>
      <c r="K33" s="91" t="b">
        <v>0</v>
      </c>
      <c r="L33" s="91" t="b">
        <v>0</v>
      </c>
    </row>
    <row r="34" spans="1:12" ht="15">
      <c r="A34" s="91" t="s">
        <v>1553</v>
      </c>
      <c r="B34" s="91" t="s">
        <v>1558</v>
      </c>
      <c r="C34" s="91">
        <v>4</v>
      </c>
      <c r="D34" s="133">
        <v>0.0049673364692773584</v>
      </c>
      <c r="E34" s="133">
        <v>2.0938592615034377</v>
      </c>
      <c r="F34" s="91" t="s">
        <v>1781</v>
      </c>
      <c r="G34" s="91" t="b">
        <v>0</v>
      </c>
      <c r="H34" s="91" t="b">
        <v>0</v>
      </c>
      <c r="I34" s="91" t="b">
        <v>0</v>
      </c>
      <c r="J34" s="91" t="b">
        <v>0</v>
      </c>
      <c r="K34" s="91" t="b">
        <v>0</v>
      </c>
      <c r="L34" s="91" t="b">
        <v>0</v>
      </c>
    </row>
    <row r="35" spans="1:12" ht="15">
      <c r="A35" s="91" t="s">
        <v>1558</v>
      </c>
      <c r="B35" s="91" t="s">
        <v>1559</v>
      </c>
      <c r="C35" s="91">
        <v>4</v>
      </c>
      <c r="D35" s="133">
        <v>0.0049673364692773584</v>
      </c>
      <c r="E35" s="133">
        <v>2.3948892571674185</v>
      </c>
      <c r="F35" s="91" t="s">
        <v>1781</v>
      </c>
      <c r="G35" s="91" t="b">
        <v>0</v>
      </c>
      <c r="H35" s="91" t="b">
        <v>0</v>
      </c>
      <c r="I35" s="91" t="b">
        <v>0</v>
      </c>
      <c r="J35" s="91" t="b">
        <v>0</v>
      </c>
      <c r="K35" s="91" t="b">
        <v>0</v>
      </c>
      <c r="L35" s="91" t="b">
        <v>0</v>
      </c>
    </row>
    <row r="36" spans="1:12" ht="15">
      <c r="A36" s="91" t="s">
        <v>1559</v>
      </c>
      <c r="B36" s="91" t="s">
        <v>1560</v>
      </c>
      <c r="C36" s="91">
        <v>4</v>
      </c>
      <c r="D36" s="133">
        <v>0.0049673364692773584</v>
      </c>
      <c r="E36" s="133">
        <v>2.3948892571674185</v>
      </c>
      <c r="F36" s="91" t="s">
        <v>1781</v>
      </c>
      <c r="G36" s="91" t="b">
        <v>0</v>
      </c>
      <c r="H36" s="91" t="b">
        <v>0</v>
      </c>
      <c r="I36" s="91" t="b">
        <v>0</v>
      </c>
      <c r="J36" s="91" t="b">
        <v>1</v>
      </c>
      <c r="K36" s="91" t="b">
        <v>0</v>
      </c>
      <c r="L36" s="91" t="b">
        <v>0</v>
      </c>
    </row>
    <row r="37" spans="1:12" ht="15">
      <c r="A37" s="91" t="s">
        <v>1560</v>
      </c>
      <c r="B37" s="91" t="s">
        <v>1553</v>
      </c>
      <c r="C37" s="91">
        <v>4</v>
      </c>
      <c r="D37" s="133">
        <v>0.0049673364692773584</v>
      </c>
      <c r="E37" s="133">
        <v>2.0938592615034377</v>
      </c>
      <c r="F37" s="91" t="s">
        <v>1781</v>
      </c>
      <c r="G37" s="91" t="b">
        <v>1</v>
      </c>
      <c r="H37" s="91" t="b">
        <v>0</v>
      </c>
      <c r="I37" s="91" t="b">
        <v>0</v>
      </c>
      <c r="J37" s="91" t="b">
        <v>0</v>
      </c>
      <c r="K37" s="91" t="b">
        <v>0</v>
      </c>
      <c r="L37" s="91" t="b">
        <v>0</v>
      </c>
    </row>
    <row r="38" spans="1:12" ht="15">
      <c r="A38" s="91" t="s">
        <v>1553</v>
      </c>
      <c r="B38" s="91" t="s">
        <v>1561</v>
      </c>
      <c r="C38" s="91">
        <v>4</v>
      </c>
      <c r="D38" s="133">
        <v>0.0049673364692773584</v>
      </c>
      <c r="E38" s="133">
        <v>2.0938592615034377</v>
      </c>
      <c r="F38" s="91" t="s">
        <v>1781</v>
      </c>
      <c r="G38" s="91" t="b">
        <v>0</v>
      </c>
      <c r="H38" s="91" t="b">
        <v>0</v>
      </c>
      <c r="I38" s="91" t="b">
        <v>0</v>
      </c>
      <c r="J38" s="91" t="b">
        <v>0</v>
      </c>
      <c r="K38" s="91" t="b">
        <v>0</v>
      </c>
      <c r="L38" s="91" t="b">
        <v>0</v>
      </c>
    </row>
    <row r="39" spans="1:12" ht="15">
      <c r="A39" s="91" t="s">
        <v>1561</v>
      </c>
      <c r="B39" s="91" t="s">
        <v>1562</v>
      </c>
      <c r="C39" s="91">
        <v>4</v>
      </c>
      <c r="D39" s="133">
        <v>0.0049673364692773584</v>
      </c>
      <c r="E39" s="133">
        <v>2.3948892571674185</v>
      </c>
      <c r="F39" s="91" t="s">
        <v>1781</v>
      </c>
      <c r="G39" s="91" t="b">
        <v>0</v>
      </c>
      <c r="H39" s="91" t="b">
        <v>0</v>
      </c>
      <c r="I39" s="91" t="b">
        <v>0</v>
      </c>
      <c r="J39" s="91" t="b">
        <v>0</v>
      </c>
      <c r="K39" s="91" t="b">
        <v>0</v>
      </c>
      <c r="L39" s="91" t="b">
        <v>0</v>
      </c>
    </row>
    <row r="40" spans="1:12" ht="15">
      <c r="A40" s="91" t="s">
        <v>1542</v>
      </c>
      <c r="B40" s="91" t="s">
        <v>1551</v>
      </c>
      <c r="C40" s="91">
        <v>4</v>
      </c>
      <c r="D40" s="133">
        <v>0.0049673364692773584</v>
      </c>
      <c r="E40" s="133">
        <v>1.1262527905061313</v>
      </c>
      <c r="F40" s="91" t="s">
        <v>1781</v>
      </c>
      <c r="G40" s="91" t="b">
        <v>0</v>
      </c>
      <c r="H40" s="91" t="b">
        <v>0</v>
      </c>
      <c r="I40" s="91" t="b">
        <v>0</v>
      </c>
      <c r="J40" s="91" t="b">
        <v>0</v>
      </c>
      <c r="K40" s="91" t="b">
        <v>0</v>
      </c>
      <c r="L40" s="91" t="b">
        <v>0</v>
      </c>
    </row>
    <row r="41" spans="1:12" ht="15">
      <c r="A41" s="91" t="s">
        <v>1737</v>
      </c>
      <c r="B41" s="91" t="s">
        <v>1542</v>
      </c>
      <c r="C41" s="91">
        <v>4</v>
      </c>
      <c r="D41" s="133">
        <v>0.0049673364692773584</v>
      </c>
      <c r="E41" s="133">
        <v>1.4376412375883687</v>
      </c>
      <c r="F41" s="91" t="s">
        <v>1781</v>
      </c>
      <c r="G41" s="91" t="b">
        <v>0</v>
      </c>
      <c r="H41" s="91" t="b">
        <v>0</v>
      </c>
      <c r="I41" s="91" t="b">
        <v>0</v>
      </c>
      <c r="J41" s="91" t="b">
        <v>0</v>
      </c>
      <c r="K41" s="91" t="b">
        <v>0</v>
      </c>
      <c r="L41" s="91" t="b">
        <v>0</v>
      </c>
    </row>
    <row r="42" spans="1:12" ht="15">
      <c r="A42" s="91" t="s">
        <v>1745</v>
      </c>
      <c r="B42" s="91" t="s">
        <v>1543</v>
      </c>
      <c r="C42" s="91">
        <v>4</v>
      </c>
      <c r="D42" s="133">
        <v>0.0049673364692773584</v>
      </c>
      <c r="E42" s="133">
        <v>1.549791217153162</v>
      </c>
      <c r="F42" s="91" t="s">
        <v>1781</v>
      </c>
      <c r="G42" s="91" t="b">
        <v>0</v>
      </c>
      <c r="H42" s="91" t="b">
        <v>0</v>
      </c>
      <c r="I42" s="91" t="b">
        <v>0</v>
      </c>
      <c r="J42" s="91" t="b">
        <v>0</v>
      </c>
      <c r="K42" s="91" t="b">
        <v>0</v>
      </c>
      <c r="L42" s="91" t="b">
        <v>0</v>
      </c>
    </row>
    <row r="43" spans="1:12" ht="15">
      <c r="A43" s="91" t="s">
        <v>1537</v>
      </c>
      <c r="B43" s="91" t="s">
        <v>1746</v>
      </c>
      <c r="C43" s="91">
        <v>3</v>
      </c>
      <c r="D43" s="133">
        <v>0.004072233350870969</v>
      </c>
      <c r="E43" s="133">
        <v>1.440646747728094</v>
      </c>
      <c r="F43" s="91" t="s">
        <v>1781</v>
      </c>
      <c r="G43" s="91" t="b">
        <v>0</v>
      </c>
      <c r="H43" s="91" t="b">
        <v>0</v>
      </c>
      <c r="I43" s="91" t="b">
        <v>0</v>
      </c>
      <c r="J43" s="91" t="b">
        <v>0</v>
      </c>
      <c r="K43" s="91" t="b">
        <v>0</v>
      </c>
      <c r="L43" s="91" t="b">
        <v>0</v>
      </c>
    </row>
    <row r="44" spans="1:12" ht="15">
      <c r="A44" s="91" t="s">
        <v>1746</v>
      </c>
      <c r="B44" s="91" t="s">
        <v>1532</v>
      </c>
      <c r="C44" s="91">
        <v>3</v>
      </c>
      <c r="D44" s="133">
        <v>0.004072233350870969</v>
      </c>
      <c r="E44" s="133">
        <v>1.3948892571674187</v>
      </c>
      <c r="F44" s="91" t="s">
        <v>1781</v>
      </c>
      <c r="G44" s="91" t="b">
        <v>0</v>
      </c>
      <c r="H44" s="91" t="b">
        <v>0</v>
      </c>
      <c r="I44" s="91" t="b">
        <v>0</v>
      </c>
      <c r="J44" s="91" t="b">
        <v>0</v>
      </c>
      <c r="K44" s="91" t="b">
        <v>0</v>
      </c>
      <c r="L44" s="91" t="b">
        <v>0</v>
      </c>
    </row>
    <row r="45" spans="1:12" ht="15">
      <c r="A45" s="91" t="s">
        <v>1533</v>
      </c>
      <c r="B45" s="91" t="s">
        <v>1747</v>
      </c>
      <c r="C45" s="91">
        <v>3</v>
      </c>
      <c r="D45" s="133">
        <v>0.004072233350870969</v>
      </c>
      <c r="E45" s="133">
        <v>1.4171656518785711</v>
      </c>
      <c r="F45" s="91" t="s">
        <v>1781</v>
      </c>
      <c r="G45" s="91" t="b">
        <v>0</v>
      </c>
      <c r="H45" s="91" t="b">
        <v>0</v>
      </c>
      <c r="I45" s="91" t="b">
        <v>0</v>
      </c>
      <c r="J45" s="91" t="b">
        <v>0</v>
      </c>
      <c r="K45" s="91" t="b">
        <v>0</v>
      </c>
      <c r="L45" s="91" t="b">
        <v>0</v>
      </c>
    </row>
    <row r="46" spans="1:12" ht="15">
      <c r="A46" s="91" t="s">
        <v>219</v>
      </c>
      <c r="B46" s="91" t="s">
        <v>1554</v>
      </c>
      <c r="C46" s="91">
        <v>3</v>
      </c>
      <c r="D46" s="133">
        <v>0.004072233350870969</v>
      </c>
      <c r="E46" s="133">
        <v>2.519827993775719</v>
      </c>
      <c r="F46" s="91" t="s">
        <v>1781</v>
      </c>
      <c r="G46" s="91" t="b">
        <v>0</v>
      </c>
      <c r="H46" s="91" t="b">
        <v>0</v>
      </c>
      <c r="I46" s="91" t="b">
        <v>0</v>
      </c>
      <c r="J46" s="91" t="b">
        <v>0</v>
      </c>
      <c r="K46" s="91" t="b">
        <v>0</v>
      </c>
      <c r="L46" s="91" t="b">
        <v>0</v>
      </c>
    </row>
    <row r="47" spans="1:12" ht="15">
      <c r="A47" s="91" t="s">
        <v>1562</v>
      </c>
      <c r="B47" s="91" t="s">
        <v>1748</v>
      </c>
      <c r="C47" s="91">
        <v>3</v>
      </c>
      <c r="D47" s="133">
        <v>0.004072233350870969</v>
      </c>
      <c r="E47" s="133">
        <v>2.394889257167419</v>
      </c>
      <c r="F47" s="91" t="s">
        <v>1781</v>
      </c>
      <c r="G47" s="91" t="b">
        <v>0</v>
      </c>
      <c r="H47" s="91" t="b">
        <v>0</v>
      </c>
      <c r="I47" s="91" t="b">
        <v>0</v>
      </c>
      <c r="J47" s="91" t="b">
        <v>0</v>
      </c>
      <c r="K47" s="91" t="b">
        <v>0</v>
      </c>
      <c r="L47" s="91" t="b">
        <v>0</v>
      </c>
    </row>
    <row r="48" spans="1:12" ht="15">
      <c r="A48" s="91" t="s">
        <v>1741</v>
      </c>
      <c r="B48" s="91" t="s">
        <v>1548</v>
      </c>
      <c r="C48" s="91">
        <v>3</v>
      </c>
      <c r="D48" s="133">
        <v>0.004072233350870969</v>
      </c>
      <c r="E48" s="133">
        <v>1.8306178267288562</v>
      </c>
      <c r="F48" s="91" t="s">
        <v>1781</v>
      </c>
      <c r="G48" s="91" t="b">
        <v>0</v>
      </c>
      <c r="H48" s="91" t="b">
        <v>0</v>
      </c>
      <c r="I48" s="91" t="b">
        <v>0</v>
      </c>
      <c r="J48" s="91" t="b">
        <v>0</v>
      </c>
      <c r="K48" s="91" t="b">
        <v>1</v>
      </c>
      <c r="L48" s="91" t="b">
        <v>0</v>
      </c>
    </row>
    <row r="49" spans="1:12" ht="15">
      <c r="A49" s="91" t="s">
        <v>1544</v>
      </c>
      <c r="B49" s="91" t="s">
        <v>1542</v>
      </c>
      <c r="C49" s="91">
        <v>3</v>
      </c>
      <c r="D49" s="133">
        <v>0.004072233350870969</v>
      </c>
      <c r="E49" s="133">
        <v>0.5803087411571002</v>
      </c>
      <c r="F49" s="91" t="s">
        <v>1781</v>
      </c>
      <c r="G49" s="91" t="b">
        <v>0</v>
      </c>
      <c r="H49" s="91" t="b">
        <v>0</v>
      </c>
      <c r="I49" s="91" t="b">
        <v>0</v>
      </c>
      <c r="J49" s="91" t="b">
        <v>0</v>
      </c>
      <c r="K49" s="91" t="b">
        <v>0</v>
      </c>
      <c r="L49" s="91" t="b">
        <v>0</v>
      </c>
    </row>
    <row r="50" spans="1:12" ht="15">
      <c r="A50" s="91" t="s">
        <v>1736</v>
      </c>
      <c r="B50" s="91" t="s">
        <v>1743</v>
      </c>
      <c r="C50" s="91">
        <v>3</v>
      </c>
      <c r="D50" s="133">
        <v>0.004072233350870969</v>
      </c>
      <c r="E50" s="133">
        <v>2.1730405075510624</v>
      </c>
      <c r="F50" s="91" t="s">
        <v>1781</v>
      </c>
      <c r="G50" s="91" t="b">
        <v>0</v>
      </c>
      <c r="H50" s="91" t="b">
        <v>0</v>
      </c>
      <c r="I50" s="91" t="b">
        <v>0</v>
      </c>
      <c r="J50" s="91" t="b">
        <v>0</v>
      </c>
      <c r="K50" s="91" t="b">
        <v>0</v>
      </c>
      <c r="L50" s="91" t="b">
        <v>0</v>
      </c>
    </row>
    <row r="51" spans="1:12" ht="15">
      <c r="A51" s="91" t="s">
        <v>1551</v>
      </c>
      <c r="B51" s="91" t="s">
        <v>1733</v>
      </c>
      <c r="C51" s="91">
        <v>3</v>
      </c>
      <c r="D51" s="133">
        <v>0.004072233350870969</v>
      </c>
      <c r="E51" s="133">
        <v>1.6545265676731749</v>
      </c>
      <c r="F51" s="91" t="s">
        <v>1781</v>
      </c>
      <c r="G51" s="91" t="b">
        <v>0</v>
      </c>
      <c r="H51" s="91" t="b">
        <v>0</v>
      </c>
      <c r="I51" s="91" t="b">
        <v>0</v>
      </c>
      <c r="J51" s="91" t="b">
        <v>0</v>
      </c>
      <c r="K51" s="91" t="b">
        <v>0</v>
      </c>
      <c r="L51" s="91" t="b">
        <v>0</v>
      </c>
    </row>
    <row r="52" spans="1:12" ht="15">
      <c r="A52" s="91" t="s">
        <v>1542</v>
      </c>
      <c r="B52" s="91" t="s">
        <v>1738</v>
      </c>
      <c r="C52" s="91">
        <v>3</v>
      </c>
      <c r="D52" s="133">
        <v>0.004072233350870969</v>
      </c>
      <c r="E52" s="133">
        <v>1.3437367347200375</v>
      </c>
      <c r="F52" s="91" t="s">
        <v>1781</v>
      </c>
      <c r="G52" s="91" t="b">
        <v>0</v>
      </c>
      <c r="H52" s="91" t="b">
        <v>0</v>
      </c>
      <c r="I52" s="91" t="b">
        <v>0</v>
      </c>
      <c r="J52" s="91" t="b">
        <v>0</v>
      </c>
      <c r="K52" s="91" t="b">
        <v>0</v>
      </c>
      <c r="L52" s="91" t="b">
        <v>0</v>
      </c>
    </row>
    <row r="53" spans="1:12" ht="15">
      <c r="A53" s="91" t="s">
        <v>1542</v>
      </c>
      <c r="B53" s="91" t="s">
        <v>1733</v>
      </c>
      <c r="C53" s="91">
        <v>3</v>
      </c>
      <c r="D53" s="133">
        <v>0.004072233350870969</v>
      </c>
      <c r="E53" s="133">
        <v>1.2645554886724126</v>
      </c>
      <c r="F53" s="91" t="s">
        <v>1781</v>
      </c>
      <c r="G53" s="91" t="b">
        <v>0</v>
      </c>
      <c r="H53" s="91" t="b">
        <v>0</v>
      </c>
      <c r="I53" s="91" t="b">
        <v>0</v>
      </c>
      <c r="J53" s="91" t="b">
        <v>0</v>
      </c>
      <c r="K53" s="91" t="b">
        <v>0</v>
      </c>
      <c r="L53" s="91" t="b">
        <v>0</v>
      </c>
    </row>
    <row r="54" spans="1:12" ht="15">
      <c r="A54" s="91" t="s">
        <v>1544</v>
      </c>
      <c r="B54" s="91" t="s">
        <v>1745</v>
      </c>
      <c r="C54" s="91">
        <v>3</v>
      </c>
      <c r="D54" s="133">
        <v>0.004072233350870969</v>
      </c>
      <c r="E54" s="133">
        <v>1.440646747728094</v>
      </c>
      <c r="F54" s="91" t="s">
        <v>1781</v>
      </c>
      <c r="G54" s="91" t="b">
        <v>0</v>
      </c>
      <c r="H54" s="91" t="b">
        <v>0</v>
      </c>
      <c r="I54" s="91" t="b">
        <v>0</v>
      </c>
      <c r="J54" s="91" t="b">
        <v>0</v>
      </c>
      <c r="K54" s="91" t="b">
        <v>0</v>
      </c>
      <c r="L54" s="91" t="b">
        <v>0</v>
      </c>
    </row>
    <row r="55" spans="1:12" ht="15">
      <c r="A55" s="91" t="s">
        <v>1729</v>
      </c>
      <c r="B55" s="91" t="s">
        <v>1730</v>
      </c>
      <c r="C55" s="91">
        <v>3</v>
      </c>
      <c r="D55" s="133">
        <v>0.004072233350870969</v>
      </c>
      <c r="E55" s="133">
        <v>1.850821212817143</v>
      </c>
      <c r="F55" s="91" t="s">
        <v>1781</v>
      </c>
      <c r="G55" s="91" t="b">
        <v>0</v>
      </c>
      <c r="H55" s="91" t="b">
        <v>0</v>
      </c>
      <c r="I55" s="91" t="b">
        <v>0</v>
      </c>
      <c r="J55" s="91" t="b">
        <v>0</v>
      </c>
      <c r="K55" s="91" t="b">
        <v>0</v>
      </c>
      <c r="L55" s="91" t="b">
        <v>0</v>
      </c>
    </row>
    <row r="56" spans="1:12" ht="15">
      <c r="A56" s="91" t="s">
        <v>1730</v>
      </c>
      <c r="B56" s="91" t="s">
        <v>1731</v>
      </c>
      <c r="C56" s="91">
        <v>3</v>
      </c>
      <c r="D56" s="133">
        <v>0.004072233350870969</v>
      </c>
      <c r="E56" s="133">
        <v>1.9969492484953812</v>
      </c>
      <c r="F56" s="91" t="s">
        <v>1781</v>
      </c>
      <c r="G56" s="91" t="b">
        <v>0</v>
      </c>
      <c r="H56" s="91" t="b">
        <v>0</v>
      </c>
      <c r="I56" s="91" t="b">
        <v>0</v>
      </c>
      <c r="J56" s="91" t="b">
        <v>0</v>
      </c>
      <c r="K56" s="91" t="b">
        <v>0</v>
      </c>
      <c r="L56" s="91" t="b">
        <v>0</v>
      </c>
    </row>
    <row r="57" spans="1:12" ht="15">
      <c r="A57" s="91" t="s">
        <v>1731</v>
      </c>
      <c r="B57" s="91" t="s">
        <v>1739</v>
      </c>
      <c r="C57" s="91">
        <v>3</v>
      </c>
      <c r="D57" s="133">
        <v>0.004072233350870969</v>
      </c>
      <c r="E57" s="133">
        <v>2.076130494543006</v>
      </c>
      <c r="F57" s="91" t="s">
        <v>1781</v>
      </c>
      <c r="G57" s="91" t="b">
        <v>0</v>
      </c>
      <c r="H57" s="91" t="b">
        <v>0</v>
      </c>
      <c r="I57" s="91" t="b">
        <v>0</v>
      </c>
      <c r="J57" s="91" t="b">
        <v>0</v>
      </c>
      <c r="K57" s="91" t="b">
        <v>0</v>
      </c>
      <c r="L57" s="91" t="b">
        <v>0</v>
      </c>
    </row>
    <row r="58" spans="1:12" ht="15">
      <c r="A58" s="91" t="s">
        <v>1537</v>
      </c>
      <c r="B58" s="91" t="s">
        <v>1740</v>
      </c>
      <c r="C58" s="91">
        <v>2</v>
      </c>
      <c r="D58" s="133">
        <v>0.0030406154976617716</v>
      </c>
      <c r="E58" s="133">
        <v>1.1396167520641127</v>
      </c>
      <c r="F58" s="91" t="s">
        <v>1781</v>
      </c>
      <c r="G58" s="91" t="b">
        <v>0</v>
      </c>
      <c r="H58" s="91" t="b">
        <v>0</v>
      </c>
      <c r="I58" s="91" t="b">
        <v>0</v>
      </c>
      <c r="J58" s="91" t="b">
        <v>0</v>
      </c>
      <c r="K58" s="91" t="b">
        <v>0</v>
      </c>
      <c r="L58" s="91" t="b">
        <v>0</v>
      </c>
    </row>
    <row r="59" spans="1:12" ht="15">
      <c r="A59" s="91" t="s">
        <v>1740</v>
      </c>
      <c r="B59" s="91" t="s">
        <v>1532</v>
      </c>
      <c r="C59" s="91">
        <v>2</v>
      </c>
      <c r="D59" s="133">
        <v>0.0030406154976617716</v>
      </c>
      <c r="E59" s="133">
        <v>1.3948892571674187</v>
      </c>
      <c r="F59" s="91" t="s">
        <v>1781</v>
      </c>
      <c r="G59" s="91" t="b">
        <v>0</v>
      </c>
      <c r="H59" s="91" t="b">
        <v>0</v>
      </c>
      <c r="I59" s="91" t="b">
        <v>0</v>
      </c>
      <c r="J59" s="91" t="b">
        <v>0</v>
      </c>
      <c r="K59" s="91" t="b">
        <v>0</v>
      </c>
      <c r="L59" s="91" t="b">
        <v>0</v>
      </c>
    </row>
    <row r="60" spans="1:12" ht="15">
      <c r="A60" s="91" t="s">
        <v>1533</v>
      </c>
      <c r="B60" s="91" t="s">
        <v>1740</v>
      </c>
      <c r="C60" s="91">
        <v>2</v>
      </c>
      <c r="D60" s="133">
        <v>0.0030406154976617716</v>
      </c>
      <c r="E60" s="133">
        <v>1.1161356562145899</v>
      </c>
      <c r="F60" s="91" t="s">
        <v>1781</v>
      </c>
      <c r="G60" s="91" t="b">
        <v>0</v>
      </c>
      <c r="H60" s="91" t="b">
        <v>0</v>
      </c>
      <c r="I60" s="91" t="b">
        <v>0</v>
      </c>
      <c r="J60" s="91" t="b">
        <v>0</v>
      </c>
      <c r="K60" s="91" t="b">
        <v>0</v>
      </c>
      <c r="L60" s="91" t="b">
        <v>0</v>
      </c>
    </row>
    <row r="61" spans="1:12" ht="15">
      <c r="A61" s="91" t="s">
        <v>1544</v>
      </c>
      <c r="B61" s="91" t="s">
        <v>1735</v>
      </c>
      <c r="C61" s="91">
        <v>2</v>
      </c>
      <c r="D61" s="133">
        <v>0.0030406154976617716</v>
      </c>
      <c r="E61" s="133">
        <v>1.1676454756643562</v>
      </c>
      <c r="F61" s="91" t="s">
        <v>1781</v>
      </c>
      <c r="G61" s="91" t="b">
        <v>0</v>
      </c>
      <c r="H61" s="91" t="b">
        <v>0</v>
      </c>
      <c r="I61" s="91" t="b">
        <v>0</v>
      </c>
      <c r="J61" s="91" t="b">
        <v>0</v>
      </c>
      <c r="K61" s="91" t="b">
        <v>0</v>
      </c>
      <c r="L61" s="91" t="b">
        <v>0</v>
      </c>
    </row>
    <row r="62" spans="1:12" ht="15">
      <c r="A62" s="91" t="s">
        <v>1743</v>
      </c>
      <c r="B62" s="91" t="s">
        <v>1751</v>
      </c>
      <c r="C62" s="91">
        <v>2</v>
      </c>
      <c r="D62" s="133">
        <v>0.0030406154976617716</v>
      </c>
      <c r="E62" s="133">
        <v>2.2187979981117376</v>
      </c>
      <c r="F62" s="91" t="s">
        <v>1781</v>
      </c>
      <c r="G62" s="91" t="b">
        <v>0</v>
      </c>
      <c r="H62" s="91" t="b">
        <v>0</v>
      </c>
      <c r="I62" s="91" t="b">
        <v>0</v>
      </c>
      <c r="J62" s="91" t="b">
        <v>0</v>
      </c>
      <c r="K62" s="91" t="b">
        <v>0</v>
      </c>
      <c r="L62" s="91" t="b">
        <v>0</v>
      </c>
    </row>
    <row r="63" spans="1:12" ht="15">
      <c r="A63" s="91" t="s">
        <v>1751</v>
      </c>
      <c r="B63" s="91" t="s">
        <v>1732</v>
      </c>
      <c r="C63" s="91">
        <v>2</v>
      </c>
      <c r="D63" s="133">
        <v>0.0030406154976617716</v>
      </c>
      <c r="E63" s="133">
        <v>2.0427067390560563</v>
      </c>
      <c r="F63" s="91" t="s">
        <v>1781</v>
      </c>
      <c r="G63" s="91" t="b">
        <v>0</v>
      </c>
      <c r="H63" s="91" t="b">
        <v>0</v>
      </c>
      <c r="I63" s="91" t="b">
        <v>0</v>
      </c>
      <c r="J63" s="91" t="b">
        <v>1</v>
      </c>
      <c r="K63" s="91" t="b">
        <v>0</v>
      </c>
      <c r="L63" s="91" t="b">
        <v>0</v>
      </c>
    </row>
    <row r="64" spans="1:12" ht="15">
      <c r="A64" s="91" t="s">
        <v>1769</v>
      </c>
      <c r="B64" s="91" t="s">
        <v>1544</v>
      </c>
      <c r="C64" s="91">
        <v>2</v>
      </c>
      <c r="D64" s="133">
        <v>0.0030406154976617716</v>
      </c>
      <c r="E64" s="133">
        <v>1.5655854843363939</v>
      </c>
      <c r="F64" s="91" t="s">
        <v>1781</v>
      </c>
      <c r="G64" s="91" t="b">
        <v>0</v>
      </c>
      <c r="H64" s="91" t="b">
        <v>0</v>
      </c>
      <c r="I64" s="91" t="b">
        <v>0</v>
      </c>
      <c r="J64" s="91" t="b">
        <v>0</v>
      </c>
      <c r="K64" s="91" t="b">
        <v>0</v>
      </c>
      <c r="L64" s="91" t="b">
        <v>0</v>
      </c>
    </row>
    <row r="65" spans="1:12" ht="15">
      <c r="A65" s="91" t="s">
        <v>1770</v>
      </c>
      <c r="B65" s="91" t="s">
        <v>1573</v>
      </c>
      <c r="C65" s="91">
        <v>2</v>
      </c>
      <c r="D65" s="133">
        <v>0.0030406154976617716</v>
      </c>
      <c r="E65" s="133">
        <v>2.2979792441593623</v>
      </c>
      <c r="F65" s="91" t="s">
        <v>1781</v>
      </c>
      <c r="G65" s="91" t="b">
        <v>0</v>
      </c>
      <c r="H65" s="91" t="b">
        <v>0</v>
      </c>
      <c r="I65" s="91" t="b">
        <v>0</v>
      </c>
      <c r="J65" s="91" t="b">
        <v>0</v>
      </c>
      <c r="K65" s="91" t="b">
        <v>0</v>
      </c>
      <c r="L65" s="91" t="b">
        <v>0</v>
      </c>
    </row>
    <row r="66" spans="1:12" ht="15">
      <c r="A66" s="91" t="s">
        <v>1545</v>
      </c>
      <c r="B66" s="91" t="s">
        <v>1752</v>
      </c>
      <c r="C66" s="91">
        <v>2</v>
      </c>
      <c r="D66" s="133">
        <v>0.0030406154976617716</v>
      </c>
      <c r="E66" s="133">
        <v>1.7069146371328632</v>
      </c>
      <c r="F66" s="91" t="s">
        <v>1781</v>
      </c>
      <c r="G66" s="91" t="b">
        <v>0</v>
      </c>
      <c r="H66" s="91" t="b">
        <v>0</v>
      </c>
      <c r="I66" s="91" t="b">
        <v>0</v>
      </c>
      <c r="J66" s="91" t="b">
        <v>0</v>
      </c>
      <c r="K66" s="91" t="b">
        <v>0</v>
      </c>
      <c r="L66" s="91" t="b">
        <v>0</v>
      </c>
    </row>
    <row r="67" spans="1:12" ht="15">
      <c r="A67" s="91" t="s">
        <v>1546</v>
      </c>
      <c r="B67" s="91" t="s">
        <v>1544</v>
      </c>
      <c r="C67" s="91">
        <v>2</v>
      </c>
      <c r="D67" s="133">
        <v>0.0030406154976617716</v>
      </c>
      <c r="E67" s="133">
        <v>0.7874342339527503</v>
      </c>
      <c r="F67" s="91" t="s">
        <v>1781</v>
      </c>
      <c r="G67" s="91" t="b">
        <v>0</v>
      </c>
      <c r="H67" s="91" t="b">
        <v>0</v>
      </c>
      <c r="I67" s="91" t="b">
        <v>0</v>
      </c>
      <c r="J67" s="91" t="b">
        <v>0</v>
      </c>
      <c r="K67" s="91" t="b">
        <v>0</v>
      </c>
      <c r="L67" s="91" t="b">
        <v>0</v>
      </c>
    </row>
    <row r="68" spans="1:12" ht="15">
      <c r="A68" s="91" t="s">
        <v>1546</v>
      </c>
      <c r="B68" s="91" t="s">
        <v>1753</v>
      </c>
      <c r="C68" s="91">
        <v>2</v>
      </c>
      <c r="D68" s="133">
        <v>0.0030406154976617716</v>
      </c>
      <c r="E68" s="133">
        <v>1.7416767433920752</v>
      </c>
      <c r="F68" s="91" t="s">
        <v>1781</v>
      </c>
      <c r="G68" s="91" t="b">
        <v>0</v>
      </c>
      <c r="H68" s="91" t="b">
        <v>0</v>
      </c>
      <c r="I68" s="91" t="b">
        <v>0</v>
      </c>
      <c r="J68" s="91" t="b">
        <v>0</v>
      </c>
      <c r="K68" s="91" t="b">
        <v>0</v>
      </c>
      <c r="L68" s="91" t="b">
        <v>0</v>
      </c>
    </row>
    <row r="69" spans="1:12" ht="15">
      <c r="A69" s="91" t="s">
        <v>1753</v>
      </c>
      <c r="B69" s="91" t="s">
        <v>1754</v>
      </c>
      <c r="C69" s="91">
        <v>2</v>
      </c>
      <c r="D69" s="133">
        <v>0.0030406154976617716</v>
      </c>
      <c r="E69" s="133">
        <v>2.3437367347200375</v>
      </c>
      <c r="F69" s="91" t="s">
        <v>1781</v>
      </c>
      <c r="G69" s="91" t="b">
        <v>0</v>
      </c>
      <c r="H69" s="91" t="b">
        <v>0</v>
      </c>
      <c r="I69" s="91" t="b">
        <v>0</v>
      </c>
      <c r="J69" s="91" t="b">
        <v>0</v>
      </c>
      <c r="K69" s="91" t="b">
        <v>1</v>
      </c>
      <c r="L69" s="91" t="b">
        <v>0</v>
      </c>
    </row>
    <row r="70" spans="1:12" ht="15">
      <c r="A70" s="91" t="s">
        <v>1733</v>
      </c>
      <c r="B70" s="91" t="s">
        <v>1739</v>
      </c>
      <c r="C70" s="91">
        <v>2</v>
      </c>
      <c r="D70" s="133">
        <v>0.0030406154976617716</v>
      </c>
      <c r="E70" s="133">
        <v>1.8208579894397</v>
      </c>
      <c r="F70" s="91" t="s">
        <v>1781</v>
      </c>
      <c r="G70" s="91" t="b">
        <v>0</v>
      </c>
      <c r="H70" s="91" t="b">
        <v>0</v>
      </c>
      <c r="I70" s="91" t="b">
        <v>0</v>
      </c>
      <c r="J70" s="91" t="b">
        <v>0</v>
      </c>
      <c r="K70" s="91" t="b">
        <v>0</v>
      </c>
      <c r="L70" s="91" t="b">
        <v>0</v>
      </c>
    </row>
    <row r="71" spans="1:12" ht="15">
      <c r="A71" s="91" t="s">
        <v>1749</v>
      </c>
      <c r="B71" s="91" t="s">
        <v>1544</v>
      </c>
      <c r="C71" s="91">
        <v>2</v>
      </c>
      <c r="D71" s="133">
        <v>0.0030406154976617716</v>
      </c>
      <c r="E71" s="133">
        <v>1.3894942252807125</v>
      </c>
      <c r="F71" s="91" t="s">
        <v>1781</v>
      </c>
      <c r="G71" s="91" t="b">
        <v>0</v>
      </c>
      <c r="H71" s="91" t="b">
        <v>0</v>
      </c>
      <c r="I71" s="91" t="b">
        <v>0</v>
      </c>
      <c r="J71" s="91" t="b">
        <v>0</v>
      </c>
      <c r="K71" s="91" t="b">
        <v>0</v>
      </c>
      <c r="L71" s="91" t="b">
        <v>0</v>
      </c>
    </row>
    <row r="72" spans="1:12" ht="15">
      <c r="A72" s="91" t="s">
        <v>1544</v>
      </c>
      <c r="B72" s="91" t="s">
        <v>1551</v>
      </c>
      <c r="C72" s="91">
        <v>2</v>
      </c>
      <c r="D72" s="133">
        <v>0.0030406154976617716</v>
      </c>
      <c r="E72" s="133">
        <v>0.82522279484215</v>
      </c>
      <c r="F72" s="91" t="s">
        <v>1781</v>
      </c>
      <c r="G72" s="91" t="b">
        <v>0</v>
      </c>
      <c r="H72" s="91" t="b">
        <v>0</v>
      </c>
      <c r="I72" s="91" t="b">
        <v>0</v>
      </c>
      <c r="J72" s="91" t="b">
        <v>0</v>
      </c>
      <c r="K72" s="91" t="b">
        <v>0</v>
      </c>
      <c r="L72" s="91" t="b">
        <v>0</v>
      </c>
    </row>
    <row r="73" spans="1:12" ht="15">
      <c r="A73" s="91" t="s">
        <v>1729</v>
      </c>
      <c r="B73" s="91" t="s">
        <v>1549</v>
      </c>
      <c r="C73" s="91">
        <v>2</v>
      </c>
      <c r="D73" s="133">
        <v>0.0030406154976617716</v>
      </c>
      <c r="E73" s="133">
        <v>1.4114885189868804</v>
      </c>
      <c r="F73" s="91" t="s">
        <v>1781</v>
      </c>
      <c r="G73" s="91" t="b">
        <v>0</v>
      </c>
      <c r="H73" s="91" t="b">
        <v>0</v>
      </c>
      <c r="I73" s="91" t="b">
        <v>0</v>
      </c>
      <c r="J73" s="91" t="b">
        <v>0</v>
      </c>
      <c r="K73" s="91" t="b">
        <v>0</v>
      </c>
      <c r="L73" s="91" t="b">
        <v>0</v>
      </c>
    </row>
    <row r="74" spans="1:12" ht="15">
      <c r="A74" s="91" t="s">
        <v>1549</v>
      </c>
      <c r="B74" s="91" t="s">
        <v>1742</v>
      </c>
      <c r="C74" s="91">
        <v>2</v>
      </c>
      <c r="D74" s="133">
        <v>0.0030406154976617716</v>
      </c>
      <c r="E74" s="133">
        <v>1.6545265676731749</v>
      </c>
      <c r="F74" s="91" t="s">
        <v>1781</v>
      </c>
      <c r="G74" s="91" t="b">
        <v>0</v>
      </c>
      <c r="H74" s="91" t="b">
        <v>0</v>
      </c>
      <c r="I74" s="91" t="b">
        <v>0</v>
      </c>
      <c r="J74" s="91" t="b">
        <v>0</v>
      </c>
      <c r="K74" s="91" t="b">
        <v>0</v>
      </c>
      <c r="L74" s="91" t="b">
        <v>0</v>
      </c>
    </row>
    <row r="75" spans="1:12" ht="15">
      <c r="A75" s="91" t="s">
        <v>1750</v>
      </c>
      <c r="B75" s="91" t="s">
        <v>1544</v>
      </c>
      <c r="C75" s="91">
        <v>2</v>
      </c>
      <c r="D75" s="133">
        <v>0.0030406154976617716</v>
      </c>
      <c r="E75" s="133">
        <v>1.3894942252807125</v>
      </c>
      <c r="F75" s="91" t="s">
        <v>1781</v>
      </c>
      <c r="G75" s="91" t="b">
        <v>0</v>
      </c>
      <c r="H75" s="91" t="b">
        <v>0</v>
      </c>
      <c r="I75" s="91" t="b">
        <v>0</v>
      </c>
      <c r="J75" s="91" t="b">
        <v>0</v>
      </c>
      <c r="K75" s="91" t="b">
        <v>0</v>
      </c>
      <c r="L75" s="91" t="b">
        <v>0</v>
      </c>
    </row>
    <row r="76" spans="1:12" ht="15">
      <c r="A76" s="91" t="s">
        <v>1575</v>
      </c>
      <c r="B76" s="91" t="s">
        <v>1576</v>
      </c>
      <c r="C76" s="91">
        <v>2</v>
      </c>
      <c r="D76" s="133">
        <v>0.0030406154976617716</v>
      </c>
      <c r="E76" s="133">
        <v>2.6959192528313998</v>
      </c>
      <c r="F76" s="91" t="s">
        <v>1781</v>
      </c>
      <c r="G76" s="91" t="b">
        <v>0</v>
      </c>
      <c r="H76" s="91" t="b">
        <v>0</v>
      </c>
      <c r="I76" s="91" t="b">
        <v>0</v>
      </c>
      <c r="J76" s="91" t="b">
        <v>0</v>
      </c>
      <c r="K76" s="91" t="b">
        <v>0</v>
      </c>
      <c r="L76" s="91" t="b">
        <v>0</v>
      </c>
    </row>
    <row r="77" spans="1:12" ht="15">
      <c r="A77" s="91" t="s">
        <v>1581</v>
      </c>
      <c r="B77" s="91" t="s">
        <v>1582</v>
      </c>
      <c r="C77" s="91">
        <v>2</v>
      </c>
      <c r="D77" s="133">
        <v>0.0035975627606848635</v>
      </c>
      <c r="E77" s="133">
        <v>2.519827993775719</v>
      </c>
      <c r="F77" s="91" t="s">
        <v>1781</v>
      </c>
      <c r="G77" s="91" t="b">
        <v>0</v>
      </c>
      <c r="H77" s="91" t="b">
        <v>0</v>
      </c>
      <c r="I77" s="91" t="b">
        <v>0</v>
      </c>
      <c r="J77" s="91" t="b">
        <v>0</v>
      </c>
      <c r="K77" s="91" t="b">
        <v>0</v>
      </c>
      <c r="L77" s="91" t="b">
        <v>0</v>
      </c>
    </row>
    <row r="78" spans="1:12" ht="15">
      <c r="A78" s="91" t="s">
        <v>1583</v>
      </c>
      <c r="B78" s="91" t="s">
        <v>1584</v>
      </c>
      <c r="C78" s="91">
        <v>2</v>
      </c>
      <c r="D78" s="133">
        <v>0.0035975627606848635</v>
      </c>
      <c r="E78" s="133">
        <v>2.6959192528313998</v>
      </c>
      <c r="F78" s="91" t="s">
        <v>1781</v>
      </c>
      <c r="G78" s="91" t="b">
        <v>0</v>
      </c>
      <c r="H78" s="91" t="b">
        <v>0</v>
      </c>
      <c r="I78" s="91" t="b">
        <v>0</v>
      </c>
      <c r="J78" s="91" t="b">
        <v>0</v>
      </c>
      <c r="K78" s="91" t="b">
        <v>0</v>
      </c>
      <c r="L78" s="91" t="b">
        <v>0</v>
      </c>
    </row>
    <row r="79" spans="1:12" ht="15">
      <c r="A79" s="91" t="s">
        <v>1584</v>
      </c>
      <c r="B79" s="91" t="s">
        <v>1574</v>
      </c>
      <c r="C79" s="91">
        <v>2</v>
      </c>
      <c r="D79" s="133">
        <v>0.0035975627606848635</v>
      </c>
      <c r="E79" s="133">
        <v>2.3948892571674185</v>
      </c>
      <c r="F79" s="91" t="s">
        <v>1781</v>
      </c>
      <c r="G79" s="91" t="b">
        <v>0</v>
      </c>
      <c r="H79" s="91" t="b">
        <v>0</v>
      </c>
      <c r="I79" s="91" t="b">
        <v>0</v>
      </c>
      <c r="J79" s="91" t="b">
        <v>0</v>
      </c>
      <c r="K79" s="91" t="b">
        <v>0</v>
      </c>
      <c r="L79" s="91" t="b">
        <v>0</v>
      </c>
    </row>
    <row r="80" spans="1:12" ht="15">
      <c r="A80" s="91" t="s">
        <v>1532</v>
      </c>
      <c r="B80" s="91" t="s">
        <v>1533</v>
      </c>
      <c r="C80" s="91">
        <v>40</v>
      </c>
      <c r="D80" s="133">
        <v>0</v>
      </c>
      <c r="E80" s="133">
        <v>0.9945371042984978</v>
      </c>
      <c r="F80" s="91" t="s">
        <v>1430</v>
      </c>
      <c r="G80" s="91" t="b">
        <v>0</v>
      </c>
      <c r="H80" s="91" t="b">
        <v>0</v>
      </c>
      <c r="I80" s="91" t="b">
        <v>0</v>
      </c>
      <c r="J80" s="91" t="b">
        <v>0</v>
      </c>
      <c r="K80" s="91" t="b">
        <v>0</v>
      </c>
      <c r="L80" s="91" t="b">
        <v>0</v>
      </c>
    </row>
    <row r="81" spans="1:12" ht="15">
      <c r="A81" s="91" t="s">
        <v>1530</v>
      </c>
      <c r="B81" s="91" t="s">
        <v>1534</v>
      </c>
      <c r="C81" s="91">
        <v>39</v>
      </c>
      <c r="D81" s="133">
        <v>0.0009857930753035924</v>
      </c>
      <c r="E81" s="133">
        <v>0.994537104298498</v>
      </c>
      <c r="F81" s="91" t="s">
        <v>1430</v>
      </c>
      <c r="G81" s="91" t="b">
        <v>0</v>
      </c>
      <c r="H81" s="91" t="b">
        <v>0</v>
      </c>
      <c r="I81" s="91" t="b">
        <v>0</v>
      </c>
      <c r="J81" s="91" t="b">
        <v>0</v>
      </c>
      <c r="K81" s="91" t="b">
        <v>0</v>
      </c>
      <c r="L81" s="91" t="b">
        <v>0</v>
      </c>
    </row>
    <row r="82" spans="1:12" ht="15">
      <c r="A82" s="91" t="s">
        <v>1534</v>
      </c>
      <c r="B82" s="91" t="s">
        <v>1531</v>
      </c>
      <c r="C82" s="91">
        <v>39</v>
      </c>
      <c r="D82" s="133">
        <v>0.0009857930753035924</v>
      </c>
      <c r="E82" s="133">
        <v>0.994537104298498</v>
      </c>
      <c r="F82" s="91" t="s">
        <v>1430</v>
      </c>
      <c r="G82" s="91" t="b">
        <v>0</v>
      </c>
      <c r="H82" s="91" t="b">
        <v>0</v>
      </c>
      <c r="I82" s="91" t="b">
        <v>0</v>
      </c>
      <c r="J82" s="91" t="b">
        <v>0</v>
      </c>
      <c r="K82" s="91" t="b">
        <v>0</v>
      </c>
      <c r="L82" s="91" t="b">
        <v>0</v>
      </c>
    </row>
    <row r="83" spans="1:12" ht="15">
      <c r="A83" s="91" t="s">
        <v>1531</v>
      </c>
      <c r="B83" s="91" t="s">
        <v>1536</v>
      </c>
      <c r="C83" s="91">
        <v>36</v>
      </c>
      <c r="D83" s="133">
        <v>0.003786826805021391</v>
      </c>
      <c r="E83" s="133">
        <v>0.9945371042984978</v>
      </c>
      <c r="F83" s="91" t="s">
        <v>1430</v>
      </c>
      <c r="G83" s="91" t="b">
        <v>0</v>
      </c>
      <c r="H83" s="91" t="b">
        <v>0</v>
      </c>
      <c r="I83" s="91" t="b">
        <v>0</v>
      </c>
      <c r="J83" s="91" t="b">
        <v>0</v>
      </c>
      <c r="K83" s="91" t="b">
        <v>0</v>
      </c>
      <c r="L83" s="91" t="b">
        <v>0</v>
      </c>
    </row>
    <row r="84" spans="1:12" ht="15">
      <c r="A84" s="91" t="s">
        <v>1536</v>
      </c>
      <c r="B84" s="91" t="s">
        <v>1537</v>
      </c>
      <c r="C84" s="91">
        <v>36</v>
      </c>
      <c r="D84" s="133">
        <v>0.003786826805021391</v>
      </c>
      <c r="E84" s="133">
        <v>1.0402945948591729</v>
      </c>
      <c r="F84" s="91" t="s">
        <v>1430</v>
      </c>
      <c r="G84" s="91" t="b">
        <v>0</v>
      </c>
      <c r="H84" s="91" t="b">
        <v>0</v>
      </c>
      <c r="I84" s="91" t="b">
        <v>0</v>
      </c>
      <c r="J84" s="91" t="b">
        <v>0</v>
      </c>
      <c r="K84" s="91" t="b">
        <v>0</v>
      </c>
      <c r="L84" s="91" t="b">
        <v>0</v>
      </c>
    </row>
    <row r="85" spans="1:12" ht="15">
      <c r="A85" s="91" t="s">
        <v>1538</v>
      </c>
      <c r="B85" s="91" t="s">
        <v>1530</v>
      </c>
      <c r="C85" s="91">
        <v>31</v>
      </c>
      <c r="D85" s="133">
        <v>0.007888844189205473</v>
      </c>
      <c r="E85" s="133">
        <v>0.9807488198128645</v>
      </c>
      <c r="F85" s="91" t="s">
        <v>1430</v>
      </c>
      <c r="G85" s="91" t="b">
        <v>1</v>
      </c>
      <c r="H85" s="91" t="b">
        <v>0</v>
      </c>
      <c r="I85" s="91" t="b">
        <v>0</v>
      </c>
      <c r="J85" s="91" t="b">
        <v>0</v>
      </c>
      <c r="K85" s="91" t="b">
        <v>0</v>
      </c>
      <c r="L85" s="91" t="b">
        <v>0</v>
      </c>
    </row>
    <row r="86" spans="1:12" ht="15">
      <c r="A86" s="91" t="s">
        <v>1537</v>
      </c>
      <c r="B86" s="91" t="s">
        <v>1539</v>
      </c>
      <c r="C86" s="91">
        <v>12</v>
      </c>
      <c r="D86" s="133">
        <v>0.014424241249112763</v>
      </c>
      <c r="E86" s="133">
        <v>0.7392645991951918</v>
      </c>
      <c r="F86" s="91" t="s">
        <v>1430</v>
      </c>
      <c r="G86" s="91" t="b">
        <v>0</v>
      </c>
      <c r="H86" s="91" t="b">
        <v>0</v>
      </c>
      <c r="I86" s="91" t="b">
        <v>0</v>
      </c>
      <c r="J86" s="91" t="b">
        <v>0</v>
      </c>
      <c r="K86" s="91" t="b">
        <v>0</v>
      </c>
      <c r="L86" s="91" t="b">
        <v>0</v>
      </c>
    </row>
    <row r="87" spans="1:12" ht="15">
      <c r="A87" s="91" t="s">
        <v>1539</v>
      </c>
      <c r="B87" s="91" t="s">
        <v>1532</v>
      </c>
      <c r="C87" s="91">
        <v>12</v>
      </c>
      <c r="D87" s="133">
        <v>0.014424241249112763</v>
      </c>
      <c r="E87" s="133">
        <v>0.9945371042984978</v>
      </c>
      <c r="F87" s="91" t="s">
        <v>1430</v>
      </c>
      <c r="G87" s="91" t="b">
        <v>0</v>
      </c>
      <c r="H87" s="91" t="b">
        <v>0</v>
      </c>
      <c r="I87" s="91" t="b">
        <v>0</v>
      </c>
      <c r="J87" s="91" t="b">
        <v>0</v>
      </c>
      <c r="K87" s="91" t="b">
        <v>0</v>
      </c>
      <c r="L87" s="91" t="b">
        <v>0</v>
      </c>
    </row>
    <row r="88" spans="1:12" ht="15">
      <c r="A88" s="91" t="s">
        <v>1533</v>
      </c>
      <c r="B88" s="91" t="s">
        <v>1539</v>
      </c>
      <c r="C88" s="91">
        <v>12</v>
      </c>
      <c r="D88" s="133">
        <v>0.014424241249112763</v>
      </c>
      <c r="E88" s="133">
        <v>0.7157835033456689</v>
      </c>
      <c r="F88" s="91" t="s">
        <v>1430</v>
      </c>
      <c r="G88" s="91" t="b">
        <v>0</v>
      </c>
      <c r="H88" s="91" t="b">
        <v>0</v>
      </c>
      <c r="I88" s="91" t="b">
        <v>0</v>
      </c>
      <c r="J88" s="91" t="b">
        <v>0</v>
      </c>
      <c r="K88" s="91" t="b">
        <v>0</v>
      </c>
      <c r="L88" s="91" t="b">
        <v>0</v>
      </c>
    </row>
    <row r="89" spans="1:12" ht="15">
      <c r="A89" s="91" t="s">
        <v>1537</v>
      </c>
      <c r="B89" s="91" t="s">
        <v>1540</v>
      </c>
      <c r="C89" s="91">
        <v>9</v>
      </c>
      <c r="D89" s="133">
        <v>0.013403120314937327</v>
      </c>
      <c r="E89" s="133">
        <v>1.0402945948591729</v>
      </c>
      <c r="F89" s="91" t="s">
        <v>1430</v>
      </c>
      <c r="G89" s="91" t="b">
        <v>0</v>
      </c>
      <c r="H89" s="91" t="b">
        <v>0</v>
      </c>
      <c r="I89" s="91" t="b">
        <v>0</v>
      </c>
      <c r="J89" s="91" t="b">
        <v>0</v>
      </c>
      <c r="K89" s="91" t="b">
        <v>0</v>
      </c>
      <c r="L89" s="91" t="b">
        <v>0</v>
      </c>
    </row>
    <row r="90" spans="1:12" ht="15">
      <c r="A90" s="91" t="s">
        <v>1540</v>
      </c>
      <c r="B90" s="91" t="s">
        <v>1532</v>
      </c>
      <c r="C90" s="91">
        <v>9</v>
      </c>
      <c r="D90" s="133">
        <v>0.013403120314937327</v>
      </c>
      <c r="E90" s="133">
        <v>0.9945371042984978</v>
      </c>
      <c r="F90" s="91" t="s">
        <v>1430</v>
      </c>
      <c r="G90" s="91" t="b">
        <v>0</v>
      </c>
      <c r="H90" s="91" t="b">
        <v>0</v>
      </c>
      <c r="I90" s="91" t="b">
        <v>0</v>
      </c>
      <c r="J90" s="91" t="b">
        <v>0</v>
      </c>
      <c r="K90" s="91" t="b">
        <v>0</v>
      </c>
      <c r="L90" s="91" t="b">
        <v>0</v>
      </c>
    </row>
    <row r="91" spans="1:12" ht="15">
      <c r="A91" s="91" t="s">
        <v>1533</v>
      </c>
      <c r="B91" s="91" t="s">
        <v>1726</v>
      </c>
      <c r="C91" s="91">
        <v>9</v>
      </c>
      <c r="D91" s="133">
        <v>0.013403120314937327</v>
      </c>
      <c r="E91" s="133">
        <v>1.01681349900965</v>
      </c>
      <c r="F91" s="91" t="s">
        <v>1430</v>
      </c>
      <c r="G91" s="91" t="b">
        <v>0</v>
      </c>
      <c r="H91" s="91" t="b">
        <v>0</v>
      </c>
      <c r="I91" s="91" t="b">
        <v>0</v>
      </c>
      <c r="J91" s="91" t="b">
        <v>0</v>
      </c>
      <c r="K91" s="91" t="b">
        <v>0</v>
      </c>
      <c r="L91" s="91" t="b">
        <v>0</v>
      </c>
    </row>
    <row r="92" spans="1:12" ht="15">
      <c r="A92" s="91" t="s">
        <v>1533</v>
      </c>
      <c r="B92" s="91" t="s">
        <v>1734</v>
      </c>
      <c r="C92" s="91">
        <v>5</v>
      </c>
      <c r="D92" s="133">
        <v>0.010380344678068316</v>
      </c>
      <c r="E92" s="133">
        <v>1.01681349900965</v>
      </c>
      <c r="F92" s="91" t="s">
        <v>1430</v>
      </c>
      <c r="G92" s="91" t="b">
        <v>0</v>
      </c>
      <c r="H92" s="91" t="b">
        <v>0</v>
      </c>
      <c r="I92" s="91" t="b">
        <v>0</v>
      </c>
      <c r="J92" s="91" t="b">
        <v>0</v>
      </c>
      <c r="K92" s="91" t="b">
        <v>0</v>
      </c>
      <c r="L92" s="91" t="b">
        <v>0</v>
      </c>
    </row>
    <row r="93" spans="1:12" ht="15">
      <c r="A93" s="91" t="s">
        <v>1533</v>
      </c>
      <c r="B93" s="91" t="s">
        <v>1727</v>
      </c>
      <c r="C93" s="91">
        <v>5</v>
      </c>
      <c r="D93" s="133">
        <v>0.010380344678068316</v>
      </c>
      <c r="E93" s="133">
        <v>0.7615409939063441</v>
      </c>
      <c r="F93" s="91" t="s">
        <v>1430</v>
      </c>
      <c r="G93" s="91" t="b">
        <v>0</v>
      </c>
      <c r="H93" s="91" t="b">
        <v>0</v>
      </c>
      <c r="I93" s="91" t="b">
        <v>0</v>
      </c>
      <c r="J93" s="91" t="b">
        <v>0</v>
      </c>
      <c r="K93" s="91" t="b">
        <v>0</v>
      </c>
      <c r="L93" s="91" t="b">
        <v>0</v>
      </c>
    </row>
    <row r="94" spans="1:12" ht="15">
      <c r="A94" s="91" t="s">
        <v>1537</v>
      </c>
      <c r="B94" s="91" t="s">
        <v>1532</v>
      </c>
      <c r="C94" s="91">
        <v>4</v>
      </c>
      <c r="D94" s="133">
        <v>0.009195402298850575</v>
      </c>
      <c r="E94" s="133">
        <v>0.04029459485917301</v>
      </c>
      <c r="F94" s="91" t="s">
        <v>1430</v>
      </c>
      <c r="G94" s="91" t="b">
        <v>0</v>
      </c>
      <c r="H94" s="91" t="b">
        <v>0</v>
      </c>
      <c r="I94" s="91" t="b">
        <v>0</v>
      </c>
      <c r="J94" s="91" t="b">
        <v>0</v>
      </c>
      <c r="K94" s="91" t="b">
        <v>0</v>
      </c>
      <c r="L94" s="91" t="b">
        <v>0</v>
      </c>
    </row>
    <row r="95" spans="1:12" ht="15">
      <c r="A95" s="91" t="s">
        <v>1537</v>
      </c>
      <c r="B95" s="91" t="s">
        <v>1727</v>
      </c>
      <c r="C95" s="91">
        <v>4</v>
      </c>
      <c r="D95" s="133">
        <v>0.009195402298850575</v>
      </c>
      <c r="E95" s="133">
        <v>0.6881120767478104</v>
      </c>
      <c r="F95" s="91" t="s">
        <v>1430</v>
      </c>
      <c r="G95" s="91" t="b">
        <v>0</v>
      </c>
      <c r="H95" s="91" t="b">
        <v>0</v>
      </c>
      <c r="I95" s="91" t="b">
        <v>0</v>
      </c>
      <c r="J95" s="91" t="b">
        <v>0</v>
      </c>
      <c r="K95" s="91" t="b">
        <v>0</v>
      </c>
      <c r="L95" s="91" t="b">
        <v>0</v>
      </c>
    </row>
    <row r="96" spans="1:12" ht="15">
      <c r="A96" s="91" t="s">
        <v>1727</v>
      </c>
      <c r="B96" s="91" t="s">
        <v>1532</v>
      </c>
      <c r="C96" s="91">
        <v>4</v>
      </c>
      <c r="D96" s="133">
        <v>0.009195402298850575</v>
      </c>
      <c r="E96" s="133">
        <v>0.9945371042984978</v>
      </c>
      <c r="F96" s="91" t="s">
        <v>1430</v>
      </c>
      <c r="G96" s="91" t="b">
        <v>0</v>
      </c>
      <c r="H96" s="91" t="b">
        <v>0</v>
      </c>
      <c r="I96" s="91" t="b">
        <v>0</v>
      </c>
      <c r="J96" s="91" t="b">
        <v>0</v>
      </c>
      <c r="K96" s="91" t="b">
        <v>0</v>
      </c>
      <c r="L96" s="91" t="b">
        <v>0</v>
      </c>
    </row>
    <row r="97" spans="1:12" ht="15">
      <c r="A97" s="91" t="s">
        <v>1531</v>
      </c>
      <c r="B97" s="91" t="s">
        <v>1532</v>
      </c>
      <c r="C97" s="91">
        <v>4</v>
      </c>
      <c r="D97" s="133">
        <v>0.009195402298850575</v>
      </c>
      <c r="E97" s="133">
        <v>-0.005462895701502138</v>
      </c>
      <c r="F97" s="91" t="s">
        <v>1430</v>
      </c>
      <c r="G97" s="91" t="b">
        <v>0</v>
      </c>
      <c r="H97" s="91" t="b">
        <v>0</v>
      </c>
      <c r="I97" s="91" t="b">
        <v>0</v>
      </c>
      <c r="J97" s="91" t="b">
        <v>0</v>
      </c>
      <c r="K97" s="91" t="b">
        <v>0</v>
      </c>
      <c r="L97" s="91" t="b">
        <v>0</v>
      </c>
    </row>
    <row r="98" spans="1:12" ht="15">
      <c r="A98" s="91" t="s">
        <v>1537</v>
      </c>
      <c r="B98" s="91" t="s">
        <v>1746</v>
      </c>
      <c r="C98" s="91">
        <v>3</v>
      </c>
      <c r="D98" s="133">
        <v>0.007758198183505516</v>
      </c>
      <c r="E98" s="133">
        <v>1.040294594859173</v>
      </c>
      <c r="F98" s="91" t="s">
        <v>1430</v>
      </c>
      <c r="G98" s="91" t="b">
        <v>0</v>
      </c>
      <c r="H98" s="91" t="b">
        <v>0</v>
      </c>
      <c r="I98" s="91" t="b">
        <v>0</v>
      </c>
      <c r="J98" s="91" t="b">
        <v>0</v>
      </c>
      <c r="K98" s="91" t="b">
        <v>0</v>
      </c>
      <c r="L98" s="91" t="b">
        <v>0</v>
      </c>
    </row>
    <row r="99" spans="1:12" ht="15">
      <c r="A99" s="91" t="s">
        <v>1746</v>
      </c>
      <c r="B99" s="91" t="s">
        <v>1532</v>
      </c>
      <c r="C99" s="91">
        <v>3</v>
      </c>
      <c r="D99" s="133">
        <v>0.007758198183505516</v>
      </c>
      <c r="E99" s="133">
        <v>0.9945371042984978</v>
      </c>
      <c r="F99" s="91" t="s">
        <v>1430</v>
      </c>
      <c r="G99" s="91" t="b">
        <v>0</v>
      </c>
      <c r="H99" s="91" t="b">
        <v>0</v>
      </c>
      <c r="I99" s="91" t="b">
        <v>0</v>
      </c>
      <c r="J99" s="91" t="b">
        <v>0</v>
      </c>
      <c r="K99" s="91" t="b">
        <v>0</v>
      </c>
      <c r="L99" s="91" t="b">
        <v>0</v>
      </c>
    </row>
    <row r="100" spans="1:12" ht="15">
      <c r="A100" s="91" t="s">
        <v>1533</v>
      </c>
      <c r="B100" s="91" t="s">
        <v>1747</v>
      </c>
      <c r="C100" s="91">
        <v>3</v>
      </c>
      <c r="D100" s="133">
        <v>0.007758198183505516</v>
      </c>
      <c r="E100" s="133">
        <v>1.01681349900965</v>
      </c>
      <c r="F100" s="91" t="s">
        <v>1430</v>
      </c>
      <c r="G100" s="91" t="b">
        <v>0</v>
      </c>
      <c r="H100" s="91" t="b">
        <v>0</v>
      </c>
      <c r="I100" s="91" t="b">
        <v>0</v>
      </c>
      <c r="J100" s="91" t="b">
        <v>0</v>
      </c>
      <c r="K100" s="91" t="b">
        <v>0</v>
      </c>
      <c r="L100" s="91" t="b">
        <v>0</v>
      </c>
    </row>
    <row r="101" spans="1:12" ht="15">
      <c r="A101" s="91" t="s">
        <v>1537</v>
      </c>
      <c r="B101" s="91" t="s">
        <v>1740</v>
      </c>
      <c r="C101" s="91">
        <v>2</v>
      </c>
      <c r="D101" s="133">
        <v>0.005981747106501063</v>
      </c>
      <c r="E101" s="133">
        <v>0.7392645991951918</v>
      </c>
      <c r="F101" s="91" t="s">
        <v>1430</v>
      </c>
      <c r="G101" s="91" t="b">
        <v>0</v>
      </c>
      <c r="H101" s="91" t="b">
        <v>0</v>
      </c>
      <c r="I101" s="91" t="b">
        <v>0</v>
      </c>
      <c r="J101" s="91" t="b">
        <v>0</v>
      </c>
      <c r="K101" s="91" t="b">
        <v>0</v>
      </c>
      <c r="L101" s="91" t="b">
        <v>0</v>
      </c>
    </row>
    <row r="102" spans="1:12" ht="15">
      <c r="A102" s="91" t="s">
        <v>1740</v>
      </c>
      <c r="B102" s="91" t="s">
        <v>1532</v>
      </c>
      <c r="C102" s="91">
        <v>2</v>
      </c>
      <c r="D102" s="133">
        <v>0.005981747106501063</v>
      </c>
      <c r="E102" s="133">
        <v>0.9945371042984978</v>
      </c>
      <c r="F102" s="91" t="s">
        <v>1430</v>
      </c>
      <c r="G102" s="91" t="b">
        <v>0</v>
      </c>
      <c r="H102" s="91" t="b">
        <v>0</v>
      </c>
      <c r="I102" s="91" t="b">
        <v>0</v>
      </c>
      <c r="J102" s="91" t="b">
        <v>0</v>
      </c>
      <c r="K102" s="91" t="b">
        <v>0</v>
      </c>
      <c r="L102" s="91" t="b">
        <v>0</v>
      </c>
    </row>
    <row r="103" spans="1:12" ht="15">
      <c r="A103" s="91" t="s">
        <v>1533</v>
      </c>
      <c r="B103" s="91" t="s">
        <v>1740</v>
      </c>
      <c r="C103" s="91">
        <v>2</v>
      </c>
      <c r="D103" s="133">
        <v>0.005981747106501063</v>
      </c>
      <c r="E103" s="133">
        <v>0.7157835033456689</v>
      </c>
      <c r="F103" s="91" t="s">
        <v>1430</v>
      </c>
      <c r="G103" s="91" t="b">
        <v>0</v>
      </c>
      <c r="H103" s="91" t="b">
        <v>0</v>
      </c>
      <c r="I103" s="91" t="b">
        <v>0</v>
      </c>
      <c r="J103" s="91" t="b">
        <v>0</v>
      </c>
      <c r="K103" s="91" t="b">
        <v>0</v>
      </c>
      <c r="L103" s="91" t="b">
        <v>0</v>
      </c>
    </row>
    <row r="104" spans="1:12" ht="15">
      <c r="A104" s="91" t="s">
        <v>1543</v>
      </c>
      <c r="B104" s="91" t="s">
        <v>1542</v>
      </c>
      <c r="C104" s="91">
        <v>17</v>
      </c>
      <c r="D104" s="133">
        <v>0.012573734462623293</v>
      </c>
      <c r="E104" s="133">
        <v>0.8926017239457863</v>
      </c>
      <c r="F104" s="91" t="s">
        <v>1431</v>
      </c>
      <c r="G104" s="91" t="b">
        <v>0</v>
      </c>
      <c r="H104" s="91" t="b">
        <v>0</v>
      </c>
      <c r="I104" s="91" t="b">
        <v>0</v>
      </c>
      <c r="J104" s="91" t="b">
        <v>0</v>
      </c>
      <c r="K104" s="91" t="b">
        <v>0</v>
      </c>
      <c r="L104" s="91" t="b">
        <v>0</v>
      </c>
    </row>
    <row r="105" spans="1:12" ht="15">
      <c r="A105" s="91" t="s">
        <v>1548</v>
      </c>
      <c r="B105" s="91" t="s">
        <v>1546</v>
      </c>
      <c r="C105" s="91">
        <v>11</v>
      </c>
      <c r="D105" s="133">
        <v>0.013245573834703516</v>
      </c>
      <c r="E105" s="133">
        <v>1.4925275857610627</v>
      </c>
      <c r="F105" s="91" t="s">
        <v>1431</v>
      </c>
      <c r="G105" s="91" t="b">
        <v>0</v>
      </c>
      <c r="H105" s="91" t="b">
        <v>1</v>
      </c>
      <c r="I105" s="91" t="b">
        <v>0</v>
      </c>
      <c r="J105" s="91" t="b">
        <v>0</v>
      </c>
      <c r="K105" s="91" t="b">
        <v>0</v>
      </c>
      <c r="L105" s="91" t="b">
        <v>0</v>
      </c>
    </row>
    <row r="106" spans="1:12" ht="15">
      <c r="A106" s="91" t="s">
        <v>1545</v>
      </c>
      <c r="B106" s="91" t="s">
        <v>1550</v>
      </c>
      <c r="C106" s="91">
        <v>10</v>
      </c>
      <c r="D106" s="133">
        <v>0.013058450050178258</v>
      </c>
      <c r="E106" s="133">
        <v>1.4577654795018509</v>
      </c>
      <c r="F106" s="91" t="s">
        <v>1431</v>
      </c>
      <c r="G106" s="91" t="b">
        <v>0</v>
      </c>
      <c r="H106" s="91" t="b">
        <v>0</v>
      </c>
      <c r="I106" s="91" t="b">
        <v>0</v>
      </c>
      <c r="J106" s="91" t="b">
        <v>0</v>
      </c>
      <c r="K106" s="91" t="b">
        <v>0</v>
      </c>
      <c r="L106" s="91" t="b">
        <v>0</v>
      </c>
    </row>
    <row r="107" spans="1:12" ht="15">
      <c r="A107" s="91" t="s">
        <v>1542</v>
      </c>
      <c r="B107" s="91" t="s">
        <v>1728</v>
      </c>
      <c r="C107" s="91">
        <v>9</v>
      </c>
      <c r="D107" s="133">
        <v>0.012764441445765043</v>
      </c>
      <c r="E107" s="133">
        <v>1.1403450676497002</v>
      </c>
      <c r="F107" s="91" t="s">
        <v>1431</v>
      </c>
      <c r="G107" s="91" t="b">
        <v>0</v>
      </c>
      <c r="H107" s="91" t="b">
        <v>0</v>
      </c>
      <c r="I107" s="91" t="b">
        <v>0</v>
      </c>
      <c r="J107" s="91" t="b">
        <v>0</v>
      </c>
      <c r="K107" s="91" t="b">
        <v>0</v>
      </c>
      <c r="L107" s="91" t="b">
        <v>0</v>
      </c>
    </row>
    <row r="108" spans="1:12" ht="15">
      <c r="A108" s="91" t="s">
        <v>1728</v>
      </c>
      <c r="B108" s="91" t="s">
        <v>1549</v>
      </c>
      <c r="C108" s="91">
        <v>9</v>
      </c>
      <c r="D108" s="133">
        <v>0.012764441445765043</v>
      </c>
      <c r="E108" s="133">
        <v>1.5303161466504627</v>
      </c>
      <c r="F108" s="91" t="s">
        <v>1431</v>
      </c>
      <c r="G108" s="91" t="b">
        <v>0</v>
      </c>
      <c r="H108" s="91" t="b">
        <v>0</v>
      </c>
      <c r="I108" s="91" t="b">
        <v>0</v>
      </c>
      <c r="J108" s="91" t="b">
        <v>0</v>
      </c>
      <c r="K108" s="91" t="b">
        <v>0</v>
      </c>
      <c r="L108" s="91" t="b">
        <v>0</v>
      </c>
    </row>
    <row r="109" spans="1:12" ht="15">
      <c r="A109" s="91" t="s">
        <v>1549</v>
      </c>
      <c r="B109" s="91" t="s">
        <v>1545</v>
      </c>
      <c r="C109" s="91">
        <v>9</v>
      </c>
      <c r="D109" s="133">
        <v>0.012764441445765043</v>
      </c>
      <c r="E109" s="133">
        <v>1.3706153037829507</v>
      </c>
      <c r="F109" s="91" t="s">
        <v>1431</v>
      </c>
      <c r="G109" s="91" t="b">
        <v>0</v>
      </c>
      <c r="H109" s="91" t="b">
        <v>0</v>
      </c>
      <c r="I109" s="91" t="b">
        <v>0</v>
      </c>
      <c r="J109" s="91" t="b">
        <v>0</v>
      </c>
      <c r="K109" s="91" t="b">
        <v>0</v>
      </c>
      <c r="L109" s="91" t="b">
        <v>0</v>
      </c>
    </row>
    <row r="110" spans="1:12" ht="15">
      <c r="A110" s="91" t="s">
        <v>1544</v>
      </c>
      <c r="B110" s="91" t="s">
        <v>1543</v>
      </c>
      <c r="C110" s="91">
        <v>8</v>
      </c>
      <c r="D110" s="133">
        <v>0.012351625160694083</v>
      </c>
      <c r="E110" s="133">
        <v>0.7054214927244927</v>
      </c>
      <c r="F110" s="91" t="s">
        <v>1431</v>
      </c>
      <c r="G110" s="91" t="b">
        <v>0</v>
      </c>
      <c r="H110" s="91" t="b">
        <v>0</v>
      </c>
      <c r="I110" s="91" t="b">
        <v>0</v>
      </c>
      <c r="J110" s="91" t="b">
        <v>0</v>
      </c>
      <c r="K110" s="91" t="b">
        <v>0</v>
      </c>
      <c r="L110" s="91" t="b">
        <v>0</v>
      </c>
    </row>
    <row r="111" spans="1:12" ht="15">
      <c r="A111" s="91" t="s">
        <v>1551</v>
      </c>
      <c r="B111" s="91" t="s">
        <v>1729</v>
      </c>
      <c r="C111" s="91">
        <v>7</v>
      </c>
      <c r="D111" s="133">
        <v>0.011805076509081051</v>
      </c>
      <c r="E111" s="133">
        <v>1.5717088318086876</v>
      </c>
      <c r="F111" s="91" t="s">
        <v>1431</v>
      </c>
      <c r="G111" s="91" t="b">
        <v>0</v>
      </c>
      <c r="H111" s="91" t="b">
        <v>0</v>
      </c>
      <c r="I111" s="91" t="b">
        <v>0</v>
      </c>
      <c r="J111" s="91" t="b">
        <v>0</v>
      </c>
      <c r="K111" s="91" t="b">
        <v>0</v>
      </c>
      <c r="L111" s="91" t="b">
        <v>0</v>
      </c>
    </row>
    <row r="112" spans="1:12" ht="15">
      <c r="A112" s="91" t="s">
        <v>1732</v>
      </c>
      <c r="B112" s="91" t="s">
        <v>1543</v>
      </c>
      <c r="C112" s="91">
        <v>6</v>
      </c>
      <c r="D112" s="133">
        <v>0.011105567567448819</v>
      </c>
      <c r="E112" s="133">
        <v>1.1245508004664684</v>
      </c>
      <c r="F112" s="91" t="s">
        <v>1431</v>
      </c>
      <c r="G112" s="91" t="b">
        <v>1</v>
      </c>
      <c r="H112" s="91" t="b">
        <v>0</v>
      </c>
      <c r="I112" s="91" t="b">
        <v>0</v>
      </c>
      <c r="J112" s="91" t="b">
        <v>0</v>
      </c>
      <c r="K112" s="91" t="b">
        <v>0</v>
      </c>
      <c r="L112" s="91" t="b">
        <v>0</v>
      </c>
    </row>
    <row r="113" spans="1:12" ht="15">
      <c r="A113" s="91" t="s">
        <v>1735</v>
      </c>
      <c r="B113" s="91" t="s">
        <v>1543</v>
      </c>
      <c r="C113" s="91">
        <v>5</v>
      </c>
      <c r="D113" s="133">
        <v>0.010227382219978333</v>
      </c>
      <c r="E113" s="133">
        <v>1.1245508004664684</v>
      </c>
      <c r="F113" s="91" t="s">
        <v>1431</v>
      </c>
      <c r="G113" s="91" t="b">
        <v>0</v>
      </c>
      <c r="H113" s="91" t="b">
        <v>0</v>
      </c>
      <c r="I113" s="91" t="b">
        <v>0</v>
      </c>
      <c r="J113" s="91" t="b">
        <v>0</v>
      </c>
      <c r="K113" s="91" t="b">
        <v>0</v>
      </c>
      <c r="L113" s="91" t="b">
        <v>0</v>
      </c>
    </row>
    <row r="114" spans="1:12" ht="15">
      <c r="A114" s="91" t="s">
        <v>1745</v>
      </c>
      <c r="B114" s="91" t="s">
        <v>1543</v>
      </c>
      <c r="C114" s="91">
        <v>4</v>
      </c>
      <c r="D114" s="133">
        <v>0.009134338336258405</v>
      </c>
      <c r="E114" s="133">
        <v>1.1245508004664684</v>
      </c>
      <c r="F114" s="91" t="s">
        <v>1431</v>
      </c>
      <c r="G114" s="91" t="b">
        <v>0</v>
      </c>
      <c r="H114" s="91" t="b">
        <v>0</v>
      </c>
      <c r="I114" s="91" t="b">
        <v>0</v>
      </c>
      <c r="J114" s="91" t="b">
        <v>0</v>
      </c>
      <c r="K114" s="91" t="b">
        <v>0</v>
      </c>
      <c r="L114" s="91" t="b">
        <v>0</v>
      </c>
    </row>
    <row r="115" spans="1:12" ht="15">
      <c r="A115" s="91" t="s">
        <v>1542</v>
      </c>
      <c r="B115" s="91" t="s">
        <v>1551</v>
      </c>
      <c r="C115" s="91">
        <v>4</v>
      </c>
      <c r="D115" s="133">
        <v>0.009134338336258405</v>
      </c>
      <c r="E115" s="133">
        <v>0.7424050589776626</v>
      </c>
      <c r="F115" s="91" t="s">
        <v>1431</v>
      </c>
      <c r="G115" s="91" t="b">
        <v>0</v>
      </c>
      <c r="H115" s="91" t="b">
        <v>0</v>
      </c>
      <c r="I115" s="91" t="b">
        <v>0</v>
      </c>
      <c r="J115" s="91" t="b">
        <v>0</v>
      </c>
      <c r="K115" s="91" t="b">
        <v>0</v>
      </c>
      <c r="L115" s="91" t="b">
        <v>0</v>
      </c>
    </row>
    <row r="116" spans="1:12" ht="15">
      <c r="A116" s="91" t="s">
        <v>1737</v>
      </c>
      <c r="B116" s="91" t="s">
        <v>1542</v>
      </c>
      <c r="C116" s="91">
        <v>4</v>
      </c>
      <c r="D116" s="133">
        <v>0.009134338336258405</v>
      </c>
      <c r="E116" s="133">
        <v>1.012400820901675</v>
      </c>
      <c r="F116" s="91" t="s">
        <v>1431</v>
      </c>
      <c r="G116" s="91" t="b">
        <v>0</v>
      </c>
      <c r="H116" s="91" t="b">
        <v>0</v>
      </c>
      <c r="I116" s="91" t="b">
        <v>0</v>
      </c>
      <c r="J116" s="91" t="b">
        <v>0</v>
      </c>
      <c r="K116" s="91" t="b">
        <v>0</v>
      </c>
      <c r="L116" s="91" t="b">
        <v>0</v>
      </c>
    </row>
    <row r="117" spans="1:12" ht="15">
      <c r="A117" s="91" t="s">
        <v>1741</v>
      </c>
      <c r="B117" s="91" t="s">
        <v>1548</v>
      </c>
      <c r="C117" s="91">
        <v>3</v>
      </c>
      <c r="D117" s="133">
        <v>0.007771678100657932</v>
      </c>
      <c r="E117" s="133">
        <v>1.5303161466504627</v>
      </c>
      <c r="F117" s="91" t="s">
        <v>1431</v>
      </c>
      <c r="G117" s="91" t="b">
        <v>0</v>
      </c>
      <c r="H117" s="91" t="b">
        <v>0</v>
      </c>
      <c r="I117" s="91" t="b">
        <v>0</v>
      </c>
      <c r="J117" s="91" t="b">
        <v>0</v>
      </c>
      <c r="K117" s="91" t="b">
        <v>1</v>
      </c>
      <c r="L117" s="91" t="b">
        <v>0</v>
      </c>
    </row>
    <row r="118" spans="1:12" ht="15">
      <c r="A118" s="91" t="s">
        <v>1544</v>
      </c>
      <c r="B118" s="91" t="s">
        <v>1745</v>
      </c>
      <c r="C118" s="91">
        <v>3</v>
      </c>
      <c r="D118" s="133">
        <v>0.007771678100657932</v>
      </c>
      <c r="E118" s="133">
        <v>1.1245508004664684</v>
      </c>
      <c r="F118" s="91" t="s">
        <v>1431</v>
      </c>
      <c r="G118" s="91" t="b">
        <v>0</v>
      </c>
      <c r="H118" s="91" t="b">
        <v>0</v>
      </c>
      <c r="I118" s="91" t="b">
        <v>0</v>
      </c>
      <c r="J118" s="91" t="b">
        <v>0</v>
      </c>
      <c r="K118" s="91" t="b">
        <v>0</v>
      </c>
      <c r="L118" s="91" t="b">
        <v>0</v>
      </c>
    </row>
    <row r="119" spans="1:12" ht="15">
      <c r="A119" s="91" t="s">
        <v>1542</v>
      </c>
      <c r="B119" s="91" t="s">
        <v>1733</v>
      </c>
      <c r="C119" s="91">
        <v>3</v>
      </c>
      <c r="D119" s="133">
        <v>0.007771678100657932</v>
      </c>
      <c r="E119" s="133">
        <v>0.8393150719857191</v>
      </c>
      <c r="F119" s="91" t="s">
        <v>1431</v>
      </c>
      <c r="G119" s="91" t="b">
        <v>0</v>
      </c>
      <c r="H119" s="91" t="b">
        <v>0</v>
      </c>
      <c r="I119" s="91" t="b">
        <v>0</v>
      </c>
      <c r="J119" s="91" t="b">
        <v>0</v>
      </c>
      <c r="K119" s="91" t="b">
        <v>0</v>
      </c>
      <c r="L119" s="91" t="b">
        <v>0</v>
      </c>
    </row>
    <row r="120" spans="1:12" ht="15">
      <c r="A120" s="91" t="s">
        <v>1729</v>
      </c>
      <c r="B120" s="91" t="s">
        <v>1730</v>
      </c>
      <c r="C120" s="91">
        <v>3</v>
      </c>
      <c r="D120" s="133">
        <v>0.007771678100657932</v>
      </c>
      <c r="E120" s="133">
        <v>1.6016720551861308</v>
      </c>
      <c r="F120" s="91" t="s">
        <v>1431</v>
      </c>
      <c r="G120" s="91" t="b">
        <v>0</v>
      </c>
      <c r="H120" s="91" t="b">
        <v>0</v>
      </c>
      <c r="I120" s="91" t="b">
        <v>0</v>
      </c>
      <c r="J120" s="91" t="b">
        <v>0</v>
      </c>
      <c r="K120" s="91" t="b">
        <v>0</v>
      </c>
      <c r="L120" s="91" t="b">
        <v>0</v>
      </c>
    </row>
    <row r="121" spans="1:12" ht="15">
      <c r="A121" s="91" t="s">
        <v>1730</v>
      </c>
      <c r="B121" s="91" t="s">
        <v>1731</v>
      </c>
      <c r="C121" s="91">
        <v>3</v>
      </c>
      <c r="D121" s="133">
        <v>0.007771678100657932</v>
      </c>
      <c r="E121" s="133">
        <v>1.8447101038724252</v>
      </c>
      <c r="F121" s="91" t="s">
        <v>1431</v>
      </c>
      <c r="G121" s="91" t="b">
        <v>0</v>
      </c>
      <c r="H121" s="91" t="b">
        <v>0</v>
      </c>
      <c r="I121" s="91" t="b">
        <v>0</v>
      </c>
      <c r="J121" s="91" t="b">
        <v>0</v>
      </c>
      <c r="K121" s="91" t="b">
        <v>0</v>
      </c>
      <c r="L121" s="91" t="b">
        <v>0</v>
      </c>
    </row>
    <row r="122" spans="1:12" ht="15">
      <c r="A122" s="91" t="s">
        <v>1731</v>
      </c>
      <c r="B122" s="91" t="s">
        <v>1739</v>
      </c>
      <c r="C122" s="91">
        <v>3</v>
      </c>
      <c r="D122" s="133">
        <v>0.007771678100657932</v>
      </c>
      <c r="E122" s="133">
        <v>1.747800090864369</v>
      </c>
      <c r="F122" s="91" t="s">
        <v>1431</v>
      </c>
      <c r="G122" s="91" t="b">
        <v>0</v>
      </c>
      <c r="H122" s="91" t="b">
        <v>0</v>
      </c>
      <c r="I122" s="91" t="b">
        <v>0</v>
      </c>
      <c r="J122" s="91" t="b">
        <v>0</v>
      </c>
      <c r="K122" s="91" t="b">
        <v>0</v>
      </c>
      <c r="L122" s="91" t="b">
        <v>0</v>
      </c>
    </row>
    <row r="123" spans="1:12" ht="15">
      <c r="A123" s="91" t="s">
        <v>1544</v>
      </c>
      <c r="B123" s="91" t="s">
        <v>1542</v>
      </c>
      <c r="C123" s="91">
        <v>3</v>
      </c>
      <c r="D123" s="133">
        <v>0.007771678100657932</v>
      </c>
      <c r="E123" s="133">
        <v>0.26421279389547464</v>
      </c>
      <c r="F123" s="91" t="s">
        <v>1431</v>
      </c>
      <c r="G123" s="91" t="b">
        <v>0</v>
      </c>
      <c r="H123" s="91" t="b">
        <v>0</v>
      </c>
      <c r="I123" s="91" t="b">
        <v>0</v>
      </c>
      <c r="J123" s="91" t="b">
        <v>0</v>
      </c>
      <c r="K123" s="91" t="b">
        <v>0</v>
      </c>
      <c r="L123" s="91" t="b">
        <v>0</v>
      </c>
    </row>
    <row r="124" spans="1:12" ht="15">
      <c r="A124" s="91" t="s">
        <v>1551</v>
      </c>
      <c r="B124" s="91" t="s">
        <v>1733</v>
      </c>
      <c r="C124" s="91">
        <v>3</v>
      </c>
      <c r="D124" s="133">
        <v>0.007771678100657932</v>
      </c>
      <c r="E124" s="133">
        <v>1.2706788361447063</v>
      </c>
      <c r="F124" s="91" t="s">
        <v>1431</v>
      </c>
      <c r="G124" s="91" t="b">
        <v>0</v>
      </c>
      <c r="H124" s="91" t="b">
        <v>0</v>
      </c>
      <c r="I124" s="91" t="b">
        <v>0</v>
      </c>
      <c r="J124" s="91" t="b">
        <v>0</v>
      </c>
      <c r="K124" s="91" t="b">
        <v>0</v>
      </c>
      <c r="L124" s="91" t="b">
        <v>0</v>
      </c>
    </row>
    <row r="125" spans="1:12" ht="15">
      <c r="A125" s="91" t="s">
        <v>1542</v>
      </c>
      <c r="B125" s="91" t="s">
        <v>1738</v>
      </c>
      <c r="C125" s="91">
        <v>3</v>
      </c>
      <c r="D125" s="133">
        <v>0.007771678100657932</v>
      </c>
      <c r="E125" s="133">
        <v>0.9184963180333439</v>
      </c>
      <c r="F125" s="91" t="s">
        <v>1431</v>
      </c>
      <c r="G125" s="91" t="b">
        <v>0</v>
      </c>
      <c r="H125" s="91" t="b">
        <v>0</v>
      </c>
      <c r="I125" s="91" t="b">
        <v>0</v>
      </c>
      <c r="J125" s="91" t="b">
        <v>0</v>
      </c>
      <c r="K125" s="91" t="b">
        <v>0</v>
      </c>
      <c r="L125" s="91" t="b">
        <v>0</v>
      </c>
    </row>
    <row r="126" spans="1:12" ht="15">
      <c r="A126" s="91" t="s">
        <v>1736</v>
      </c>
      <c r="B126" s="91" t="s">
        <v>1743</v>
      </c>
      <c r="C126" s="91">
        <v>3</v>
      </c>
      <c r="D126" s="133">
        <v>0.007771678100657932</v>
      </c>
      <c r="E126" s="133">
        <v>1.747800090864369</v>
      </c>
      <c r="F126" s="91" t="s">
        <v>1431</v>
      </c>
      <c r="G126" s="91" t="b">
        <v>0</v>
      </c>
      <c r="H126" s="91" t="b">
        <v>0</v>
      </c>
      <c r="I126" s="91" t="b">
        <v>0</v>
      </c>
      <c r="J126" s="91" t="b">
        <v>0</v>
      </c>
      <c r="K126" s="91" t="b">
        <v>0</v>
      </c>
      <c r="L126" s="91" t="b">
        <v>0</v>
      </c>
    </row>
    <row r="127" spans="1:12" ht="15">
      <c r="A127" s="91" t="s">
        <v>1544</v>
      </c>
      <c r="B127" s="91" t="s">
        <v>1735</v>
      </c>
      <c r="C127" s="91">
        <v>2</v>
      </c>
      <c r="D127" s="133">
        <v>0.006046432046084884</v>
      </c>
      <c r="E127" s="133">
        <v>0.8515495284027307</v>
      </c>
      <c r="F127" s="91" t="s">
        <v>1431</v>
      </c>
      <c r="G127" s="91" t="b">
        <v>0</v>
      </c>
      <c r="H127" s="91" t="b">
        <v>0</v>
      </c>
      <c r="I127" s="91" t="b">
        <v>0</v>
      </c>
      <c r="J127" s="91" t="b">
        <v>0</v>
      </c>
      <c r="K127" s="91" t="b">
        <v>0</v>
      </c>
      <c r="L127" s="91" t="b">
        <v>0</v>
      </c>
    </row>
    <row r="128" spans="1:12" ht="15">
      <c r="A128" s="91" t="s">
        <v>1749</v>
      </c>
      <c r="B128" s="91" t="s">
        <v>1544</v>
      </c>
      <c r="C128" s="91">
        <v>2</v>
      </c>
      <c r="D128" s="133">
        <v>0.006046432046084884</v>
      </c>
      <c r="E128" s="133">
        <v>1.0733982780190872</v>
      </c>
      <c r="F128" s="91" t="s">
        <v>1431</v>
      </c>
      <c r="G128" s="91" t="b">
        <v>0</v>
      </c>
      <c r="H128" s="91" t="b">
        <v>0</v>
      </c>
      <c r="I128" s="91" t="b">
        <v>0</v>
      </c>
      <c r="J128" s="91" t="b">
        <v>0</v>
      </c>
      <c r="K128" s="91" t="b">
        <v>0</v>
      </c>
      <c r="L128" s="91" t="b">
        <v>0</v>
      </c>
    </row>
    <row r="129" spans="1:12" ht="15">
      <c r="A129" s="91" t="s">
        <v>1544</v>
      </c>
      <c r="B129" s="91" t="s">
        <v>1551</v>
      </c>
      <c r="C129" s="91">
        <v>2</v>
      </c>
      <c r="D129" s="133">
        <v>0.006046432046084884</v>
      </c>
      <c r="E129" s="133">
        <v>0.5505195327387495</v>
      </c>
      <c r="F129" s="91" t="s">
        <v>1431</v>
      </c>
      <c r="G129" s="91" t="b">
        <v>0</v>
      </c>
      <c r="H129" s="91" t="b">
        <v>0</v>
      </c>
      <c r="I129" s="91" t="b">
        <v>0</v>
      </c>
      <c r="J129" s="91" t="b">
        <v>0</v>
      </c>
      <c r="K129" s="91" t="b">
        <v>0</v>
      </c>
      <c r="L129" s="91" t="b">
        <v>0</v>
      </c>
    </row>
    <row r="130" spans="1:12" ht="15">
      <c r="A130" s="91" t="s">
        <v>1729</v>
      </c>
      <c r="B130" s="91" t="s">
        <v>1549</v>
      </c>
      <c r="C130" s="91">
        <v>2</v>
      </c>
      <c r="D130" s="133">
        <v>0.006046432046084884</v>
      </c>
      <c r="E130" s="133">
        <v>0.986248102300187</v>
      </c>
      <c r="F130" s="91" t="s">
        <v>1431</v>
      </c>
      <c r="G130" s="91" t="b">
        <v>0</v>
      </c>
      <c r="H130" s="91" t="b">
        <v>0</v>
      </c>
      <c r="I130" s="91" t="b">
        <v>0</v>
      </c>
      <c r="J130" s="91" t="b">
        <v>0</v>
      </c>
      <c r="K130" s="91" t="b">
        <v>0</v>
      </c>
      <c r="L130" s="91" t="b">
        <v>0</v>
      </c>
    </row>
    <row r="131" spans="1:12" ht="15">
      <c r="A131" s="91" t="s">
        <v>1549</v>
      </c>
      <c r="B131" s="91" t="s">
        <v>1742</v>
      </c>
      <c r="C131" s="91">
        <v>2</v>
      </c>
      <c r="D131" s="133">
        <v>0.006046432046084884</v>
      </c>
      <c r="E131" s="133">
        <v>1.2292861509864814</v>
      </c>
      <c r="F131" s="91" t="s">
        <v>1431</v>
      </c>
      <c r="G131" s="91" t="b">
        <v>0</v>
      </c>
      <c r="H131" s="91" t="b">
        <v>0</v>
      </c>
      <c r="I131" s="91" t="b">
        <v>0</v>
      </c>
      <c r="J131" s="91" t="b">
        <v>0</v>
      </c>
      <c r="K131" s="91" t="b">
        <v>0</v>
      </c>
      <c r="L131" s="91" t="b">
        <v>0</v>
      </c>
    </row>
    <row r="132" spans="1:12" ht="15">
      <c r="A132" s="91" t="s">
        <v>1750</v>
      </c>
      <c r="B132" s="91" t="s">
        <v>1544</v>
      </c>
      <c r="C132" s="91">
        <v>2</v>
      </c>
      <c r="D132" s="133">
        <v>0.006046432046084884</v>
      </c>
      <c r="E132" s="133">
        <v>1.0733982780190872</v>
      </c>
      <c r="F132" s="91" t="s">
        <v>1431</v>
      </c>
      <c r="G132" s="91" t="b">
        <v>0</v>
      </c>
      <c r="H132" s="91" t="b">
        <v>0</v>
      </c>
      <c r="I132" s="91" t="b">
        <v>0</v>
      </c>
      <c r="J132" s="91" t="b">
        <v>0</v>
      </c>
      <c r="K132" s="91" t="b">
        <v>0</v>
      </c>
      <c r="L132" s="91" t="b">
        <v>0</v>
      </c>
    </row>
    <row r="133" spans="1:12" ht="15">
      <c r="A133" s="91" t="s">
        <v>1733</v>
      </c>
      <c r="B133" s="91" t="s">
        <v>1739</v>
      </c>
      <c r="C133" s="91">
        <v>2</v>
      </c>
      <c r="D133" s="133">
        <v>0.006046432046084884</v>
      </c>
      <c r="E133" s="133">
        <v>1.3956175727530065</v>
      </c>
      <c r="F133" s="91" t="s">
        <v>1431</v>
      </c>
      <c r="G133" s="91" t="b">
        <v>0</v>
      </c>
      <c r="H133" s="91" t="b">
        <v>0</v>
      </c>
      <c r="I133" s="91" t="b">
        <v>0</v>
      </c>
      <c r="J133" s="91" t="b">
        <v>0</v>
      </c>
      <c r="K133" s="91" t="b">
        <v>0</v>
      </c>
      <c r="L133" s="91" t="b">
        <v>0</v>
      </c>
    </row>
    <row r="134" spans="1:12" ht="15">
      <c r="A134" s="91" t="s">
        <v>1546</v>
      </c>
      <c r="B134" s="91" t="s">
        <v>1753</v>
      </c>
      <c r="C134" s="91">
        <v>2</v>
      </c>
      <c r="D134" s="133">
        <v>0.006046432046084884</v>
      </c>
      <c r="E134" s="133">
        <v>1.3164363267053816</v>
      </c>
      <c r="F134" s="91" t="s">
        <v>1431</v>
      </c>
      <c r="G134" s="91" t="b">
        <v>0</v>
      </c>
      <c r="H134" s="91" t="b">
        <v>0</v>
      </c>
      <c r="I134" s="91" t="b">
        <v>0</v>
      </c>
      <c r="J134" s="91" t="b">
        <v>0</v>
      </c>
      <c r="K134" s="91" t="b">
        <v>0</v>
      </c>
      <c r="L134" s="91" t="b">
        <v>0</v>
      </c>
    </row>
    <row r="135" spans="1:12" ht="15">
      <c r="A135" s="91" t="s">
        <v>1753</v>
      </c>
      <c r="B135" s="91" t="s">
        <v>1754</v>
      </c>
      <c r="C135" s="91">
        <v>2</v>
      </c>
      <c r="D135" s="133">
        <v>0.006046432046084884</v>
      </c>
      <c r="E135" s="133">
        <v>1.9184963180333439</v>
      </c>
      <c r="F135" s="91" t="s">
        <v>1431</v>
      </c>
      <c r="G135" s="91" t="b">
        <v>0</v>
      </c>
      <c r="H135" s="91" t="b">
        <v>0</v>
      </c>
      <c r="I135" s="91" t="b">
        <v>0</v>
      </c>
      <c r="J135" s="91" t="b">
        <v>0</v>
      </c>
      <c r="K135" s="91" t="b">
        <v>1</v>
      </c>
      <c r="L135" s="91" t="b">
        <v>0</v>
      </c>
    </row>
    <row r="136" spans="1:12" ht="15">
      <c r="A136" s="91" t="s">
        <v>1769</v>
      </c>
      <c r="B136" s="91" t="s">
        <v>1544</v>
      </c>
      <c r="C136" s="91">
        <v>2</v>
      </c>
      <c r="D136" s="133">
        <v>0.006046432046084884</v>
      </c>
      <c r="E136" s="133">
        <v>1.2494895370747683</v>
      </c>
      <c r="F136" s="91" t="s">
        <v>1431</v>
      </c>
      <c r="G136" s="91" t="b">
        <v>0</v>
      </c>
      <c r="H136" s="91" t="b">
        <v>0</v>
      </c>
      <c r="I136" s="91" t="b">
        <v>0</v>
      </c>
      <c r="J136" s="91" t="b">
        <v>0</v>
      </c>
      <c r="K136" s="91" t="b">
        <v>0</v>
      </c>
      <c r="L136" s="91" t="b">
        <v>0</v>
      </c>
    </row>
    <row r="137" spans="1:12" ht="15">
      <c r="A137" s="91" t="s">
        <v>1546</v>
      </c>
      <c r="B137" s="91" t="s">
        <v>1544</v>
      </c>
      <c r="C137" s="91">
        <v>2</v>
      </c>
      <c r="D137" s="133">
        <v>0.006046432046084884</v>
      </c>
      <c r="E137" s="133">
        <v>0.47133828669112465</v>
      </c>
      <c r="F137" s="91" t="s">
        <v>1431</v>
      </c>
      <c r="G137" s="91" t="b">
        <v>0</v>
      </c>
      <c r="H137" s="91" t="b">
        <v>0</v>
      </c>
      <c r="I137" s="91" t="b">
        <v>0</v>
      </c>
      <c r="J137" s="91" t="b">
        <v>0</v>
      </c>
      <c r="K137" s="91" t="b">
        <v>0</v>
      </c>
      <c r="L137" s="91" t="b">
        <v>0</v>
      </c>
    </row>
    <row r="138" spans="1:12" ht="15">
      <c r="A138" s="91" t="s">
        <v>1770</v>
      </c>
      <c r="B138" s="91" t="s">
        <v>1573</v>
      </c>
      <c r="C138" s="91">
        <v>2</v>
      </c>
      <c r="D138" s="133">
        <v>0.006046432046084884</v>
      </c>
      <c r="E138" s="133">
        <v>2.094587577089025</v>
      </c>
      <c r="F138" s="91" t="s">
        <v>1431</v>
      </c>
      <c r="G138" s="91" t="b">
        <v>0</v>
      </c>
      <c r="H138" s="91" t="b">
        <v>0</v>
      </c>
      <c r="I138" s="91" t="b">
        <v>0</v>
      </c>
      <c r="J138" s="91" t="b">
        <v>0</v>
      </c>
      <c r="K138" s="91" t="b">
        <v>0</v>
      </c>
      <c r="L138" s="91" t="b">
        <v>0</v>
      </c>
    </row>
    <row r="139" spans="1:12" ht="15">
      <c r="A139" s="91" t="s">
        <v>1545</v>
      </c>
      <c r="B139" s="91" t="s">
        <v>1752</v>
      </c>
      <c r="C139" s="91">
        <v>2</v>
      </c>
      <c r="D139" s="133">
        <v>0.006046432046084884</v>
      </c>
      <c r="E139" s="133">
        <v>1.2816742204461695</v>
      </c>
      <c r="F139" s="91" t="s">
        <v>1431</v>
      </c>
      <c r="G139" s="91" t="b">
        <v>0</v>
      </c>
      <c r="H139" s="91" t="b">
        <v>0</v>
      </c>
      <c r="I139" s="91" t="b">
        <v>0</v>
      </c>
      <c r="J139" s="91" t="b">
        <v>0</v>
      </c>
      <c r="K139" s="91" t="b">
        <v>0</v>
      </c>
      <c r="L139" s="91" t="b">
        <v>0</v>
      </c>
    </row>
    <row r="140" spans="1:12" ht="15">
      <c r="A140" s="91" t="s">
        <v>1743</v>
      </c>
      <c r="B140" s="91" t="s">
        <v>1751</v>
      </c>
      <c r="C140" s="91">
        <v>2</v>
      </c>
      <c r="D140" s="133">
        <v>0.006046432046084884</v>
      </c>
      <c r="E140" s="133">
        <v>1.793557581425044</v>
      </c>
      <c r="F140" s="91" t="s">
        <v>1431</v>
      </c>
      <c r="G140" s="91" t="b">
        <v>0</v>
      </c>
      <c r="H140" s="91" t="b">
        <v>0</v>
      </c>
      <c r="I140" s="91" t="b">
        <v>0</v>
      </c>
      <c r="J140" s="91" t="b">
        <v>0</v>
      </c>
      <c r="K140" s="91" t="b">
        <v>0</v>
      </c>
      <c r="L140" s="91" t="b">
        <v>0</v>
      </c>
    </row>
    <row r="141" spans="1:12" ht="15">
      <c r="A141" s="91" t="s">
        <v>1751</v>
      </c>
      <c r="B141" s="91" t="s">
        <v>1732</v>
      </c>
      <c r="C141" s="91">
        <v>2</v>
      </c>
      <c r="D141" s="133">
        <v>0.006046432046084884</v>
      </c>
      <c r="E141" s="133">
        <v>1.6174663223693626</v>
      </c>
      <c r="F141" s="91" t="s">
        <v>1431</v>
      </c>
      <c r="G141" s="91" t="b">
        <v>0</v>
      </c>
      <c r="H141" s="91" t="b">
        <v>0</v>
      </c>
      <c r="I141" s="91" t="b">
        <v>0</v>
      </c>
      <c r="J141" s="91" t="b">
        <v>1</v>
      </c>
      <c r="K141" s="91" t="b">
        <v>0</v>
      </c>
      <c r="L141" s="91" t="b">
        <v>0</v>
      </c>
    </row>
    <row r="142" spans="1:12" ht="15">
      <c r="A142" s="91" t="s">
        <v>1554</v>
      </c>
      <c r="B142" s="91" t="s">
        <v>1555</v>
      </c>
      <c r="C142" s="91">
        <v>4</v>
      </c>
      <c r="D142" s="133">
        <v>0</v>
      </c>
      <c r="E142" s="133">
        <v>1.1832698436828046</v>
      </c>
      <c r="F142" s="91" t="s">
        <v>1432</v>
      </c>
      <c r="G142" s="91" t="b">
        <v>0</v>
      </c>
      <c r="H142" s="91" t="b">
        <v>0</v>
      </c>
      <c r="I142" s="91" t="b">
        <v>0</v>
      </c>
      <c r="J142" s="91" t="b">
        <v>0</v>
      </c>
      <c r="K142" s="91" t="b">
        <v>0</v>
      </c>
      <c r="L142" s="91" t="b">
        <v>0</v>
      </c>
    </row>
    <row r="143" spans="1:12" ht="15">
      <c r="A143" s="91" t="s">
        <v>1555</v>
      </c>
      <c r="B143" s="91" t="s">
        <v>1556</v>
      </c>
      <c r="C143" s="91">
        <v>4</v>
      </c>
      <c r="D143" s="133">
        <v>0</v>
      </c>
      <c r="E143" s="133">
        <v>1.1832698436828046</v>
      </c>
      <c r="F143" s="91" t="s">
        <v>1432</v>
      </c>
      <c r="G143" s="91" t="b">
        <v>0</v>
      </c>
      <c r="H143" s="91" t="b">
        <v>0</v>
      </c>
      <c r="I143" s="91" t="b">
        <v>0</v>
      </c>
      <c r="J143" s="91" t="b">
        <v>0</v>
      </c>
      <c r="K143" s="91" t="b">
        <v>0</v>
      </c>
      <c r="L143" s="91" t="b">
        <v>0</v>
      </c>
    </row>
    <row r="144" spans="1:12" ht="15">
      <c r="A144" s="91" t="s">
        <v>1556</v>
      </c>
      <c r="B144" s="91" t="s">
        <v>1557</v>
      </c>
      <c r="C144" s="91">
        <v>4</v>
      </c>
      <c r="D144" s="133">
        <v>0</v>
      </c>
      <c r="E144" s="133">
        <v>1.1832698436828046</v>
      </c>
      <c r="F144" s="91" t="s">
        <v>1432</v>
      </c>
      <c r="G144" s="91" t="b">
        <v>0</v>
      </c>
      <c r="H144" s="91" t="b">
        <v>0</v>
      </c>
      <c r="I144" s="91" t="b">
        <v>0</v>
      </c>
      <c r="J144" s="91" t="b">
        <v>0</v>
      </c>
      <c r="K144" s="91" t="b">
        <v>1</v>
      </c>
      <c r="L144" s="91" t="b">
        <v>0</v>
      </c>
    </row>
    <row r="145" spans="1:12" ht="15">
      <c r="A145" s="91" t="s">
        <v>1557</v>
      </c>
      <c r="B145" s="91" t="s">
        <v>1553</v>
      </c>
      <c r="C145" s="91">
        <v>4</v>
      </c>
      <c r="D145" s="133">
        <v>0</v>
      </c>
      <c r="E145" s="133">
        <v>0.8822398480188234</v>
      </c>
      <c r="F145" s="91" t="s">
        <v>1432</v>
      </c>
      <c r="G145" s="91" t="b">
        <v>0</v>
      </c>
      <c r="H145" s="91" t="b">
        <v>1</v>
      </c>
      <c r="I145" s="91" t="b">
        <v>0</v>
      </c>
      <c r="J145" s="91" t="b">
        <v>0</v>
      </c>
      <c r="K145" s="91" t="b">
        <v>0</v>
      </c>
      <c r="L145" s="91" t="b">
        <v>0</v>
      </c>
    </row>
    <row r="146" spans="1:12" ht="15">
      <c r="A146" s="91" t="s">
        <v>1553</v>
      </c>
      <c r="B146" s="91" t="s">
        <v>1558</v>
      </c>
      <c r="C146" s="91">
        <v>4</v>
      </c>
      <c r="D146" s="133">
        <v>0</v>
      </c>
      <c r="E146" s="133">
        <v>0.8822398480188234</v>
      </c>
      <c r="F146" s="91" t="s">
        <v>1432</v>
      </c>
      <c r="G146" s="91" t="b">
        <v>0</v>
      </c>
      <c r="H146" s="91" t="b">
        <v>0</v>
      </c>
      <c r="I146" s="91" t="b">
        <v>0</v>
      </c>
      <c r="J146" s="91" t="b">
        <v>0</v>
      </c>
      <c r="K146" s="91" t="b">
        <v>0</v>
      </c>
      <c r="L146" s="91" t="b">
        <v>0</v>
      </c>
    </row>
    <row r="147" spans="1:12" ht="15">
      <c r="A147" s="91" t="s">
        <v>1558</v>
      </c>
      <c r="B147" s="91" t="s">
        <v>1559</v>
      </c>
      <c r="C147" s="91">
        <v>4</v>
      </c>
      <c r="D147" s="133">
        <v>0</v>
      </c>
      <c r="E147" s="133">
        <v>1.1832698436828046</v>
      </c>
      <c r="F147" s="91" t="s">
        <v>1432</v>
      </c>
      <c r="G147" s="91" t="b">
        <v>0</v>
      </c>
      <c r="H147" s="91" t="b">
        <v>0</v>
      </c>
      <c r="I147" s="91" t="b">
        <v>0</v>
      </c>
      <c r="J147" s="91" t="b">
        <v>0</v>
      </c>
      <c r="K147" s="91" t="b">
        <v>0</v>
      </c>
      <c r="L147" s="91" t="b">
        <v>0</v>
      </c>
    </row>
    <row r="148" spans="1:12" ht="15">
      <c r="A148" s="91" t="s">
        <v>1559</v>
      </c>
      <c r="B148" s="91" t="s">
        <v>1560</v>
      </c>
      <c r="C148" s="91">
        <v>4</v>
      </c>
      <c r="D148" s="133">
        <v>0</v>
      </c>
      <c r="E148" s="133">
        <v>1.1832698436828046</v>
      </c>
      <c r="F148" s="91" t="s">
        <v>1432</v>
      </c>
      <c r="G148" s="91" t="b">
        <v>0</v>
      </c>
      <c r="H148" s="91" t="b">
        <v>0</v>
      </c>
      <c r="I148" s="91" t="b">
        <v>0</v>
      </c>
      <c r="J148" s="91" t="b">
        <v>1</v>
      </c>
      <c r="K148" s="91" t="b">
        <v>0</v>
      </c>
      <c r="L148" s="91" t="b">
        <v>0</v>
      </c>
    </row>
    <row r="149" spans="1:12" ht="15">
      <c r="A149" s="91" t="s">
        <v>1560</v>
      </c>
      <c r="B149" s="91" t="s">
        <v>1553</v>
      </c>
      <c r="C149" s="91">
        <v>4</v>
      </c>
      <c r="D149" s="133">
        <v>0</v>
      </c>
      <c r="E149" s="133">
        <v>0.8822398480188234</v>
      </c>
      <c r="F149" s="91" t="s">
        <v>1432</v>
      </c>
      <c r="G149" s="91" t="b">
        <v>1</v>
      </c>
      <c r="H149" s="91" t="b">
        <v>0</v>
      </c>
      <c r="I149" s="91" t="b">
        <v>0</v>
      </c>
      <c r="J149" s="91" t="b">
        <v>0</v>
      </c>
      <c r="K149" s="91" t="b">
        <v>0</v>
      </c>
      <c r="L149" s="91" t="b">
        <v>0</v>
      </c>
    </row>
    <row r="150" spans="1:12" ht="15">
      <c r="A150" s="91" t="s">
        <v>1553</v>
      </c>
      <c r="B150" s="91" t="s">
        <v>1561</v>
      </c>
      <c r="C150" s="91">
        <v>4</v>
      </c>
      <c r="D150" s="133">
        <v>0</v>
      </c>
      <c r="E150" s="133">
        <v>0.8822398480188234</v>
      </c>
      <c r="F150" s="91" t="s">
        <v>1432</v>
      </c>
      <c r="G150" s="91" t="b">
        <v>0</v>
      </c>
      <c r="H150" s="91" t="b">
        <v>0</v>
      </c>
      <c r="I150" s="91" t="b">
        <v>0</v>
      </c>
      <c r="J150" s="91" t="b">
        <v>0</v>
      </c>
      <c r="K150" s="91" t="b">
        <v>0</v>
      </c>
      <c r="L150" s="91" t="b">
        <v>0</v>
      </c>
    </row>
    <row r="151" spans="1:12" ht="15">
      <c r="A151" s="91" t="s">
        <v>1561</v>
      </c>
      <c r="B151" s="91" t="s">
        <v>1562</v>
      </c>
      <c r="C151" s="91">
        <v>4</v>
      </c>
      <c r="D151" s="133">
        <v>0</v>
      </c>
      <c r="E151" s="133">
        <v>1.1832698436828046</v>
      </c>
      <c r="F151" s="91" t="s">
        <v>1432</v>
      </c>
      <c r="G151" s="91" t="b">
        <v>0</v>
      </c>
      <c r="H151" s="91" t="b">
        <v>0</v>
      </c>
      <c r="I151" s="91" t="b">
        <v>0</v>
      </c>
      <c r="J151" s="91" t="b">
        <v>0</v>
      </c>
      <c r="K151" s="91" t="b">
        <v>0</v>
      </c>
      <c r="L151" s="91" t="b">
        <v>0</v>
      </c>
    </row>
    <row r="152" spans="1:12" ht="15">
      <c r="A152" s="91" t="s">
        <v>219</v>
      </c>
      <c r="B152" s="91" t="s">
        <v>1554</v>
      </c>
      <c r="C152" s="91">
        <v>3</v>
      </c>
      <c r="D152" s="133">
        <v>0.005766403228075382</v>
      </c>
      <c r="E152" s="133">
        <v>1.3082085802911045</v>
      </c>
      <c r="F152" s="91" t="s">
        <v>1432</v>
      </c>
      <c r="G152" s="91" t="b">
        <v>0</v>
      </c>
      <c r="H152" s="91" t="b">
        <v>0</v>
      </c>
      <c r="I152" s="91" t="b">
        <v>0</v>
      </c>
      <c r="J152" s="91" t="b">
        <v>0</v>
      </c>
      <c r="K152" s="91" t="b">
        <v>0</v>
      </c>
      <c r="L152" s="91" t="b">
        <v>0</v>
      </c>
    </row>
    <row r="153" spans="1:12" ht="15">
      <c r="A153" s="91" t="s">
        <v>1562</v>
      </c>
      <c r="B153" s="91" t="s">
        <v>1748</v>
      </c>
      <c r="C153" s="91">
        <v>3</v>
      </c>
      <c r="D153" s="133">
        <v>0.005766403228075382</v>
      </c>
      <c r="E153" s="133">
        <v>1.1832698436828046</v>
      </c>
      <c r="F153" s="91" t="s">
        <v>1432</v>
      </c>
      <c r="G153" s="91" t="b">
        <v>0</v>
      </c>
      <c r="H153" s="91" t="b">
        <v>0</v>
      </c>
      <c r="I153" s="91" t="b">
        <v>0</v>
      </c>
      <c r="J153" s="91" t="b">
        <v>0</v>
      </c>
      <c r="K153" s="91" t="b">
        <v>0</v>
      </c>
      <c r="L153" s="91" t="b">
        <v>0</v>
      </c>
    </row>
    <row r="154" spans="1:12" ht="15">
      <c r="A154" s="91" t="s">
        <v>1575</v>
      </c>
      <c r="B154" s="91" t="s">
        <v>1576</v>
      </c>
      <c r="C154" s="91">
        <v>2</v>
      </c>
      <c r="D154" s="133">
        <v>0</v>
      </c>
      <c r="E154" s="133">
        <v>1.414973347970818</v>
      </c>
      <c r="F154" s="91" t="s">
        <v>1435</v>
      </c>
      <c r="G154" s="91" t="b">
        <v>0</v>
      </c>
      <c r="H154" s="91" t="b">
        <v>0</v>
      </c>
      <c r="I154" s="91" t="b">
        <v>0</v>
      </c>
      <c r="J154" s="91" t="b">
        <v>0</v>
      </c>
      <c r="K154" s="91" t="b">
        <v>0</v>
      </c>
      <c r="L154" s="91" t="b">
        <v>0</v>
      </c>
    </row>
    <row r="155" spans="1:12" ht="15">
      <c r="A155" s="91" t="s">
        <v>1581</v>
      </c>
      <c r="B155" s="91" t="s">
        <v>1582</v>
      </c>
      <c r="C155" s="91">
        <v>2</v>
      </c>
      <c r="D155" s="133">
        <v>0</v>
      </c>
      <c r="E155" s="133">
        <v>1.0791812460476249</v>
      </c>
      <c r="F155" s="91" t="s">
        <v>1438</v>
      </c>
      <c r="G155" s="91" t="b">
        <v>0</v>
      </c>
      <c r="H155" s="91" t="b">
        <v>0</v>
      </c>
      <c r="I155" s="91" t="b">
        <v>0</v>
      </c>
      <c r="J155" s="91" t="b">
        <v>0</v>
      </c>
      <c r="K155" s="91" t="b">
        <v>0</v>
      </c>
      <c r="L155" s="91" t="b">
        <v>0</v>
      </c>
    </row>
    <row r="156" spans="1:12" ht="15">
      <c r="A156" s="91" t="s">
        <v>1583</v>
      </c>
      <c r="B156" s="91" t="s">
        <v>1584</v>
      </c>
      <c r="C156" s="91">
        <v>2</v>
      </c>
      <c r="D156" s="133">
        <v>0</v>
      </c>
      <c r="E156" s="133">
        <v>1.255272505103306</v>
      </c>
      <c r="F156" s="91" t="s">
        <v>1438</v>
      </c>
      <c r="G156" s="91" t="b">
        <v>0</v>
      </c>
      <c r="H156" s="91" t="b">
        <v>0</v>
      </c>
      <c r="I156" s="91" t="b">
        <v>0</v>
      </c>
      <c r="J156" s="91" t="b">
        <v>0</v>
      </c>
      <c r="K156" s="91" t="b">
        <v>0</v>
      </c>
      <c r="L156" s="91" t="b">
        <v>0</v>
      </c>
    </row>
    <row r="157" spans="1:12" ht="15">
      <c r="A157" s="91" t="s">
        <v>1584</v>
      </c>
      <c r="B157" s="91" t="s">
        <v>1574</v>
      </c>
      <c r="C157" s="91">
        <v>2</v>
      </c>
      <c r="D157" s="133">
        <v>0</v>
      </c>
      <c r="E157" s="133">
        <v>1.255272505103306</v>
      </c>
      <c r="F157" s="91" t="s">
        <v>1438</v>
      </c>
      <c r="G157" s="91" t="b">
        <v>0</v>
      </c>
      <c r="H157" s="91" t="b">
        <v>0</v>
      </c>
      <c r="I157" s="91" t="b">
        <v>0</v>
      </c>
      <c r="J157" s="91" t="b">
        <v>0</v>
      </c>
      <c r="K157" s="91" t="b">
        <v>0</v>
      </c>
      <c r="L157"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1429</v>
      </c>
      <c r="BB2" s="13" t="s">
        <v>1449</v>
      </c>
      <c r="BC2" s="13" t="s">
        <v>1450</v>
      </c>
      <c r="BD2" s="67" t="s">
        <v>1794</v>
      </c>
      <c r="BE2" s="67" t="s">
        <v>1795</v>
      </c>
      <c r="BF2" s="67" t="s">
        <v>1796</v>
      </c>
      <c r="BG2" s="67" t="s">
        <v>1797</v>
      </c>
      <c r="BH2" s="67" t="s">
        <v>1798</v>
      </c>
      <c r="BI2" s="67" t="s">
        <v>1799</v>
      </c>
      <c r="BJ2" s="67" t="s">
        <v>1800</v>
      </c>
      <c r="BK2" s="67" t="s">
        <v>1801</v>
      </c>
      <c r="BL2" s="67" t="s">
        <v>1802</v>
      </c>
    </row>
    <row r="3" spans="1:64" ht="15" customHeight="1">
      <c r="A3" s="84" t="s">
        <v>212</v>
      </c>
      <c r="B3" s="84" t="s">
        <v>212</v>
      </c>
      <c r="C3" s="53"/>
      <c r="D3" s="54"/>
      <c r="E3" s="65"/>
      <c r="F3" s="55"/>
      <c r="G3" s="53"/>
      <c r="H3" s="57"/>
      <c r="I3" s="56"/>
      <c r="J3" s="56"/>
      <c r="K3" s="36" t="s">
        <v>65</v>
      </c>
      <c r="L3" s="62">
        <v>3</v>
      </c>
      <c r="M3" s="62"/>
      <c r="N3" s="63"/>
      <c r="O3" s="85" t="s">
        <v>176</v>
      </c>
      <c r="P3" s="87">
        <v>43463.53944444445</v>
      </c>
      <c r="Q3" s="85" t="s">
        <v>309</v>
      </c>
      <c r="R3" s="89" t="s">
        <v>395</v>
      </c>
      <c r="S3" s="85" t="s">
        <v>404</v>
      </c>
      <c r="T3" s="85" t="s">
        <v>413</v>
      </c>
      <c r="U3" s="85"/>
      <c r="V3" s="89" t="s">
        <v>416</v>
      </c>
      <c r="W3" s="87">
        <v>43463.53944444445</v>
      </c>
      <c r="X3" s="89" t="s">
        <v>430</v>
      </c>
      <c r="Y3" s="85"/>
      <c r="Z3" s="85"/>
      <c r="AA3" s="91" t="s">
        <v>518</v>
      </c>
      <c r="AB3" s="85"/>
      <c r="AC3" s="85" t="b">
        <v>0</v>
      </c>
      <c r="AD3" s="85">
        <v>0</v>
      </c>
      <c r="AE3" s="91" t="s">
        <v>686</v>
      </c>
      <c r="AF3" s="85" t="b">
        <v>0</v>
      </c>
      <c r="AG3" s="85" t="s">
        <v>766</v>
      </c>
      <c r="AH3" s="85"/>
      <c r="AI3" s="91" t="s">
        <v>686</v>
      </c>
      <c r="AJ3" s="85" t="b">
        <v>0</v>
      </c>
      <c r="AK3" s="85">
        <v>0</v>
      </c>
      <c r="AL3" s="91" t="s">
        <v>686</v>
      </c>
      <c r="AM3" s="85" t="s">
        <v>770</v>
      </c>
      <c r="AN3" s="85" t="b">
        <v>0</v>
      </c>
      <c r="AO3" s="91" t="s">
        <v>518</v>
      </c>
      <c r="AP3" s="85" t="s">
        <v>176</v>
      </c>
      <c r="AQ3" s="85">
        <v>0</v>
      </c>
      <c r="AR3" s="85">
        <v>0</v>
      </c>
      <c r="AS3" s="85"/>
      <c r="AT3" s="85"/>
      <c r="AU3" s="85"/>
      <c r="AV3" s="85"/>
      <c r="AW3" s="85"/>
      <c r="AX3" s="85"/>
      <c r="AY3" s="85"/>
      <c r="AZ3" s="85"/>
      <c r="BA3">
        <v>1</v>
      </c>
      <c r="BB3" s="85" t="str">
        <f>REPLACE(INDEX(GroupVertices[Group],MATCH(Edges24[[#This Row],[Vertex 1]],GroupVertices[Vertex],0)),1,1,"")</f>
        <v>7</v>
      </c>
      <c r="BC3" s="85" t="str">
        <f>REPLACE(INDEX(GroupVertices[Group],MATCH(Edges24[[#This Row],[Vertex 2]],GroupVertices[Vertex],0)),1,1,"")</f>
        <v>7</v>
      </c>
      <c r="BD3" s="51">
        <v>0</v>
      </c>
      <c r="BE3" s="52">
        <v>0</v>
      </c>
      <c r="BF3" s="51">
        <v>0</v>
      </c>
      <c r="BG3" s="52">
        <v>0</v>
      </c>
      <c r="BH3" s="51">
        <v>0</v>
      </c>
      <c r="BI3" s="52">
        <v>0</v>
      </c>
      <c r="BJ3" s="51">
        <v>20</v>
      </c>
      <c r="BK3" s="52">
        <v>100</v>
      </c>
      <c r="BL3" s="51">
        <v>20</v>
      </c>
    </row>
    <row r="4" spans="1:64" ht="15" customHeight="1">
      <c r="A4" s="84" t="s">
        <v>213</v>
      </c>
      <c r="B4" s="84" t="s">
        <v>226</v>
      </c>
      <c r="C4" s="53"/>
      <c r="D4" s="54"/>
      <c r="E4" s="65"/>
      <c r="F4" s="55"/>
      <c r="G4" s="53"/>
      <c r="H4" s="57"/>
      <c r="I4" s="56"/>
      <c r="J4" s="56"/>
      <c r="K4" s="36" t="s">
        <v>65</v>
      </c>
      <c r="L4" s="83">
        <v>4</v>
      </c>
      <c r="M4" s="83"/>
      <c r="N4" s="63"/>
      <c r="O4" s="86" t="s">
        <v>307</v>
      </c>
      <c r="P4" s="88">
        <v>43464.43164351852</v>
      </c>
      <c r="Q4" s="86" t="s">
        <v>310</v>
      </c>
      <c r="R4" s="86"/>
      <c r="S4" s="86"/>
      <c r="T4" s="86"/>
      <c r="U4" s="86"/>
      <c r="V4" s="90" t="s">
        <v>417</v>
      </c>
      <c r="W4" s="88">
        <v>43464.43164351852</v>
      </c>
      <c r="X4" s="90" t="s">
        <v>431</v>
      </c>
      <c r="Y4" s="86"/>
      <c r="Z4" s="86"/>
      <c r="AA4" s="92" t="s">
        <v>519</v>
      </c>
      <c r="AB4" s="92" t="s">
        <v>606</v>
      </c>
      <c r="AC4" s="86" t="b">
        <v>0</v>
      </c>
      <c r="AD4" s="86">
        <v>0</v>
      </c>
      <c r="AE4" s="92" t="s">
        <v>687</v>
      </c>
      <c r="AF4" s="86" t="b">
        <v>0</v>
      </c>
      <c r="AG4" s="86" t="s">
        <v>767</v>
      </c>
      <c r="AH4" s="86"/>
      <c r="AI4" s="92" t="s">
        <v>686</v>
      </c>
      <c r="AJ4" s="86" t="b">
        <v>0</v>
      </c>
      <c r="AK4" s="86">
        <v>0</v>
      </c>
      <c r="AL4" s="92" t="s">
        <v>686</v>
      </c>
      <c r="AM4" s="86" t="s">
        <v>771</v>
      </c>
      <c r="AN4" s="86" t="b">
        <v>0</v>
      </c>
      <c r="AO4" s="92" t="s">
        <v>606</v>
      </c>
      <c r="AP4" s="86" t="s">
        <v>176</v>
      </c>
      <c r="AQ4" s="86">
        <v>0</v>
      </c>
      <c r="AR4" s="86">
        <v>0</v>
      </c>
      <c r="AS4" s="86"/>
      <c r="AT4" s="86"/>
      <c r="AU4" s="86"/>
      <c r="AV4" s="86"/>
      <c r="AW4" s="86"/>
      <c r="AX4" s="86"/>
      <c r="AY4" s="86"/>
      <c r="AZ4" s="86"/>
      <c r="BA4">
        <v>1</v>
      </c>
      <c r="BB4" s="85" t="str">
        <f>REPLACE(INDEX(GroupVertices[Group],MATCH(Edges24[[#This Row],[Vertex 1]],GroupVertices[Vertex],0)),1,1,"")</f>
        <v>9</v>
      </c>
      <c r="BC4" s="85" t="str">
        <f>REPLACE(INDEX(GroupVertices[Group],MATCH(Edges24[[#This Row],[Vertex 2]],GroupVertices[Vertex],0)),1,1,"")</f>
        <v>9</v>
      </c>
      <c r="BD4" s="51">
        <v>0</v>
      </c>
      <c r="BE4" s="52">
        <v>0</v>
      </c>
      <c r="BF4" s="51">
        <v>0</v>
      </c>
      <c r="BG4" s="52">
        <v>0</v>
      </c>
      <c r="BH4" s="51">
        <v>0</v>
      </c>
      <c r="BI4" s="52">
        <v>0</v>
      </c>
      <c r="BJ4" s="51">
        <v>37</v>
      </c>
      <c r="BK4" s="52">
        <v>100</v>
      </c>
      <c r="BL4" s="51">
        <v>37</v>
      </c>
    </row>
    <row r="5" spans="1:64" ht="15">
      <c r="A5" s="84" t="s">
        <v>214</v>
      </c>
      <c r="B5" s="84" t="s">
        <v>227</v>
      </c>
      <c r="C5" s="53"/>
      <c r="D5" s="54"/>
      <c r="E5" s="65"/>
      <c r="F5" s="55"/>
      <c r="G5" s="53"/>
      <c r="H5" s="57"/>
      <c r="I5" s="56"/>
      <c r="J5" s="56"/>
      <c r="K5" s="36" t="s">
        <v>65</v>
      </c>
      <c r="L5" s="83">
        <v>5</v>
      </c>
      <c r="M5" s="83"/>
      <c r="N5" s="63"/>
      <c r="O5" s="86" t="s">
        <v>308</v>
      </c>
      <c r="P5" s="88">
        <v>43465.798530092594</v>
      </c>
      <c r="Q5" s="86" t="s">
        <v>311</v>
      </c>
      <c r="R5" s="90" t="s">
        <v>396</v>
      </c>
      <c r="S5" s="86" t="s">
        <v>405</v>
      </c>
      <c r="T5" s="86"/>
      <c r="U5" s="86"/>
      <c r="V5" s="90" t="s">
        <v>418</v>
      </c>
      <c r="W5" s="88">
        <v>43465.798530092594</v>
      </c>
      <c r="X5" s="90" t="s">
        <v>432</v>
      </c>
      <c r="Y5" s="86"/>
      <c r="Z5" s="86"/>
      <c r="AA5" s="92" t="s">
        <v>520</v>
      </c>
      <c r="AB5" s="86"/>
      <c r="AC5" s="86" t="b">
        <v>0</v>
      </c>
      <c r="AD5" s="86">
        <v>0</v>
      </c>
      <c r="AE5" s="92" t="s">
        <v>686</v>
      </c>
      <c r="AF5" s="86" t="b">
        <v>0</v>
      </c>
      <c r="AG5" s="86" t="s">
        <v>768</v>
      </c>
      <c r="AH5" s="86"/>
      <c r="AI5" s="92" t="s">
        <v>686</v>
      </c>
      <c r="AJ5" s="86" t="b">
        <v>0</v>
      </c>
      <c r="AK5" s="86">
        <v>0</v>
      </c>
      <c r="AL5" s="92" t="s">
        <v>686</v>
      </c>
      <c r="AM5" s="86" t="s">
        <v>772</v>
      </c>
      <c r="AN5" s="86" t="b">
        <v>0</v>
      </c>
      <c r="AO5" s="92" t="s">
        <v>520</v>
      </c>
      <c r="AP5" s="86" t="s">
        <v>176</v>
      </c>
      <c r="AQ5" s="86">
        <v>0</v>
      </c>
      <c r="AR5" s="86">
        <v>0</v>
      </c>
      <c r="AS5" s="86"/>
      <c r="AT5" s="86"/>
      <c r="AU5" s="86"/>
      <c r="AV5" s="86"/>
      <c r="AW5" s="86"/>
      <c r="AX5" s="86"/>
      <c r="AY5" s="86"/>
      <c r="AZ5" s="86"/>
      <c r="BA5">
        <v>1</v>
      </c>
      <c r="BB5" s="85" t="str">
        <f>REPLACE(INDEX(GroupVertices[Group],MATCH(Edges24[[#This Row],[Vertex 1]],GroupVertices[Vertex],0)),1,1,"")</f>
        <v>8</v>
      </c>
      <c r="BC5" s="85" t="str">
        <f>REPLACE(INDEX(GroupVertices[Group],MATCH(Edges24[[#This Row],[Vertex 2]],GroupVertices[Vertex],0)),1,1,"")</f>
        <v>8</v>
      </c>
      <c r="BD5" s="51">
        <v>0</v>
      </c>
      <c r="BE5" s="52">
        <v>0</v>
      </c>
      <c r="BF5" s="51">
        <v>0</v>
      </c>
      <c r="BG5" s="52">
        <v>0</v>
      </c>
      <c r="BH5" s="51">
        <v>0</v>
      </c>
      <c r="BI5" s="52">
        <v>0</v>
      </c>
      <c r="BJ5" s="51">
        <v>17</v>
      </c>
      <c r="BK5" s="52">
        <v>100</v>
      </c>
      <c r="BL5" s="51">
        <v>17</v>
      </c>
    </row>
    <row r="6" spans="1:64" ht="15">
      <c r="A6" s="84" t="s">
        <v>215</v>
      </c>
      <c r="B6" s="84" t="s">
        <v>228</v>
      </c>
      <c r="C6" s="53"/>
      <c r="D6" s="54"/>
      <c r="E6" s="65"/>
      <c r="F6" s="55"/>
      <c r="G6" s="53"/>
      <c r="H6" s="57"/>
      <c r="I6" s="56"/>
      <c r="J6" s="56"/>
      <c r="K6" s="36" t="s">
        <v>65</v>
      </c>
      <c r="L6" s="83">
        <v>6</v>
      </c>
      <c r="M6" s="83"/>
      <c r="N6" s="63"/>
      <c r="O6" s="86" t="s">
        <v>307</v>
      </c>
      <c r="P6" s="88">
        <v>43467.4562037037</v>
      </c>
      <c r="Q6" s="86" t="s">
        <v>312</v>
      </c>
      <c r="R6" s="90" t="s">
        <v>397</v>
      </c>
      <c r="S6" s="86" t="s">
        <v>406</v>
      </c>
      <c r="T6" s="86"/>
      <c r="U6" s="86"/>
      <c r="V6" s="90" t="s">
        <v>419</v>
      </c>
      <c r="W6" s="88">
        <v>43467.4562037037</v>
      </c>
      <c r="X6" s="90" t="s">
        <v>433</v>
      </c>
      <c r="Y6" s="86"/>
      <c r="Z6" s="86"/>
      <c r="AA6" s="92" t="s">
        <v>521</v>
      </c>
      <c r="AB6" s="92" t="s">
        <v>607</v>
      </c>
      <c r="AC6" s="86" t="b">
        <v>0</v>
      </c>
      <c r="AD6" s="86">
        <v>0</v>
      </c>
      <c r="AE6" s="92" t="s">
        <v>688</v>
      </c>
      <c r="AF6" s="86" t="b">
        <v>0</v>
      </c>
      <c r="AG6" s="86" t="s">
        <v>769</v>
      </c>
      <c r="AH6" s="86"/>
      <c r="AI6" s="92" t="s">
        <v>686</v>
      </c>
      <c r="AJ6" s="86" t="b">
        <v>0</v>
      </c>
      <c r="AK6" s="86">
        <v>0</v>
      </c>
      <c r="AL6" s="92" t="s">
        <v>686</v>
      </c>
      <c r="AM6" s="86" t="s">
        <v>773</v>
      </c>
      <c r="AN6" s="86" t="b">
        <v>0</v>
      </c>
      <c r="AO6" s="92" t="s">
        <v>607</v>
      </c>
      <c r="AP6" s="86" t="s">
        <v>176</v>
      </c>
      <c r="AQ6" s="86">
        <v>0</v>
      </c>
      <c r="AR6" s="86">
        <v>0</v>
      </c>
      <c r="AS6" s="86"/>
      <c r="AT6" s="86"/>
      <c r="AU6" s="86"/>
      <c r="AV6" s="86"/>
      <c r="AW6" s="86"/>
      <c r="AX6" s="86"/>
      <c r="AY6" s="86"/>
      <c r="AZ6" s="86"/>
      <c r="BA6">
        <v>1</v>
      </c>
      <c r="BB6" s="85" t="str">
        <f>REPLACE(INDEX(GroupVertices[Group],MATCH(Edges24[[#This Row],[Vertex 1]],GroupVertices[Vertex],0)),1,1,"")</f>
        <v>6</v>
      </c>
      <c r="BC6" s="85" t="str">
        <f>REPLACE(INDEX(GroupVertices[Group],MATCH(Edges24[[#This Row],[Vertex 2]],GroupVertices[Vertex],0)),1,1,"")</f>
        <v>6</v>
      </c>
      <c r="BD6" s="51">
        <v>0</v>
      </c>
      <c r="BE6" s="52">
        <v>0</v>
      </c>
      <c r="BF6" s="51">
        <v>0</v>
      </c>
      <c r="BG6" s="52">
        <v>0</v>
      </c>
      <c r="BH6" s="51">
        <v>0</v>
      </c>
      <c r="BI6" s="52">
        <v>0</v>
      </c>
      <c r="BJ6" s="51">
        <v>26</v>
      </c>
      <c r="BK6" s="52">
        <v>100</v>
      </c>
      <c r="BL6" s="51">
        <v>26</v>
      </c>
    </row>
    <row r="7" spans="1:64" ht="15">
      <c r="A7" s="84" t="s">
        <v>215</v>
      </c>
      <c r="B7" s="84" t="s">
        <v>229</v>
      </c>
      <c r="C7" s="53"/>
      <c r="D7" s="54"/>
      <c r="E7" s="65"/>
      <c r="F7" s="55"/>
      <c r="G7" s="53"/>
      <c r="H7" s="57"/>
      <c r="I7" s="56"/>
      <c r="J7" s="56"/>
      <c r="K7" s="36" t="s">
        <v>65</v>
      </c>
      <c r="L7" s="83">
        <v>7</v>
      </c>
      <c r="M7" s="83"/>
      <c r="N7" s="63"/>
      <c r="O7" s="86" t="s">
        <v>307</v>
      </c>
      <c r="P7" s="88">
        <v>43468.34025462963</v>
      </c>
      <c r="Q7" s="86" t="s">
        <v>313</v>
      </c>
      <c r="R7" s="90" t="s">
        <v>397</v>
      </c>
      <c r="S7" s="86" t="s">
        <v>406</v>
      </c>
      <c r="T7" s="86"/>
      <c r="U7" s="86"/>
      <c r="V7" s="90" t="s">
        <v>419</v>
      </c>
      <c r="W7" s="88">
        <v>43468.34025462963</v>
      </c>
      <c r="X7" s="90" t="s">
        <v>434</v>
      </c>
      <c r="Y7" s="86"/>
      <c r="Z7" s="86"/>
      <c r="AA7" s="92" t="s">
        <v>522</v>
      </c>
      <c r="AB7" s="92" t="s">
        <v>608</v>
      </c>
      <c r="AC7" s="86" t="b">
        <v>0</v>
      </c>
      <c r="AD7" s="86">
        <v>0</v>
      </c>
      <c r="AE7" s="92" t="s">
        <v>689</v>
      </c>
      <c r="AF7" s="86" t="b">
        <v>0</v>
      </c>
      <c r="AG7" s="86" t="s">
        <v>769</v>
      </c>
      <c r="AH7" s="86"/>
      <c r="AI7" s="92" t="s">
        <v>686</v>
      </c>
      <c r="AJ7" s="86" t="b">
        <v>0</v>
      </c>
      <c r="AK7" s="86">
        <v>0</v>
      </c>
      <c r="AL7" s="92" t="s">
        <v>686</v>
      </c>
      <c r="AM7" s="86" t="s">
        <v>773</v>
      </c>
      <c r="AN7" s="86" t="b">
        <v>0</v>
      </c>
      <c r="AO7" s="92" t="s">
        <v>608</v>
      </c>
      <c r="AP7" s="86" t="s">
        <v>176</v>
      </c>
      <c r="AQ7" s="86">
        <v>0</v>
      </c>
      <c r="AR7" s="86">
        <v>0</v>
      </c>
      <c r="AS7" s="86"/>
      <c r="AT7" s="86"/>
      <c r="AU7" s="86"/>
      <c r="AV7" s="86"/>
      <c r="AW7" s="86"/>
      <c r="AX7" s="86"/>
      <c r="AY7" s="86"/>
      <c r="AZ7" s="86"/>
      <c r="BA7">
        <v>1</v>
      </c>
      <c r="BB7" s="85" t="str">
        <f>REPLACE(INDEX(GroupVertices[Group],MATCH(Edges24[[#This Row],[Vertex 1]],GroupVertices[Vertex],0)),1,1,"")</f>
        <v>6</v>
      </c>
      <c r="BC7" s="85" t="str">
        <f>REPLACE(INDEX(GroupVertices[Group],MATCH(Edges24[[#This Row],[Vertex 2]],GroupVertices[Vertex],0)),1,1,"")</f>
        <v>6</v>
      </c>
      <c r="BD7" s="51">
        <v>0</v>
      </c>
      <c r="BE7" s="52">
        <v>0</v>
      </c>
      <c r="BF7" s="51">
        <v>0</v>
      </c>
      <c r="BG7" s="52">
        <v>0</v>
      </c>
      <c r="BH7" s="51">
        <v>0</v>
      </c>
      <c r="BI7" s="52">
        <v>0</v>
      </c>
      <c r="BJ7" s="51">
        <v>35</v>
      </c>
      <c r="BK7" s="52">
        <v>100</v>
      </c>
      <c r="BL7" s="51">
        <v>35</v>
      </c>
    </row>
    <row r="8" spans="1:64" ht="15">
      <c r="A8" s="84" t="s">
        <v>216</v>
      </c>
      <c r="B8" s="84" t="s">
        <v>230</v>
      </c>
      <c r="C8" s="53"/>
      <c r="D8" s="54"/>
      <c r="E8" s="65"/>
      <c r="F8" s="55"/>
      <c r="G8" s="53"/>
      <c r="H8" s="57"/>
      <c r="I8" s="56"/>
      <c r="J8" s="56"/>
      <c r="K8" s="36" t="s">
        <v>65</v>
      </c>
      <c r="L8" s="83">
        <v>8</v>
      </c>
      <c r="M8" s="83"/>
      <c r="N8" s="63"/>
      <c r="O8" s="86" t="s">
        <v>307</v>
      </c>
      <c r="P8" s="88">
        <v>43463.648877314816</v>
      </c>
      <c r="Q8" s="86" t="s">
        <v>314</v>
      </c>
      <c r="R8" s="90" t="s">
        <v>398</v>
      </c>
      <c r="S8" s="86" t="s">
        <v>407</v>
      </c>
      <c r="T8" s="86"/>
      <c r="U8" s="86"/>
      <c r="V8" s="90" t="s">
        <v>420</v>
      </c>
      <c r="W8" s="88">
        <v>43463.648877314816</v>
      </c>
      <c r="X8" s="90" t="s">
        <v>435</v>
      </c>
      <c r="Y8" s="86"/>
      <c r="Z8" s="86"/>
      <c r="AA8" s="92" t="s">
        <v>523</v>
      </c>
      <c r="AB8" s="92" t="s">
        <v>609</v>
      </c>
      <c r="AC8" s="86" t="b">
        <v>0</v>
      </c>
      <c r="AD8" s="86">
        <v>0</v>
      </c>
      <c r="AE8" s="92" t="s">
        <v>690</v>
      </c>
      <c r="AF8" s="86" t="b">
        <v>0</v>
      </c>
      <c r="AG8" s="86" t="s">
        <v>768</v>
      </c>
      <c r="AH8" s="86"/>
      <c r="AI8" s="92" t="s">
        <v>686</v>
      </c>
      <c r="AJ8" s="86" t="b">
        <v>0</v>
      </c>
      <c r="AK8" s="86">
        <v>0</v>
      </c>
      <c r="AL8" s="92" t="s">
        <v>686</v>
      </c>
      <c r="AM8" s="86" t="s">
        <v>774</v>
      </c>
      <c r="AN8" s="86" t="b">
        <v>0</v>
      </c>
      <c r="AO8" s="92" t="s">
        <v>609</v>
      </c>
      <c r="AP8" s="86" t="s">
        <v>176</v>
      </c>
      <c r="AQ8" s="86">
        <v>0</v>
      </c>
      <c r="AR8" s="86">
        <v>0</v>
      </c>
      <c r="AS8" s="86"/>
      <c r="AT8" s="86"/>
      <c r="AU8" s="86"/>
      <c r="AV8" s="86"/>
      <c r="AW8" s="86"/>
      <c r="AX8" s="86"/>
      <c r="AY8" s="86"/>
      <c r="AZ8" s="86"/>
      <c r="BA8">
        <v>1</v>
      </c>
      <c r="BB8" s="85" t="str">
        <f>REPLACE(INDEX(GroupVertices[Group],MATCH(Edges24[[#This Row],[Vertex 1]],GroupVertices[Vertex],0)),1,1,"")</f>
        <v>2</v>
      </c>
      <c r="BC8" s="85" t="str">
        <f>REPLACE(INDEX(GroupVertices[Group],MATCH(Edges24[[#This Row],[Vertex 2]],GroupVertices[Vertex],0)),1,1,"")</f>
        <v>2</v>
      </c>
      <c r="BD8" s="51">
        <v>0</v>
      </c>
      <c r="BE8" s="52">
        <v>0</v>
      </c>
      <c r="BF8" s="51">
        <v>0</v>
      </c>
      <c r="BG8" s="52">
        <v>0</v>
      </c>
      <c r="BH8" s="51">
        <v>0</v>
      </c>
      <c r="BI8" s="52">
        <v>0</v>
      </c>
      <c r="BJ8" s="51">
        <v>28</v>
      </c>
      <c r="BK8" s="52">
        <v>100</v>
      </c>
      <c r="BL8" s="51">
        <v>28</v>
      </c>
    </row>
    <row r="9" spans="1:64" ht="15">
      <c r="A9" s="84" t="s">
        <v>216</v>
      </c>
      <c r="B9" s="84" t="s">
        <v>231</v>
      </c>
      <c r="C9" s="53"/>
      <c r="D9" s="54"/>
      <c r="E9" s="65"/>
      <c r="F9" s="55"/>
      <c r="G9" s="53"/>
      <c r="H9" s="57"/>
      <c r="I9" s="56"/>
      <c r="J9" s="56"/>
      <c r="K9" s="36" t="s">
        <v>65</v>
      </c>
      <c r="L9" s="83">
        <v>9</v>
      </c>
      <c r="M9" s="83"/>
      <c r="N9" s="63"/>
      <c r="O9" s="86" t="s">
        <v>307</v>
      </c>
      <c r="P9" s="88">
        <v>43463.70515046296</v>
      </c>
      <c r="Q9" s="86" t="s">
        <v>315</v>
      </c>
      <c r="R9" s="90" t="s">
        <v>398</v>
      </c>
      <c r="S9" s="86" t="s">
        <v>407</v>
      </c>
      <c r="T9" s="86"/>
      <c r="U9" s="86"/>
      <c r="V9" s="90" t="s">
        <v>420</v>
      </c>
      <c r="W9" s="88">
        <v>43463.70515046296</v>
      </c>
      <c r="X9" s="90" t="s">
        <v>436</v>
      </c>
      <c r="Y9" s="86"/>
      <c r="Z9" s="86"/>
      <c r="AA9" s="92" t="s">
        <v>524</v>
      </c>
      <c r="AB9" s="92" t="s">
        <v>610</v>
      </c>
      <c r="AC9" s="86" t="b">
        <v>0</v>
      </c>
      <c r="AD9" s="86">
        <v>0</v>
      </c>
      <c r="AE9" s="92" t="s">
        <v>691</v>
      </c>
      <c r="AF9" s="86" t="b">
        <v>0</v>
      </c>
      <c r="AG9" s="86" t="s">
        <v>768</v>
      </c>
      <c r="AH9" s="86"/>
      <c r="AI9" s="92" t="s">
        <v>686</v>
      </c>
      <c r="AJ9" s="86" t="b">
        <v>0</v>
      </c>
      <c r="AK9" s="86">
        <v>0</v>
      </c>
      <c r="AL9" s="92" t="s">
        <v>686</v>
      </c>
      <c r="AM9" s="86" t="s">
        <v>774</v>
      </c>
      <c r="AN9" s="86" t="b">
        <v>0</v>
      </c>
      <c r="AO9" s="92" t="s">
        <v>610</v>
      </c>
      <c r="AP9" s="86" t="s">
        <v>176</v>
      </c>
      <c r="AQ9" s="86">
        <v>0</v>
      </c>
      <c r="AR9" s="86">
        <v>0</v>
      </c>
      <c r="AS9" s="86"/>
      <c r="AT9" s="86"/>
      <c r="AU9" s="86"/>
      <c r="AV9" s="86"/>
      <c r="AW9" s="86"/>
      <c r="AX9" s="86"/>
      <c r="AY9" s="86"/>
      <c r="AZ9" s="86"/>
      <c r="BA9">
        <v>1</v>
      </c>
      <c r="BB9" s="85" t="str">
        <f>REPLACE(INDEX(GroupVertices[Group],MATCH(Edges24[[#This Row],[Vertex 1]],GroupVertices[Vertex],0)),1,1,"")</f>
        <v>2</v>
      </c>
      <c r="BC9" s="85" t="str">
        <f>REPLACE(INDEX(GroupVertices[Group],MATCH(Edges24[[#This Row],[Vertex 2]],GroupVertices[Vertex],0)),1,1,"")</f>
        <v>2</v>
      </c>
      <c r="BD9" s="51">
        <v>0</v>
      </c>
      <c r="BE9" s="52">
        <v>0</v>
      </c>
      <c r="BF9" s="51">
        <v>2</v>
      </c>
      <c r="BG9" s="52">
        <v>6.0606060606060606</v>
      </c>
      <c r="BH9" s="51">
        <v>0</v>
      </c>
      <c r="BI9" s="52">
        <v>0</v>
      </c>
      <c r="BJ9" s="51">
        <v>31</v>
      </c>
      <c r="BK9" s="52">
        <v>93.93939393939394</v>
      </c>
      <c r="BL9" s="51">
        <v>33</v>
      </c>
    </row>
    <row r="10" spans="1:64" ht="15">
      <c r="A10" s="84" t="s">
        <v>216</v>
      </c>
      <c r="B10" s="84" t="s">
        <v>232</v>
      </c>
      <c r="C10" s="53"/>
      <c r="D10" s="54"/>
      <c r="E10" s="65"/>
      <c r="F10" s="55"/>
      <c r="G10" s="53"/>
      <c r="H10" s="57"/>
      <c r="I10" s="56"/>
      <c r="J10" s="56"/>
      <c r="K10" s="36" t="s">
        <v>65</v>
      </c>
      <c r="L10" s="83">
        <v>10</v>
      </c>
      <c r="M10" s="83"/>
      <c r="N10" s="63"/>
      <c r="O10" s="86" t="s">
        <v>307</v>
      </c>
      <c r="P10" s="88">
        <v>43463.722592592596</v>
      </c>
      <c r="Q10" s="86" t="s">
        <v>316</v>
      </c>
      <c r="R10" s="90" t="s">
        <v>398</v>
      </c>
      <c r="S10" s="86" t="s">
        <v>407</v>
      </c>
      <c r="T10" s="86"/>
      <c r="U10" s="86"/>
      <c r="V10" s="90" t="s">
        <v>420</v>
      </c>
      <c r="W10" s="88">
        <v>43463.722592592596</v>
      </c>
      <c r="X10" s="90" t="s">
        <v>437</v>
      </c>
      <c r="Y10" s="86"/>
      <c r="Z10" s="86"/>
      <c r="AA10" s="92" t="s">
        <v>525</v>
      </c>
      <c r="AB10" s="92" t="s">
        <v>611</v>
      </c>
      <c r="AC10" s="86" t="b">
        <v>0</v>
      </c>
      <c r="AD10" s="86">
        <v>0</v>
      </c>
      <c r="AE10" s="92" t="s">
        <v>692</v>
      </c>
      <c r="AF10" s="86" t="b">
        <v>0</v>
      </c>
      <c r="AG10" s="86" t="s">
        <v>768</v>
      </c>
      <c r="AH10" s="86"/>
      <c r="AI10" s="92" t="s">
        <v>686</v>
      </c>
      <c r="AJ10" s="86" t="b">
        <v>0</v>
      </c>
      <c r="AK10" s="86">
        <v>0</v>
      </c>
      <c r="AL10" s="92" t="s">
        <v>686</v>
      </c>
      <c r="AM10" s="86" t="s">
        <v>774</v>
      </c>
      <c r="AN10" s="86" t="b">
        <v>0</v>
      </c>
      <c r="AO10" s="92" t="s">
        <v>611</v>
      </c>
      <c r="AP10" s="86" t="s">
        <v>176</v>
      </c>
      <c r="AQ10" s="86">
        <v>0</v>
      </c>
      <c r="AR10" s="86">
        <v>0</v>
      </c>
      <c r="AS10" s="86"/>
      <c r="AT10" s="86"/>
      <c r="AU10" s="86"/>
      <c r="AV10" s="86"/>
      <c r="AW10" s="86"/>
      <c r="AX10" s="86"/>
      <c r="AY10" s="86"/>
      <c r="AZ10" s="86"/>
      <c r="BA10">
        <v>1</v>
      </c>
      <c r="BB10" s="85" t="str">
        <f>REPLACE(INDEX(GroupVertices[Group],MATCH(Edges24[[#This Row],[Vertex 1]],GroupVertices[Vertex],0)),1,1,"")</f>
        <v>2</v>
      </c>
      <c r="BC10" s="85" t="str">
        <f>REPLACE(INDEX(GroupVertices[Group],MATCH(Edges24[[#This Row],[Vertex 2]],GroupVertices[Vertex],0)),1,1,"")</f>
        <v>2</v>
      </c>
      <c r="BD10" s="51">
        <v>0</v>
      </c>
      <c r="BE10" s="52">
        <v>0</v>
      </c>
      <c r="BF10" s="51">
        <v>0</v>
      </c>
      <c r="BG10" s="52">
        <v>0</v>
      </c>
      <c r="BH10" s="51">
        <v>0</v>
      </c>
      <c r="BI10" s="52">
        <v>0</v>
      </c>
      <c r="BJ10" s="51">
        <v>24</v>
      </c>
      <c r="BK10" s="52">
        <v>100</v>
      </c>
      <c r="BL10" s="51">
        <v>24</v>
      </c>
    </row>
    <row r="11" spans="1:64" ht="15">
      <c r="A11" s="84" t="s">
        <v>216</v>
      </c>
      <c r="B11" s="84" t="s">
        <v>233</v>
      </c>
      <c r="C11" s="53"/>
      <c r="D11" s="54"/>
      <c r="E11" s="65"/>
      <c r="F11" s="55"/>
      <c r="G11" s="53"/>
      <c r="H11" s="57"/>
      <c r="I11" s="56"/>
      <c r="J11" s="56"/>
      <c r="K11" s="36" t="s">
        <v>65</v>
      </c>
      <c r="L11" s="83">
        <v>11</v>
      </c>
      <c r="M11" s="83"/>
      <c r="N11" s="63"/>
      <c r="O11" s="86" t="s">
        <v>307</v>
      </c>
      <c r="P11" s="88">
        <v>43463.72622685185</v>
      </c>
      <c r="Q11" s="86" t="s">
        <v>317</v>
      </c>
      <c r="R11" s="90" t="s">
        <v>398</v>
      </c>
      <c r="S11" s="86" t="s">
        <v>407</v>
      </c>
      <c r="T11" s="86"/>
      <c r="U11" s="86"/>
      <c r="V11" s="90" t="s">
        <v>420</v>
      </c>
      <c r="W11" s="88">
        <v>43463.72622685185</v>
      </c>
      <c r="X11" s="90" t="s">
        <v>438</v>
      </c>
      <c r="Y11" s="86"/>
      <c r="Z11" s="86"/>
      <c r="AA11" s="92" t="s">
        <v>526</v>
      </c>
      <c r="AB11" s="92" t="s">
        <v>612</v>
      </c>
      <c r="AC11" s="86" t="b">
        <v>0</v>
      </c>
      <c r="AD11" s="86">
        <v>0</v>
      </c>
      <c r="AE11" s="92" t="s">
        <v>693</v>
      </c>
      <c r="AF11" s="86" t="b">
        <v>0</v>
      </c>
      <c r="AG11" s="86" t="s">
        <v>768</v>
      </c>
      <c r="AH11" s="86"/>
      <c r="AI11" s="92" t="s">
        <v>686</v>
      </c>
      <c r="AJ11" s="86" t="b">
        <v>0</v>
      </c>
      <c r="AK11" s="86">
        <v>0</v>
      </c>
      <c r="AL11" s="92" t="s">
        <v>686</v>
      </c>
      <c r="AM11" s="86" t="s">
        <v>774</v>
      </c>
      <c r="AN11" s="86" t="b">
        <v>0</v>
      </c>
      <c r="AO11" s="92" t="s">
        <v>612</v>
      </c>
      <c r="AP11" s="86" t="s">
        <v>176</v>
      </c>
      <c r="AQ11" s="86">
        <v>0</v>
      </c>
      <c r="AR11" s="86">
        <v>0</v>
      </c>
      <c r="AS11" s="86"/>
      <c r="AT11" s="86"/>
      <c r="AU11" s="86"/>
      <c r="AV11" s="86"/>
      <c r="AW11" s="86"/>
      <c r="AX11" s="86"/>
      <c r="AY11" s="86"/>
      <c r="AZ11" s="86"/>
      <c r="BA11">
        <v>1</v>
      </c>
      <c r="BB11" s="85" t="str">
        <f>REPLACE(INDEX(GroupVertices[Group],MATCH(Edges24[[#This Row],[Vertex 1]],GroupVertices[Vertex],0)),1,1,"")</f>
        <v>2</v>
      </c>
      <c r="BC11" s="85" t="str">
        <f>REPLACE(INDEX(GroupVertices[Group],MATCH(Edges24[[#This Row],[Vertex 2]],GroupVertices[Vertex],0)),1,1,"")</f>
        <v>2</v>
      </c>
      <c r="BD11" s="51">
        <v>0</v>
      </c>
      <c r="BE11" s="52">
        <v>0</v>
      </c>
      <c r="BF11" s="51">
        <v>2</v>
      </c>
      <c r="BG11" s="52">
        <v>6.451612903225806</v>
      </c>
      <c r="BH11" s="51">
        <v>0</v>
      </c>
      <c r="BI11" s="52">
        <v>0</v>
      </c>
      <c r="BJ11" s="51">
        <v>29</v>
      </c>
      <c r="BK11" s="52">
        <v>93.54838709677419</v>
      </c>
      <c r="BL11" s="51">
        <v>31</v>
      </c>
    </row>
    <row r="12" spans="1:64" ht="15">
      <c r="A12" s="84" t="s">
        <v>216</v>
      </c>
      <c r="B12" s="84" t="s">
        <v>234</v>
      </c>
      <c r="C12" s="53"/>
      <c r="D12" s="54"/>
      <c r="E12" s="65"/>
      <c r="F12" s="55"/>
      <c r="G12" s="53"/>
      <c r="H12" s="57"/>
      <c r="I12" s="56"/>
      <c r="J12" s="56"/>
      <c r="K12" s="36" t="s">
        <v>65</v>
      </c>
      <c r="L12" s="83">
        <v>12</v>
      </c>
      <c r="M12" s="83"/>
      <c r="N12" s="63"/>
      <c r="O12" s="86" t="s">
        <v>307</v>
      </c>
      <c r="P12" s="88">
        <v>43464.411574074074</v>
      </c>
      <c r="Q12" s="86" t="s">
        <v>318</v>
      </c>
      <c r="R12" s="90" t="s">
        <v>398</v>
      </c>
      <c r="S12" s="86" t="s">
        <v>407</v>
      </c>
      <c r="T12" s="86"/>
      <c r="U12" s="86"/>
      <c r="V12" s="90" t="s">
        <v>420</v>
      </c>
      <c r="W12" s="88">
        <v>43464.411574074074</v>
      </c>
      <c r="X12" s="90" t="s">
        <v>439</v>
      </c>
      <c r="Y12" s="86"/>
      <c r="Z12" s="86"/>
      <c r="AA12" s="92" t="s">
        <v>527</v>
      </c>
      <c r="AB12" s="92" t="s">
        <v>613</v>
      </c>
      <c r="AC12" s="86" t="b">
        <v>0</v>
      </c>
      <c r="AD12" s="86">
        <v>0</v>
      </c>
      <c r="AE12" s="92" t="s">
        <v>694</v>
      </c>
      <c r="AF12" s="86" t="b">
        <v>0</v>
      </c>
      <c r="AG12" s="86" t="s">
        <v>768</v>
      </c>
      <c r="AH12" s="86"/>
      <c r="AI12" s="92" t="s">
        <v>686</v>
      </c>
      <c r="AJ12" s="86" t="b">
        <v>0</v>
      </c>
      <c r="AK12" s="86">
        <v>0</v>
      </c>
      <c r="AL12" s="92" t="s">
        <v>686</v>
      </c>
      <c r="AM12" s="86" t="s">
        <v>774</v>
      </c>
      <c r="AN12" s="86" t="b">
        <v>0</v>
      </c>
      <c r="AO12" s="92" t="s">
        <v>613</v>
      </c>
      <c r="AP12" s="86" t="s">
        <v>176</v>
      </c>
      <c r="AQ12" s="86">
        <v>0</v>
      </c>
      <c r="AR12" s="86">
        <v>0</v>
      </c>
      <c r="AS12" s="86"/>
      <c r="AT12" s="86"/>
      <c r="AU12" s="86"/>
      <c r="AV12" s="86"/>
      <c r="AW12" s="86"/>
      <c r="AX12" s="86"/>
      <c r="AY12" s="86"/>
      <c r="AZ12" s="86"/>
      <c r="BA12">
        <v>1</v>
      </c>
      <c r="BB12" s="85" t="str">
        <f>REPLACE(INDEX(GroupVertices[Group],MATCH(Edges24[[#This Row],[Vertex 1]],GroupVertices[Vertex],0)),1,1,"")</f>
        <v>2</v>
      </c>
      <c r="BC12" s="85" t="str">
        <f>REPLACE(INDEX(GroupVertices[Group],MATCH(Edges24[[#This Row],[Vertex 2]],GroupVertices[Vertex],0)),1,1,"")</f>
        <v>2</v>
      </c>
      <c r="BD12" s="51">
        <v>2</v>
      </c>
      <c r="BE12" s="52">
        <v>5.2631578947368425</v>
      </c>
      <c r="BF12" s="51">
        <v>0</v>
      </c>
      <c r="BG12" s="52">
        <v>0</v>
      </c>
      <c r="BH12" s="51">
        <v>0</v>
      </c>
      <c r="BI12" s="52">
        <v>0</v>
      </c>
      <c r="BJ12" s="51">
        <v>36</v>
      </c>
      <c r="BK12" s="52">
        <v>94.73684210526316</v>
      </c>
      <c r="BL12" s="51">
        <v>38</v>
      </c>
    </row>
    <row r="13" spans="1:64" ht="15">
      <c r="A13" s="84" t="s">
        <v>216</v>
      </c>
      <c r="B13" s="84" t="s">
        <v>235</v>
      </c>
      <c r="C13" s="53"/>
      <c r="D13" s="54"/>
      <c r="E13" s="65"/>
      <c r="F13" s="55"/>
      <c r="G13" s="53"/>
      <c r="H13" s="57"/>
      <c r="I13" s="56"/>
      <c r="J13" s="56"/>
      <c r="K13" s="36" t="s">
        <v>65</v>
      </c>
      <c r="L13" s="83">
        <v>13</v>
      </c>
      <c r="M13" s="83"/>
      <c r="N13" s="63"/>
      <c r="O13" s="86" t="s">
        <v>307</v>
      </c>
      <c r="P13" s="88">
        <v>43464.44364583334</v>
      </c>
      <c r="Q13" s="86" t="s">
        <v>319</v>
      </c>
      <c r="R13" s="90" t="s">
        <v>398</v>
      </c>
      <c r="S13" s="86" t="s">
        <v>407</v>
      </c>
      <c r="T13" s="86"/>
      <c r="U13" s="86"/>
      <c r="V13" s="90" t="s">
        <v>420</v>
      </c>
      <c r="W13" s="88">
        <v>43464.44364583334</v>
      </c>
      <c r="X13" s="90" t="s">
        <v>440</v>
      </c>
      <c r="Y13" s="86"/>
      <c r="Z13" s="86"/>
      <c r="AA13" s="92" t="s">
        <v>528</v>
      </c>
      <c r="AB13" s="92" t="s">
        <v>614</v>
      </c>
      <c r="AC13" s="86" t="b">
        <v>0</v>
      </c>
      <c r="AD13" s="86">
        <v>0</v>
      </c>
      <c r="AE13" s="92" t="s">
        <v>695</v>
      </c>
      <c r="AF13" s="86" t="b">
        <v>0</v>
      </c>
      <c r="AG13" s="86" t="s">
        <v>768</v>
      </c>
      <c r="AH13" s="86"/>
      <c r="AI13" s="92" t="s">
        <v>686</v>
      </c>
      <c r="AJ13" s="86" t="b">
        <v>0</v>
      </c>
      <c r="AK13" s="86">
        <v>0</v>
      </c>
      <c r="AL13" s="92" t="s">
        <v>686</v>
      </c>
      <c r="AM13" s="86" t="s">
        <v>774</v>
      </c>
      <c r="AN13" s="86" t="b">
        <v>0</v>
      </c>
      <c r="AO13" s="92" t="s">
        <v>614</v>
      </c>
      <c r="AP13" s="86" t="s">
        <v>176</v>
      </c>
      <c r="AQ13" s="86">
        <v>0</v>
      </c>
      <c r="AR13" s="86">
        <v>0</v>
      </c>
      <c r="AS13" s="86"/>
      <c r="AT13" s="86"/>
      <c r="AU13" s="86"/>
      <c r="AV13" s="86"/>
      <c r="AW13" s="86"/>
      <c r="AX13" s="86"/>
      <c r="AY13" s="86"/>
      <c r="AZ13" s="86"/>
      <c r="BA13">
        <v>1</v>
      </c>
      <c r="BB13" s="85" t="str">
        <f>REPLACE(INDEX(GroupVertices[Group],MATCH(Edges24[[#This Row],[Vertex 1]],GroupVertices[Vertex],0)),1,1,"")</f>
        <v>2</v>
      </c>
      <c r="BC13" s="85" t="str">
        <f>REPLACE(INDEX(GroupVertices[Group],MATCH(Edges24[[#This Row],[Vertex 2]],GroupVertices[Vertex],0)),1,1,"")</f>
        <v>2</v>
      </c>
      <c r="BD13" s="51">
        <v>0</v>
      </c>
      <c r="BE13" s="52">
        <v>0</v>
      </c>
      <c r="BF13" s="51">
        <v>0</v>
      </c>
      <c r="BG13" s="52">
        <v>0</v>
      </c>
      <c r="BH13" s="51">
        <v>0</v>
      </c>
      <c r="BI13" s="52">
        <v>0</v>
      </c>
      <c r="BJ13" s="51">
        <v>28</v>
      </c>
      <c r="BK13" s="52">
        <v>100</v>
      </c>
      <c r="BL13" s="51">
        <v>28</v>
      </c>
    </row>
    <row r="14" spans="1:64" ht="15">
      <c r="A14" s="84" t="s">
        <v>216</v>
      </c>
      <c r="B14" s="84" t="s">
        <v>236</v>
      </c>
      <c r="C14" s="53"/>
      <c r="D14" s="54"/>
      <c r="E14" s="65"/>
      <c r="F14" s="55"/>
      <c r="G14" s="53"/>
      <c r="H14" s="57"/>
      <c r="I14" s="56"/>
      <c r="J14" s="56"/>
      <c r="K14" s="36" t="s">
        <v>65</v>
      </c>
      <c r="L14" s="83">
        <v>14</v>
      </c>
      <c r="M14" s="83"/>
      <c r="N14" s="63"/>
      <c r="O14" s="86" t="s">
        <v>307</v>
      </c>
      <c r="P14" s="88">
        <v>43464.72021990741</v>
      </c>
      <c r="Q14" s="86" t="s">
        <v>320</v>
      </c>
      <c r="R14" s="90" t="s">
        <v>398</v>
      </c>
      <c r="S14" s="86" t="s">
        <v>407</v>
      </c>
      <c r="T14" s="86"/>
      <c r="U14" s="86"/>
      <c r="V14" s="90" t="s">
        <v>420</v>
      </c>
      <c r="W14" s="88">
        <v>43464.72021990741</v>
      </c>
      <c r="X14" s="90" t="s">
        <v>441</v>
      </c>
      <c r="Y14" s="86"/>
      <c r="Z14" s="86"/>
      <c r="AA14" s="92" t="s">
        <v>529</v>
      </c>
      <c r="AB14" s="92" t="s">
        <v>615</v>
      </c>
      <c r="AC14" s="86" t="b">
        <v>0</v>
      </c>
      <c r="AD14" s="86">
        <v>0</v>
      </c>
      <c r="AE14" s="92" t="s">
        <v>696</v>
      </c>
      <c r="AF14" s="86" t="b">
        <v>0</v>
      </c>
      <c r="AG14" s="86" t="s">
        <v>768</v>
      </c>
      <c r="AH14" s="86"/>
      <c r="AI14" s="92" t="s">
        <v>686</v>
      </c>
      <c r="AJ14" s="86" t="b">
        <v>0</v>
      </c>
      <c r="AK14" s="86">
        <v>0</v>
      </c>
      <c r="AL14" s="92" t="s">
        <v>686</v>
      </c>
      <c r="AM14" s="86" t="s">
        <v>774</v>
      </c>
      <c r="AN14" s="86" t="b">
        <v>0</v>
      </c>
      <c r="AO14" s="92" t="s">
        <v>615</v>
      </c>
      <c r="AP14" s="86" t="s">
        <v>176</v>
      </c>
      <c r="AQ14" s="86">
        <v>0</v>
      </c>
      <c r="AR14" s="86">
        <v>0</v>
      </c>
      <c r="AS14" s="86"/>
      <c r="AT14" s="86"/>
      <c r="AU14" s="86"/>
      <c r="AV14" s="86"/>
      <c r="AW14" s="86"/>
      <c r="AX14" s="86"/>
      <c r="AY14" s="86"/>
      <c r="AZ14" s="86"/>
      <c r="BA14">
        <v>1</v>
      </c>
      <c r="BB14" s="85" t="str">
        <f>REPLACE(INDEX(GroupVertices[Group],MATCH(Edges24[[#This Row],[Vertex 1]],GroupVertices[Vertex],0)),1,1,"")</f>
        <v>2</v>
      </c>
      <c r="BC14" s="85" t="str">
        <f>REPLACE(INDEX(GroupVertices[Group],MATCH(Edges24[[#This Row],[Vertex 2]],GroupVertices[Vertex],0)),1,1,"")</f>
        <v>2</v>
      </c>
      <c r="BD14" s="51">
        <v>1</v>
      </c>
      <c r="BE14" s="52">
        <v>3.3333333333333335</v>
      </c>
      <c r="BF14" s="51">
        <v>0</v>
      </c>
      <c r="BG14" s="52">
        <v>0</v>
      </c>
      <c r="BH14" s="51">
        <v>0</v>
      </c>
      <c r="BI14" s="52">
        <v>0</v>
      </c>
      <c r="BJ14" s="51">
        <v>29</v>
      </c>
      <c r="BK14" s="52">
        <v>96.66666666666667</v>
      </c>
      <c r="BL14" s="51">
        <v>30</v>
      </c>
    </row>
    <row r="15" spans="1:64" ht="15">
      <c r="A15" s="84" t="s">
        <v>216</v>
      </c>
      <c r="B15" s="84" t="s">
        <v>237</v>
      </c>
      <c r="C15" s="53"/>
      <c r="D15" s="54"/>
      <c r="E15" s="65"/>
      <c r="F15" s="55"/>
      <c r="G15" s="53"/>
      <c r="H15" s="57"/>
      <c r="I15" s="56"/>
      <c r="J15" s="56"/>
      <c r="K15" s="36" t="s">
        <v>65</v>
      </c>
      <c r="L15" s="83">
        <v>15</v>
      </c>
      <c r="M15" s="83"/>
      <c r="N15" s="63"/>
      <c r="O15" s="86" t="s">
        <v>307</v>
      </c>
      <c r="P15" s="88">
        <v>43465.492372685185</v>
      </c>
      <c r="Q15" s="86" t="s">
        <v>321</v>
      </c>
      <c r="R15" s="90" t="s">
        <v>398</v>
      </c>
      <c r="S15" s="86" t="s">
        <v>407</v>
      </c>
      <c r="T15" s="86"/>
      <c r="U15" s="86"/>
      <c r="V15" s="90" t="s">
        <v>420</v>
      </c>
      <c r="W15" s="88">
        <v>43465.492372685185</v>
      </c>
      <c r="X15" s="90" t="s">
        <v>442</v>
      </c>
      <c r="Y15" s="86"/>
      <c r="Z15" s="86"/>
      <c r="AA15" s="92" t="s">
        <v>530</v>
      </c>
      <c r="AB15" s="92" t="s">
        <v>616</v>
      </c>
      <c r="AC15" s="86" t="b">
        <v>0</v>
      </c>
      <c r="AD15" s="86">
        <v>0</v>
      </c>
      <c r="AE15" s="92" t="s">
        <v>697</v>
      </c>
      <c r="AF15" s="86" t="b">
        <v>0</v>
      </c>
      <c r="AG15" s="86" t="s">
        <v>768</v>
      </c>
      <c r="AH15" s="86"/>
      <c r="AI15" s="92" t="s">
        <v>686</v>
      </c>
      <c r="AJ15" s="86" t="b">
        <v>0</v>
      </c>
      <c r="AK15" s="86">
        <v>0</v>
      </c>
      <c r="AL15" s="92" t="s">
        <v>686</v>
      </c>
      <c r="AM15" s="86" t="s">
        <v>774</v>
      </c>
      <c r="AN15" s="86" t="b">
        <v>0</v>
      </c>
      <c r="AO15" s="92" t="s">
        <v>616</v>
      </c>
      <c r="AP15" s="86" t="s">
        <v>176</v>
      </c>
      <c r="AQ15" s="86">
        <v>0</v>
      </c>
      <c r="AR15" s="86">
        <v>0</v>
      </c>
      <c r="AS15" s="86"/>
      <c r="AT15" s="86"/>
      <c r="AU15" s="86"/>
      <c r="AV15" s="86"/>
      <c r="AW15" s="86"/>
      <c r="AX15" s="86"/>
      <c r="AY15" s="86"/>
      <c r="AZ15" s="86"/>
      <c r="BA15">
        <v>1</v>
      </c>
      <c r="BB15" s="85" t="str">
        <f>REPLACE(INDEX(GroupVertices[Group],MATCH(Edges24[[#This Row],[Vertex 1]],GroupVertices[Vertex],0)),1,1,"")</f>
        <v>2</v>
      </c>
      <c r="BC15" s="85" t="str">
        <f>REPLACE(INDEX(GroupVertices[Group],MATCH(Edges24[[#This Row],[Vertex 2]],GroupVertices[Vertex],0)),1,1,"")</f>
        <v>2</v>
      </c>
      <c r="BD15" s="51">
        <v>2</v>
      </c>
      <c r="BE15" s="52">
        <v>6.451612903225806</v>
      </c>
      <c r="BF15" s="51">
        <v>0</v>
      </c>
      <c r="BG15" s="52">
        <v>0</v>
      </c>
      <c r="BH15" s="51">
        <v>0</v>
      </c>
      <c r="BI15" s="52">
        <v>0</v>
      </c>
      <c r="BJ15" s="51">
        <v>29</v>
      </c>
      <c r="BK15" s="52">
        <v>93.54838709677419</v>
      </c>
      <c r="BL15" s="51">
        <v>31</v>
      </c>
    </row>
    <row r="16" spans="1:64" ht="15">
      <c r="A16" s="84" t="s">
        <v>216</v>
      </c>
      <c r="B16" s="84" t="s">
        <v>238</v>
      </c>
      <c r="C16" s="53"/>
      <c r="D16" s="54"/>
      <c r="E16" s="65"/>
      <c r="F16" s="55"/>
      <c r="G16" s="53"/>
      <c r="H16" s="57"/>
      <c r="I16" s="56"/>
      <c r="J16" s="56"/>
      <c r="K16" s="36" t="s">
        <v>65</v>
      </c>
      <c r="L16" s="83">
        <v>16</v>
      </c>
      <c r="M16" s="83"/>
      <c r="N16" s="63"/>
      <c r="O16" s="86" t="s">
        <v>307</v>
      </c>
      <c r="P16" s="88">
        <v>43465.53435185185</v>
      </c>
      <c r="Q16" s="86" t="s">
        <v>322</v>
      </c>
      <c r="R16" s="90" t="s">
        <v>398</v>
      </c>
      <c r="S16" s="86" t="s">
        <v>407</v>
      </c>
      <c r="T16" s="86"/>
      <c r="U16" s="86"/>
      <c r="V16" s="90" t="s">
        <v>420</v>
      </c>
      <c r="W16" s="88">
        <v>43465.53435185185</v>
      </c>
      <c r="X16" s="90" t="s">
        <v>443</v>
      </c>
      <c r="Y16" s="86"/>
      <c r="Z16" s="86"/>
      <c r="AA16" s="92" t="s">
        <v>531</v>
      </c>
      <c r="AB16" s="92" t="s">
        <v>617</v>
      </c>
      <c r="AC16" s="86" t="b">
        <v>0</v>
      </c>
      <c r="AD16" s="86">
        <v>0</v>
      </c>
      <c r="AE16" s="92" t="s">
        <v>698</v>
      </c>
      <c r="AF16" s="86" t="b">
        <v>0</v>
      </c>
      <c r="AG16" s="86" t="s">
        <v>768</v>
      </c>
      <c r="AH16" s="86"/>
      <c r="AI16" s="92" t="s">
        <v>686</v>
      </c>
      <c r="AJ16" s="86" t="b">
        <v>0</v>
      </c>
      <c r="AK16" s="86">
        <v>0</v>
      </c>
      <c r="AL16" s="92" t="s">
        <v>686</v>
      </c>
      <c r="AM16" s="86" t="s">
        <v>774</v>
      </c>
      <c r="AN16" s="86" t="b">
        <v>0</v>
      </c>
      <c r="AO16" s="92" t="s">
        <v>617</v>
      </c>
      <c r="AP16" s="86" t="s">
        <v>176</v>
      </c>
      <c r="AQ16" s="86">
        <v>0</v>
      </c>
      <c r="AR16" s="86">
        <v>0</v>
      </c>
      <c r="AS16" s="86"/>
      <c r="AT16" s="86"/>
      <c r="AU16" s="86"/>
      <c r="AV16" s="86"/>
      <c r="AW16" s="86"/>
      <c r="AX16" s="86"/>
      <c r="AY16" s="86"/>
      <c r="AZ16" s="86"/>
      <c r="BA16">
        <v>1</v>
      </c>
      <c r="BB16" s="85" t="str">
        <f>REPLACE(INDEX(GroupVertices[Group],MATCH(Edges24[[#This Row],[Vertex 1]],GroupVertices[Vertex],0)),1,1,"")</f>
        <v>2</v>
      </c>
      <c r="BC16" s="85" t="str">
        <f>REPLACE(INDEX(GroupVertices[Group],MATCH(Edges24[[#This Row],[Vertex 2]],GroupVertices[Vertex],0)),1,1,"")</f>
        <v>2</v>
      </c>
      <c r="BD16" s="51">
        <v>1</v>
      </c>
      <c r="BE16" s="52">
        <v>2.272727272727273</v>
      </c>
      <c r="BF16" s="51">
        <v>0</v>
      </c>
      <c r="BG16" s="52">
        <v>0</v>
      </c>
      <c r="BH16" s="51">
        <v>0</v>
      </c>
      <c r="BI16" s="52">
        <v>0</v>
      </c>
      <c r="BJ16" s="51">
        <v>43</v>
      </c>
      <c r="BK16" s="52">
        <v>97.72727272727273</v>
      </c>
      <c r="BL16" s="51">
        <v>44</v>
      </c>
    </row>
    <row r="17" spans="1:64" ht="15">
      <c r="A17" s="84" t="s">
        <v>216</v>
      </c>
      <c r="B17" s="84" t="s">
        <v>239</v>
      </c>
      <c r="C17" s="53"/>
      <c r="D17" s="54"/>
      <c r="E17" s="65"/>
      <c r="F17" s="55"/>
      <c r="G17" s="53"/>
      <c r="H17" s="57"/>
      <c r="I17" s="56"/>
      <c r="J17" s="56"/>
      <c r="K17" s="36" t="s">
        <v>65</v>
      </c>
      <c r="L17" s="83">
        <v>17</v>
      </c>
      <c r="M17" s="83"/>
      <c r="N17" s="63"/>
      <c r="O17" s="86" t="s">
        <v>307</v>
      </c>
      <c r="P17" s="88">
        <v>43467.361921296295</v>
      </c>
      <c r="Q17" s="86" t="s">
        <v>323</v>
      </c>
      <c r="R17" s="90" t="s">
        <v>398</v>
      </c>
      <c r="S17" s="86" t="s">
        <v>407</v>
      </c>
      <c r="T17" s="86"/>
      <c r="U17" s="86"/>
      <c r="V17" s="90" t="s">
        <v>420</v>
      </c>
      <c r="W17" s="88">
        <v>43467.361921296295</v>
      </c>
      <c r="X17" s="90" t="s">
        <v>444</v>
      </c>
      <c r="Y17" s="86"/>
      <c r="Z17" s="86"/>
      <c r="AA17" s="92" t="s">
        <v>532</v>
      </c>
      <c r="AB17" s="92" t="s">
        <v>618</v>
      </c>
      <c r="AC17" s="86" t="b">
        <v>0</v>
      </c>
      <c r="AD17" s="86">
        <v>0</v>
      </c>
      <c r="AE17" s="92" t="s">
        <v>699</v>
      </c>
      <c r="AF17" s="86" t="b">
        <v>0</v>
      </c>
      <c r="AG17" s="86" t="s">
        <v>768</v>
      </c>
      <c r="AH17" s="86"/>
      <c r="AI17" s="92" t="s">
        <v>686</v>
      </c>
      <c r="AJ17" s="86" t="b">
        <v>0</v>
      </c>
      <c r="AK17" s="86">
        <v>0</v>
      </c>
      <c r="AL17" s="92" t="s">
        <v>686</v>
      </c>
      <c r="AM17" s="86" t="s">
        <v>774</v>
      </c>
      <c r="AN17" s="86" t="b">
        <v>0</v>
      </c>
      <c r="AO17" s="92" t="s">
        <v>618</v>
      </c>
      <c r="AP17" s="86" t="s">
        <v>176</v>
      </c>
      <c r="AQ17" s="86">
        <v>0</v>
      </c>
      <c r="AR17" s="86">
        <v>0</v>
      </c>
      <c r="AS17" s="86"/>
      <c r="AT17" s="86"/>
      <c r="AU17" s="86"/>
      <c r="AV17" s="86"/>
      <c r="AW17" s="86"/>
      <c r="AX17" s="86"/>
      <c r="AY17" s="86"/>
      <c r="AZ17" s="86"/>
      <c r="BA17">
        <v>1</v>
      </c>
      <c r="BB17" s="85" t="str">
        <f>REPLACE(INDEX(GroupVertices[Group],MATCH(Edges24[[#This Row],[Vertex 1]],GroupVertices[Vertex],0)),1,1,"")</f>
        <v>2</v>
      </c>
      <c r="BC17" s="85" t="str">
        <f>REPLACE(INDEX(GroupVertices[Group],MATCH(Edges24[[#This Row],[Vertex 2]],GroupVertices[Vertex],0)),1,1,"")</f>
        <v>2</v>
      </c>
      <c r="BD17" s="51">
        <v>1</v>
      </c>
      <c r="BE17" s="52">
        <v>4.761904761904762</v>
      </c>
      <c r="BF17" s="51">
        <v>0</v>
      </c>
      <c r="BG17" s="52">
        <v>0</v>
      </c>
      <c r="BH17" s="51">
        <v>0</v>
      </c>
      <c r="BI17" s="52">
        <v>0</v>
      </c>
      <c r="BJ17" s="51">
        <v>20</v>
      </c>
      <c r="BK17" s="52">
        <v>95.23809523809524</v>
      </c>
      <c r="BL17" s="51">
        <v>21</v>
      </c>
    </row>
    <row r="18" spans="1:64" ht="15">
      <c r="A18" s="84" t="s">
        <v>216</v>
      </c>
      <c r="B18" s="84" t="s">
        <v>240</v>
      </c>
      <c r="C18" s="53"/>
      <c r="D18" s="54"/>
      <c r="E18" s="65"/>
      <c r="F18" s="55"/>
      <c r="G18" s="53"/>
      <c r="H18" s="57"/>
      <c r="I18" s="56"/>
      <c r="J18" s="56"/>
      <c r="K18" s="36" t="s">
        <v>65</v>
      </c>
      <c r="L18" s="83">
        <v>18</v>
      </c>
      <c r="M18" s="83"/>
      <c r="N18" s="63"/>
      <c r="O18" s="86" t="s">
        <v>307</v>
      </c>
      <c r="P18" s="88">
        <v>43467.439351851855</v>
      </c>
      <c r="Q18" s="86" t="s">
        <v>324</v>
      </c>
      <c r="R18" s="90" t="s">
        <v>398</v>
      </c>
      <c r="S18" s="86" t="s">
        <v>407</v>
      </c>
      <c r="T18" s="86"/>
      <c r="U18" s="86"/>
      <c r="V18" s="90" t="s">
        <v>420</v>
      </c>
      <c r="W18" s="88">
        <v>43467.439351851855</v>
      </c>
      <c r="X18" s="90" t="s">
        <v>445</v>
      </c>
      <c r="Y18" s="86"/>
      <c r="Z18" s="86"/>
      <c r="AA18" s="92" t="s">
        <v>533</v>
      </c>
      <c r="AB18" s="92" t="s">
        <v>619</v>
      </c>
      <c r="AC18" s="86" t="b">
        <v>0</v>
      </c>
      <c r="AD18" s="86">
        <v>0</v>
      </c>
      <c r="AE18" s="92" t="s">
        <v>700</v>
      </c>
      <c r="AF18" s="86" t="b">
        <v>0</v>
      </c>
      <c r="AG18" s="86" t="s">
        <v>768</v>
      </c>
      <c r="AH18" s="86"/>
      <c r="AI18" s="92" t="s">
        <v>686</v>
      </c>
      <c r="AJ18" s="86" t="b">
        <v>0</v>
      </c>
      <c r="AK18" s="86">
        <v>0</v>
      </c>
      <c r="AL18" s="92" t="s">
        <v>686</v>
      </c>
      <c r="AM18" s="86" t="s">
        <v>774</v>
      </c>
      <c r="AN18" s="86" t="b">
        <v>0</v>
      </c>
      <c r="AO18" s="92" t="s">
        <v>619</v>
      </c>
      <c r="AP18" s="86" t="s">
        <v>176</v>
      </c>
      <c r="AQ18" s="86">
        <v>0</v>
      </c>
      <c r="AR18" s="86">
        <v>0</v>
      </c>
      <c r="AS18" s="86"/>
      <c r="AT18" s="86"/>
      <c r="AU18" s="86"/>
      <c r="AV18" s="86"/>
      <c r="AW18" s="86"/>
      <c r="AX18" s="86"/>
      <c r="AY18" s="86"/>
      <c r="AZ18" s="86"/>
      <c r="BA18">
        <v>1</v>
      </c>
      <c r="BB18" s="85" t="str">
        <f>REPLACE(INDEX(GroupVertices[Group],MATCH(Edges24[[#This Row],[Vertex 1]],GroupVertices[Vertex],0)),1,1,"")</f>
        <v>2</v>
      </c>
      <c r="BC18" s="85" t="str">
        <f>REPLACE(INDEX(GroupVertices[Group],MATCH(Edges24[[#This Row],[Vertex 2]],GroupVertices[Vertex],0)),1,1,"")</f>
        <v>2</v>
      </c>
      <c r="BD18" s="51">
        <v>0</v>
      </c>
      <c r="BE18" s="52">
        <v>0</v>
      </c>
      <c r="BF18" s="51">
        <v>2</v>
      </c>
      <c r="BG18" s="52">
        <v>6.451612903225806</v>
      </c>
      <c r="BH18" s="51">
        <v>0</v>
      </c>
      <c r="BI18" s="52">
        <v>0</v>
      </c>
      <c r="BJ18" s="51">
        <v>29</v>
      </c>
      <c r="BK18" s="52">
        <v>93.54838709677419</v>
      </c>
      <c r="BL18" s="51">
        <v>31</v>
      </c>
    </row>
    <row r="19" spans="1:64" ht="15">
      <c r="A19" s="84" t="s">
        <v>216</v>
      </c>
      <c r="B19" s="84" t="s">
        <v>241</v>
      </c>
      <c r="C19" s="53"/>
      <c r="D19" s="54"/>
      <c r="E19" s="65"/>
      <c r="F19" s="55"/>
      <c r="G19" s="53"/>
      <c r="H19" s="57"/>
      <c r="I19" s="56"/>
      <c r="J19" s="56"/>
      <c r="K19" s="36" t="s">
        <v>65</v>
      </c>
      <c r="L19" s="83">
        <v>19</v>
      </c>
      <c r="M19" s="83"/>
      <c r="N19" s="63"/>
      <c r="O19" s="86" t="s">
        <v>307</v>
      </c>
      <c r="P19" s="88">
        <v>43467.536875</v>
      </c>
      <c r="Q19" s="86" t="s">
        <v>325</v>
      </c>
      <c r="R19" s="90" t="s">
        <v>398</v>
      </c>
      <c r="S19" s="86" t="s">
        <v>407</v>
      </c>
      <c r="T19" s="86"/>
      <c r="U19" s="86"/>
      <c r="V19" s="90" t="s">
        <v>420</v>
      </c>
      <c r="W19" s="88">
        <v>43467.536875</v>
      </c>
      <c r="X19" s="90" t="s">
        <v>446</v>
      </c>
      <c r="Y19" s="86"/>
      <c r="Z19" s="86"/>
      <c r="AA19" s="92" t="s">
        <v>534</v>
      </c>
      <c r="AB19" s="92" t="s">
        <v>620</v>
      </c>
      <c r="AC19" s="86" t="b">
        <v>0</v>
      </c>
      <c r="AD19" s="86">
        <v>0</v>
      </c>
      <c r="AE19" s="92" t="s">
        <v>701</v>
      </c>
      <c r="AF19" s="86" t="b">
        <v>0</v>
      </c>
      <c r="AG19" s="86" t="s">
        <v>768</v>
      </c>
      <c r="AH19" s="86"/>
      <c r="AI19" s="92" t="s">
        <v>686</v>
      </c>
      <c r="AJ19" s="86" t="b">
        <v>0</v>
      </c>
      <c r="AK19" s="86">
        <v>0</v>
      </c>
      <c r="AL19" s="92" t="s">
        <v>686</v>
      </c>
      <c r="AM19" s="86" t="s">
        <v>774</v>
      </c>
      <c r="AN19" s="86" t="b">
        <v>0</v>
      </c>
      <c r="AO19" s="92" t="s">
        <v>620</v>
      </c>
      <c r="AP19" s="86" t="s">
        <v>176</v>
      </c>
      <c r="AQ19" s="86">
        <v>0</v>
      </c>
      <c r="AR19" s="86">
        <v>0</v>
      </c>
      <c r="AS19" s="86"/>
      <c r="AT19" s="86"/>
      <c r="AU19" s="86"/>
      <c r="AV19" s="86"/>
      <c r="AW19" s="86"/>
      <c r="AX19" s="86"/>
      <c r="AY19" s="86"/>
      <c r="AZ19" s="86"/>
      <c r="BA19">
        <v>1</v>
      </c>
      <c r="BB19" s="85" t="str">
        <f>REPLACE(INDEX(GroupVertices[Group],MATCH(Edges24[[#This Row],[Vertex 1]],GroupVertices[Vertex],0)),1,1,"")</f>
        <v>2</v>
      </c>
      <c r="BC19" s="85" t="str">
        <f>REPLACE(INDEX(GroupVertices[Group],MATCH(Edges24[[#This Row],[Vertex 2]],GroupVertices[Vertex],0)),1,1,"")</f>
        <v>2</v>
      </c>
      <c r="BD19" s="51">
        <v>0</v>
      </c>
      <c r="BE19" s="52">
        <v>0</v>
      </c>
      <c r="BF19" s="51">
        <v>0</v>
      </c>
      <c r="BG19" s="52">
        <v>0</v>
      </c>
      <c r="BH19" s="51">
        <v>0</v>
      </c>
      <c r="BI19" s="52">
        <v>0</v>
      </c>
      <c r="BJ19" s="51">
        <v>21</v>
      </c>
      <c r="BK19" s="52">
        <v>100</v>
      </c>
      <c r="BL19" s="51">
        <v>21</v>
      </c>
    </row>
    <row r="20" spans="1:64" ht="15">
      <c r="A20" s="84" t="s">
        <v>216</v>
      </c>
      <c r="B20" s="84" t="s">
        <v>242</v>
      </c>
      <c r="C20" s="53"/>
      <c r="D20" s="54"/>
      <c r="E20" s="65"/>
      <c r="F20" s="55"/>
      <c r="G20" s="53"/>
      <c r="H20" s="57"/>
      <c r="I20" s="56"/>
      <c r="J20" s="56"/>
      <c r="K20" s="36" t="s">
        <v>65</v>
      </c>
      <c r="L20" s="83">
        <v>20</v>
      </c>
      <c r="M20" s="83"/>
      <c r="N20" s="63"/>
      <c r="O20" s="86" t="s">
        <v>307</v>
      </c>
      <c r="P20" s="88">
        <v>43467.663125</v>
      </c>
      <c r="Q20" s="86" t="s">
        <v>326</v>
      </c>
      <c r="R20" s="86" t="s">
        <v>399</v>
      </c>
      <c r="S20" s="86" t="s">
        <v>408</v>
      </c>
      <c r="T20" s="86"/>
      <c r="U20" s="86"/>
      <c r="V20" s="90" t="s">
        <v>420</v>
      </c>
      <c r="W20" s="88">
        <v>43467.663125</v>
      </c>
      <c r="X20" s="90" t="s">
        <v>447</v>
      </c>
      <c r="Y20" s="86"/>
      <c r="Z20" s="86"/>
      <c r="AA20" s="92" t="s">
        <v>535</v>
      </c>
      <c r="AB20" s="92" t="s">
        <v>621</v>
      </c>
      <c r="AC20" s="86" t="b">
        <v>0</v>
      </c>
      <c r="AD20" s="86">
        <v>0</v>
      </c>
      <c r="AE20" s="92" t="s">
        <v>702</v>
      </c>
      <c r="AF20" s="86" t="b">
        <v>0</v>
      </c>
      <c r="AG20" s="86" t="s">
        <v>768</v>
      </c>
      <c r="AH20" s="86"/>
      <c r="AI20" s="92" t="s">
        <v>686</v>
      </c>
      <c r="AJ20" s="86" t="b">
        <v>0</v>
      </c>
      <c r="AK20" s="86">
        <v>0</v>
      </c>
      <c r="AL20" s="92" t="s">
        <v>686</v>
      </c>
      <c r="AM20" s="86" t="s">
        <v>774</v>
      </c>
      <c r="AN20" s="86" t="b">
        <v>0</v>
      </c>
      <c r="AO20" s="92" t="s">
        <v>621</v>
      </c>
      <c r="AP20" s="86" t="s">
        <v>176</v>
      </c>
      <c r="AQ20" s="86">
        <v>0</v>
      </c>
      <c r="AR20" s="86">
        <v>0</v>
      </c>
      <c r="AS20" s="86"/>
      <c r="AT20" s="86"/>
      <c r="AU20" s="86"/>
      <c r="AV20" s="86"/>
      <c r="AW20" s="86"/>
      <c r="AX20" s="86"/>
      <c r="AY20" s="86"/>
      <c r="AZ20" s="86"/>
      <c r="BA20">
        <v>1</v>
      </c>
      <c r="BB20" s="85" t="str">
        <f>REPLACE(INDEX(GroupVertices[Group],MATCH(Edges24[[#This Row],[Vertex 1]],GroupVertices[Vertex],0)),1,1,"")</f>
        <v>2</v>
      </c>
      <c r="BC20" s="85" t="str">
        <f>REPLACE(INDEX(GroupVertices[Group],MATCH(Edges24[[#This Row],[Vertex 2]],GroupVertices[Vertex],0)),1,1,"")</f>
        <v>2</v>
      </c>
      <c r="BD20" s="51">
        <v>0</v>
      </c>
      <c r="BE20" s="52">
        <v>0</v>
      </c>
      <c r="BF20" s="51">
        <v>0</v>
      </c>
      <c r="BG20" s="52">
        <v>0</v>
      </c>
      <c r="BH20" s="51">
        <v>0</v>
      </c>
      <c r="BI20" s="52">
        <v>0</v>
      </c>
      <c r="BJ20" s="51">
        <v>23</v>
      </c>
      <c r="BK20" s="52">
        <v>100</v>
      </c>
      <c r="BL20" s="51">
        <v>23</v>
      </c>
    </row>
    <row r="21" spans="1:64" ht="15">
      <c r="A21" s="84" t="s">
        <v>216</v>
      </c>
      <c r="B21" s="84" t="s">
        <v>243</v>
      </c>
      <c r="C21" s="53"/>
      <c r="D21" s="54"/>
      <c r="E21" s="65"/>
      <c r="F21" s="55"/>
      <c r="G21" s="53"/>
      <c r="H21" s="57"/>
      <c r="I21" s="56"/>
      <c r="J21" s="56"/>
      <c r="K21" s="36" t="s">
        <v>65</v>
      </c>
      <c r="L21" s="83">
        <v>21</v>
      </c>
      <c r="M21" s="83"/>
      <c r="N21" s="63"/>
      <c r="O21" s="86" t="s">
        <v>307</v>
      </c>
      <c r="P21" s="88">
        <v>43467.664664351854</v>
      </c>
      <c r="Q21" s="86" t="s">
        <v>327</v>
      </c>
      <c r="R21" s="90" t="s">
        <v>398</v>
      </c>
      <c r="S21" s="86" t="s">
        <v>407</v>
      </c>
      <c r="T21" s="86"/>
      <c r="U21" s="86"/>
      <c r="V21" s="90" t="s">
        <v>420</v>
      </c>
      <c r="W21" s="88">
        <v>43467.664664351854</v>
      </c>
      <c r="X21" s="90" t="s">
        <v>448</v>
      </c>
      <c r="Y21" s="86"/>
      <c r="Z21" s="86"/>
      <c r="AA21" s="92" t="s">
        <v>536</v>
      </c>
      <c r="AB21" s="92" t="s">
        <v>622</v>
      </c>
      <c r="AC21" s="86" t="b">
        <v>0</v>
      </c>
      <c r="AD21" s="86">
        <v>0</v>
      </c>
      <c r="AE21" s="92" t="s">
        <v>703</v>
      </c>
      <c r="AF21" s="86" t="b">
        <v>0</v>
      </c>
      <c r="AG21" s="86" t="s">
        <v>768</v>
      </c>
      <c r="AH21" s="86"/>
      <c r="AI21" s="92" t="s">
        <v>686</v>
      </c>
      <c r="AJ21" s="86" t="b">
        <v>0</v>
      </c>
      <c r="AK21" s="86">
        <v>0</v>
      </c>
      <c r="AL21" s="92" t="s">
        <v>686</v>
      </c>
      <c r="AM21" s="86" t="s">
        <v>774</v>
      </c>
      <c r="AN21" s="86" t="b">
        <v>0</v>
      </c>
      <c r="AO21" s="92" t="s">
        <v>622</v>
      </c>
      <c r="AP21" s="86" t="s">
        <v>176</v>
      </c>
      <c r="AQ21" s="86">
        <v>0</v>
      </c>
      <c r="AR21" s="86">
        <v>0</v>
      </c>
      <c r="AS21" s="86"/>
      <c r="AT21" s="86"/>
      <c r="AU21" s="86"/>
      <c r="AV21" s="86"/>
      <c r="AW21" s="86"/>
      <c r="AX21" s="86"/>
      <c r="AY21" s="86"/>
      <c r="AZ21" s="86"/>
      <c r="BA21">
        <v>1</v>
      </c>
      <c r="BB21" s="85" t="str">
        <f>REPLACE(INDEX(GroupVertices[Group],MATCH(Edges24[[#This Row],[Vertex 1]],GroupVertices[Vertex],0)),1,1,"")</f>
        <v>2</v>
      </c>
      <c r="BC21" s="85" t="str">
        <f>REPLACE(INDEX(GroupVertices[Group],MATCH(Edges24[[#This Row],[Vertex 2]],GroupVertices[Vertex],0)),1,1,"")</f>
        <v>2</v>
      </c>
      <c r="BD21" s="51">
        <v>1</v>
      </c>
      <c r="BE21" s="52">
        <v>4.761904761904762</v>
      </c>
      <c r="BF21" s="51">
        <v>0</v>
      </c>
      <c r="BG21" s="52">
        <v>0</v>
      </c>
      <c r="BH21" s="51">
        <v>0</v>
      </c>
      <c r="BI21" s="52">
        <v>0</v>
      </c>
      <c r="BJ21" s="51">
        <v>20</v>
      </c>
      <c r="BK21" s="52">
        <v>95.23809523809524</v>
      </c>
      <c r="BL21" s="51">
        <v>21</v>
      </c>
    </row>
    <row r="22" spans="1:64" ht="15">
      <c r="A22" s="84" t="s">
        <v>216</v>
      </c>
      <c r="B22" s="84" t="s">
        <v>244</v>
      </c>
      <c r="C22" s="53"/>
      <c r="D22" s="54"/>
      <c r="E22" s="65"/>
      <c r="F22" s="55"/>
      <c r="G22" s="53"/>
      <c r="H22" s="57"/>
      <c r="I22" s="56"/>
      <c r="J22" s="56"/>
      <c r="K22" s="36" t="s">
        <v>65</v>
      </c>
      <c r="L22" s="83">
        <v>22</v>
      </c>
      <c r="M22" s="83"/>
      <c r="N22" s="63"/>
      <c r="O22" s="86" t="s">
        <v>307</v>
      </c>
      <c r="P22" s="88">
        <v>43467.674097222225</v>
      </c>
      <c r="Q22" s="86" t="s">
        <v>328</v>
      </c>
      <c r="R22" s="90" t="s">
        <v>398</v>
      </c>
      <c r="S22" s="86" t="s">
        <v>407</v>
      </c>
      <c r="T22" s="86"/>
      <c r="U22" s="86"/>
      <c r="V22" s="90" t="s">
        <v>420</v>
      </c>
      <c r="W22" s="88">
        <v>43467.674097222225</v>
      </c>
      <c r="X22" s="90" t="s">
        <v>449</v>
      </c>
      <c r="Y22" s="86"/>
      <c r="Z22" s="86"/>
      <c r="AA22" s="92" t="s">
        <v>537</v>
      </c>
      <c r="AB22" s="92" t="s">
        <v>623</v>
      </c>
      <c r="AC22" s="86" t="b">
        <v>0</v>
      </c>
      <c r="AD22" s="86">
        <v>0</v>
      </c>
      <c r="AE22" s="92" t="s">
        <v>704</v>
      </c>
      <c r="AF22" s="86" t="b">
        <v>0</v>
      </c>
      <c r="AG22" s="86" t="s">
        <v>768</v>
      </c>
      <c r="AH22" s="86"/>
      <c r="AI22" s="92" t="s">
        <v>686</v>
      </c>
      <c r="AJ22" s="86" t="b">
        <v>0</v>
      </c>
      <c r="AK22" s="86">
        <v>0</v>
      </c>
      <c r="AL22" s="92" t="s">
        <v>686</v>
      </c>
      <c r="AM22" s="86" t="s">
        <v>774</v>
      </c>
      <c r="AN22" s="86" t="b">
        <v>0</v>
      </c>
      <c r="AO22" s="92" t="s">
        <v>623</v>
      </c>
      <c r="AP22" s="86" t="s">
        <v>176</v>
      </c>
      <c r="AQ22" s="86">
        <v>0</v>
      </c>
      <c r="AR22" s="86">
        <v>0</v>
      </c>
      <c r="AS22" s="86"/>
      <c r="AT22" s="86"/>
      <c r="AU22" s="86"/>
      <c r="AV22" s="86"/>
      <c r="AW22" s="86"/>
      <c r="AX22" s="86"/>
      <c r="AY22" s="86"/>
      <c r="AZ22" s="86"/>
      <c r="BA22">
        <v>1</v>
      </c>
      <c r="BB22" s="85" t="str">
        <f>REPLACE(INDEX(GroupVertices[Group],MATCH(Edges24[[#This Row],[Vertex 1]],GroupVertices[Vertex],0)),1,1,"")</f>
        <v>2</v>
      </c>
      <c r="BC22" s="85" t="str">
        <f>REPLACE(INDEX(GroupVertices[Group],MATCH(Edges24[[#This Row],[Vertex 2]],GroupVertices[Vertex],0)),1,1,"")</f>
        <v>2</v>
      </c>
      <c r="BD22" s="51">
        <v>0</v>
      </c>
      <c r="BE22" s="52">
        <v>0</v>
      </c>
      <c r="BF22" s="51">
        <v>2</v>
      </c>
      <c r="BG22" s="52">
        <v>6.25</v>
      </c>
      <c r="BH22" s="51">
        <v>0</v>
      </c>
      <c r="BI22" s="52">
        <v>0</v>
      </c>
      <c r="BJ22" s="51">
        <v>30</v>
      </c>
      <c r="BK22" s="52">
        <v>93.75</v>
      </c>
      <c r="BL22" s="51">
        <v>32</v>
      </c>
    </row>
    <row r="23" spans="1:64" ht="15">
      <c r="A23" s="84" t="s">
        <v>216</v>
      </c>
      <c r="B23" s="84" t="s">
        <v>245</v>
      </c>
      <c r="C23" s="53"/>
      <c r="D23" s="54"/>
      <c r="E23" s="65"/>
      <c r="F23" s="55"/>
      <c r="G23" s="53"/>
      <c r="H23" s="57"/>
      <c r="I23" s="56"/>
      <c r="J23" s="56"/>
      <c r="K23" s="36" t="s">
        <v>65</v>
      </c>
      <c r="L23" s="83">
        <v>23</v>
      </c>
      <c r="M23" s="83"/>
      <c r="N23" s="63"/>
      <c r="O23" s="86" t="s">
        <v>307</v>
      </c>
      <c r="P23" s="88">
        <v>43467.735972222225</v>
      </c>
      <c r="Q23" s="86" t="s">
        <v>329</v>
      </c>
      <c r="R23" s="90" t="s">
        <v>398</v>
      </c>
      <c r="S23" s="86" t="s">
        <v>407</v>
      </c>
      <c r="T23" s="86"/>
      <c r="U23" s="86"/>
      <c r="V23" s="90" t="s">
        <v>420</v>
      </c>
      <c r="W23" s="88">
        <v>43467.735972222225</v>
      </c>
      <c r="X23" s="90" t="s">
        <v>450</v>
      </c>
      <c r="Y23" s="86"/>
      <c r="Z23" s="86"/>
      <c r="AA23" s="92" t="s">
        <v>538</v>
      </c>
      <c r="AB23" s="92" t="s">
        <v>624</v>
      </c>
      <c r="AC23" s="86" t="b">
        <v>0</v>
      </c>
      <c r="AD23" s="86">
        <v>0</v>
      </c>
      <c r="AE23" s="92" t="s">
        <v>705</v>
      </c>
      <c r="AF23" s="86" t="b">
        <v>0</v>
      </c>
      <c r="AG23" s="86" t="s">
        <v>768</v>
      </c>
      <c r="AH23" s="86"/>
      <c r="AI23" s="92" t="s">
        <v>686</v>
      </c>
      <c r="AJ23" s="86" t="b">
        <v>0</v>
      </c>
      <c r="AK23" s="86">
        <v>0</v>
      </c>
      <c r="AL23" s="92" t="s">
        <v>686</v>
      </c>
      <c r="AM23" s="86" t="s">
        <v>774</v>
      </c>
      <c r="AN23" s="86" t="b">
        <v>0</v>
      </c>
      <c r="AO23" s="92" t="s">
        <v>624</v>
      </c>
      <c r="AP23" s="86" t="s">
        <v>176</v>
      </c>
      <c r="AQ23" s="86">
        <v>0</v>
      </c>
      <c r="AR23" s="86">
        <v>0</v>
      </c>
      <c r="AS23" s="86"/>
      <c r="AT23" s="86"/>
      <c r="AU23" s="86"/>
      <c r="AV23" s="86"/>
      <c r="AW23" s="86"/>
      <c r="AX23" s="86"/>
      <c r="AY23" s="86"/>
      <c r="AZ23" s="86"/>
      <c r="BA23">
        <v>1</v>
      </c>
      <c r="BB23" s="85" t="str">
        <f>REPLACE(INDEX(GroupVertices[Group],MATCH(Edges24[[#This Row],[Vertex 1]],GroupVertices[Vertex],0)),1,1,"")</f>
        <v>2</v>
      </c>
      <c r="BC23" s="85" t="str">
        <f>REPLACE(INDEX(GroupVertices[Group],MATCH(Edges24[[#This Row],[Vertex 2]],GroupVertices[Vertex],0)),1,1,"")</f>
        <v>2</v>
      </c>
      <c r="BD23" s="51">
        <v>0</v>
      </c>
      <c r="BE23" s="52">
        <v>0</v>
      </c>
      <c r="BF23" s="51">
        <v>1</v>
      </c>
      <c r="BG23" s="52">
        <v>3.8461538461538463</v>
      </c>
      <c r="BH23" s="51">
        <v>0</v>
      </c>
      <c r="BI23" s="52">
        <v>0</v>
      </c>
      <c r="BJ23" s="51">
        <v>25</v>
      </c>
      <c r="BK23" s="52">
        <v>96.15384615384616</v>
      </c>
      <c r="BL23" s="51">
        <v>26</v>
      </c>
    </row>
    <row r="24" spans="1:64" ht="15">
      <c r="A24" s="84" t="s">
        <v>216</v>
      </c>
      <c r="B24" s="84" t="s">
        <v>246</v>
      </c>
      <c r="C24" s="53"/>
      <c r="D24" s="54"/>
      <c r="E24" s="65"/>
      <c r="F24" s="55"/>
      <c r="G24" s="53"/>
      <c r="H24" s="57"/>
      <c r="I24" s="56"/>
      <c r="J24" s="56"/>
      <c r="K24" s="36" t="s">
        <v>65</v>
      </c>
      <c r="L24" s="83">
        <v>24</v>
      </c>
      <c r="M24" s="83"/>
      <c r="N24" s="63"/>
      <c r="O24" s="86" t="s">
        <v>307</v>
      </c>
      <c r="P24" s="88">
        <v>43467.74252314815</v>
      </c>
      <c r="Q24" s="86" t="s">
        <v>330</v>
      </c>
      <c r="R24" s="90" t="s">
        <v>398</v>
      </c>
      <c r="S24" s="86" t="s">
        <v>407</v>
      </c>
      <c r="T24" s="86"/>
      <c r="U24" s="86"/>
      <c r="V24" s="90" t="s">
        <v>420</v>
      </c>
      <c r="W24" s="88">
        <v>43467.74252314815</v>
      </c>
      <c r="X24" s="90" t="s">
        <v>451</v>
      </c>
      <c r="Y24" s="86"/>
      <c r="Z24" s="86"/>
      <c r="AA24" s="92" t="s">
        <v>539</v>
      </c>
      <c r="AB24" s="92" t="s">
        <v>625</v>
      </c>
      <c r="AC24" s="86" t="b">
        <v>0</v>
      </c>
      <c r="AD24" s="86">
        <v>0</v>
      </c>
      <c r="AE24" s="92" t="s">
        <v>706</v>
      </c>
      <c r="AF24" s="86" t="b">
        <v>0</v>
      </c>
      <c r="AG24" s="86" t="s">
        <v>768</v>
      </c>
      <c r="AH24" s="86"/>
      <c r="AI24" s="92" t="s">
        <v>686</v>
      </c>
      <c r="AJ24" s="86" t="b">
        <v>0</v>
      </c>
      <c r="AK24" s="86">
        <v>0</v>
      </c>
      <c r="AL24" s="92" t="s">
        <v>686</v>
      </c>
      <c r="AM24" s="86" t="s">
        <v>774</v>
      </c>
      <c r="AN24" s="86" t="b">
        <v>0</v>
      </c>
      <c r="AO24" s="92" t="s">
        <v>625</v>
      </c>
      <c r="AP24" s="86" t="s">
        <v>176</v>
      </c>
      <c r="AQ24" s="86">
        <v>0</v>
      </c>
      <c r="AR24" s="86">
        <v>0</v>
      </c>
      <c r="AS24" s="86"/>
      <c r="AT24" s="86"/>
      <c r="AU24" s="86"/>
      <c r="AV24" s="86"/>
      <c r="AW24" s="86"/>
      <c r="AX24" s="86"/>
      <c r="AY24" s="86"/>
      <c r="AZ24" s="86"/>
      <c r="BA24">
        <v>1</v>
      </c>
      <c r="BB24" s="85" t="str">
        <f>REPLACE(INDEX(GroupVertices[Group],MATCH(Edges24[[#This Row],[Vertex 1]],GroupVertices[Vertex],0)),1,1,"")</f>
        <v>2</v>
      </c>
      <c r="BC24" s="85" t="str">
        <f>REPLACE(INDEX(GroupVertices[Group],MATCH(Edges24[[#This Row],[Vertex 2]],GroupVertices[Vertex],0)),1,1,"")</f>
        <v>2</v>
      </c>
      <c r="BD24" s="51">
        <v>0</v>
      </c>
      <c r="BE24" s="52">
        <v>0</v>
      </c>
      <c r="BF24" s="51">
        <v>1</v>
      </c>
      <c r="BG24" s="52">
        <v>4.166666666666667</v>
      </c>
      <c r="BH24" s="51">
        <v>0</v>
      </c>
      <c r="BI24" s="52">
        <v>0</v>
      </c>
      <c r="BJ24" s="51">
        <v>23</v>
      </c>
      <c r="BK24" s="52">
        <v>95.83333333333333</v>
      </c>
      <c r="BL24" s="51">
        <v>24</v>
      </c>
    </row>
    <row r="25" spans="1:64" ht="15">
      <c r="A25" s="84" t="s">
        <v>216</v>
      </c>
      <c r="B25" s="84" t="s">
        <v>247</v>
      </c>
      <c r="C25" s="53"/>
      <c r="D25" s="54"/>
      <c r="E25" s="65"/>
      <c r="F25" s="55"/>
      <c r="G25" s="53"/>
      <c r="H25" s="57"/>
      <c r="I25" s="56"/>
      <c r="J25" s="56"/>
      <c r="K25" s="36" t="s">
        <v>65</v>
      </c>
      <c r="L25" s="83">
        <v>25</v>
      </c>
      <c r="M25" s="83"/>
      <c r="N25" s="63"/>
      <c r="O25" s="86" t="s">
        <v>307</v>
      </c>
      <c r="P25" s="88">
        <v>43467.757893518516</v>
      </c>
      <c r="Q25" s="86" t="s">
        <v>331</v>
      </c>
      <c r="R25" s="90" t="s">
        <v>398</v>
      </c>
      <c r="S25" s="86" t="s">
        <v>407</v>
      </c>
      <c r="T25" s="86"/>
      <c r="U25" s="86"/>
      <c r="V25" s="90" t="s">
        <v>420</v>
      </c>
      <c r="W25" s="88">
        <v>43467.757893518516</v>
      </c>
      <c r="X25" s="90" t="s">
        <v>452</v>
      </c>
      <c r="Y25" s="86"/>
      <c r="Z25" s="86"/>
      <c r="AA25" s="92" t="s">
        <v>540</v>
      </c>
      <c r="AB25" s="92" t="s">
        <v>626</v>
      </c>
      <c r="AC25" s="86" t="b">
        <v>0</v>
      </c>
      <c r="AD25" s="86">
        <v>0</v>
      </c>
      <c r="AE25" s="92" t="s">
        <v>707</v>
      </c>
      <c r="AF25" s="86" t="b">
        <v>0</v>
      </c>
      <c r="AG25" s="86" t="s">
        <v>768</v>
      </c>
      <c r="AH25" s="86"/>
      <c r="AI25" s="92" t="s">
        <v>686</v>
      </c>
      <c r="AJ25" s="86" t="b">
        <v>0</v>
      </c>
      <c r="AK25" s="86">
        <v>0</v>
      </c>
      <c r="AL25" s="92" t="s">
        <v>686</v>
      </c>
      <c r="AM25" s="86" t="s">
        <v>774</v>
      </c>
      <c r="AN25" s="86" t="b">
        <v>0</v>
      </c>
      <c r="AO25" s="92" t="s">
        <v>626</v>
      </c>
      <c r="AP25" s="86" t="s">
        <v>176</v>
      </c>
      <c r="AQ25" s="86">
        <v>0</v>
      </c>
      <c r="AR25" s="86">
        <v>0</v>
      </c>
      <c r="AS25" s="86"/>
      <c r="AT25" s="86"/>
      <c r="AU25" s="86"/>
      <c r="AV25" s="86"/>
      <c r="AW25" s="86"/>
      <c r="AX25" s="86"/>
      <c r="AY25" s="86"/>
      <c r="AZ25" s="86"/>
      <c r="BA25">
        <v>1</v>
      </c>
      <c r="BB25" s="85" t="str">
        <f>REPLACE(INDEX(GroupVertices[Group],MATCH(Edges24[[#This Row],[Vertex 1]],GroupVertices[Vertex],0)),1,1,"")</f>
        <v>2</v>
      </c>
      <c r="BC25" s="85" t="str">
        <f>REPLACE(INDEX(GroupVertices[Group],MATCH(Edges24[[#This Row],[Vertex 2]],GroupVertices[Vertex],0)),1,1,"")</f>
        <v>2</v>
      </c>
      <c r="BD25" s="51">
        <v>0</v>
      </c>
      <c r="BE25" s="52">
        <v>0</v>
      </c>
      <c r="BF25" s="51">
        <v>1</v>
      </c>
      <c r="BG25" s="52">
        <v>3.8461538461538463</v>
      </c>
      <c r="BH25" s="51">
        <v>0</v>
      </c>
      <c r="BI25" s="52">
        <v>0</v>
      </c>
      <c r="BJ25" s="51">
        <v>25</v>
      </c>
      <c r="BK25" s="52">
        <v>96.15384615384616</v>
      </c>
      <c r="BL25" s="51">
        <v>26</v>
      </c>
    </row>
    <row r="26" spans="1:64" ht="15">
      <c r="A26" s="84" t="s">
        <v>216</v>
      </c>
      <c r="B26" s="84" t="s">
        <v>248</v>
      </c>
      <c r="C26" s="53"/>
      <c r="D26" s="54"/>
      <c r="E26" s="65"/>
      <c r="F26" s="55"/>
      <c r="G26" s="53"/>
      <c r="H26" s="57"/>
      <c r="I26" s="56"/>
      <c r="J26" s="56"/>
      <c r="K26" s="36" t="s">
        <v>65</v>
      </c>
      <c r="L26" s="83">
        <v>26</v>
      </c>
      <c r="M26" s="83"/>
      <c r="N26" s="63"/>
      <c r="O26" s="86" t="s">
        <v>307</v>
      </c>
      <c r="P26" s="88">
        <v>43467.758738425924</v>
      </c>
      <c r="Q26" s="86" t="s">
        <v>332</v>
      </c>
      <c r="R26" s="90" t="s">
        <v>398</v>
      </c>
      <c r="S26" s="86" t="s">
        <v>407</v>
      </c>
      <c r="T26" s="86"/>
      <c r="U26" s="86"/>
      <c r="V26" s="90" t="s">
        <v>420</v>
      </c>
      <c r="W26" s="88">
        <v>43467.758738425924</v>
      </c>
      <c r="X26" s="90" t="s">
        <v>453</v>
      </c>
      <c r="Y26" s="86"/>
      <c r="Z26" s="86"/>
      <c r="AA26" s="92" t="s">
        <v>541</v>
      </c>
      <c r="AB26" s="92" t="s">
        <v>627</v>
      </c>
      <c r="AC26" s="86" t="b">
        <v>0</v>
      </c>
      <c r="AD26" s="86">
        <v>0</v>
      </c>
      <c r="AE26" s="92" t="s">
        <v>708</v>
      </c>
      <c r="AF26" s="86" t="b">
        <v>0</v>
      </c>
      <c r="AG26" s="86" t="s">
        <v>768</v>
      </c>
      <c r="AH26" s="86"/>
      <c r="AI26" s="92" t="s">
        <v>686</v>
      </c>
      <c r="AJ26" s="86" t="b">
        <v>0</v>
      </c>
      <c r="AK26" s="86">
        <v>0</v>
      </c>
      <c r="AL26" s="92" t="s">
        <v>686</v>
      </c>
      <c r="AM26" s="86" t="s">
        <v>774</v>
      </c>
      <c r="AN26" s="86" t="b">
        <v>0</v>
      </c>
      <c r="AO26" s="92" t="s">
        <v>627</v>
      </c>
      <c r="AP26" s="86" t="s">
        <v>176</v>
      </c>
      <c r="AQ26" s="86">
        <v>0</v>
      </c>
      <c r="AR26" s="86">
        <v>0</v>
      </c>
      <c r="AS26" s="86"/>
      <c r="AT26" s="86"/>
      <c r="AU26" s="86"/>
      <c r="AV26" s="86"/>
      <c r="AW26" s="86"/>
      <c r="AX26" s="86"/>
      <c r="AY26" s="86"/>
      <c r="AZ26" s="86"/>
      <c r="BA26">
        <v>1</v>
      </c>
      <c r="BB26" s="85" t="str">
        <f>REPLACE(INDEX(GroupVertices[Group],MATCH(Edges24[[#This Row],[Vertex 1]],GroupVertices[Vertex],0)),1,1,"")</f>
        <v>2</v>
      </c>
      <c r="BC26" s="85" t="str">
        <f>REPLACE(INDEX(GroupVertices[Group],MATCH(Edges24[[#This Row],[Vertex 2]],GroupVertices[Vertex],0)),1,1,"")</f>
        <v>2</v>
      </c>
      <c r="BD26" s="51">
        <v>0</v>
      </c>
      <c r="BE26" s="52">
        <v>0</v>
      </c>
      <c r="BF26" s="51">
        <v>1</v>
      </c>
      <c r="BG26" s="52">
        <v>3.8461538461538463</v>
      </c>
      <c r="BH26" s="51">
        <v>0</v>
      </c>
      <c r="BI26" s="52">
        <v>0</v>
      </c>
      <c r="BJ26" s="51">
        <v>25</v>
      </c>
      <c r="BK26" s="52">
        <v>96.15384615384616</v>
      </c>
      <c r="BL26" s="51">
        <v>26</v>
      </c>
    </row>
    <row r="27" spans="1:64" ht="15">
      <c r="A27" s="84" t="s">
        <v>216</v>
      </c>
      <c r="B27" s="84" t="s">
        <v>249</v>
      </c>
      <c r="C27" s="53"/>
      <c r="D27" s="54"/>
      <c r="E27" s="65"/>
      <c r="F27" s="55"/>
      <c r="G27" s="53"/>
      <c r="H27" s="57"/>
      <c r="I27" s="56"/>
      <c r="J27" s="56"/>
      <c r="K27" s="36" t="s">
        <v>65</v>
      </c>
      <c r="L27" s="83">
        <v>27</v>
      </c>
      <c r="M27" s="83"/>
      <c r="N27" s="63"/>
      <c r="O27" s="86" t="s">
        <v>307</v>
      </c>
      <c r="P27" s="88">
        <v>43467.767222222225</v>
      </c>
      <c r="Q27" s="86" t="s">
        <v>333</v>
      </c>
      <c r="R27" s="90" t="s">
        <v>398</v>
      </c>
      <c r="S27" s="86" t="s">
        <v>407</v>
      </c>
      <c r="T27" s="86"/>
      <c r="U27" s="86"/>
      <c r="V27" s="90" t="s">
        <v>420</v>
      </c>
      <c r="W27" s="88">
        <v>43467.767222222225</v>
      </c>
      <c r="X27" s="90" t="s">
        <v>454</v>
      </c>
      <c r="Y27" s="86"/>
      <c r="Z27" s="86"/>
      <c r="AA27" s="92" t="s">
        <v>542</v>
      </c>
      <c r="AB27" s="92" t="s">
        <v>628</v>
      </c>
      <c r="AC27" s="86" t="b">
        <v>0</v>
      </c>
      <c r="AD27" s="86">
        <v>0</v>
      </c>
      <c r="AE27" s="92" t="s">
        <v>709</v>
      </c>
      <c r="AF27" s="86" t="b">
        <v>0</v>
      </c>
      <c r="AG27" s="86" t="s">
        <v>768</v>
      </c>
      <c r="AH27" s="86"/>
      <c r="AI27" s="92" t="s">
        <v>686</v>
      </c>
      <c r="AJ27" s="86" t="b">
        <v>0</v>
      </c>
      <c r="AK27" s="86">
        <v>0</v>
      </c>
      <c r="AL27" s="92" t="s">
        <v>686</v>
      </c>
      <c r="AM27" s="86" t="s">
        <v>774</v>
      </c>
      <c r="AN27" s="86" t="b">
        <v>0</v>
      </c>
      <c r="AO27" s="92" t="s">
        <v>628</v>
      </c>
      <c r="AP27" s="86" t="s">
        <v>176</v>
      </c>
      <c r="AQ27" s="86">
        <v>0</v>
      </c>
      <c r="AR27" s="86">
        <v>0</v>
      </c>
      <c r="AS27" s="86"/>
      <c r="AT27" s="86"/>
      <c r="AU27" s="86"/>
      <c r="AV27" s="86"/>
      <c r="AW27" s="86"/>
      <c r="AX27" s="86"/>
      <c r="AY27" s="86"/>
      <c r="AZ27" s="86"/>
      <c r="BA27">
        <v>1</v>
      </c>
      <c r="BB27" s="85" t="str">
        <f>REPLACE(INDEX(GroupVertices[Group],MATCH(Edges24[[#This Row],[Vertex 1]],GroupVertices[Vertex],0)),1,1,"")</f>
        <v>2</v>
      </c>
      <c r="BC27" s="85" t="str">
        <f>REPLACE(INDEX(GroupVertices[Group],MATCH(Edges24[[#This Row],[Vertex 2]],GroupVertices[Vertex],0)),1,1,"")</f>
        <v>2</v>
      </c>
      <c r="BD27" s="51">
        <v>0</v>
      </c>
      <c r="BE27" s="52">
        <v>0</v>
      </c>
      <c r="BF27" s="51">
        <v>1</v>
      </c>
      <c r="BG27" s="52">
        <v>3.8461538461538463</v>
      </c>
      <c r="BH27" s="51">
        <v>0</v>
      </c>
      <c r="BI27" s="52">
        <v>0</v>
      </c>
      <c r="BJ27" s="51">
        <v>25</v>
      </c>
      <c r="BK27" s="52">
        <v>96.15384615384616</v>
      </c>
      <c r="BL27" s="51">
        <v>26</v>
      </c>
    </row>
    <row r="28" spans="1:64" ht="15">
      <c r="A28" s="84" t="s">
        <v>216</v>
      </c>
      <c r="B28" s="84" t="s">
        <v>250</v>
      </c>
      <c r="C28" s="53"/>
      <c r="D28" s="54"/>
      <c r="E28" s="65"/>
      <c r="F28" s="55"/>
      <c r="G28" s="53"/>
      <c r="H28" s="57"/>
      <c r="I28" s="56"/>
      <c r="J28" s="56"/>
      <c r="K28" s="36" t="s">
        <v>65</v>
      </c>
      <c r="L28" s="83">
        <v>28</v>
      </c>
      <c r="M28" s="83"/>
      <c r="N28" s="63"/>
      <c r="O28" s="86" t="s">
        <v>307</v>
      </c>
      <c r="P28" s="88">
        <v>43467.83006944445</v>
      </c>
      <c r="Q28" s="86" t="s">
        <v>334</v>
      </c>
      <c r="R28" s="90" t="s">
        <v>398</v>
      </c>
      <c r="S28" s="86" t="s">
        <v>407</v>
      </c>
      <c r="T28" s="86"/>
      <c r="U28" s="86"/>
      <c r="V28" s="90" t="s">
        <v>420</v>
      </c>
      <c r="W28" s="88">
        <v>43467.83006944445</v>
      </c>
      <c r="X28" s="90" t="s">
        <v>455</v>
      </c>
      <c r="Y28" s="86"/>
      <c r="Z28" s="86"/>
      <c r="AA28" s="92" t="s">
        <v>543</v>
      </c>
      <c r="AB28" s="92" t="s">
        <v>629</v>
      </c>
      <c r="AC28" s="86" t="b">
        <v>0</v>
      </c>
      <c r="AD28" s="86">
        <v>0</v>
      </c>
      <c r="AE28" s="92" t="s">
        <v>710</v>
      </c>
      <c r="AF28" s="86" t="b">
        <v>0</v>
      </c>
      <c r="AG28" s="86" t="s">
        <v>768</v>
      </c>
      <c r="AH28" s="86"/>
      <c r="AI28" s="92" t="s">
        <v>686</v>
      </c>
      <c r="AJ28" s="86" t="b">
        <v>0</v>
      </c>
      <c r="AK28" s="86">
        <v>0</v>
      </c>
      <c r="AL28" s="92" t="s">
        <v>686</v>
      </c>
      <c r="AM28" s="86" t="s">
        <v>774</v>
      </c>
      <c r="AN28" s="86" t="b">
        <v>0</v>
      </c>
      <c r="AO28" s="92" t="s">
        <v>629</v>
      </c>
      <c r="AP28" s="86" t="s">
        <v>176</v>
      </c>
      <c r="AQ28" s="86">
        <v>0</v>
      </c>
      <c r="AR28" s="86">
        <v>0</v>
      </c>
      <c r="AS28" s="86"/>
      <c r="AT28" s="86"/>
      <c r="AU28" s="86"/>
      <c r="AV28" s="86"/>
      <c r="AW28" s="86"/>
      <c r="AX28" s="86"/>
      <c r="AY28" s="86"/>
      <c r="AZ28" s="86"/>
      <c r="BA28">
        <v>1</v>
      </c>
      <c r="BB28" s="85" t="str">
        <f>REPLACE(INDEX(GroupVertices[Group],MATCH(Edges24[[#This Row],[Vertex 1]],GroupVertices[Vertex],0)),1,1,"")</f>
        <v>2</v>
      </c>
      <c r="BC28" s="85" t="str">
        <f>REPLACE(INDEX(GroupVertices[Group],MATCH(Edges24[[#This Row],[Vertex 2]],GroupVertices[Vertex],0)),1,1,"")</f>
        <v>2</v>
      </c>
      <c r="BD28" s="51">
        <v>0</v>
      </c>
      <c r="BE28" s="52">
        <v>0</v>
      </c>
      <c r="BF28" s="51">
        <v>1</v>
      </c>
      <c r="BG28" s="52">
        <v>3.8461538461538463</v>
      </c>
      <c r="BH28" s="51">
        <v>0</v>
      </c>
      <c r="BI28" s="52">
        <v>0</v>
      </c>
      <c r="BJ28" s="51">
        <v>25</v>
      </c>
      <c r="BK28" s="52">
        <v>96.15384615384616</v>
      </c>
      <c r="BL28" s="51">
        <v>26</v>
      </c>
    </row>
    <row r="29" spans="1:64" ht="15">
      <c r="A29" s="84" t="s">
        <v>216</v>
      </c>
      <c r="B29" s="84" t="s">
        <v>251</v>
      </c>
      <c r="C29" s="53"/>
      <c r="D29" s="54"/>
      <c r="E29" s="65"/>
      <c r="F29" s="55"/>
      <c r="G29" s="53"/>
      <c r="H29" s="57"/>
      <c r="I29" s="56"/>
      <c r="J29" s="56"/>
      <c r="K29" s="36" t="s">
        <v>65</v>
      </c>
      <c r="L29" s="83">
        <v>29</v>
      </c>
      <c r="M29" s="83"/>
      <c r="N29" s="63"/>
      <c r="O29" s="86" t="s">
        <v>307</v>
      </c>
      <c r="P29" s="88">
        <v>43467.90258101852</v>
      </c>
      <c r="Q29" s="86" t="s">
        <v>335</v>
      </c>
      <c r="R29" s="90" t="s">
        <v>398</v>
      </c>
      <c r="S29" s="86" t="s">
        <v>407</v>
      </c>
      <c r="T29" s="86"/>
      <c r="U29" s="86"/>
      <c r="V29" s="90" t="s">
        <v>420</v>
      </c>
      <c r="W29" s="88">
        <v>43467.90258101852</v>
      </c>
      <c r="X29" s="90" t="s">
        <v>456</v>
      </c>
      <c r="Y29" s="86"/>
      <c r="Z29" s="86"/>
      <c r="AA29" s="92" t="s">
        <v>544</v>
      </c>
      <c r="AB29" s="92" t="s">
        <v>630</v>
      </c>
      <c r="AC29" s="86" t="b">
        <v>0</v>
      </c>
      <c r="AD29" s="86">
        <v>0</v>
      </c>
      <c r="AE29" s="92" t="s">
        <v>711</v>
      </c>
      <c r="AF29" s="86" t="b">
        <v>0</v>
      </c>
      <c r="AG29" s="86" t="s">
        <v>768</v>
      </c>
      <c r="AH29" s="86"/>
      <c r="AI29" s="92" t="s">
        <v>686</v>
      </c>
      <c r="AJ29" s="86" t="b">
        <v>0</v>
      </c>
      <c r="AK29" s="86">
        <v>0</v>
      </c>
      <c r="AL29" s="92" t="s">
        <v>686</v>
      </c>
      <c r="AM29" s="86" t="s">
        <v>774</v>
      </c>
      <c r="AN29" s="86" t="b">
        <v>0</v>
      </c>
      <c r="AO29" s="92" t="s">
        <v>630</v>
      </c>
      <c r="AP29" s="86" t="s">
        <v>176</v>
      </c>
      <c r="AQ29" s="86">
        <v>0</v>
      </c>
      <c r="AR29" s="86">
        <v>0</v>
      </c>
      <c r="AS29" s="86"/>
      <c r="AT29" s="86"/>
      <c r="AU29" s="86"/>
      <c r="AV29" s="86"/>
      <c r="AW29" s="86"/>
      <c r="AX29" s="86"/>
      <c r="AY29" s="86"/>
      <c r="AZ29" s="86"/>
      <c r="BA29">
        <v>1</v>
      </c>
      <c r="BB29" s="85" t="str">
        <f>REPLACE(INDEX(GroupVertices[Group],MATCH(Edges24[[#This Row],[Vertex 1]],GroupVertices[Vertex],0)),1,1,"")</f>
        <v>2</v>
      </c>
      <c r="BC29" s="85" t="str">
        <f>REPLACE(INDEX(GroupVertices[Group],MATCH(Edges24[[#This Row],[Vertex 2]],GroupVertices[Vertex],0)),1,1,"")</f>
        <v>2</v>
      </c>
      <c r="BD29" s="51">
        <v>0</v>
      </c>
      <c r="BE29" s="52">
        <v>0</v>
      </c>
      <c r="BF29" s="51">
        <v>1</v>
      </c>
      <c r="BG29" s="52">
        <v>4</v>
      </c>
      <c r="BH29" s="51">
        <v>0</v>
      </c>
      <c r="BI29" s="52">
        <v>0</v>
      </c>
      <c r="BJ29" s="51">
        <v>24</v>
      </c>
      <c r="BK29" s="52">
        <v>96</v>
      </c>
      <c r="BL29" s="51">
        <v>25</v>
      </c>
    </row>
    <row r="30" spans="1:64" ht="15">
      <c r="A30" s="84" t="s">
        <v>216</v>
      </c>
      <c r="B30" s="84" t="s">
        <v>252</v>
      </c>
      <c r="C30" s="53"/>
      <c r="D30" s="54"/>
      <c r="E30" s="65"/>
      <c r="F30" s="55"/>
      <c r="G30" s="53"/>
      <c r="H30" s="57"/>
      <c r="I30" s="56"/>
      <c r="J30" s="56"/>
      <c r="K30" s="36" t="s">
        <v>65</v>
      </c>
      <c r="L30" s="83">
        <v>30</v>
      </c>
      <c r="M30" s="83"/>
      <c r="N30" s="63"/>
      <c r="O30" s="86" t="s">
        <v>307</v>
      </c>
      <c r="P30" s="88">
        <v>43468.34886574074</v>
      </c>
      <c r="Q30" s="86" t="s">
        <v>336</v>
      </c>
      <c r="R30" s="90" t="s">
        <v>398</v>
      </c>
      <c r="S30" s="86" t="s">
        <v>407</v>
      </c>
      <c r="T30" s="86"/>
      <c r="U30" s="86"/>
      <c r="V30" s="90" t="s">
        <v>420</v>
      </c>
      <c r="W30" s="88">
        <v>43468.34886574074</v>
      </c>
      <c r="X30" s="90" t="s">
        <v>457</v>
      </c>
      <c r="Y30" s="86"/>
      <c r="Z30" s="86"/>
      <c r="AA30" s="92" t="s">
        <v>545</v>
      </c>
      <c r="AB30" s="92" t="s">
        <v>631</v>
      </c>
      <c r="AC30" s="86" t="b">
        <v>0</v>
      </c>
      <c r="AD30" s="86">
        <v>0</v>
      </c>
      <c r="AE30" s="92" t="s">
        <v>712</v>
      </c>
      <c r="AF30" s="86" t="b">
        <v>0</v>
      </c>
      <c r="AG30" s="86" t="s">
        <v>768</v>
      </c>
      <c r="AH30" s="86"/>
      <c r="AI30" s="92" t="s">
        <v>686</v>
      </c>
      <c r="AJ30" s="86" t="b">
        <v>0</v>
      </c>
      <c r="AK30" s="86">
        <v>0</v>
      </c>
      <c r="AL30" s="92" t="s">
        <v>686</v>
      </c>
      <c r="AM30" s="86" t="s">
        <v>774</v>
      </c>
      <c r="AN30" s="86" t="b">
        <v>0</v>
      </c>
      <c r="AO30" s="92" t="s">
        <v>631</v>
      </c>
      <c r="AP30" s="86" t="s">
        <v>176</v>
      </c>
      <c r="AQ30" s="86">
        <v>0</v>
      </c>
      <c r="AR30" s="86">
        <v>0</v>
      </c>
      <c r="AS30" s="86"/>
      <c r="AT30" s="86"/>
      <c r="AU30" s="86"/>
      <c r="AV30" s="86"/>
      <c r="AW30" s="86"/>
      <c r="AX30" s="86"/>
      <c r="AY30" s="86"/>
      <c r="AZ30" s="86"/>
      <c r="BA30">
        <v>1</v>
      </c>
      <c r="BB30" s="85" t="str">
        <f>REPLACE(INDEX(GroupVertices[Group],MATCH(Edges24[[#This Row],[Vertex 1]],GroupVertices[Vertex],0)),1,1,"")</f>
        <v>2</v>
      </c>
      <c r="BC30" s="85" t="str">
        <f>REPLACE(INDEX(GroupVertices[Group],MATCH(Edges24[[#This Row],[Vertex 2]],GroupVertices[Vertex],0)),1,1,"")</f>
        <v>2</v>
      </c>
      <c r="BD30" s="51">
        <v>0</v>
      </c>
      <c r="BE30" s="52">
        <v>0</v>
      </c>
      <c r="BF30" s="51">
        <v>0</v>
      </c>
      <c r="BG30" s="52">
        <v>0</v>
      </c>
      <c r="BH30" s="51">
        <v>0</v>
      </c>
      <c r="BI30" s="52">
        <v>0</v>
      </c>
      <c r="BJ30" s="51">
        <v>37</v>
      </c>
      <c r="BK30" s="52">
        <v>100</v>
      </c>
      <c r="BL30" s="51">
        <v>37</v>
      </c>
    </row>
    <row r="31" spans="1:64" ht="15">
      <c r="A31" s="84" t="s">
        <v>216</v>
      </c>
      <c r="B31" s="84" t="s">
        <v>253</v>
      </c>
      <c r="C31" s="53"/>
      <c r="D31" s="54"/>
      <c r="E31" s="65"/>
      <c r="F31" s="55"/>
      <c r="G31" s="53"/>
      <c r="H31" s="57"/>
      <c r="I31" s="56"/>
      <c r="J31" s="56"/>
      <c r="K31" s="36" t="s">
        <v>65</v>
      </c>
      <c r="L31" s="83">
        <v>31</v>
      </c>
      <c r="M31" s="83"/>
      <c r="N31" s="63"/>
      <c r="O31" s="86" t="s">
        <v>307</v>
      </c>
      <c r="P31" s="88">
        <v>43468.40802083333</v>
      </c>
      <c r="Q31" s="86" t="s">
        <v>337</v>
      </c>
      <c r="R31" s="90" t="s">
        <v>398</v>
      </c>
      <c r="S31" s="86" t="s">
        <v>407</v>
      </c>
      <c r="T31" s="86"/>
      <c r="U31" s="86"/>
      <c r="V31" s="90" t="s">
        <v>420</v>
      </c>
      <c r="W31" s="88">
        <v>43468.40802083333</v>
      </c>
      <c r="X31" s="90" t="s">
        <v>458</v>
      </c>
      <c r="Y31" s="86"/>
      <c r="Z31" s="86"/>
      <c r="AA31" s="92" t="s">
        <v>546</v>
      </c>
      <c r="AB31" s="92" t="s">
        <v>632</v>
      </c>
      <c r="AC31" s="86" t="b">
        <v>0</v>
      </c>
      <c r="AD31" s="86">
        <v>1</v>
      </c>
      <c r="AE31" s="92" t="s">
        <v>713</v>
      </c>
      <c r="AF31" s="86" t="b">
        <v>0</v>
      </c>
      <c r="AG31" s="86" t="s">
        <v>768</v>
      </c>
      <c r="AH31" s="86"/>
      <c r="AI31" s="92" t="s">
        <v>686</v>
      </c>
      <c r="AJ31" s="86" t="b">
        <v>0</v>
      </c>
      <c r="AK31" s="86">
        <v>0</v>
      </c>
      <c r="AL31" s="92" t="s">
        <v>686</v>
      </c>
      <c r="AM31" s="86" t="s">
        <v>774</v>
      </c>
      <c r="AN31" s="86" t="b">
        <v>0</v>
      </c>
      <c r="AO31" s="92" t="s">
        <v>632</v>
      </c>
      <c r="AP31" s="86" t="s">
        <v>176</v>
      </c>
      <c r="AQ31" s="86">
        <v>0</v>
      </c>
      <c r="AR31" s="86">
        <v>0</v>
      </c>
      <c r="AS31" s="86"/>
      <c r="AT31" s="86"/>
      <c r="AU31" s="86"/>
      <c r="AV31" s="86"/>
      <c r="AW31" s="86"/>
      <c r="AX31" s="86"/>
      <c r="AY31" s="86"/>
      <c r="AZ31" s="86"/>
      <c r="BA31">
        <v>1</v>
      </c>
      <c r="BB31" s="85" t="str">
        <f>REPLACE(INDEX(GroupVertices[Group],MATCH(Edges24[[#This Row],[Vertex 1]],GroupVertices[Vertex],0)),1,1,"")</f>
        <v>2</v>
      </c>
      <c r="BC31" s="85" t="str">
        <f>REPLACE(INDEX(GroupVertices[Group],MATCH(Edges24[[#This Row],[Vertex 2]],GroupVertices[Vertex],0)),1,1,"")</f>
        <v>2</v>
      </c>
      <c r="BD31" s="51">
        <v>0</v>
      </c>
      <c r="BE31" s="52">
        <v>0</v>
      </c>
      <c r="BF31" s="51">
        <v>0</v>
      </c>
      <c r="BG31" s="52">
        <v>0</v>
      </c>
      <c r="BH31" s="51">
        <v>0</v>
      </c>
      <c r="BI31" s="52">
        <v>0</v>
      </c>
      <c r="BJ31" s="51">
        <v>23</v>
      </c>
      <c r="BK31" s="52">
        <v>100</v>
      </c>
      <c r="BL31" s="51">
        <v>23</v>
      </c>
    </row>
    <row r="32" spans="1:64" ht="15">
      <c r="A32" s="84" t="s">
        <v>216</v>
      </c>
      <c r="B32" s="84" t="s">
        <v>254</v>
      </c>
      <c r="C32" s="53"/>
      <c r="D32" s="54"/>
      <c r="E32" s="65"/>
      <c r="F32" s="55"/>
      <c r="G32" s="53"/>
      <c r="H32" s="57"/>
      <c r="I32" s="56"/>
      <c r="J32" s="56"/>
      <c r="K32" s="36" t="s">
        <v>65</v>
      </c>
      <c r="L32" s="83">
        <v>32</v>
      </c>
      <c r="M32" s="83"/>
      <c r="N32" s="63"/>
      <c r="O32" s="86" t="s">
        <v>307</v>
      </c>
      <c r="P32" s="88">
        <v>43468.44747685185</v>
      </c>
      <c r="Q32" s="86" t="s">
        <v>338</v>
      </c>
      <c r="R32" s="90" t="s">
        <v>398</v>
      </c>
      <c r="S32" s="86" t="s">
        <v>407</v>
      </c>
      <c r="T32" s="86"/>
      <c r="U32" s="86"/>
      <c r="V32" s="90" t="s">
        <v>420</v>
      </c>
      <c r="W32" s="88">
        <v>43468.44747685185</v>
      </c>
      <c r="X32" s="90" t="s">
        <v>459</v>
      </c>
      <c r="Y32" s="86"/>
      <c r="Z32" s="86"/>
      <c r="AA32" s="92" t="s">
        <v>547</v>
      </c>
      <c r="AB32" s="92" t="s">
        <v>633</v>
      </c>
      <c r="AC32" s="86" t="b">
        <v>0</v>
      </c>
      <c r="AD32" s="86">
        <v>0</v>
      </c>
      <c r="AE32" s="92" t="s">
        <v>714</v>
      </c>
      <c r="AF32" s="86" t="b">
        <v>0</v>
      </c>
      <c r="AG32" s="86" t="s">
        <v>768</v>
      </c>
      <c r="AH32" s="86"/>
      <c r="AI32" s="92" t="s">
        <v>686</v>
      </c>
      <c r="AJ32" s="86" t="b">
        <v>0</v>
      </c>
      <c r="AK32" s="86">
        <v>0</v>
      </c>
      <c r="AL32" s="92" t="s">
        <v>686</v>
      </c>
      <c r="AM32" s="86" t="s">
        <v>774</v>
      </c>
      <c r="AN32" s="86" t="b">
        <v>0</v>
      </c>
      <c r="AO32" s="92" t="s">
        <v>633</v>
      </c>
      <c r="AP32" s="86" t="s">
        <v>176</v>
      </c>
      <c r="AQ32" s="86">
        <v>0</v>
      </c>
      <c r="AR32" s="86">
        <v>0</v>
      </c>
      <c r="AS32" s="86"/>
      <c r="AT32" s="86"/>
      <c r="AU32" s="86"/>
      <c r="AV32" s="86"/>
      <c r="AW32" s="86"/>
      <c r="AX32" s="86"/>
      <c r="AY32" s="86"/>
      <c r="AZ32" s="86"/>
      <c r="BA32">
        <v>1</v>
      </c>
      <c r="BB32" s="85" t="str">
        <f>REPLACE(INDEX(GroupVertices[Group],MATCH(Edges24[[#This Row],[Vertex 1]],GroupVertices[Vertex],0)),1,1,"")</f>
        <v>2</v>
      </c>
      <c r="BC32" s="85" t="str">
        <f>REPLACE(INDEX(GroupVertices[Group],MATCH(Edges24[[#This Row],[Vertex 2]],GroupVertices[Vertex],0)),1,1,"")</f>
        <v>2</v>
      </c>
      <c r="BD32" s="51">
        <v>1</v>
      </c>
      <c r="BE32" s="52">
        <v>5</v>
      </c>
      <c r="BF32" s="51">
        <v>0</v>
      </c>
      <c r="BG32" s="52">
        <v>0</v>
      </c>
      <c r="BH32" s="51">
        <v>0</v>
      </c>
      <c r="BI32" s="52">
        <v>0</v>
      </c>
      <c r="BJ32" s="51">
        <v>19</v>
      </c>
      <c r="BK32" s="52">
        <v>95</v>
      </c>
      <c r="BL32" s="51">
        <v>20</v>
      </c>
    </row>
    <row r="33" spans="1:64" ht="15">
      <c r="A33" s="84" t="s">
        <v>216</v>
      </c>
      <c r="B33" s="84" t="s">
        <v>255</v>
      </c>
      <c r="C33" s="53"/>
      <c r="D33" s="54"/>
      <c r="E33" s="65"/>
      <c r="F33" s="55"/>
      <c r="G33" s="53"/>
      <c r="H33" s="57"/>
      <c r="I33" s="56"/>
      <c r="J33" s="56"/>
      <c r="K33" s="36" t="s">
        <v>65</v>
      </c>
      <c r="L33" s="83">
        <v>33</v>
      </c>
      <c r="M33" s="83"/>
      <c r="N33" s="63"/>
      <c r="O33" s="86" t="s">
        <v>307</v>
      </c>
      <c r="P33" s="88">
        <v>43468.44849537037</v>
      </c>
      <c r="Q33" s="86" t="s">
        <v>339</v>
      </c>
      <c r="R33" s="90" t="s">
        <v>398</v>
      </c>
      <c r="S33" s="86" t="s">
        <v>407</v>
      </c>
      <c r="T33" s="86"/>
      <c r="U33" s="86"/>
      <c r="V33" s="90" t="s">
        <v>420</v>
      </c>
      <c r="W33" s="88">
        <v>43468.44849537037</v>
      </c>
      <c r="X33" s="90" t="s">
        <v>460</v>
      </c>
      <c r="Y33" s="86"/>
      <c r="Z33" s="86"/>
      <c r="AA33" s="92" t="s">
        <v>548</v>
      </c>
      <c r="AB33" s="92" t="s">
        <v>634</v>
      </c>
      <c r="AC33" s="86" t="b">
        <v>0</v>
      </c>
      <c r="AD33" s="86">
        <v>0</v>
      </c>
      <c r="AE33" s="92" t="s">
        <v>715</v>
      </c>
      <c r="AF33" s="86" t="b">
        <v>0</v>
      </c>
      <c r="AG33" s="86" t="s">
        <v>768</v>
      </c>
      <c r="AH33" s="86"/>
      <c r="AI33" s="92" t="s">
        <v>686</v>
      </c>
      <c r="AJ33" s="86" t="b">
        <v>0</v>
      </c>
      <c r="AK33" s="86">
        <v>0</v>
      </c>
      <c r="AL33" s="92" t="s">
        <v>686</v>
      </c>
      <c r="AM33" s="86" t="s">
        <v>774</v>
      </c>
      <c r="AN33" s="86" t="b">
        <v>0</v>
      </c>
      <c r="AO33" s="92" t="s">
        <v>634</v>
      </c>
      <c r="AP33" s="86" t="s">
        <v>176</v>
      </c>
      <c r="AQ33" s="86">
        <v>0</v>
      </c>
      <c r="AR33" s="86">
        <v>0</v>
      </c>
      <c r="AS33" s="86"/>
      <c r="AT33" s="86"/>
      <c r="AU33" s="86"/>
      <c r="AV33" s="86"/>
      <c r="AW33" s="86"/>
      <c r="AX33" s="86"/>
      <c r="AY33" s="86"/>
      <c r="AZ33" s="86"/>
      <c r="BA33">
        <v>1</v>
      </c>
      <c r="BB33" s="85" t="str">
        <f>REPLACE(INDEX(GroupVertices[Group],MATCH(Edges24[[#This Row],[Vertex 1]],GroupVertices[Vertex],0)),1,1,"")</f>
        <v>2</v>
      </c>
      <c r="BC33" s="85" t="str">
        <f>REPLACE(INDEX(GroupVertices[Group],MATCH(Edges24[[#This Row],[Vertex 2]],GroupVertices[Vertex],0)),1,1,"")</f>
        <v>2</v>
      </c>
      <c r="BD33" s="51">
        <v>0</v>
      </c>
      <c r="BE33" s="52">
        <v>0</v>
      </c>
      <c r="BF33" s="51">
        <v>0</v>
      </c>
      <c r="BG33" s="52">
        <v>0</v>
      </c>
      <c r="BH33" s="51">
        <v>0</v>
      </c>
      <c r="BI33" s="52">
        <v>0</v>
      </c>
      <c r="BJ33" s="51">
        <v>11</v>
      </c>
      <c r="BK33" s="52">
        <v>100</v>
      </c>
      <c r="BL33" s="51">
        <v>11</v>
      </c>
    </row>
    <row r="34" spans="1:64" ht="15">
      <c r="A34" s="84" t="s">
        <v>216</v>
      </c>
      <c r="B34" s="84" t="s">
        <v>256</v>
      </c>
      <c r="C34" s="53"/>
      <c r="D34" s="54"/>
      <c r="E34" s="65"/>
      <c r="F34" s="55"/>
      <c r="G34" s="53"/>
      <c r="H34" s="57"/>
      <c r="I34" s="56"/>
      <c r="J34" s="56"/>
      <c r="K34" s="36" t="s">
        <v>65</v>
      </c>
      <c r="L34" s="83">
        <v>34</v>
      </c>
      <c r="M34" s="83"/>
      <c r="N34" s="63"/>
      <c r="O34" s="86" t="s">
        <v>307</v>
      </c>
      <c r="P34" s="88">
        <v>43468.460868055554</v>
      </c>
      <c r="Q34" s="86" t="s">
        <v>340</v>
      </c>
      <c r="R34" s="90" t="s">
        <v>398</v>
      </c>
      <c r="S34" s="86" t="s">
        <v>407</v>
      </c>
      <c r="T34" s="86"/>
      <c r="U34" s="86"/>
      <c r="V34" s="90" t="s">
        <v>420</v>
      </c>
      <c r="W34" s="88">
        <v>43468.460868055554</v>
      </c>
      <c r="X34" s="90" t="s">
        <v>461</v>
      </c>
      <c r="Y34" s="86"/>
      <c r="Z34" s="86"/>
      <c r="AA34" s="92" t="s">
        <v>549</v>
      </c>
      <c r="AB34" s="92" t="s">
        <v>635</v>
      </c>
      <c r="AC34" s="86" t="b">
        <v>0</v>
      </c>
      <c r="AD34" s="86">
        <v>1</v>
      </c>
      <c r="AE34" s="92" t="s">
        <v>716</v>
      </c>
      <c r="AF34" s="86" t="b">
        <v>0</v>
      </c>
      <c r="AG34" s="86" t="s">
        <v>768</v>
      </c>
      <c r="AH34" s="86"/>
      <c r="AI34" s="92" t="s">
        <v>686</v>
      </c>
      <c r="AJ34" s="86" t="b">
        <v>0</v>
      </c>
      <c r="AK34" s="86">
        <v>0</v>
      </c>
      <c r="AL34" s="92" t="s">
        <v>686</v>
      </c>
      <c r="AM34" s="86" t="s">
        <v>774</v>
      </c>
      <c r="AN34" s="86" t="b">
        <v>0</v>
      </c>
      <c r="AO34" s="92" t="s">
        <v>635</v>
      </c>
      <c r="AP34" s="86" t="s">
        <v>176</v>
      </c>
      <c r="AQ34" s="86">
        <v>0</v>
      </c>
      <c r="AR34" s="86">
        <v>0</v>
      </c>
      <c r="AS34" s="86"/>
      <c r="AT34" s="86"/>
      <c r="AU34" s="86"/>
      <c r="AV34" s="86"/>
      <c r="AW34" s="86"/>
      <c r="AX34" s="86"/>
      <c r="AY34" s="86"/>
      <c r="AZ34" s="86"/>
      <c r="BA34">
        <v>1</v>
      </c>
      <c r="BB34" s="85" t="str">
        <f>REPLACE(INDEX(GroupVertices[Group],MATCH(Edges24[[#This Row],[Vertex 1]],GroupVertices[Vertex],0)),1,1,"")</f>
        <v>2</v>
      </c>
      <c r="BC34" s="85" t="str">
        <f>REPLACE(INDEX(GroupVertices[Group],MATCH(Edges24[[#This Row],[Vertex 2]],GroupVertices[Vertex],0)),1,1,"")</f>
        <v>2</v>
      </c>
      <c r="BD34" s="51">
        <v>1</v>
      </c>
      <c r="BE34" s="52">
        <v>3.3333333333333335</v>
      </c>
      <c r="BF34" s="51">
        <v>0</v>
      </c>
      <c r="BG34" s="52">
        <v>0</v>
      </c>
      <c r="BH34" s="51">
        <v>0</v>
      </c>
      <c r="BI34" s="52">
        <v>0</v>
      </c>
      <c r="BJ34" s="51">
        <v>29</v>
      </c>
      <c r="BK34" s="52">
        <v>96.66666666666667</v>
      </c>
      <c r="BL34" s="51">
        <v>30</v>
      </c>
    </row>
    <row r="35" spans="1:64" ht="15">
      <c r="A35" s="84" t="s">
        <v>216</v>
      </c>
      <c r="B35" s="84" t="s">
        <v>257</v>
      </c>
      <c r="C35" s="53"/>
      <c r="D35" s="54"/>
      <c r="E35" s="65"/>
      <c r="F35" s="55"/>
      <c r="G35" s="53"/>
      <c r="H35" s="57"/>
      <c r="I35" s="56"/>
      <c r="J35" s="56"/>
      <c r="K35" s="36" t="s">
        <v>65</v>
      </c>
      <c r="L35" s="83">
        <v>35</v>
      </c>
      <c r="M35" s="83"/>
      <c r="N35" s="63"/>
      <c r="O35" s="86" t="s">
        <v>307</v>
      </c>
      <c r="P35" s="88">
        <v>43468.55158564815</v>
      </c>
      <c r="Q35" s="86" t="s">
        <v>341</v>
      </c>
      <c r="R35" s="90" t="s">
        <v>398</v>
      </c>
      <c r="S35" s="86" t="s">
        <v>407</v>
      </c>
      <c r="T35" s="86"/>
      <c r="U35" s="86"/>
      <c r="V35" s="90" t="s">
        <v>420</v>
      </c>
      <c r="W35" s="88">
        <v>43468.55158564815</v>
      </c>
      <c r="X35" s="90" t="s">
        <v>462</v>
      </c>
      <c r="Y35" s="86"/>
      <c r="Z35" s="86"/>
      <c r="AA35" s="92" t="s">
        <v>550</v>
      </c>
      <c r="AB35" s="92" t="s">
        <v>636</v>
      </c>
      <c r="AC35" s="86" t="b">
        <v>0</v>
      </c>
      <c r="AD35" s="86">
        <v>0</v>
      </c>
      <c r="AE35" s="92" t="s">
        <v>717</v>
      </c>
      <c r="AF35" s="86" t="b">
        <v>0</v>
      </c>
      <c r="AG35" s="86" t="s">
        <v>768</v>
      </c>
      <c r="AH35" s="86"/>
      <c r="AI35" s="92" t="s">
        <v>686</v>
      </c>
      <c r="AJ35" s="86" t="b">
        <v>0</v>
      </c>
      <c r="AK35" s="86">
        <v>0</v>
      </c>
      <c r="AL35" s="92" t="s">
        <v>686</v>
      </c>
      <c r="AM35" s="86" t="s">
        <v>774</v>
      </c>
      <c r="AN35" s="86" t="b">
        <v>0</v>
      </c>
      <c r="AO35" s="92" t="s">
        <v>636</v>
      </c>
      <c r="AP35" s="86" t="s">
        <v>176</v>
      </c>
      <c r="AQ35" s="86">
        <v>0</v>
      </c>
      <c r="AR35" s="86">
        <v>0</v>
      </c>
      <c r="AS35" s="86"/>
      <c r="AT35" s="86"/>
      <c r="AU35" s="86"/>
      <c r="AV35" s="86"/>
      <c r="AW35" s="86"/>
      <c r="AX35" s="86"/>
      <c r="AY35" s="86"/>
      <c r="AZ35" s="86"/>
      <c r="BA35">
        <v>1</v>
      </c>
      <c r="BB35" s="85" t="str">
        <f>REPLACE(INDEX(GroupVertices[Group],MATCH(Edges24[[#This Row],[Vertex 1]],GroupVertices[Vertex],0)),1,1,"")</f>
        <v>2</v>
      </c>
      <c r="BC35" s="85" t="str">
        <f>REPLACE(INDEX(GroupVertices[Group],MATCH(Edges24[[#This Row],[Vertex 2]],GroupVertices[Vertex],0)),1,1,"")</f>
        <v>2</v>
      </c>
      <c r="BD35" s="51">
        <v>1</v>
      </c>
      <c r="BE35" s="52">
        <v>5.882352941176471</v>
      </c>
      <c r="BF35" s="51">
        <v>0</v>
      </c>
      <c r="BG35" s="52">
        <v>0</v>
      </c>
      <c r="BH35" s="51">
        <v>0</v>
      </c>
      <c r="BI35" s="52">
        <v>0</v>
      </c>
      <c r="BJ35" s="51">
        <v>16</v>
      </c>
      <c r="BK35" s="52">
        <v>94.11764705882354</v>
      </c>
      <c r="BL35" s="51">
        <v>17</v>
      </c>
    </row>
    <row r="36" spans="1:64" ht="15">
      <c r="A36" s="84" t="s">
        <v>216</v>
      </c>
      <c r="B36" s="84" t="s">
        <v>258</v>
      </c>
      <c r="C36" s="53"/>
      <c r="D36" s="54"/>
      <c r="E36" s="65"/>
      <c r="F36" s="55"/>
      <c r="G36" s="53"/>
      <c r="H36" s="57"/>
      <c r="I36" s="56"/>
      <c r="J36" s="56"/>
      <c r="K36" s="36" t="s">
        <v>65</v>
      </c>
      <c r="L36" s="83">
        <v>36</v>
      </c>
      <c r="M36" s="83"/>
      <c r="N36" s="63"/>
      <c r="O36" s="86" t="s">
        <v>307</v>
      </c>
      <c r="P36" s="88">
        <v>43468.62962962963</v>
      </c>
      <c r="Q36" s="86" t="s">
        <v>342</v>
      </c>
      <c r="R36" s="90" t="s">
        <v>398</v>
      </c>
      <c r="S36" s="86" t="s">
        <v>407</v>
      </c>
      <c r="T36" s="86"/>
      <c r="U36" s="86"/>
      <c r="V36" s="90" t="s">
        <v>420</v>
      </c>
      <c r="W36" s="88">
        <v>43468.62962962963</v>
      </c>
      <c r="X36" s="90" t="s">
        <v>463</v>
      </c>
      <c r="Y36" s="86"/>
      <c r="Z36" s="86"/>
      <c r="AA36" s="92" t="s">
        <v>551</v>
      </c>
      <c r="AB36" s="92" t="s">
        <v>637</v>
      </c>
      <c r="AC36" s="86" t="b">
        <v>0</v>
      </c>
      <c r="AD36" s="86">
        <v>0</v>
      </c>
      <c r="AE36" s="92" t="s">
        <v>718</v>
      </c>
      <c r="AF36" s="86" t="b">
        <v>0</v>
      </c>
      <c r="AG36" s="86" t="s">
        <v>768</v>
      </c>
      <c r="AH36" s="86"/>
      <c r="AI36" s="92" t="s">
        <v>686</v>
      </c>
      <c r="AJ36" s="86" t="b">
        <v>0</v>
      </c>
      <c r="AK36" s="86">
        <v>0</v>
      </c>
      <c r="AL36" s="92" t="s">
        <v>686</v>
      </c>
      <c r="AM36" s="86" t="s">
        <v>774</v>
      </c>
      <c r="AN36" s="86" t="b">
        <v>0</v>
      </c>
      <c r="AO36" s="92" t="s">
        <v>637</v>
      </c>
      <c r="AP36" s="86" t="s">
        <v>176</v>
      </c>
      <c r="AQ36" s="86">
        <v>0</v>
      </c>
      <c r="AR36" s="86">
        <v>0</v>
      </c>
      <c r="AS36" s="86"/>
      <c r="AT36" s="86"/>
      <c r="AU36" s="86"/>
      <c r="AV36" s="86"/>
      <c r="AW36" s="86"/>
      <c r="AX36" s="86"/>
      <c r="AY36" s="86"/>
      <c r="AZ36" s="86"/>
      <c r="BA36">
        <v>1</v>
      </c>
      <c r="BB36" s="85" t="str">
        <f>REPLACE(INDEX(GroupVertices[Group],MATCH(Edges24[[#This Row],[Vertex 1]],GroupVertices[Vertex],0)),1,1,"")</f>
        <v>2</v>
      </c>
      <c r="BC36" s="85" t="str">
        <f>REPLACE(INDEX(GroupVertices[Group],MATCH(Edges24[[#This Row],[Vertex 2]],GroupVertices[Vertex],0)),1,1,"")</f>
        <v>2</v>
      </c>
      <c r="BD36" s="51">
        <v>0</v>
      </c>
      <c r="BE36" s="52">
        <v>0</v>
      </c>
      <c r="BF36" s="51">
        <v>0</v>
      </c>
      <c r="BG36" s="52">
        <v>0</v>
      </c>
      <c r="BH36" s="51">
        <v>0</v>
      </c>
      <c r="BI36" s="52">
        <v>0</v>
      </c>
      <c r="BJ36" s="51">
        <v>20</v>
      </c>
      <c r="BK36" s="52">
        <v>100</v>
      </c>
      <c r="BL36" s="51">
        <v>20</v>
      </c>
    </row>
    <row r="37" spans="1:64" ht="15">
      <c r="A37" s="84" t="s">
        <v>216</v>
      </c>
      <c r="B37" s="84" t="s">
        <v>259</v>
      </c>
      <c r="C37" s="53"/>
      <c r="D37" s="54"/>
      <c r="E37" s="65"/>
      <c r="F37" s="55"/>
      <c r="G37" s="53"/>
      <c r="H37" s="57"/>
      <c r="I37" s="56"/>
      <c r="J37" s="56"/>
      <c r="K37" s="36" t="s">
        <v>65</v>
      </c>
      <c r="L37" s="83">
        <v>37</v>
      </c>
      <c r="M37" s="83"/>
      <c r="N37" s="63"/>
      <c r="O37" s="86" t="s">
        <v>307</v>
      </c>
      <c r="P37" s="88">
        <v>43468.65539351852</v>
      </c>
      <c r="Q37" s="86" t="s">
        <v>343</v>
      </c>
      <c r="R37" s="90" t="s">
        <v>398</v>
      </c>
      <c r="S37" s="86" t="s">
        <v>407</v>
      </c>
      <c r="T37" s="86"/>
      <c r="U37" s="86"/>
      <c r="V37" s="90" t="s">
        <v>420</v>
      </c>
      <c r="W37" s="88">
        <v>43468.65539351852</v>
      </c>
      <c r="X37" s="90" t="s">
        <v>464</v>
      </c>
      <c r="Y37" s="86"/>
      <c r="Z37" s="86"/>
      <c r="AA37" s="92" t="s">
        <v>552</v>
      </c>
      <c r="AB37" s="92" t="s">
        <v>638</v>
      </c>
      <c r="AC37" s="86" t="b">
        <v>0</v>
      </c>
      <c r="AD37" s="86">
        <v>0</v>
      </c>
      <c r="AE37" s="92" t="s">
        <v>719</v>
      </c>
      <c r="AF37" s="86" t="b">
        <v>0</v>
      </c>
      <c r="AG37" s="86" t="s">
        <v>768</v>
      </c>
      <c r="AH37" s="86"/>
      <c r="AI37" s="92" t="s">
        <v>686</v>
      </c>
      <c r="AJ37" s="86" t="b">
        <v>0</v>
      </c>
      <c r="AK37" s="86">
        <v>0</v>
      </c>
      <c r="AL37" s="92" t="s">
        <v>686</v>
      </c>
      <c r="AM37" s="86" t="s">
        <v>774</v>
      </c>
      <c r="AN37" s="86" t="b">
        <v>0</v>
      </c>
      <c r="AO37" s="92" t="s">
        <v>638</v>
      </c>
      <c r="AP37" s="86" t="s">
        <v>176</v>
      </c>
      <c r="AQ37" s="86">
        <v>0</v>
      </c>
      <c r="AR37" s="86">
        <v>0</v>
      </c>
      <c r="AS37" s="86"/>
      <c r="AT37" s="86"/>
      <c r="AU37" s="86"/>
      <c r="AV37" s="86"/>
      <c r="AW37" s="86"/>
      <c r="AX37" s="86"/>
      <c r="AY37" s="86"/>
      <c r="AZ37" s="86"/>
      <c r="BA37">
        <v>1</v>
      </c>
      <c r="BB37" s="85" t="str">
        <f>REPLACE(INDEX(GroupVertices[Group],MATCH(Edges24[[#This Row],[Vertex 1]],GroupVertices[Vertex],0)),1,1,"")</f>
        <v>2</v>
      </c>
      <c r="BC37" s="85" t="str">
        <f>REPLACE(INDEX(GroupVertices[Group],MATCH(Edges24[[#This Row],[Vertex 2]],GroupVertices[Vertex],0)),1,1,"")</f>
        <v>2</v>
      </c>
      <c r="BD37" s="51">
        <v>1</v>
      </c>
      <c r="BE37" s="52">
        <v>5</v>
      </c>
      <c r="BF37" s="51">
        <v>0</v>
      </c>
      <c r="BG37" s="52">
        <v>0</v>
      </c>
      <c r="BH37" s="51">
        <v>0</v>
      </c>
      <c r="BI37" s="52">
        <v>0</v>
      </c>
      <c r="BJ37" s="51">
        <v>19</v>
      </c>
      <c r="BK37" s="52">
        <v>95</v>
      </c>
      <c r="BL37" s="51">
        <v>20</v>
      </c>
    </row>
    <row r="38" spans="1:64" ht="15">
      <c r="A38" s="84" t="s">
        <v>216</v>
      </c>
      <c r="B38" s="84" t="s">
        <v>260</v>
      </c>
      <c r="C38" s="53"/>
      <c r="D38" s="54"/>
      <c r="E38" s="65"/>
      <c r="F38" s="55"/>
      <c r="G38" s="53"/>
      <c r="H38" s="57"/>
      <c r="I38" s="56"/>
      <c r="J38" s="56"/>
      <c r="K38" s="36" t="s">
        <v>65</v>
      </c>
      <c r="L38" s="83">
        <v>38</v>
      </c>
      <c r="M38" s="83"/>
      <c r="N38" s="63"/>
      <c r="O38" s="86" t="s">
        <v>307</v>
      </c>
      <c r="P38" s="88">
        <v>43468.69971064815</v>
      </c>
      <c r="Q38" s="86" t="s">
        <v>344</v>
      </c>
      <c r="R38" s="90" t="s">
        <v>398</v>
      </c>
      <c r="S38" s="86" t="s">
        <v>407</v>
      </c>
      <c r="T38" s="86"/>
      <c r="U38" s="86"/>
      <c r="V38" s="90" t="s">
        <v>420</v>
      </c>
      <c r="W38" s="88">
        <v>43468.69971064815</v>
      </c>
      <c r="X38" s="90" t="s">
        <v>465</v>
      </c>
      <c r="Y38" s="86"/>
      <c r="Z38" s="86"/>
      <c r="AA38" s="92" t="s">
        <v>553</v>
      </c>
      <c r="AB38" s="92" t="s">
        <v>639</v>
      </c>
      <c r="AC38" s="86" t="b">
        <v>0</v>
      </c>
      <c r="AD38" s="86">
        <v>0</v>
      </c>
      <c r="AE38" s="92" t="s">
        <v>720</v>
      </c>
      <c r="AF38" s="86" t="b">
        <v>0</v>
      </c>
      <c r="AG38" s="86" t="s">
        <v>768</v>
      </c>
      <c r="AH38" s="86"/>
      <c r="AI38" s="92" t="s">
        <v>686</v>
      </c>
      <c r="AJ38" s="86" t="b">
        <v>0</v>
      </c>
      <c r="AK38" s="86">
        <v>0</v>
      </c>
      <c r="AL38" s="92" t="s">
        <v>686</v>
      </c>
      <c r="AM38" s="86" t="s">
        <v>774</v>
      </c>
      <c r="AN38" s="86" t="b">
        <v>0</v>
      </c>
      <c r="AO38" s="92" t="s">
        <v>639</v>
      </c>
      <c r="AP38" s="86" t="s">
        <v>176</v>
      </c>
      <c r="AQ38" s="86">
        <v>0</v>
      </c>
      <c r="AR38" s="86">
        <v>0</v>
      </c>
      <c r="AS38" s="86"/>
      <c r="AT38" s="86"/>
      <c r="AU38" s="86"/>
      <c r="AV38" s="86"/>
      <c r="AW38" s="86"/>
      <c r="AX38" s="86"/>
      <c r="AY38" s="86"/>
      <c r="AZ38" s="86"/>
      <c r="BA38">
        <v>1</v>
      </c>
      <c r="BB38" s="85" t="str">
        <f>REPLACE(INDEX(GroupVertices[Group],MATCH(Edges24[[#This Row],[Vertex 1]],GroupVertices[Vertex],0)),1,1,"")</f>
        <v>2</v>
      </c>
      <c r="BC38" s="85" t="str">
        <f>REPLACE(INDEX(GroupVertices[Group],MATCH(Edges24[[#This Row],[Vertex 2]],GroupVertices[Vertex],0)),1,1,"")</f>
        <v>2</v>
      </c>
      <c r="BD38" s="51">
        <v>0</v>
      </c>
      <c r="BE38" s="52">
        <v>0</v>
      </c>
      <c r="BF38" s="51">
        <v>0</v>
      </c>
      <c r="BG38" s="52">
        <v>0</v>
      </c>
      <c r="BH38" s="51">
        <v>0</v>
      </c>
      <c r="BI38" s="52">
        <v>0</v>
      </c>
      <c r="BJ38" s="51">
        <v>10</v>
      </c>
      <c r="BK38" s="52">
        <v>100</v>
      </c>
      <c r="BL38" s="51">
        <v>10</v>
      </c>
    </row>
    <row r="39" spans="1:64" ht="15">
      <c r="A39" s="84" t="s">
        <v>216</v>
      </c>
      <c r="B39" s="84" t="s">
        <v>261</v>
      </c>
      <c r="C39" s="53"/>
      <c r="D39" s="54"/>
      <c r="E39" s="65"/>
      <c r="F39" s="55"/>
      <c r="G39" s="53"/>
      <c r="H39" s="57"/>
      <c r="I39" s="56"/>
      <c r="J39" s="56"/>
      <c r="K39" s="36" t="s">
        <v>65</v>
      </c>
      <c r="L39" s="83">
        <v>39</v>
      </c>
      <c r="M39" s="83"/>
      <c r="N39" s="63"/>
      <c r="O39" s="86" t="s">
        <v>307</v>
      </c>
      <c r="P39" s="88">
        <v>43468.87498842592</v>
      </c>
      <c r="Q39" s="86" t="s">
        <v>345</v>
      </c>
      <c r="R39" s="90" t="s">
        <v>398</v>
      </c>
      <c r="S39" s="86" t="s">
        <v>407</v>
      </c>
      <c r="T39" s="86"/>
      <c r="U39" s="86"/>
      <c r="V39" s="90" t="s">
        <v>420</v>
      </c>
      <c r="W39" s="88">
        <v>43468.87498842592</v>
      </c>
      <c r="X39" s="90" t="s">
        <v>466</v>
      </c>
      <c r="Y39" s="86"/>
      <c r="Z39" s="86"/>
      <c r="AA39" s="92" t="s">
        <v>554</v>
      </c>
      <c r="AB39" s="92" t="s">
        <v>640</v>
      </c>
      <c r="AC39" s="86" t="b">
        <v>0</v>
      </c>
      <c r="AD39" s="86">
        <v>0</v>
      </c>
      <c r="AE39" s="92" t="s">
        <v>721</v>
      </c>
      <c r="AF39" s="86" t="b">
        <v>0</v>
      </c>
      <c r="AG39" s="86" t="s">
        <v>768</v>
      </c>
      <c r="AH39" s="86"/>
      <c r="AI39" s="92" t="s">
        <v>686</v>
      </c>
      <c r="AJ39" s="86" t="b">
        <v>0</v>
      </c>
      <c r="AK39" s="86">
        <v>0</v>
      </c>
      <c r="AL39" s="92" t="s">
        <v>686</v>
      </c>
      <c r="AM39" s="86" t="s">
        <v>774</v>
      </c>
      <c r="AN39" s="86" t="b">
        <v>0</v>
      </c>
      <c r="AO39" s="92" t="s">
        <v>640</v>
      </c>
      <c r="AP39" s="86" t="s">
        <v>176</v>
      </c>
      <c r="AQ39" s="86">
        <v>0</v>
      </c>
      <c r="AR39" s="86">
        <v>0</v>
      </c>
      <c r="AS39" s="86"/>
      <c r="AT39" s="86"/>
      <c r="AU39" s="86"/>
      <c r="AV39" s="86"/>
      <c r="AW39" s="86"/>
      <c r="AX39" s="86"/>
      <c r="AY39" s="86"/>
      <c r="AZ39" s="86"/>
      <c r="BA39">
        <v>1</v>
      </c>
      <c r="BB39" s="85" t="str">
        <f>REPLACE(INDEX(GroupVertices[Group],MATCH(Edges24[[#This Row],[Vertex 1]],GroupVertices[Vertex],0)),1,1,"")</f>
        <v>2</v>
      </c>
      <c r="BC39" s="85" t="str">
        <f>REPLACE(INDEX(GroupVertices[Group],MATCH(Edges24[[#This Row],[Vertex 2]],GroupVertices[Vertex],0)),1,1,"")</f>
        <v>2</v>
      </c>
      <c r="BD39" s="51">
        <v>1</v>
      </c>
      <c r="BE39" s="52">
        <v>2.0833333333333335</v>
      </c>
      <c r="BF39" s="51">
        <v>0</v>
      </c>
      <c r="BG39" s="52">
        <v>0</v>
      </c>
      <c r="BH39" s="51">
        <v>0</v>
      </c>
      <c r="BI39" s="52">
        <v>0</v>
      </c>
      <c r="BJ39" s="51">
        <v>47</v>
      </c>
      <c r="BK39" s="52">
        <v>97.91666666666667</v>
      </c>
      <c r="BL39" s="51">
        <v>48</v>
      </c>
    </row>
    <row r="40" spans="1:64" ht="15">
      <c r="A40" s="84" t="s">
        <v>216</v>
      </c>
      <c r="B40" s="84" t="s">
        <v>262</v>
      </c>
      <c r="C40" s="53"/>
      <c r="D40" s="54"/>
      <c r="E40" s="65"/>
      <c r="F40" s="55"/>
      <c r="G40" s="53"/>
      <c r="H40" s="57"/>
      <c r="I40" s="56"/>
      <c r="J40" s="56"/>
      <c r="K40" s="36" t="s">
        <v>65</v>
      </c>
      <c r="L40" s="83">
        <v>40</v>
      </c>
      <c r="M40" s="83"/>
      <c r="N40" s="63"/>
      <c r="O40" s="86" t="s">
        <v>307</v>
      </c>
      <c r="P40" s="88">
        <v>43469.360763888886</v>
      </c>
      <c r="Q40" s="86" t="s">
        <v>346</v>
      </c>
      <c r="R40" s="90" t="s">
        <v>398</v>
      </c>
      <c r="S40" s="86" t="s">
        <v>407</v>
      </c>
      <c r="T40" s="86"/>
      <c r="U40" s="86"/>
      <c r="V40" s="90" t="s">
        <v>420</v>
      </c>
      <c r="W40" s="88">
        <v>43469.360763888886</v>
      </c>
      <c r="X40" s="90" t="s">
        <v>467</v>
      </c>
      <c r="Y40" s="86"/>
      <c r="Z40" s="86"/>
      <c r="AA40" s="92" t="s">
        <v>555</v>
      </c>
      <c r="AB40" s="92" t="s">
        <v>641</v>
      </c>
      <c r="AC40" s="86" t="b">
        <v>0</v>
      </c>
      <c r="AD40" s="86">
        <v>0</v>
      </c>
      <c r="AE40" s="92" t="s">
        <v>722</v>
      </c>
      <c r="AF40" s="86" t="b">
        <v>0</v>
      </c>
      <c r="AG40" s="86" t="s">
        <v>768</v>
      </c>
      <c r="AH40" s="86"/>
      <c r="AI40" s="92" t="s">
        <v>686</v>
      </c>
      <c r="AJ40" s="86" t="b">
        <v>0</v>
      </c>
      <c r="AK40" s="86">
        <v>0</v>
      </c>
      <c r="AL40" s="92" t="s">
        <v>686</v>
      </c>
      <c r="AM40" s="86" t="s">
        <v>774</v>
      </c>
      <c r="AN40" s="86" t="b">
        <v>0</v>
      </c>
      <c r="AO40" s="92" t="s">
        <v>641</v>
      </c>
      <c r="AP40" s="86" t="s">
        <v>176</v>
      </c>
      <c r="AQ40" s="86">
        <v>0</v>
      </c>
      <c r="AR40" s="86">
        <v>0</v>
      </c>
      <c r="AS40" s="86"/>
      <c r="AT40" s="86"/>
      <c r="AU40" s="86"/>
      <c r="AV40" s="86"/>
      <c r="AW40" s="86"/>
      <c r="AX40" s="86"/>
      <c r="AY40" s="86"/>
      <c r="AZ40" s="86"/>
      <c r="BA40">
        <v>1</v>
      </c>
      <c r="BB40" s="85" t="str">
        <f>REPLACE(INDEX(GroupVertices[Group],MATCH(Edges24[[#This Row],[Vertex 1]],GroupVertices[Vertex],0)),1,1,"")</f>
        <v>2</v>
      </c>
      <c r="BC40" s="85" t="str">
        <f>REPLACE(INDEX(GroupVertices[Group],MATCH(Edges24[[#This Row],[Vertex 2]],GroupVertices[Vertex],0)),1,1,"")</f>
        <v>2</v>
      </c>
      <c r="BD40" s="51">
        <v>1</v>
      </c>
      <c r="BE40" s="52">
        <v>2.4390243902439024</v>
      </c>
      <c r="BF40" s="51">
        <v>0</v>
      </c>
      <c r="BG40" s="52">
        <v>0</v>
      </c>
      <c r="BH40" s="51">
        <v>0</v>
      </c>
      <c r="BI40" s="52">
        <v>0</v>
      </c>
      <c r="BJ40" s="51">
        <v>40</v>
      </c>
      <c r="BK40" s="52">
        <v>97.5609756097561</v>
      </c>
      <c r="BL40" s="51">
        <v>41</v>
      </c>
    </row>
    <row r="41" spans="1:64" ht="15">
      <c r="A41" s="84" t="s">
        <v>216</v>
      </c>
      <c r="B41" s="84" t="s">
        <v>263</v>
      </c>
      <c r="C41" s="53"/>
      <c r="D41" s="54"/>
      <c r="E41" s="65"/>
      <c r="F41" s="55"/>
      <c r="G41" s="53"/>
      <c r="H41" s="57"/>
      <c r="I41" s="56"/>
      <c r="J41" s="56"/>
      <c r="K41" s="36" t="s">
        <v>65</v>
      </c>
      <c r="L41" s="83">
        <v>41</v>
      </c>
      <c r="M41" s="83"/>
      <c r="N41" s="63"/>
      <c r="O41" s="86" t="s">
        <v>307</v>
      </c>
      <c r="P41" s="88">
        <v>43469.57246527778</v>
      </c>
      <c r="Q41" s="86" t="s">
        <v>347</v>
      </c>
      <c r="R41" s="90" t="s">
        <v>398</v>
      </c>
      <c r="S41" s="86" t="s">
        <v>407</v>
      </c>
      <c r="T41" s="86"/>
      <c r="U41" s="86"/>
      <c r="V41" s="90" t="s">
        <v>420</v>
      </c>
      <c r="W41" s="88">
        <v>43469.57246527778</v>
      </c>
      <c r="X41" s="90" t="s">
        <v>468</v>
      </c>
      <c r="Y41" s="86"/>
      <c r="Z41" s="86"/>
      <c r="AA41" s="92" t="s">
        <v>556</v>
      </c>
      <c r="AB41" s="92" t="s">
        <v>642</v>
      </c>
      <c r="AC41" s="86" t="b">
        <v>0</v>
      </c>
      <c r="AD41" s="86">
        <v>0</v>
      </c>
      <c r="AE41" s="92" t="s">
        <v>723</v>
      </c>
      <c r="AF41" s="86" t="b">
        <v>0</v>
      </c>
      <c r="AG41" s="86" t="s">
        <v>768</v>
      </c>
      <c r="AH41" s="86"/>
      <c r="AI41" s="92" t="s">
        <v>686</v>
      </c>
      <c r="AJ41" s="86" t="b">
        <v>0</v>
      </c>
      <c r="AK41" s="86">
        <v>0</v>
      </c>
      <c r="AL41" s="92" t="s">
        <v>686</v>
      </c>
      <c r="AM41" s="86" t="s">
        <v>774</v>
      </c>
      <c r="AN41" s="86" t="b">
        <v>0</v>
      </c>
      <c r="AO41" s="92" t="s">
        <v>642</v>
      </c>
      <c r="AP41" s="86" t="s">
        <v>176</v>
      </c>
      <c r="AQ41" s="86">
        <v>0</v>
      </c>
      <c r="AR41" s="86">
        <v>0</v>
      </c>
      <c r="AS41" s="86"/>
      <c r="AT41" s="86"/>
      <c r="AU41" s="86"/>
      <c r="AV41" s="86"/>
      <c r="AW41" s="86"/>
      <c r="AX41" s="86"/>
      <c r="AY41" s="86"/>
      <c r="AZ41" s="86"/>
      <c r="BA41">
        <v>1</v>
      </c>
      <c r="BB41" s="85" t="str">
        <f>REPLACE(INDEX(GroupVertices[Group],MATCH(Edges24[[#This Row],[Vertex 1]],GroupVertices[Vertex],0)),1,1,"")</f>
        <v>2</v>
      </c>
      <c r="BC41" s="85" t="str">
        <f>REPLACE(INDEX(GroupVertices[Group],MATCH(Edges24[[#This Row],[Vertex 2]],GroupVertices[Vertex],0)),1,1,"")</f>
        <v>2</v>
      </c>
      <c r="BD41" s="51">
        <v>0</v>
      </c>
      <c r="BE41" s="52">
        <v>0</v>
      </c>
      <c r="BF41" s="51">
        <v>1</v>
      </c>
      <c r="BG41" s="52">
        <v>3.4482758620689653</v>
      </c>
      <c r="BH41" s="51">
        <v>0</v>
      </c>
      <c r="BI41" s="52">
        <v>0</v>
      </c>
      <c r="BJ41" s="51">
        <v>28</v>
      </c>
      <c r="BK41" s="52">
        <v>96.55172413793103</v>
      </c>
      <c r="BL41" s="51">
        <v>29</v>
      </c>
    </row>
    <row r="42" spans="1:64" ht="15">
      <c r="A42" s="84" t="s">
        <v>217</v>
      </c>
      <c r="B42" s="84" t="s">
        <v>219</v>
      </c>
      <c r="C42" s="53"/>
      <c r="D42" s="54"/>
      <c r="E42" s="65"/>
      <c r="F42" s="55"/>
      <c r="G42" s="53"/>
      <c r="H42" s="57"/>
      <c r="I42" s="56"/>
      <c r="J42" s="56"/>
      <c r="K42" s="36" t="s">
        <v>65</v>
      </c>
      <c r="L42" s="83">
        <v>42</v>
      </c>
      <c r="M42" s="83"/>
      <c r="N42" s="63"/>
      <c r="O42" s="86" t="s">
        <v>308</v>
      </c>
      <c r="P42" s="88">
        <v>43470.08127314815</v>
      </c>
      <c r="Q42" s="86" t="s">
        <v>348</v>
      </c>
      <c r="R42" s="86"/>
      <c r="S42" s="86"/>
      <c r="T42" s="86"/>
      <c r="U42" s="86"/>
      <c r="V42" s="90" t="s">
        <v>421</v>
      </c>
      <c r="W42" s="88">
        <v>43470.08127314815</v>
      </c>
      <c r="X42" s="90" t="s">
        <v>469</v>
      </c>
      <c r="Y42" s="86"/>
      <c r="Z42" s="86"/>
      <c r="AA42" s="92" t="s">
        <v>557</v>
      </c>
      <c r="AB42" s="86"/>
      <c r="AC42" s="86" t="b">
        <v>0</v>
      </c>
      <c r="AD42" s="86">
        <v>0</v>
      </c>
      <c r="AE42" s="92" t="s">
        <v>686</v>
      </c>
      <c r="AF42" s="86" t="b">
        <v>0</v>
      </c>
      <c r="AG42" s="86" t="s">
        <v>768</v>
      </c>
      <c r="AH42" s="86"/>
      <c r="AI42" s="92" t="s">
        <v>686</v>
      </c>
      <c r="AJ42" s="86" t="b">
        <v>0</v>
      </c>
      <c r="AK42" s="86">
        <v>3</v>
      </c>
      <c r="AL42" s="92" t="s">
        <v>559</v>
      </c>
      <c r="AM42" s="86" t="s">
        <v>775</v>
      </c>
      <c r="AN42" s="86" t="b">
        <v>0</v>
      </c>
      <c r="AO42" s="92" t="s">
        <v>559</v>
      </c>
      <c r="AP42" s="86" t="s">
        <v>176</v>
      </c>
      <c r="AQ42" s="86">
        <v>0</v>
      </c>
      <c r="AR42" s="86">
        <v>0</v>
      </c>
      <c r="AS42" s="86"/>
      <c r="AT42" s="86"/>
      <c r="AU42" s="86"/>
      <c r="AV42" s="86"/>
      <c r="AW42" s="86"/>
      <c r="AX42" s="86"/>
      <c r="AY42" s="86"/>
      <c r="AZ42" s="86"/>
      <c r="BA42">
        <v>1</v>
      </c>
      <c r="BB42" s="85" t="str">
        <f>REPLACE(INDEX(GroupVertices[Group],MATCH(Edges24[[#This Row],[Vertex 1]],GroupVertices[Vertex],0)),1,1,"")</f>
        <v>3</v>
      </c>
      <c r="BC42" s="85" t="str">
        <f>REPLACE(INDEX(GroupVertices[Group],MATCH(Edges24[[#This Row],[Vertex 2]],GroupVertices[Vertex],0)),1,1,"")</f>
        <v>3</v>
      </c>
      <c r="BD42" s="51">
        <v>1</v>
      </c>
      <c r="BE42" s="52">
        <v>4</v>
      </c>
      <c r="BF42" s="51">
        <v>1</v>
      </c>
      <c r="BG42" s="52">
        <v>4</v>
      </c>
      <c r="BH42" s="51">
        <v>0</v>
      </c>
      <c r="BI42" s="52">
        <v>0</v>
      </c>
      <c r="BJ42" s="51">
        <v>23</v>
      </c>
      <c r="BK42" s="52">
        <v>92</v>
      </c>
      <c r="BL42" s="51">
        <v>25</v>
      </c>
    </row>
    <row r="43" spans="1:64" ht="15">
      <c r="A43" s="84" t="s">
        <v>218</v>
      </c>
      <c r="B43" s="84" t="s">
        <v>219</v>
      </c>
      <c r="C43" s="53"/>
      <c r="D43" s="54"/>
      <c r="E43" s="65"/>
      <c r="F43" s="55"/>
      <c r="G43" s="53"/>
      <c r="H43" s="57"/>
      <c r="I43" s="56"/>
      <c r="J43" s="56"/>
      <c r="K43" s="36" t="s">
        <v>65</v>
      </c>
      <c r="L43" s="83">
        <v>43</v>
      </c>
      <c r="M43" s="83"/>
      <c r="N43" s="63"/>
      <c r="O43" s="86" t="s">
        <v>308</v>
      </c>
      <c r="P43" s="88">
        <v>43470.081458333334</v>
      </c>
      <c r="Q43" s="86" t="s">
        <v>348</v>
      </c>
      <c r="R43" s="86"/>
      <c r="S43" s="86"/>
      <c r="T43" s="86"/>
      <c r="U43" s="86"/>
      <c r="V43" s="90" t="s">
        <v>422</v>
      </c>
      <c r="W43" s="88">
        <v>43470.081458333334</v>
      </c>
      <c r="X43" s="90" t="s">
        <v>470</v>
      </c>
      <c r="Y43" s="86"/>
      <c r="Z43" s="86"/>
      <c r="AA43" s="92" t="s">
        <v>558</v>
      </c>
      <c r="AB43" s="86"/>
      <c r="AC43" s="86" t="b">
        <v>0</v>
      </c>
      <c r="AD43" s="86">
        <v>0</v>
      </c>
      <c r="AE43" s="92" t="s">
        <v>686</v>
      </c>
      <c r="AF43" s="86" t="b">
        <v>0</v>
      </c>
      <c r="AG43" s="86" t="s">
        <v>768</v>
      </c>
      <c r="AH43" s="86"/>
      <c r="AI43" s="92" t="s">
        <v>686</v>
      </c>
      <c r="AJ43" s="86" t="b">
        <v>0</v>
      </c>
      <c r="AK43" s="86">
        <v>3</v>
      </c>
      <c r="AL43" s="92" t="s">
        <v>559</v>
      </c>
      <c r="AM43" s="86" t="s">
        <v>775</v>
      </c>
      <c r="AN43" s="86" t="b">
        <v>0</v>
      </c>
      <c r="AO43" s="92" t="s">
        <v>559</v>
      </c>
      <c r="AP43" s="86" t="s">
        <v>176</v>
      </c>
      <c r="AQ43" s="86">
        <v>0</v>
      </c>
      <c r="AR43" s="86">
        <v>0</v>
      </c>
      <c r="AS43" s="86"/>
      <c r="AT43" s="86"/>
      <c r="AU43" s="86"/>
      <c r="AV43" s="86"/>
      <c r="AW43" s="86"/>
      <c r="AX43" s="86"/>
      <c r="AY43" s="86"/>
      <c r="AZ43" s="86"/>
      <c r="BA43">
        <v>1</v>
      </c>
      <c r="BB43" s="85" t="str">
        <f>REPLACE(INDEX(GroupVertices[Group],MATCH(Edges24[[#This Row],[Vertex 1]],GroupVertices[Vertex],0)),1,1,"")</f>
        <v>3</v>
      </c>
      <c r="BC43" s="85" t="str">
        <f>REPLACE(INDEX(GroupVertices[Group],MATCH(Edges24[[#This Row],[Vertex 2]],GroupVertices[Vertex],0)),1,1,"")</f>
        <v>3</v>
      </c>
      <c r="BD43" s="51">
        <v>1</v>
      </c>
      <c r="BE43" s="52">
        <v>4</v>
      </c>
      <c r="BF43" s="51">
        <v>1</v>
      </c>
      <c r="BG43" s="52">
        <v>4</v>
      </c>
      <c r="BH43" s="51">
        <v>0</v>
      </c>
      <c r="BI43" s="52">
        <v>0</v>
      </c>
      <c r="BJ43" s="51">
        <v>23</v>
      </c>
      <c r="BK43" s="52">
        <v>92</v>
      </c>
      <c r="BL43" s="51">
        <v>25</v>
      </c>
    </row>
    <row r="44" spans="1:64" ht="15">
      <c r="A44" s="84" t="s">
        <v>219</v>
      </c>
      <c r="B44" s="84" t="s">
        <v>219</v>
      </c>
      <c r="C44" s="53"/>
      <c r="D44" s="54"/>
      <c r="E44" s="65"/>
      <c r="F44" s="55"/>
      <c r="G44" s="53"/>
      <c r="H44" s="57"/>
      <c r="I44" s="56"/>
      <c r="J44" s="56"/>
      <c r="K44" s="36" t="s">
        <v>65</v>
      </c>
      <c r="L44" s="83">
        <v>44</v>
      </c>
      <c r="M44" s="83"/>
      <c r="N44" s="63"/>
      <c r="O44" s="86" t="s">
        <v>176</v>
      </c>
      <c r="P44" s="88">
        <v>43470.08074074074</v>
      </c>
      <c r="Q44" s="86" t="s">
        <v>349</v>
      </c>
      <c r="R44" s="86"/>
      <c r="S44" s="86"/>
      <c r="T44" s="86" t="s">
        <v>414</v>
      </c>
      <c r="U44" s="86"/>
      <c r="V44" s="90" t="s">
        <v>423</v>
      </c>
      <c r="W44" s="88">
        <v>43470.08074074074</v>
      </c>
      <c r="X44" s="90" t="s">
        <v>471</v>
      </c>
      <c r="Y44" s="86"/>
      <c r="Z44" s="86"/>
      <c r="AA44" s="92" t="s">
        <v>559</v>
      </c>
      <c r="AB44" s="86"/>
      <c r="AC44" s="86" t="b">
        <v>0</v>
      </c>
      <c r="AD44" s="86">
        <v>2</v>
      </c>
      <c r="AE44" s="92" t="s">
        <v>686</v>
      </c>
      <c r="AF44" s="86" t="b">
        <v>0</v>
      </c>
      <c r="AG44" s="86" t="s">
        <v>768</v>
      </c>
      <c r="AH44" s="86"/>
      <c r="AI44" s="92" t="s">
        <v>686</v>
      </c>
      <c r="AJ44" s="86" t="b">
        <v>0</v>
      </c>
      <c r="AK44" s="86">
        <v>3</v>
      </c>
      <c r="AL44" s="92" t="s">
        <v>686</v>
      </c>
      <c r="AM44" s="86" t="s">
        <v>776</v>
      </c>
      <c r="AN44" s="86" t="b">
        <v>0</v>
      </c>
      <c r="AO44" s="92" t="s">
        <v>559</v>
      </c>
      <c r="AP44" s="86" t="s">
        <v>176</v>
      </c>
      <c r="AQ44" s="86">
        <v>0</v>
      </c>
      <c r="AR44" s="86">
        <v>0</v>
      </c>
      <c r="AS44" s="86"/>
      <c r="AT44" s="86"/>
      <c r="AU44" s="86"/>
      <c r="AV44" s="86"/>
      <c r="AW44" s="86"/>
      <c r="AX44" s="86"/>
      <c r="AY44" s="86"/>
      <c r="AZ44" s="86"/>
      <c r="BA44">
        <v>1</v>
      </c>
      <c r="BB44" s="85" t="str">
        <f>REPLACE(INDEX(GroupVertices[Group],MATCH(Edges24[[#This Row],[Vertex 1]],GroupVertices[Vertex],0)),1,1,"")</f>
        <v>3</v>
      </c>
      <c r="BC44" s="85" t="str">
        <f>REPLACE(INDEX(GroupVertices[Group],MATCH(Edges24[[#This Row],[Vertex 2]],GroupVertices[Vertex],0)),1,1,"")</f>
        <v>3</v>
      </c>
      <c r="BD44" s="51">
        <v>4</v>
      </c>
      <c r="BE44" s="52">
        <v>9.75609756097561</v>
      </c>
      <c r="BF44" s="51">
        <v>1</v>
      </c>
      <c r="BG44" s="52">
        <v>2.4390243902439024</v>
      </c>
      <c r="BH44" s="51">
        <v>0</v>
      </c>
      <c r="BI44" s="52">
        <v>0</v>
      </c>
      <c r="BJ44" s="51">
        <v>36</v>
      </c>
      <c r="BK44" s="52">
        <v>87.8048780487805</v>
      </c>
      <c r="BL44" s="51">
        <v>41</v>
      </c>
    </row>
    <row r="45" spans="1:64" ht="15">
      <c r="A45" s="84" t="s">
        <v>220</v>
      </c>
      <c r="B45" s="84" t="s">
        <v>219</v>
      </c>
      <c r="C45" s="53"/>
      <c r="D45" s="54"/>
      <c r="E45" s="65"/>
      <c r="F45" s="55"/>
      <c r="G45" s="53"/>
      <c r="H45" s="57"/>
      <c r="I45" s="56"/>
      <c r="J45" s="56"/>
      <c r="K45" s="36" t="s">
        <v>65</v>
      </c>
      <c r="L45" s="83">
        <v>45</v>
      </c>
      <c r="M45" s="83"/>
      <c r="N45" s="63"/>
      <c r="O45" s="86" t="s">
        <v>308</v>
      </c>
      <c r="P45" s="88">
        <v>43470.081666666665</v>
      </c>
      <c r="Q45" s="86" t="s">
        <v>348</v>
      </c>
      <c r="R45" s="86"/>
      <c r="S45" s="86"/>
      <c r="T45" s="86"/>
      <c r="U45" s="86"/>
      <c r="V45" s="90" t="s">
        <v>424</v>
      </c>
      <c r="W45" s="88">
        <v>43470.081666666665</v>
      </c>
      <c r="X45" s="90" t="s">
        <v>472</v>
      </c>
      <c r="Y45" s="86"/>
      <c r="Z45" s="86"/>
      <c r="AA45" s="92" t="s">
        <v>560</v>
      </c>
      <c r="AB45" s="86"/>
      <c r="AC45" s="86" t="b">
        <v>0</v>
      </c>
      <c r="AD45" s="86">
        <v>0</v>
      </c>
      <c r="AE45" s="92" t="s">
        <v>686</v>
      </c>
      <c r="AF45" s="86" t="b">
        <v>0</v>
      </c>
      <c r="AG45" s="86" t="s">
        <v>768</v>
      </c>
      <c r="AH45" s="86"/>
      <c r="AI45" s="92" t="s">
        <v>686</v>
      </c>
      <c r="AJ45" s="86" t="b">
        <v>0</v>
      </c>
      <c r="AK45" s="86">
        <v>3</v>
      </c>
      <c r="AL45" s="92" t="s">
        <v>559</v>
      </c>
      <c r="AM45" s="86" t="s">
        <v>775</v>
      </c>
      <c r="AN45" s="86" t="b">
        <v>0</v>
      </c>
      <c r="AO45" s="92" t="s">
        <v>559</v>
      </c>
      <c r="AP45" s="86" t="s">
        <v>176</v>
      </c>
      <c r="AQ45" s="86">
        <v>0</v>
      </c>
      <c r="AR45" s="86">
        <v>0</v>
      </c>
      <c r="AS45" s="86"/>
      <c r="AT45" s="86"/>
      <c r="AU45" s="86"/>
      <c r="AV45" s="86"/>
      <c r="AW45" s="86"/>
      <c r="AX45" s="86"/>
      <c r="AY45" s="86"/>
      <c r="AZ45" s="86"/>
      <c r="BA45">
        <v>1</v>
      </c>
      <c r="BB45" s="85" t="str">
        <f>REPLACE(INDEX(GroupVertices[Group],MATCH(Edges24[[#This Row],[Vertex 1]],GroupVertices[Vertex],0)),1,1,"")</f>
        <v>3</v>
      </c>
      <c r="BC45" s="85" t="str">
        <f>REPLACE(INDEX(GroupVertices[Group],MATCH(Edges24[[#This Row],[Vertex 2]],GroupVertices[Vertex],0)),1,1,"")</f>
        <v>3</v>
      </c>
      <c r="BD45" s="51">
        <v>1</v>
      </c>
      <c r="BE45" s="52">
        <v>4</v>
      </c>
      <c r="BF45" s="51">
        <v>1</v>
      </c>
      <c r="BG45" s="52">
        <v>4</v>
      </c>
      <c r="BH45" s="51">
        <v>0</v>
      </c>
      <c r="BI45" s="52">
        <v>0</v>
      </c>
      <c r="BJ45" s="51">
        <v>23</v>
      </c>
      <c r="BK45" s="52">
        <v>92</v>
      </c>
      <c r="BL45" s="51">
        <v>25</v>
      </c>
    </row>
    <row r="46" spans="1:64" ht="15">
      <c r="A46" s="84" t="s">
        <v>221</v>
      </c>
      <c r="B46" s="84" t="s">
        <v>221</v>
      </c>
      <c r="C46" s="53"/>
      <c r="D46" s="54"/>
      <c r="E46" s="65"/>
      <c r="F46" s="55"/>
      <c r="G46" s="53"/>
      <c r="H46" s="57"/>
      <c r="I46" s="56"/>
      <c r="J46" s="56"/>
      <c r="K46" s="36" t="s">
        <v>65</v>
      </c>
      <c r="L46" s="83">
        <v>46</v>
      </c>
      <c r="M46" s="83"/>
      <c r="N46" s="63"/>
      <c r="O46" s="86" t="s">
        <v>176</v>
      </c>
      <c r="P46" s="88">
        <v>43470.51107638889</v>
      </c>
      <c r="Q46" s="86" t="s">
        <v>350</v>
      </c>
      <c r="R46" s="90" t="s">
        <v>400</v>
      </c>
      <c r="S46" s="86" t="s">
        <v>409</v>
      </c>
      <c r="T46" s="86"/>
      <c r="U46" s="86"/>
      <c r="V46" s="90" t="s">
        <v>425</v>
      </c>
      <c r="W46" s="88">
        <v>43470.51107638889</v>
      </c>
      <c r="X46" s="90" t="s">
        <v>473</v>
      </c>
      <c r="Y46" s="86"/>
      <c r="Z46" s="86"/>
      <c r="AA46" s="92" t="s">
        <v>561</v>
      </c>
      <c r="AB46" s="86"/>
      <c r="AC46" s="86" t="b">
        <v>0</v>
      </c>
      <c r="AD46" s="86">
        <v>0</v>
      </c>
      <c r="AE46" s="92" t="s">
        <v>686</v>
      </c>
      <c r="AF46" s="86" t="b">
        <v>0</v>
      </c>
      <c r="AG46" s="86" t="s">
        <v>768</v>
      </c>
      <c r="AH46" s="86"/>
      <c r="AI46" s="92" t="s">
        <v>686</v>
      </c>
      <c r="AJ46" s="86" t="b">
        <v>0</v>
      </c>
      <c r="AK46" s="86">
        <v>0</v>
      </c>
      <c r="AL46" s="92" t="s">
        <v>686</v>
      </c>
      <c r="AM46" s="86" t="s">
        <v>770</v>
      </c>
      <c r="AN46" s="86" t="b">
        <v>0</v>
      </c>
      <c r="AO46" s="92" t="s">
        <v>561</v>
      </c>
      <c r="AP46" s="86" t="s">
        <v>176</v>
      </c>
      <c r="AQ46" s="86">
        <v>0</v>
      </c>
      <c r="AR46" s="86">
        <v>0</v>
      </c>
      <c r="AS46" s="86"/>
      <c r="AT46" s="86"/>
      <c r="AU46" s="86"/>
      <c r="AV46" s="86"/>
      <c r="AW46" s="86"/>
      <c r="AX46" s="86"/>
      <c r="AY46" s="86"/>
      <c r="AZ46" s="86"/>
      <c r="BA46">
        <v>1</v>
      </c>
      <c r="BB46" s="85" t="str">
        <f>REPLACE(INDEX(GroupVertices[Group],MATCH(Edges24[[#This Row],[Vertex 1]],GroupVertices[Vertex],0)),1,1,"")</f>
        <v>7</v>
      </c>
      <c r="BC46" s="85" t="str">
        <f>REPLACE(INDEX(GroupVertices[Group],MATCH(Edges24[[#This Row],[Vertex 2]],GroupVertices[Vertex],0)),1,1,"")</f>
        <v>7</v>
      </c>
      <c r="BD46" s="51">
        <v>0</v>
      </c>
      <c r="BE46" s="52">
        <v>0</v>
      </c>
      <c r="BF46" s="51">
        <v>0</v>
      </c>
      <c r="BG46" s="52">
        <v>0</v>
      </c>
      <c r="BH46" s="51">
        <v>0</v>
      </c>
      <c r="BI46" s="52">
        <v>0</v>
      </c>
      <c r="BJ46" s="51">
        <v>11</v>
      </c>
      <c r="BK46" s="52">
        <v>100</v>
      </c>
      <c r="BL46" s="51">
        <v>11</v>
      </c>
    </row>
    <row r="47" spans="1:64" ht="15">
      <c r="A47" s="84" t="s">
        <v>222</v>
      </c>
      <c r="B47" s="84" t="s">
        <v>222</v>
      </c>
      <c r="C47" s="53"/>
      <c r="D47" s="54"/>
      <c r="E47" s="65"/>
      <c r="F47" s="55"/>
      <c r="G47" s="53"/>
      <c r="H47" s="57"/>
      <c r="I47" s="56"/>
      <c r="J47" s="56"/>
      <c r="K47" s="36" t="s">
        <v>65</v>
      </c>
      <c r="L47" s="83">
        <v>47</v>
      </c>
      <c r="M47" s="83"/>
      <c r="N47" s="63"/>
      <c r="O47" s="86" t="s">
        <v>176</v>
      </c>
      <c r="P47" s="88">
        <v>43473.125081018516</v>
      </c>
      <c r="Q47" s="86" t="s">
        <v>351</v>
      </c>
      <c r="R47" s="90" t="s">
        <v>401</v>
      </c>
      <c r="S47" s="86" t="s">
        <v>410</v>
      </c>
      <c r="T47" s="86" t="s">
        <v>415</v>
      </c>
      <c r="U47" s="86"/>
      <c r="V47" s="90" t="s">
        <v>426</v>
      </c>
      <c r="W47" s="88">
        <v>43473.125081018516</v>
      </c>
      <c r="X47" s="90" t="s">
        <v>474</v>
      </c>
      <c r="Y47" s="86"/>
      <c r="Z47" s="86"/>
      <c r="AA47" s="92" t="s">
        <v>562</v>
      </c>
      <c r="AB47" s="86"/>
      <c r="AC47" s="86" t="b">
        <v>0</v>
      </c>
      <c r="AD47" s="86">
        <v>0</v>
      </c>
      <c r="AE47" s="92" t="s">
        <v>686</v>
      </c>
      <c r="AF47" s="86" t="b">
        <v>0</v>
      </c>
      <c r="AG47" s="86" t="s">
        <v>768</v>
      </c>
      <c r="AH47" s="86"/>
      <c r="AI47" s="92" t="s">
        <v>686</v>
      </c>
      <c r="AJ47" s="86" t="b">
        <v>0</v>
      </c>
      <c r="AK47" s="86">
        <v>0</v>
      </c>
      <c r="AL47" s="92" t="s">
        <v>686</v>
      </c>
      <c r="AM47" s="86" t="s">
        <v>777</v>
      </c>
      <c r="AN47" s="86" t="b">
        <v>0</v>
      </c>
      <c r="AO47" s="92" t="s">
        <v>562</v>
      </c>
      <c r="AP47" s="86" t="s">
        <v>176</v>
      </c>
      <c r="AQ47" s="86">
        <v>0</v>
      </c>
      <c r="AR47" s="86">
        <v>0</v>
      </c>
      <c r="AS47" s="86"/>
      <c r="AT47" s="86"/>
      <c r="AU47" s="86"/>
      <c r="AV47" s="86"/>
      <c r="AW47" s="86"/>
      <c r="AX47" s="86"/>
      <c r="AY47" s="86"/>
      <c r="AZ47" s="86"/>
      <c r="BA47">
        <v>1</v>
      </c>
      <c r="BB47" s="85" t="str">
        <f>REPLACE(INDEX(GroupVertices[Group],MATCH(Edges24[[#This Row],[Vertex 1]],GroupVertices[Vertex],0)),1,1,"")</f>
        <v>7</v>
      </c>
      <c r="BC47" s="85" t="str">
        <f>REPLACE(INDEX(GroupVertices[Group],MATCH(Edges24[[#This Row],[Vertex 2]],GroupVertices[Vertex],0)),1,1,"")</f>
        <v>7</v>
      </c>
      <c r="BD47" s="51">
        <v>0</v>
      </c>
      <c r="BE47" s="52">
        <v>0</v>
      </c>
      <c r="BF47" s="51">
        <v>0</v>
      </c>
      <c r="BG47" s="52">
        <v>0</v>
      </c>
      <c r="BH47" s="51">
        <v>0</v>
      </c>
      <c r="BI47" s="52">
        <v>0</v>
      </c>
      <c r="BJ47" s="51">
        <v>14</v>
      </c>
      <c r="BK47" s="52">
        <v>100</v>
      </c>
      <c r="BL47" s="51">
        <v>14</v>
      </c>
    </row>
    <row r="48" spans="1:64" ht="15">
      <c r="A48" s="84" t="s">
        <v>223</v>
      </c>
      <c r="B48" s="84" t="s">
        <v>264</v>
      </c>
      <c r="C48" s="53"/>
      <c r="D48" s="54"/>
      <c r="E48" s="65"/>
      <c r="F48" s="55"/>
      <c r="G48" s="53"/>
      <c r="H48" s="57"/>
      <c r="I48" s="56"/>
      <c r="J48" s="56"/>
      <c r="K48" s="36" t="s">
        <v>65</v>
      </c>
      <c r="L48" s="83">
        <v>48</v>
      </c>
      <c r="M48" s="83"/>
      <c r="N48" s="63"/>
      <c r="O48" s="86" t="s">
        <v>308</v>
      </c>
      <c r="P48" s="88">
        <v>43475.685266203705</v>
      </c>
      <c r="Q48" s="86" t="s">
        <v>352</v>
      </c>
      <c r="R48" s="86"/>
      <c r="S48" s="86"/>
      <c r="T48" s="86"/>
      <c r="U48" s="86"/>
      <c r="V48" s="90" t="s">
        <v>427</v>
      </c>
      <c r="W48" s="88">
        <v>43475.685266203705</v>
      </c>
      <c r="X48" s="90" t="s">
        <v>475</v>
      </c>
      <c r="Y48" s="86"/>
      <c r="Z48" s="86"/>
      <c r="AA48" s="92" t="s">
        <v>563</v>
      </c>
      <c r="AB48" s="92" t="s">
        <v>643</v>
      </c>
      <c r="AC48" s="86" t="b">
        <v>0</v>
      </c>
      <c r="AD48" s="86">
        <v>1</v>
      </c>
      <c r="AE48" s="92" t="s">
        <v>724</v>
      </c>
      <c r="AF48" s="86" t="b">
        <v>0</v>
      </c>
      <c r="AG48" s="86" t="s">
        <v>768</v>
      </c>
      <c r="AH48" s="86"/>
      <c r="AI48" s="92" t="s">
        <v>686</v>
      </c>
      <c r="AJ48" s="86" t="b">
        <v>0</v>
      </c>
      <c r="AK48" s="86">
        <v>0</v>
      </c>
      <c r="AL48" s="92" t="s">
        <v>686</v>
      </c>
      <c r="AM48" s="86" t="s">
        <v>771</v>
      </c>
      <c r="AN48" s="86" t="b">
        <v>0</v>
      </c>
      <c r="AO48" s="92" t="s">
        <v>643</v>
      </c>
      <c r="AP48" s="86" t="s">
        <v>176</v>
      </c>
      <c r="AQ48" s="86">
        <v>0</v>
      </c>
      <c r="AR48" s="86">
        <v>0</v>
      </c>
      <c r="AS48" s="86"/>
      <c r="AT48" s="86"/>
      <c r="AU48" s="86"/>
      <c r="AV48" s="86"/>
      <c r="AW48" s="86"/>
      <c r="AX48" s="86"/>
      <c r="AY48" s="86"/>
      <c r="AZ48" s="86"/>
      <c r="BA48">
        <v>1</v>
      </c>
      <c r="BB48" s="85" t="str">
        <f>REPLACE(INDEX(GroupVertices[Group],MATCH(Edges24[[#This Row],[Vertex 1]],GroupVertices[Vertex],0)),1,1,"")</f>
        <v>5</v>
      </c>
      <c r="BC48" s="85" t="str">
        <f>REPLACE(INDEX(GroupVertices[Group],MATCH(Edges24[[#This Row],[Vertex 2]],GroupVertices[Vertex],0)),1,1,"")</f>
        <v>5</v>
      </c>
      <c r="BD48" s="51"/>
      <c r="BE48" s="52"/>
      <c r="BF48" s="51"/>
      <c r="BG48" s="52"/>
      <c r="BH48" s="51"/>
      <c r="BI48" s="52"/>
      <c r="BJ48" s="51"/>
      <c r="BK48" s="52"/>
      <c r="BL48" s="51"/>
    </row>
    <row r="49" spans="1:64" ht="15">
      <c r="A49" s="84" t="s">
        <v>224</v>
      </c>
      <c r="B49" s="84" t="s">
        <v>266</v>
      </c>
      <c r="C49" s="53"/>
      <c r="D49" s="54"/>
      <c r="E49" s="65"/>
      <c r="F49" s="55"/>
      <c r="G49" s="53"/>
      <c r="H49" s="57"/>
      <c r="I49" s="56"/>
      <c r="J49" s="56"/>
      <c r="K49" s="36" t="s">
        <v>65</v>
      </c>
      <c r="L49" s="83">
        <v>50</v>
      </c>
      <c r="M49" s="83"/>
      <c r="N49" s="63"/>
      <c r="O49" s="86" t="s">
        <v>307</v>
      </c>
      <c r="P49" s="88">
        <v>43464.82670138889</v>
      </c>
      <c r="Q49" s="86" t="s">
        <v>353</v>
      </c>
      <c r="R49" s="90" t="s">
        <v>402</v>
      </c>
      <c r="S49" s="86" t="s">
        <v>411</v>
      </c>
      <c r="T49" s="86"/>
      <c r="U49" s="86"/>
      <c r="V49" s="90" t="s">
        <v>428</v>
      </c>
      <c r="W49" s="88">
        <v>43464.82670138889</v>
      </c>
      <c r="X49" s="90" t="s">
        <v>476</v>
      </c>
      <c r="Y49" s="86"/>
      <c r="Z49" s="86"/>
      <c r="AA49" s="92" t="s">
        <v>564</v>
      </c>
      <c r="AB49" s="92" t="s">
        <v>644</v>
      </c>
      <c r="AC49" s="86" t="b">
        <v>0</v>
      </c>
      <c r="AD49" s="86">
        <v>0</v>
      </c>
      <c r="AE49" s="92" t="s">
        <v>725</v>
      </c>
      <c r="AF49" s="86" t="b">
        <v>0</v>
      </c>
      <c r="AG49" s="86" t="s">
        <v>768</v>
      </c>
      <c r="AH49" s="86"/>
      <c r="AI49" s="92" t="s">
        <v>686</v>
      </c>
      <c r="AJ49" s="86" t="b">
        <v>0</v>
      </c>
      <c r="AK49" s="86">
        <v>0</v>
      </c>
      <c r="AL49" s="92" t="s">
        <v>686</v>
      </c>
      <c r="AM49" s="86" t="s">
        <v>773</v>
      </c>
      <c r="AN49" s="86" t="b">
        <v>0</v>
      </c>
      <c r="AO49" s="92" t="s">
        <v>644</v>
      </c>
      <c r="AP49" s="86" t="s">
        <v>176</v>
      </c>
      <c r="AQ49" s="86">
        <v>0</v>
      </c>
      <c r="AR49" s="86">
        <v>0</v>
      </c>
      <c r="AS49" s="86"/>
      <c r="AT49" s="86"/>
      <c r="AU49" s="86"/>
      <c r="AV49" s="86"/>
      <c r="AW49" s="86"/>
      <c r="AX49" s="86"/>
      <c r="AY49" s="86"/>
      <c r="AZ49" s="86"/>
      <c r="BA49">
        <v>1</v>
      </c>
      <c r="BB49" s="85" t="str">
        <f>REPLACE(INDEX(GroupVertices[Group],MATCH(Edges24[[#This Row],[Vertex 1]],GroupVertices[Vertex],0)),1,1,"")</f>
        <v>4</v>
      </c>
      <c r="BC49" s="85" t="str">
        <f>REPLACE(INDEX(GroupVertices[Group],MATCH(Edges24[[#This Row],[Vertex 2]],GroupVertices[Vertex],0)),1,1,"")</f>
        <v>4</v>
      </c>
      <c r="BD49" s="51">
        <v>1</v>
      </c>
      <c r="BE49" s="52">
        <v>3.8461538461538463</v>
      </c>
      <c r="BF49" s="51">
        <v>0</v>
      </c>
      <c r="BG49" s="52">
        <v>0</v>
      </c>
      <c r="BH49" s="51">
        <v>0</v>
      </c>
      <c r="BI49" s="52">
        <v>0</v>
      </c>
      <c r="BJ49" s="51">
        <v>25</v>
      </c>
      <c r="BK49" s="52">
        <v>96.15384615384616</v>
      </c>
      <c r="BL49" s="51">
        <v>26</v>
      </c>
    </row>
    <row r="50" spans="1:64" ht="15">
      <c r="A50" s="84" t="s">
        <v>224</v>
      </c>
      <c r="B50" s="84" t="s">
        <v>267</v>
      </c>
      <c r="C50" s="53"/>
      <c r="D50" s="54"/>
      <c r="E50" s="65"/>
      <c r="F50" s="55"/>
      <c r="G50" s="53"/>
      <c r="H50" s="57"/>
      <c r="I50" s="56"/>
      <c r="J50" s="56"/>
      <c r="K50" s="36" t="s">
        <v>65</v>
      </c>
      <c r="L50" s="83">
        <v>51</v>
      </c>
      <c r="M50" s="83"/>
      <c r="N50" s="63"/>
      <c r="O50" s="86" t="s">
        <v>307</v>
      </c>
      <c r="P50" s="88">
        <v>43476.833182870374</v>
      </c>
      <c r="Q50" s="86" t="s">
        <v>354</v>
      </c>
      <c r="R50" s="90" t="s">
        <v>402</v>
      </c>
      <c r="S50" s="86" t="s">
        <v>411</v>
      </c>
      <c r="T50" s="86"/>
      <c r="U50" s="86"/>
      <c r="V50" s="90" t="s">
        <v>428</v>
      </c>
      <c r="W50" s="88">
        <v>43476.833182870374</v>
      </c>
      <c r="X50" s="90" t="s">
        <v>477</v>
      </c>
      <c r="Y50" s="86"/>
      <c r="Z50" s="86"/>
      <c r="AA50" s="92" t="s">
        <v>565</v>
      </c>
      <c r="AB50" s="92" t="s">
        <v>645</v>
      </c>
      <c r="AC50" s="86" t="b">
        <v>0</v>
      </c>
      <c r="AD50" s="86">
        <v>0</v>
      </c>
      <c r="AE50" s="92" t="s">
        <v>726</v>
      </c>
      <c r="AF50" s="86" t="b">
        <v>0</v>
      </c>
      <c r="AG50" s="86" t="s">
        <v>768</v>
      </c>
      <c r="AH50" s="86"/>
      <c r="AI50" s="92" t="s">
        <v>686</v>
      </c>
      <c r="AJ50" s="86" t="b">
        <v>0</v>
      </c>
      <c r="AK50" s="86">
        <v>0</v>
      </c>
      <c r="AL50" s="92" t="s">
        <v>686</v>
      </c>
      <c r="AM50" s="86" t="s">
        <v>773</v>
      </c>
      <c r="AN50" s="86" t="b">
        <v>0</v>
      </c>
      <c r="AO50" s="92" t="s">
        <v>645</v>
      </c>
      <c r="AP50" s="86" t="s">
        <v>176</v>
      </c>
      <c r="AQ50" s="86">
        <v>0</v>
      </c>
      <c r="AR50" s="86">
        <v>0</v>
      </c>
      <c r="AS50" s="86"/>
      <c r="AT50" s="86"/>
      <c r="AU50" s="86"/>
      <c r="AV50" s="86"/>
      <c r="AW50" s="86"/>
      <c r="AX50" s="86"/>
      <c r="AY50" s="86"/>
      <c r="AZ50" s="86"/>
      <c r="BA50">
        <v>1</v>
      </c>
      <c r="BB50" s="85" t="str">
        <f>REPLACE(INDEX(GroupVertices[Group],MATCH(Edges24[[#This Row],[Vertex 1]],GroupVertices[Vertex],0)),1,1,"")</f>
        <v>4</v>
      </c>
      <c r="BC50" s="85" t="str">
        <f>REPLACE(INDEX(GroupVertices[Group],MATCH(Edges24[[#This Row],[Vertex 2]],GroupVertices[Vertex],0)),1,1,"")</f>
        <v>4</v>
      </c>
      <c r="BD50" s="51">
        <v>0</v>
      </c>
      <c r="BE50" s="52">
        <v>0</v>
      </c>
      <c r="BF50" s="51">
        <v>1</v>
      </c>
      <c r="BG50" s="52">
        <v>4.761904761904762</v>
      </c>
      <c r="BH50" s="51">
        <v>0</v>
      </c>
      <c r="BI50" s="52">
        <v>0</v>
      </c>
      <c r="BJ50" s="51">
        <v>20</v>
      </c>
      <c r="BK50" s="52">
        <v>95.23809523809524</v>
      </c>
      <c r="BL50" s="51">
        <v>21</v>
      </c>
    </row>
    <row r="51" spans="1:64" ht="15">
      <c r="A51" s="84" t="s">
        <v>225</v>
      </c>
      <c r="B51" s="84" t="s">
        <v>268</v>
      </c>
      <c r="C51" s="53"/>
      <c r="D51" s="54"/>
      <c r="E51" s="65"/>
      <c r="F51" s="55"/>
      <c r="G51" s="53"/>
      <c r="H51" s="57"/>
      <c r="I51" s="56"/>
      <c r="J51" s="56"/>
      <c r="K51" s="36" t="s">
        <v>65</v>
      </c>
      <c r="L51" s="83">
        <v>52</v>
      </c>
      <c r="M51" s="83"/>
      <c r="N51" s="63"/>
      <c r="O51" s="86" t="s">
        <v>307</v>
      </c>
      <c r="P51" s="88">
        <v>43463.919375</v>
      </c>
      <c r="Q51" s="86" t="s">
        <v>355</v>
      </c>
      <c r="R51" s="90" t="s">
        <v>403</v>
      </c>
      <c r="S51" s="86" t="s">
        <v>412</v>
      </c>
      <c r="T51" s="86"/>
      <c r="U51" s="86"/>
      <c r="V51" s="90" t="s">
        <v>429</v>
      </c>
      <c r="W51" s="88">
        <v>43463.919375</v>
      </c>
      <c r="X51" s="90" t="s">
        <v>478</v>
      </c>
      <c r="Y51" s="86"/>
      <c r="Z51" s="86"/>
      <c r="AA51" s="92" t="s">
        <v>566</v>
      </c>
      <c r="AB51" s="92" t="s">
        <v>646</v>
      </c>
      <c r="AC51" s="86" t="b">
        <v>0</v>
      </c>
      <c r="AD51" s="86">
        <v>0</v>
      </c>
      <c r="AE51" s="92" t="s">
        <v>727</v>
      </c>
      <c r="AF51" s="86" t="b">
        <v>0</v>
      </c>
      <c r="AG51" s="86" t="s">
        <v>768</v>
      </c>
      <c r="AH51" s="86"/>
      <c r="AI51" s="92" t="s">
        <v>686</v>
      </c>
      <c r="AJ51" s="86" t="b">
        <v>0</v>
      </c>
      <c r="AK51" s="86">
        <v>0</v>
      </c>
      <c r="AL51" s="92" t="s">
        <v>686</v>
      </c>
      <c r="AM51" s="86" t="s">
        <v>778</v>
      </c>
      <c r="AN51" s="86" t="b">
        <v>0</v>
      </c>
      <c r="AO51" s="92" t="s">
        <v>646</v>
      </c>
      <c r="AP51" s="86" t="s">
        <v>176</v>
      </c>
      <c r="AQ51" s="86">
        <v>0</v>
      </c>
      <c r="AR51" s="86">
        <v>0</v>
      </c>
      <c r="AS51" s="86"/>
      <c r="AT51" s="86"/>
      <c r="AU51" s="86"/>
      <c r="AV51" s="86"/>
      <c r="AW51" s="86"/>
      <c r="AX51" s="86"/>
      <c r="AY51" s="86"/>
      <c r="AZ51" s="86"/>
      <c r="BA51">
        <v>1</v>
      </c>
      <c r="BB51" s="85" t="str">
        <f>REPLACE(INDEX(GroupVertices[Group],MATCH(Edges24[[#This Row],[Vertex 1]],GroupVertices[Vertex],0)),1,1,"")</f>
        <v>1</v>
      </c>
      <c r="BC51" s="85" t="str">
        <f>REPLACE(INDEX(GroupVertices[Group],MATCH(Edges24[[#This Row],[Vertex 2]],GroupVertices[Vertex],0)),1,1,"")</f>
        <v>1</v>
      </c>
      <c r="BD51" s="51">
        <v>1</v>
      </c>
      <c r="BE51" s="52">
        <v>5.555555555555555</v>
      </c>
      <c r="BF51" s="51">
        <v>0</v>
      </c>
      <c r="BG51" s="52">
        <v>0</v>
      </c>
      <c r="BH51" s="51">
        <v>0</v>
      </c>
      <c r="BI51" s="52">
        <v>0</v>
      </c>
      <c r="BJ51" s="51">
        <v>17</v>
      </c>
      <c r="BK51" s="52">
        <v>94.44444444444444</v>
      </c>
      <c r="BL51" s="51">
        <v>18</v>
      </c>
    </row>
    <row r="52" spans="1:64" ht="15">
      <c r="A52" s="84" t="s">
        <v>225</v>
      </c>
      <c r="B52" s="84" t="s">
        <v>269</v>
      </c>
      <c r="C52" s="53"/>
      <c r="D52" s="54"/>
      <c r="E52" s="65"/>
      <c r="F52" s="55"/>
      <c r="G52" s="53"/>
      <c r="H52" s="57"/>
      <c r="I52" s="56"/>
      <c r="J52" s="56"/>
      <c r="K52" s="36" t="s">
        <v>65</v>
      </c>
      <c r="L52" s="83">
        <v>53</v>
      </c>
      <c r="M52" s="83"/>
      <c r="N52" s="63"/>
      <c r="O52" s="86" t="s">
        <v>307</v>
      </c>
      <c r="P52" s="88">
        <v>43465.68311342593</v>
      </c>
      <c r="Q52" s="86" t="s">
        <v>356</v>
      </c>
      <c r="R52" s="90" t="s">
        <v>403</v>
      </c>
      <c r="S52" s="86" t="s">
        <v>412</v>
      </c>
      <c r="T52" s="86"/>
      <c r="U52" s="86"/>
      <c r="V52" s="90" t="s">
        <v>429</v>
      </c>
      <c r="W52" s="88">
        <v>43465.68311342593</v>
      </c>
      <c r="X52" s="90" t="s">
        <v>479</v>
      </c>
      <c r="Y52" s="86"/>
      <c r="Z52" s="86"/>
      <c r="AA52" s="92" t="s">
        <v>567</v>
      </c>
      <c r="AB52" s="92" t="s">
        <v>647</v>
      </c>
      <c r="AC52" s="86" t="b">
        <v>0</v>
      </c>
      <c r="AD52" s="86">
        <v>0</v>
      </c>
      <c r="AE52" s="92" t="s">
        <v>728</v>
      </c>
      <c r="AF52" s="86" t="b">
        <v>0</v>
      </c>
      <c r="AG52" s="86" t="s">
        <v>768</v>
      </c>
      <c r="AH52" s="86"/>
      <c r="AI52" s="92" t="s">
        <v>686</v>
      </c>
      <c r="AJ52" s="86" t="b">
        <v>0</v>
      </c>
      <c r="AK52" s="86">
        <v>0</v>
      </c>
      <c r="AL52" s="92" t="s">
        <v>686</v>
      </c>
      <c r="AM52" s="86" t="s">
        <v>778</v>
      </c>
      <c r="AN52" s="86" t="b">
        <v>0</v>
      </c>
      <c r="AO52" s="92" t="s">
        <v>647</v>
      </c>
      <c r="AP52" s="86" t="s">
        <v>176</v>
      </c>
      <c r="AQ52" s="86">
        <v>0</v>
      </c>
      <c r="AR52" s="86">
        <v>0</v>
      </c>
      <c r="AS52" s="86"/>
      <c r="AT52" s="86"/>
      <c r="AU52" s="86"/>
      <c r="AV52" s="86"/>
      <c r="AW52" s="86"/>
      <c r="AX52" s="86"/>
      <c r="AY52" s="86"/>
      <c r="AZ52" s="86"/>
      <c r="BA52">
        <v>1</v>
      </c>
      <c r="BB52" s="85" t="str">
        <f>REPLACE(INDEX(GroupVertices[Group],MATCH(Edges24[[#This Row],[Vertex 1]],GroupVertices[Vertex],0)),1,1,"")</f>
        <v>1</v>
      </c>
      <c r="BC52" s="85" t="str">
        <f>REPLACE(INDEX(GroupVertices[Group],MATCH(Edges24[[#This Row],[Vertex 2]],GroupVertices[Vertex],0)),1,1,"")</f>
        <v>1</v>
      </c>
      <c r="BD52" s="51">
        <v>1</v>
      </c>
      <c r="BE52" s="52">
        <v>5.555555555555555</v>
      </c>
      <c r="BF52" s="51">
        <v>0</v>
      </c>
      <c r="BG52" s="52">
        <v>0</v>
      </c>
      <c r="BH52" s="51">
        <v>0</v>
      </c>
      <c r="BI52" s="52">
        <v>0</v>
      </c>
      <c r="BJ52" s="51">
        <v>17</v>
      </c>
      <c r="BK52" s="52">
        <v>94.44444444444444</v>
      </c>
      <c r="BL52" s="51">
        <v>18</v>
      </c>
    </row>
    <row r="53" spans="1:64" ht="15">
      <c r="A53" s="84" t="s">
        <v>225</v>
      </c>
      <c r="B53" s="84" t="s">
        <v>270</v>
      </c>
      <c r="C53" s="53"/>
      <c r="D53" s="54"/>
      <c r="E53" s="65"/>
      <c r="F53" s="55"/>
      <c r="G53" s="53"/>
      <c r="H53" s="57"/>
      <c r="I53" s="56"/>
      <c r="J53" s="56"/>
      <c r="K53" s="36" t="s">
        <v>65</v>
      </c>
      <c r="L53" s="83">
        <v>54</v>
      </c>
      <c r="M53" s="83"/>
      <c r="N53" s="63"/>
      <c r="O53" s="86" t="s">
        <v>307</v>
      </c>
      <c r="P53" s="88">
        <v>43467.61326388889</v>
      </c>
      <c r="Q53" s="86" t="s">
        <v>357</v>
      </c>
      <c r="R53" s="90" t="s">
        <v>403</v>
      </c>
      <c r="S53" s="86" t="s">
        <v>412</v>
      </c>
      <c r="T53" s="86"/>
      <c r="U53" s="86"/>
      <c r="V53" s="90" t="s">
        <v>429</v>
      </c>
      <c r="W53" s="88">
        <v>43467.61326388889</v>
      </c>
      <c r="X53" s="90" t="s">
        <v>480</v>
      </c>
      <c r="Y53" s="86"/>
      <c r="Z53" s="86"/>
      <c r="AA53" s="92" t="s">
        <v>568</v>
      </c>
      <c r="AB53" s="92" t="s">
        <v>648</v>
      </c>
      <c r="AC53" s="86" t="b">
        <v>0</v>
      </c>
      <c r="AD53" s="86">
        <v>0</v>
      </c>
      <c r="AE53" s="92" t="s">
        <v>729</v>
      </c>
      <c r="AF53" s="86" t="b">
        <v>0</v>
      </c>
      <c r="AG53" s="86" t="s">
        <v>768</v>
      </c>
      <c r="AH53" s="86"/>
      <c r="AI53" s="92" t="s">
        <v>686</v>
      </c>
      <c r="AJ53" s="86" t="b">
        <v>0</v>
      </c>
      <c r="AK53" s="86">
        <v>0</v>
      </c>
      <c r="AL53" s="92" t="s">
        <v>686</v>
      </c>
      <c r="AM53" s="86" t="s">
        <v>778</v>
      </c>
      <c r="AN53" s="86" t="b">
        <v>0</v>
      </c>
      <c r="AO53" s="92" t="s">
        <v>648</v>
      </c>
      <c r="AP53" s="86" t="s">
        <v>176</v>
      </c>
      <c r="AQ53" s="86">
        <v>0</v>
      </c>
      <c r="AR53" s="86">
        <v>0</v>
      </c>
      <c r="AS53" s="86"/>
      <c r="AT53" s="86"/>
      <c r="AU53" s="86"/>
      <c r="AV53" s="86"/>
      <c r="AW53" s="86"/>
      <c r="AX53" s="86"/>
      <c r="AY53" s="86"/>
      <c r="AZ53" s="86"/>
      <c r="BA53">
        <v>1</v>
      </c>
      <c r="BB53" s="85" t="str">
        <f>REPLACE(INDEX(GroupVertices[Group],MATCH(Edges24[[#This Row],[Vertex 1]],GroupVertices[Vertex],0)),1,1,"")</f>
        <v>1</v>
      </c>
      <c r="BC53" s="85" t="str">
        <f>REPLACE(INDEX(GroupVertices[Group],MATCH(Edges24[[#This Row],[Vertex 2]],GroupVertices[Vertex],0)),1,1,"")</f>
        <v>1</v>
      </c>
      <c r="BD53" s="51">
        <v>1</v>
      </c>
      <c r="BE53" s="52">
        <v>5.555555555555555</v>
      </c>
      <c r="BF53" s="51">
        <v>0</v>
      </c>
      <c r="BG53" s="52">
        <v>0</v>
      </c>
      <c r="BH53" s="51">
        <v>0</v>
      </c>
      <c r="BI53" s="52">
        <v>0</v>
      </c>
      <c r="BJ53" s="51">
        <v>17</v>
      </c>
      <c r="BK53" s="52">
        <v>94.44444444444444</v>
      </c>
      <c r="BL53" s="51">
        <v>18</v>
      </c>
    </row>
    <row r="54" spans="1:64" ht="15">
      <c r="A54" s="84" t="s">
        <v>225</v>
      </c>
      <c r="B54" s="84" t="s">
        <v>271</v>
      </c>
      <c r="C54" s="53"/>
      <c r="D54" s="54"/>
      <c r="E54" s="65"/>
      <c r="F54" s="55"/>
      <c r="G54" s="53"/>
      <c r="H54" s="57"/>
      <c r="I54" s="56"/>
      <c r="J54" s="56"/>
      <c r="K54" s="36" t="s">
        <v>65</v>
      </c>
      <c r="L54" s="83">
        <v>55</v>
      </c>
      <c r="M54" s="83"/>
      <c r="N54" s="63"/>
      <c r="O54" s="86" t="s">
        <v>307</v>
      </c>
      <c r="P54" s="88">
        <v>43467.621400462966</v>
      </c>
      <c r="Q54" s="86" t="s">
        <v>358</v>
      </c>
      <c r="R54" s="90" t="s">
        <v>403</v>
      </c>
      <c r="S54" s="86" t="s">
        <v>412</v>
      </c>
      <c r="T54" s="86"/>
      <c r="U54" s="86"/>
      <c r="V54" s="90" t="s">
        <v>429</v>
      </c>
      <c r="W54" s="88">
        <v>43467.621400462966</v>
      </c>
      <c r="X54" s="90" t="s">
        <v>481</v>
      </c>
      <c r="Y54" s="86"/>
      <c r="Z54" s="86"/>
      <c r="AA54" s="92" t="s">
        <v>569</v>
      </c>
      <c r="AB54" s="92" t="s">
        <v>649</v>
      </c>
      <c r="AC54" s="86" t="b">
        <v>0</v>
      </c>
      <c r="AD54" s="86">
        <v>0</v>
      </c>
      <c r="AE54" s="92" t="s">
        <v>730</v>
      </c>
      <c r="AF54" s="86" t="b">
        <v>0</v>
      </c>
      <c r="AG54" s="86" t="s">
        <v>768</v>
      </c>
      <c r="AH54" s="86"/>
      <c r="AI54" s="92" t="s">
        <v>686</v>
      </c>
      <c r="AJ54" s="86" t="b">
        <v>0</v>
      </c>
      <c r="AK54" s="86">
        <v>0</v>
      </c>
      <c r="AL54" s="92" t="s">
        <v>686</v>
      </c>
      <c r="AM54" s="86" t="s">
        <v>778</v>
      </c>
      <c r="AN54" s="86" t="b">
        <v>0</v>
      </c>
      <c r="AO54" s="92" t="s">
        <v>649</v>
      </c>
      <c r="AP54" s="86" t="s">
        <v>176</v>
      </c>
      <c r="AQ54" s="86">
        <v>0</v>
      </c>
      <c r="AR54" s="86">
        <v>0</v>
      </c>
      <c r="AS54" s="86"/>
      <c r="AT54" s="86"/>
      <c r="AU54" s="86"/>
      <c r="AV54" s="86"/>
      <c r="AW54" s="86"/>
      <c r="AX54" s="86"/>
      <c r="AY54" s="86"/>
      <c r="AZ54" s="86"/>
      <c r="BA54">
        <v>1</v>
      </c>
      <c r="BB54" s="85" t="str">
        <f>REPLACE(INDEX(GroupVertices[Group],MATCH(Edges24[[#This Row],[Vertex 1]],GroupVertices[Vertex],0)),1,1,"")</f>
        <v>1</v>
      </c>
      <c r="BC54" s="85" t="str">
        <f>REPLACE(INDEX(GroupVertices[Group],MATCH(Edges24[[#This Row],[Vertex 2]],GroupVertices[Vertex],0)),1,1,"")</f>
        <v>1</v>
      </c>
      <c r="BD54" s="51">
        <v>1</v>
      </c>
      <c r="BE54" s="52">
        <v>5.555555555555555</v>
      </c>
      <c r="BF54" s="51">
        <v>0</v>
      </c>
      <c r="BG54" s="52">
        <v>0</v>
      </c>
      <c r="BH54" s="51">
        <v>0</v>
      </c>
      <c r="BI54" s="52">
        <v>0</v>
      </c>
      <c r="BJ54" s="51">
        <v>17</v>
      </c>
      <c r="BK54" s="52">
        <v>94.44444444444444</v>
      </c>
      <c r="BL54" s="51">
        <v>18</v>
      </c>
    </row>
    <row r="55" spans="1:64" ht="15">
      <c r="A55" s="84" t="s">
        <v>225</v>
      </c>
      <c r="B55" s="84" t="s">
        <v>272</v>
      </c>
      <c r="C55" s="53"/>
      <c r="D55" s="54"/>
      <c r="E55" s="65"/>
      <c r="F55" s="55"/>
      <c r="G55" s="53"/>
      <c r="H55" s="57"/>
      <c r="I55" s="56"/>
      <c r="J55" s="56"/>
      <c r="K55" s="36" t="s">
        <v>65</v>
      </c>
      <c r="L55" s="83">
        <v>56</v>
      </c>
      <c r="M55" s="83"/>
      <c r="N55" s="63"/>
      <c r="O55" s="86" t="s">
        <v>307</v>
      </c>
      <c r="P55" s="88">
        <v>43467.669375</v>
      </c>
      <c r="Q55" s="86" t="s">
        <v>359</v>
      </c>
      <c r="R55" s="90" t="s">
        <v>403</v>
      </c>
      <c r="S55" s="86" t="s">
        <v>412</v>
      </c>
      <c r="T55" s="86"/>
      <c r="U55" s="86"/>
      <c r="V55" s="90" t="s">
        <v>429</v>
      </c>
      <c r="W55" s="88">
        <v>43467.669375</v>
      </c>
      <c r="X55" s="90" t="s">
        <v>482</v>
      </c>
      <c r="Y55" s="86"/>
      <c r="Z55" s="86"/>
      <c r="AA55" s="92" t="s">
        <v>570</v>
      </c>
      <c r="AB55" s="92" t="s">
        <v>650</v>
      </c>
      <c r="AC55" s="86" t="b">
        <v>0</v>
      </c>
      <c r="AD55" s="86">
        <v>0</v>
      </c>
      <c r="AE55" s="92" t="s">
        <v>731</v>
      </c>
      <c r="AF55" s="86" t="b">
        <v>0</v>
      </c>
      <c r="AG55" s="86" t="s">
        <v>768</v>
      </c>
      <c r="AH55" s="86"/>
      <c r="AI55" s="92" t="s">
        <v>686</v>
      </c>
      <c r="AJ55" s="86" t="b">
        <v>0</v>
      </c>
      <c r="AK55" s="86">
        <v>0</v>
      </c>
      <c r="AL55" s="92" t="s">
        <v>686</v>
      </c>
      <c r="AM55" s="86" t="s">
        <v>778</v>
      </c>
      <c r="AN55" s="86" t="b">
        <v>0</v>
      </c>
      <c r="AO55" s="92" t="s">
        <v>650</v>
      </c>
      <c r="AP55" s="86" t="s">
        <v>176</v>
      </c>
      <c r="AQ55" s="86">
        <v>0</v>
      </c>
      <c r="AR55" s="86">
        <v>0</v>
      </c>
      <c r="AS55" s="86"/>
      <c r="AT55" s="86"/>
      <c r="AU55" s="86"/>
      <c r="AV55" s="86"/>
      <c r="AW55" s="86"/>
      <c r="AX55" s="86"/>
      <c r="AY55" s="86"/>
      <c r="AZ55" s="86"/>
      <c r="BA55">
        <v>1</v>
      </c>
      <c r="BB55" s="85" t="str">
        <f>REPLACE(INDEX(GroupVertices[Group],MATCH(Edges24[[#This Row],[Vertex 1]],GroupVertices[Vertex],0)),1,1,"")</f>
        <v>1</v>
      </c>
      <c r="BC55" s="85" t="str">
        <f>REPLACE(INDEX(GroupVertices[Group],MATCH(Edges24[[#This Row],[Vertex 2]],GroupVertices[Vertex],0)),1,1,"")</f>
        <v>1</v>
      </c>
      <c r="BD55" s="51">
        <v>1</v>
      </c>
      <c r="BE55" s="52">
        <v>5.555555555555555</v>
      </c>
      <c r="BF55" s="51">
        <v>0</v>
      </c>
      <c r="BG55" s="52">
        <v>0</v>
      </c>
      <c r="BH55" s="51">
        <v>0</v>
      </c>
      <c r="BI55" s="52">
        <v>0</v>
      </c>
      <c r="BJ55" s="51">
        <v>17</v>
      </c>
      <c r="BK55" s="52">
        <v>94.44444444444444</v>
      </c>
      <c r="BL55" s="51">
        <v>18</v>
      </c>
    </row>
    <row r="56" spans="1:64" ht="15">
      <c r="A56" s="84" t="s">
        <v>225</v>
      </c>
      <c r="B56" s="84" t="s">
        <v>273</v>
      </c>
      <c r="C56" s="53"/>
      <c r="D56" s="54"/>
      <c r="E56" s="65"/>
      <c r="F56" s="55"/>
      <c r="G56" s="53"/>
      <c r="H56" s="57"/>
      <c r="I56" s="56"/>
      <c r="J56" s="56"/>
      <c r="K56" s="36" t="s">
        <v>65</v>
      </c>
      <c r="L56" s="83">
        <v>57</v>
      </c>
      <c r="M56" s="83"/>
      <c r="N56" s="63"/>
      <c r="O56" s="86" t="s">
        <v>307</v>
      </c>
      <c r="P56" s="88">
        <v>43467.738032407404</v>
      </c>
      <c r="Q56" s="86" t="s">
        <v>360</v>
      </c>
      <c r="R56" s="90" t="s">
        <v>403</v>
      </c>
      <c r="S56" s="86" t="s">
        <v>412</v>
      </c>
      <c r="T56" s="86"/>
      <c r="U56" s="86"/>
      <c r="V56" s="90" t="s">
        <v>429</v>
      </c>
      <c r="W56" s="88">
        <v>43467.738032407404</v>
      </c>
      <c r="X56" s="90" t="s">
        <v>483</v>
      </c>
      <c r="Y56" s="86"/>
      <c r="Z56" s="86"/>
      <c r="AA56" s="92" t="s">
        <v>571</v>
      </c>
      <c r="AB56" s="92" t="s">
        <v>651</v>
      </c>
      <c r="AC56" s="86" t="b">
        <v>0</v>
      </c>
      <c r="AD56" s="86">
        <v>0</v>
      </c>
      <c r="AE56" s="92" t="s">
        <v>732</v>
      </c>
      <c r="AF56" s="86" t="b">
        <v>0</v>
      </c>
      <c r="AG56" s="86" t="s">
        <v>768</v>
      </c>
      <c r="AH56" s="86"/>
      <c r="AI56" s="92" t="s">
        <v>686</v>
      </c>
      <c r="AJ56" s="86" t="b">
        <v>0</v>
      </c>
      <c r="AK56" s="86">
        <v>0</v>
      </c>
      <c r="AL56" s="92" t="s">
        <v>686</v>
      </c>
      <c r="AM56" s="86" t="s">
        <v>778</v>
      </c>
      <c r="AN56" s="86" t="b">
        <v>0</v>
      </c>
      <c r="AO56" s="92" t="s">
        <v>651</v>
      </c>
      <c r="AP56" s="86" t="s">
        <v>176</v>
      </c>
      <c r="AQ56" s="86">
        <v>0</v>
      </c>
      <c r="AR56" s="86">
        <v>0</v>
      </c>
      <c r="AS56" s="86"/>
      <c r="AT56" s="86"/>
      <c r="AU56" s="86"/>
      <c r="AV56" s="86"/>
      <c r="AW56" s="86"/>
      <c r="AX56" s="86"/>
      <c r="AY56" s="86"/>
      <c r="AZ56" s="86"/>
      <c r="BA56">
        <v>1</v>
      </c>
      <c r="BB56" s="85" t="str">
        <f>REPLACE(INDEX(GroupVertices[Group],MATCH(Edges24[[#This Row],[Vertex 1]],GroupVertices[Vertex],0)),1,1,"")</f>
        <v>1</v>
      </c>
      <c r="BC56" s="85" t="str">
        <f>REPLACE(INDEX(GroupVertices[Group],MATCH(Edges24[[#This Row],[Vertex 2]],GroupVertices[Vertex],0)),1,1,"")</f>
        <v>1</v>
      </c>
      <c r="BD56" s="51">
        <v>1</v>
      </c>
      <c r="BE56" s="52">
        <v>5.555555555555555</v>
      </c>
      <c r="BF56" s="51">
        <v>0</v>
      </c>
      <c r="BG56" s="52">
        <v>0</v>
      </c>
      <c r="BH56" s="51">
        <v>0</v>
      </c>
      <c r="BI56" s="52">
        <v>0</v>
      </c>
      <c r="BJ56" s="51">
        <v>17</v>
      </c>
      <c r="BK56" s="52">
        <v>94.44444444444444</v>
      </c>
      <c r="BL56" s="51">
        <v>18</v>
      </c>
    </row>
    <row r="57" spans="1:64" ht="15">
      <c r="A57" s="84" t="s">
        <v>225</v>
      </c>
      <c r="B57" s="84" t="s">
        <v>274</v>
      </c>
      <c r="C57" s="53"/>
      <c r="D57" s="54"/>
      <c r="E57" s="65"/>
      <c r="F57" s="55"/>
      <c r="G57" s="53"/>
      <c r="H57" s="57"/>
      <c r="I57" s="56"/>
      <c r="J57" s="56"/>
      <c r="K57" s="36" t="s">
        <v>65</v>
      </c>
      <c r="L57" s="83">
        <v>58</v>
      </c>
      <c r="M57" s="83"/>
      <c r="N57" s="63"/>
      <c r="O57" s="86" t="s">
        <v>307</v>
      </c>
      <c r="P57" s="88">
        <v>43467.96969907408</v>
      </c>
      <c r="Q57" s="86" t="s">
        <v>361</v>
      </c>
      <c r="R57" s="90" t="s">
        <v>403</v>
      </c>
      <c r="S57" s="86" t="s">
        <v>412</v>
      </c>
      <c r="T57" s="86"/>
      <c r="U57" s="86"/>
      <c r="V57" s="90" t="s">
        <v>429</v>
      </c>
      <c r="W57" s="88">
        <v>43467.96969907408</v>
      </c>
      <c r="X57" s="90" t="s">
        <v>484</v>
      </c>
      <c r="Y57" s="86"/>
      <c r="Z57" s="86"/>
      <c r="AA57" s="92" t="s">
        <v>572</v>
      </c>
      <c r="AB57" s="92" t="s">
        <v>652</v>
      </c>
      <c r="AC57" s="86" t="b">
        <v>0</v>
      </c>
      <c r="AD57" s="86">
        <v>0</v>
      </c>
      <c r="AE57" s="92" t="s">
        <v>733</v>
      </c>
      <c r="AF57" s="86" t="b">
        <v>0</v>
      </c>
      <c r="AG57" s="86" t="s">
        <v>768</v>
      </c>
      <c r="AH57" s="86"/>
      <c r="AI57" s="92" t="s">
        <v>686</v>
      </c>
      <c r="AJ57" s="86" t="b">
        <v>0</v>
      </c>
      <c r="AK57" s="86">
        <v>0</v>
      </c>
      <c r="AL57" s="92" t="s">
        <v>686</v>
      </c>
      <c r="AM57" s="86" t="s">
        <v>778</v>
      </c>
      <c r="AN57" s="86" t="b">
        <v>0</v>
      </c>
      <c r="AO57" s="92" t="s">
        <v>652</v>
      </c>
      <c r="AP57" s="86" t="s">
        <v>176</v>
      </c>
      <c r="AQ57" s="86">
        <v>0</v>
      </c>
      <c r="AR57" s="86">
        <v>0</v>
      </c>
      <c r="AS57" s="86"/>
      <c r="AT57" s="86"/>
      <c r="AU57" s="86"/>
      <c r="AV57" s="86"/>
      <c r="AW57" s="86"/>
      <c r="AX57" s="86"/>
      <c r="AY57" s="86"/>
      <c r="AZ57" s="86"/>
      <c r="BA57">
        <v>1</v>
      </c>
      <c r="BB57" s="85" t="str">
        <f>REPLACE(INDEX(GroupVertices[Group],MATCH(Edges24[[#This Row],[Vertex 1]],GroupVertices[Vertex],0)),1,1,"")</f>
        <v>1</v>
      </c>
      <c r="BC57" s="85" t="str">
        <f>REPLACE(INDEX(GroupVertices[Group],MATCH(Edges24[[#This Row],[Vertex 2]],GroupVertices[Vertex],0)),1,1,"")</f>
        <v>1</v>
      </c>
      <c r="BD57" s="51">
        <v>0</v>
      </c>
      <c r="BE57" s="52">
        <v>0</v>
      </c>
      <c r="BF57" s="51">
        <v>0</v>
      </c>
      <c r="BG57" s="52">
        <v>0</v>
      </c>
      <c r="BH57" s="51">
        <v>0</v>
      </c>
      <c r="BI57" s="52">
        <v>0</v>
      </c>
      <c r="BJ57" s="51">
        <v>17</v>
      </c>
      <c r="BK57" s="52">
        <v>100</v>
      </c>
      <c r="BL57" s="51">
        <v>17</v>
      </c>
    </row>
    <row r="58" spans="1:64" ht="15">
      <c r="A58" s="84" t="s">
        <v>225</v>
      </c>
      <c r="B58" s="84" t="s">
        <v>275</v>
      </c>
      <c r="C58" s="53"/>
      <c r="D58" s="54"/>
      <c r="E58" s="65"/>
      <c r="F58" s="55"/>
      <c r="G58" s="53"/>
      <c r="H58" s="57"/>
      <c r="I58" s="56"/>
      <c r="J58" s="56"/>
      <c r="K58" s="36" t="s">
        <v>65</v>
      </c>
      <c r="L58" s="83">
        <v>59</v>
      </c>
      <c r="M58" s="83"/>
      <c r="N58" s="63"/>
      <c r="O58" s="86" t="s">
        <v>307</v>
      </c>
      <c r="P58" s="88">
        <v>43468.01552083333</v>
      </c>
      <c r="Q58" s="86" t="s">
        <v>362</v>
      </c>
      <c r="R58" s="90" t="s">
        <v>403</v>
      </c>
      <c r="S58" s="86" t="s">
        <v>412</v>
      </c>
      <c r="T58" s="86"/>
      <c r="U58" s="86"/>
      <c r="V58" s="90" t="s">
        <v>429</v>
      </c>
      <c r="W58" s="88">
        <v>43468.01552083333</v>
      </c>
      <c r="X58" s="90" t="s">
        <v>485</v>
      </c>
      <c r="Y58" s="86"/>
      <c r="Z58" s="86"/>
      <c r="AA58" s="92" t="s">
        <v>573</v>
      </c>
      <c r="AB58" s="92" t="s">
        <v>653</v>
      </c>
      <c r="AC58" s="86" t="b">
        <v>0</v>
      </c>
      <c r="AD58" s="86">
        <v>0</v>
      </c>
      <c r="AE58" s="92" t="s">
        <v>734</v>
      </c>
      <c r="AF58" s="86" t="b">
        <v>0</v>
      </c>
      <c r="AG58" s="86" t="s">
        <v>768</v>
      </c>
      <c r="AH58" s="86"/>
      <c r="AI58" s="92" t="s">
        <v>686</v>
      </c>
      <c r="AJ58" s="86" t="b">
        <v>0</v>
      </c>
      <c r="AK58" s="86">
        <v>0</v>
      </c>
      <c r="AL58" s="92" t="s">
        <v>686</v>
      </c>
      <c r="AM58" s="86" t="s">
        <v>778</v>
      </c>
      <c r="AN58" s="86" t="b">
        <v>0</v>
      </c>
      <c r="AO58" s="92" t="s">
        <v>653</v>
      </c>
      <c r="AP58" s="86" t="s">
        <v>176</v>
      </c>
      <c r="AQ58" s="86">
        <v>0</v>
      </c>
      <c r="AR58" s="86">
        <v>0</v>
      </c>
      <c r="AS58" s="86"/>
      <c r="AT58" s="86"/>
      <c r="AU58" s="86"/>
      <c r="AV58" s="86"/>
      <c r="AW58" s="86"/>
      <c r="AX58" s="86"/>
      <c r="AY58" s="86"/>
      <c r="AZ58" s="86"/>
      <c r="BA58">
        <v>1</v>
      </c>
      <c r="BB58" s="85" t="str">
        <f>REPLACE(INDEX(GroupVertices[Group],MATCH(Edges24[[#This Row],[Vertex 1]],GroupVertices[Vertex],0)),1,1,"")</f>
        <v>1</v>
      </c>
      <c r="BC58" s="85" t="str">
        <f>REPLACE(INDEX(GroupVertices[Group],MATCH(Edges24[[#This Row],[Vertex 2]],GroupVertices[Vertex],0)),1,1,"")</f>
        <v>1</v>
      </c>
      <c r="BD58" s="51">
        <v>1</v>
      </c>
      <c r="BE58" s="52">
        <v>5.555555555555555</v>
      </c>
      <c r="BF58" s="51">
        <v>0</v>
      </c>
      <c r="BG58" s="52">
        <v>0</v>
      </c>
      <c r="BH58" s="51">
        <v>0</v>
      </c>
      <c r="BI58" s="52">
        <v>0</v>
      </c>
      <c r="BJ58" s="51">
        <v>17</v>
      </c>
      <c r="BK58" s="52">
        <v>94.44444444444444</v>
      </c>
      <c r="BL58" s="51">
        <v>18</v>
      </c>
    </row>
    <row r="59" spans="1:64" ht="15">
      <c r="A59" s="84" t="s">
        <v>225</v>
      </c>
      <c r="B59" s="84" t="s">
        <v>276</v>
      </c>
      <c r="C59" s="53"/>
      <c r="D59" s="54"/>
      <c r="E59" s="65"/>
      <c r="F59" s="55"/>
      <c r="G59" s="53"/>
      <c r="H59" s="57"/>
      <c r="I59" s="56"/>
      <c r="J59" s="56"/>
      <c r="K59" s="36" t="s">
        <v>65</v>
      </c>
      <c r="L59" s="83">
        <v>60</v>
      </c>
      <c r="M59" s="83"/>
      <c r="N59" s="63"/>
      <c r="O59" s="86" t="s">
        <v>307</v>
      </c>
      <c r="P59" s="88">
        <v>43468.58440972222</v>
      </c>
      <c r="Q59" s="86" t="s">
        <v>363</v>
      </c>
      <c r="R59" s="90" t="s">
        <v>403</v>
      </c>
      <c r="S59" s="86" t="s">
        <v>412</v>
      </c>
      <c r="T59" s="86"/>
      <c r="U59" s="86"/>
      <c r="V59" s="90" t="s">
        <v>429</v>
      </c>
      <c r="W59" s="88">
        <v>43468.58440972222</v>
      </c>
      <c r="X59" s="90" t="s">
        <v>486</v>
      </c>
      <c r="Y59" s="86"/>
      <c r="Z59" s="86"/>
      <c r="AA59" s="92" t="s">
        <v>574</v>
      </c>
      <c r="AB59" s="92" t="s">
        <v>654</v>
      </c>
      <c r="AC59" s="86" t="b">
        <v>0</v>
      </c>
      <c r="AD59" s="86">
        <v>0</v>
      </c>
      <c r="AE59" s="92" t="s">
        <v>735</v>
      </c>
      <c r="AF59" s="86" t="b">
        <v>0</v>
      </c>
      <c r="AG59" s="86" t="s">
        <v>768</v>
      </c>
      <c r="AH59" s="86"/>
      <c r="AI59" s="92" t="s">
        <v>686</v>
      </c>
      <c r="AJ59" s="86" t="b">
        <v>0</v>
      </c>
      <c r="AK59" s="86">
        <v>0</v>
      </c>
      <c r="AL59" s="92" t="s">
        <v>686</v>
      </c>
      <c r="AM59" s="86" t="s">
        <v>778</v>
      </c>
      <c r="AN59" s="86" t="b">
        <v>0</v>
      </c>
      <c r="AO59" s="92" t="s">
        <v>654</v>
      </c>
      <c r="AP59" s="86" t="s">
        <v>176</v>
      </c>
      <c r="AQ59" s="86">
        <v>0</v>
      </c>
      <c r="AR59" s="86">
        <v>0</v>
      </c>
      <c r="AS59" s="86"/>
      <c r="AT59" s="86"/>
      <c r="AU59" s="86"/>
      <c r="AV59" s="86"/>
      <c r="AW59" s="86"/>
      <c r="AX59" s="86"/>
      <c r="AY59" s="86"/>
      <c r="AZ59" s="86"/>
      <c r="BA59">
        <v>1</v>
      </c>
      <c r="BB59" s="85" t="str">
        <f>REPLACE(INDEX(GroupVertices[Group],MATCH(Edges24[[#This Row],[Vertex 1]],GroupVertices[Vertex],0)),1,1,"")</f>
        <v>1</v>
      </c>
      <c r="BC59" s="85" t="str">
        <f>REPLACE(INDEX(GroupVertices[Group],MATCH(Edges24[[#This Row],[Vertex 2]],GroupVertices[Vertex],0)),1,1,"")</f>
        <v>1</v>
      </c>
      <c r="BD59" s="51">
        <v>1</v>
      </c>
      <c r="BE59" s="52">
        <v>3.4482758620689653</v>
      </c>
      <c r="BF59" s="51">
        <v>0</v>
      </c>
      <c r="BG59" s="52">
        <v>0</v>
      </c>
      <c r="BH59" s="51">
        <v>0</v>
      </c>
      <c r="BI59" s="52">
        <v>0</v>
      </c>
      <c r="BJ59" s="51">
        <v>28</v>
      </c>
      <c r="BK59" s="52">
        <v>96.55172413793103</v>
      </c>
      <c r="BL59" s="51">
        <v>29</v>
      </c>
    </row>
    <row r="60" spans="1:64" ht="15">
      <c r="A60" s="84" t="s">
        <v>225</v>
      </c>
      <c r="B60" s="84" t="s">
        <v>277</v>
      </c>
      <c r="C60" s="53"/>
      <c r="D60" s="54"/>
      <c r="E60" s="65"/>
      <c r="F60" s="55"/>
      <c r="G60" s="53"/>
      <c r="H60" s="57"/>
      <c r="I60" s="56"/>
      <c r="J60" s="56"/>
      <c r="K60" s="36" t="s">
        <v>65</v>
      </c>
      <c r="L60" s="83">
        <v>61</v>
      </c>
      <c r="M60" s="83"/>
      <c r="N60" s="63"/>
      <c r="O60" s="86" t="s">
        <v>307</v>
      </c>
      <c r="P60" s="88">
        <v>43468.64556712963</v>
      </c>
      <c r="Q60" s="86" t="s">
        <v>364</v>
      </c>
      <c r="R60" s="90" t="s">
        <v>403</v>
      </c>
      <c r="S60" s="86" t="s">
        <v>412</v>
      </c>
      <c r="T60" s="86"/>
      <c r="U60" s="86"/>
      <c r="V60" s="90" t="s">
        <v>429</v>
      </c>
      <c r="W60" s="88">
        <v>43468.64556712963</v>
      </c>
      <c r="X60" s="90" t="s">
        <v>487</v>
      </c>
      <c r="Y60" s="86"/>
      <c r="Z60" s="86"/>
      <c r="AA60" s="92" t="s">
        <v>575</v>
      </c>
      <c r="AB60" s="92" t="s">
        <v>655</v>
      </c>
      <c r="AC60" s="86" t="b">
        <v>0</v>
      </c>
      <c r="AD60" s="86">
        <v>0</v>
      </c>
      <c r="AE60" s="92" t="s">
        <v>736</v>
      </c>
      <c r="AF60" s="86" t="b">
        <v>0</v>
      </c>
      <c r="AG60" s="86" t="s">
        <v>768</v>
      </c>
      <c r="AH60" s="86"/>
      <c r="AI60" s="92" t="s">
        <v>686</v>
      </c>
      <c r="AJ60" s="86" t="b">
        <v>0</v>
      </c>
      <c r="AK60" s="86">
        <v>0</v>
      </c>
      <c r="AL60" s="92" t="s">
        <v>686</v>
      </c>
      <c r="AM60" s="86" t="s">
        <v>778</v>
      </c>
      <c r="AN60" s="86" t="b">
        <v>0</v>
      </c>
      <c r="AO60" s="92" t="s">
        <v>655</v>
      </c>
      <c r="AP60" s="86" t="s">
        <v>176</v>
      </c>
      <c r="AQ60" s="86">
        <v>0</v>
      </c>
      <c r="AR60" s="86">
        <v>0</v>
      </c>
      <c r="AS60" s="86"/>
      <c r="AT60" s="86"/>
      <c r="AU60" s="86"/>
      <c r="AV60" s="86"/>
      <c r="AW60" s="86"/>
      <c r="AX60" s="86"/>
      <c r="AY60" s="86"/>
      <c r="AZ60" s="86"/>
      <c r="BA60">
        <v>1</v>
      </c>
      <c r="BB60" s="85" t="str">
        <f>REPLACE(INDEX(GroupVertices[Group],MATCH(Edges24[[#This Row],[Vertex 1]],GroupVertices[Vertex],0)),1,1,"")</f>
        <v>1</v>
      </c>
      <c r="BC60" s="85" t="str">
        <f>REPLACE(INDEX(GroupVertices[Group],MATCH(Edges24[[#This Row],[Vertex 2]],GroupVertices[Vertex],0)),1,1,"")</f>
        <v>1</v>
      </c>
      <c r="BD60" s="51">
        <v>1</v>
      </c>
      <c r="BE60" s="52">
        <v>2.5</v>
      </c>
      <c r="BF60" s="51">
        <v>0</v>
      </c>
      <c r="BG60" s="52">
        <v>0</v>
      </c>
      <c r="BH60" s="51">
        <v>0</v>
      </c>
      <c r="BI60" s="52">
        <v>0</v>
      </c>
      <c r="BJ60" s="51">
        <v>39</v>
      </c>
      <c r="BK60" s="52">
        <v>97.5</v>
      </c>
      <c r="BL60" s="51">
        <v>40</v>
      </c>
    </row>
    <row r="61" spans="1:64" ht="15">
      <c r="A61" s="84" t="s">
        <v>225</v>
      </c>
      <c r="B61" s="84" t="s">
        <v>278</v>
      </c>
      <c r="C61" s="53"/>
      <c r="D61" s="54"/>
      <c r="E61" s="65"/>
      <c r="F61" s="55"/>
      <c r="G61" s="53"/>
      <c r="H61" s="57"/>
      <c r="I61" s="56"/>
      <c r="J61" s="56"/>
      <c r="K61" s="36" t="s">
        <v>65</v>
      </c>
      <c r="L61" s="83">
        <v>62</v>
      </c>
      <c r="M61" s="83"/>
      <c r="N61" s="63"/>
      <c r="O61" s="86" t="s">
        <v>307</v>
      </c>
      <c r="P61" s="88">
        <v>43468.66400462963</v>
      </c>
      <c r="Q61" s="86" t="s">
        <v>365</v>
      </c>
      <c r="R61" s="90" t="s">
        <v>403</v>
      </c>
      <c r="S61" s="86" t="s">
        <v>412</v>
      </c>
      <c r="T61" s="86"/>
      <c r="U61" s="86"/>
      <c r="V61" s="90" t="s">
        <v>429</v>
      </c>
      <c r="W61" s="88">
        <v>43468.66400462963</v>
      </c>
      <c r="X61" s="90" t="s">
        <v>488</v>
      </c>
      <c r="Y61" s="86"/>
      <c r="Z61" s="86"/>
      <c r="AA61" s="92" t="s">
        <v>576</v>
      </c>
      <c r="AB61" s="92" t="s">
        <v>656</v>
      </c>
      <c r="AC61" s="86" t="b">
        <v>0</v>
      </c>
      <c r="AD61" s="86">
        <v>0</v>
      </c>
      <c r="AE61" s="92" t="s">
        <v>737</v>
      </c>
      <c r="AF61" s="86" t="b">
        <v>0</v>
      </c>
      <c r="AG61" s="86" t="s">
        <v>768</v>
      </c>
      <c r="AH61" s="86"/>
      <c r="AI61" s="92" t="s">
        <v>686</v>
      </c>
      <c r="AJ61" s="86" t="b">
        <v>0</v>
      </c>
      <c r="AK61" s="86">
        <v>0</v>
      </c>
      <c r="AL61" s="92" t="s">
        <v>686</v>
      </c>
      <c r="AM61" s="86" t="s">
        <v>778</v>
      </c>
      <c r="AN61" s="86" t="b">
        <v>0</v>
      </c>
      <c r="AO61" s="92" t="s">
        <v>656</v>
      </c>
      <c r="AP61" s="86" t="s">
        <v>176</v>
      </c>
      <c r="AQ61" s="86">
        <v>0</v>
      </c>
      <c r="AR61" s="86">
        <v>0</v>
      </c>
      <c r="AS61" s="86"/>
      <c r="AT61" s="86"/>
      <c r="AU61" s="86"/>
      <c r="AV61" s="86"/>
      <c r="AW61" s="86"/>
      <c r="AX61" s="86"/>
      <c r="AY61" s="86"/>
      <c r="AZ61" s="86"/>
      <c r="BA61">
        <v>1</v>
      </c>
      <c r="BB61" s="85" t="str">
        <f>REPLACE(INDEX(GroupVertices[Group],MATCH(Edges24[[#This Row],[Vertex 1]],GroupVertices[Vertex],0)),1,1,"")</f>
        <v>1</v>
      </c>
      <c r="BC61" s="85" t="str">
        <f>REPLACE(INDEX(GroupVertices[Group],MATCH(Edges24[[#This Row],[Vertex 2]],GroupVertices[Vertex],0)),1,1,"")</f>
        <v>1</v>
      </c>
      <c r="BD61" s="51">
        <v>1</v>
      </c>
      <c r="BE61" s="52">
        <v>5.555555555555555</v>
      </c>
      <c r="BF61" s="51">
        <v>0</v>
      </c>
      <c r="BG61" s="52">
        <v>0</v>
      </c>
      <c r="BH61" s="51">
        <v>0</v>
      </c>
      <c r="BI61" s="52">
        <v>0</v>
      </c>
      <c r="BJ61" s="51">
        <v>17</v>
      </c>
      <c r="BK61" s="52">
        <v>94.44444444444444</v>
      </c>
      <c r="BL61" s="51">
        <v>18</v>
      </c>
    </row>
    <row r="62" spans="1:64" ht="15">
      <c r="A62" s="84" t="s">
        <v>225</v>
      </c>
      <c r="B62" s="84" t="s">
        <v>279</v>
      </c>
      <c r="C62" s="53"/>
      <c r="D62" s="54"/>
      <c r="E62" s="65"/>
      <c r="F62" s="55"/>
      <c r="G62" s="53"/>
      <c r="H62" s="57"/>
      <c r="I62" s="56"/>
      <c r="J62" s="56"/>
      <c r="K62" s="36" t="s">
        <v>65</v>
      </c>
      <c r="L62" s="83">
        <v>63</v>
      </c>
      <c r="M62" s="83"/>
      <c r="N62" s="63"/>
      <c r="O62" s="86" t="s">
        <v>307</v>
      </c>
      <c r="P62" s="88">
        <v>43468.84537037037</v>
      </c>
      <c r="Q62" s="86" t="s">
        <v>366</v>
      </c>
      <c r="R62" s="90" t="s">
        <v>403</v>
      </c>
      <c r="S62" s="86" t="s">
        <v>412</v>
      </c>
      <c r="T62" s="86"/>
      <c r="U62" s="86"/>
      <c r="V62" s="90" t="s">
        <v>429</v>
      </c>
      <c r="W62" s="88">
        <v>43468.84537037037</v>
      </c>
      <c r="X62" s="90" t="s">
        <v>489</v>
      </c>
      <c r="Y62" s="86"/>
      <c r="Z62" s="86"/>
      <c r="AA62" s="92" t="s">
        <v>577</v>
      </c>
      <c r="AB62" s="92" t="s">
        <v>657</v>
      </c>
      <c r="AC62" s="86" t="b">
        <v>0</v>
      </c>
      <c r="AD62" s="86">
        <v>0</v>
      </c>
      <c r="AE62" s="92" t="s">
        <v>738</v>
      </c>
      <c r="AF62" s="86" t="b">
        <v>0</v>
      </c>
      <c r="AG62" s="86" t="s">
        <v>768</v>
      </c>
      <c r="AH62" s="86"/>
      <c r="AI62" s="92" t="s">
        <v>686</v>
      </c>
      <c r="AJ62" s="86" t="b">
        <v>0</v>
      </c>
      <c r="AK62" s="86">
        <v>0</v>
      </c>
      <c r="AL62" s="92" t="s">
        <v>686</v>
      </c>
      <c r="AM62" s="86" t="s">
        <v>778</v>
      </c>
      <c r="AN62" s="86" t="b">
        <v>0</v>
      </c>
      <c r="AO62" s="92" t="s">
        <v>657</v>
      </c>
      <c r="AP62" s="86" t="s">
        <v>176</v>
      </c>
      <c r="AQ62" s="86">
        <v>0</v>
      </c>
      <c r="AR62" s="86">
        <v>0</v>
      </c>
      <c r="AS62" s="86"/>
      <c r="AT62" s="86"/>
      <c r="AU62" s="86"/>
      <c r="AV62" s="86"/>
      <c r="AW62" s="86"/>
      <c r="AX62" s="86"/>
      <c r="AY62" s="86"/>
      <c r="AZ62" s="86"/>
      <c r="BA62">
        <v>1</v>
      </c>
      <c r="BB62" s="85" t="str">
        <f>REPLACE(INDEX(GroupVertices[Group],MATCH(Edges24[[#This Row],[Vertex 1]],GroupVertices[Vertex],0)),1,1,"")</f>
        <v>1</v>
      </c>
      <c r="BC62" s="85" t="str">
        <f>REPLACE(INDEX(GroupVertices[Group],MATCH(Edges24[[#This Row],[Vertex 2]],GroupVertices[Vertex],0)),1,1,"")</f>
        <v>1</v>
      </c>
      <c r="BD62" s="51">
        <v>1</v>
      </c>
      <c r="BE62" s="52">
        <v>5.555555555555555</v>
      </c>
      <c r="BF62" s="51">
        <v>0</v>
      </c>
      <c r="BG62" s="52">
        <v>0</v>
      </c>
      <c r="BH62" s="51">
        <v>0</v>
      </c>
      <c r="BI62" s="52">
        <v>0</v>
      </c>
      <c r="BJ62" s="51">
        <v>17</v>
      </c>
      <c r="BK62" s="52">
        <v>94.44444444444444</v>
      </c>
      <c r="BL62" s="51">
        <v>18</v>
      </c>
    </row>
    <row r="63" spans="1:64" ht="15">
      <c r="A63" s="84" t="s">
        <v>225</v>
      </c>
      <c r="B63" s="84" t="s">
        <v>280</v>
      </c>
      <c r="C63" s="53"/>
      <c r="D63" s="54"/>
      <c r="E63" s="65"/>
      <c r="F63" s="55"/>
      <c r="G63" s="53"/>
      <c r="H63" s="57"/>
      <c r="I63" s="56"/>
      <c r="J63" s="56"/>
      <c r="K63" s="36" t="s">
        <v>65</v>
      </c>
      <c r="L63" s="83">
        <v>64</v>
      </c>
      <c r="M63" s="83"/>
      <c r="N63" s="63"/>
      <c r="O63" s="86" t="s">
        <v>307</v>
      </c>
      <c r="P63" s="88">
        <v>43468.87489583333</v>
      </c>
      <c r="Q63" s="86" t="s">
        <v>367</v>
      </c>
      <c r="R63" s="90" t="s">
        <v>403</v>
      </c>
      <c r="S63" s="86" t="s">
        <v>412</v>
      </c>
      <c r="T63" s="86"/>
      <c r="U63" s="86"/>
      <c r="V63" s="90" t="s">
        <v>429</v>
      </c>
      <c r="W63" s="88">
        <v>43468.87489583333</v>
      </c>
      <c r="X63" s="90" t="s">
        <v>490</v>
      </c>
      <c r="Y63" s="86"/>
      <c r="Z63" s="86"/>
      <c r="AA63" s="92" t="s">
        <v>578</v>
      </c>
      <c r="AB63" s="92" t="s">
        <v>658</v>
      </c>
      <c r="AC63" s="86" t="b">
        <v>0</v>
      </c>
      <c r="AD63" s="86">
        <v>0</v>
      </c>
      <c r="AE63" s="92" t="s">
        <v>739</v>
      </c>
      <c r="AF63" s="86" t="b">
        <v>0</v>
      </c>
      <c r="AG63" s="86" t="s">
        <v>768</v>
      </c>
      <c r="AH63" s="86"/>
      <c r="AI63" s="92" t="s">
        <v>686</v>
      </c>
      <c r="AJ63" s="86" t="b">
        <v>0</v>
      </c>
      <c r="AK63" s="86">
        <v>0</v>
      </c>
      <c r="AL63" s="92" t="s">
        <v>686</v>
      </c>
      <c r="AM63" s="86" t="s">
        <v>778</v>
      </c>
      <c r="AN63" s="86" t="b">
        <v>0</v>
      </c>
      <c r="AO63" s="92" t="s">
        <v>658</v>
      </c>
      <c r="AP63" s="86" t="s">
        <v>176</v>
      </c>
      <c r="AQ63" s="86">
        <v>0</v>
      </c>
      <c r="AR63" s="86">
        <v>0</v>
      </c>
      <c r="AS63" s="86"/>
      <c r="AT63" s="86"/>
      <c r="AU63" s="86"/>
      <c r="AV63" s="86"/>
      <c r="AW63" s="86"/>
      <c r="AX63" s="86"/>
      <c r="AY63" s="86"/>
      <c r="AZ63" s="86"/>
      <c r="BA63">
        <v>1</v>
      </c>
      <c r="BB63" s="85" t="str">
        <f>REPLACE(INDEX(GroupVertices[Group],MATCH(Edges24[[#This Row],[Vertex 1]],GroupVertices[Vertex],0)),1,1,"")</f>
        <v>1</v>
      </c>
      <c r="BC63" s="85" t="str">
        <f>REPLACE(INDEX(GroupVertices[Group],MATCH(Edges24[[#This Row],[Vertex 2]],GroupVertices[Vertex],0)),1,1,"")</f>
        <v>1</v>
      </c>
      <c r="BD63" s="51">
        <v>0</v>
      </c>
      <c r="BE63" s="52">
        <v>0</v>
      </c>
      <c r="BF63" s="51">
        <v>0</v>
      </c>
      <c r="BG63" s="52">
        <v>0</v>
      </c>
      <c r="BH63" s="51">
        <v>0</v>
      </c>
      <c r="BI63" s="52">
        <v>0</v>
      </c>
      <c r="BJ63" s="51">
        <v>17</v>
      </c>
      <c r="BK63" s="52">
        <v>100</v>
      </c>
      <c r="BL63" s="51">
        <v>17</v>
      </c>
    </row>
    <row r="64" spans="1:64" ht="15">
      <c r="A64" s="84" t="s">
        <v>225</v>
      </c>
      <c r="B64" s="84" t="s">
        <v>281</v>
      </c>
      <c r="C64" s="53"/>
      <c r="D64" s="54"/>
      <c r="E64" s="65"/>
      <c r="F64" s="55"/>
      <c r="G64" s="53"/>
      <c r="H64" s="57"/>
      <c r="I64" s="56"/>
      <c r="J64" s="56"/>
      <c r="K64" s="36" t="s">
        <v>65</v>
      </c>
      <c r="L64" s="83">
        <v>65</v>
      </c>
      <c r="M64" s="83"/>
      <c r="N64" s="63"/>
      <c r="O64" s="86" t="s">
        <v>307</v>
      </c>
      <c r="P64" s="88">
        <v>43469.69364583334</v>
      </c>
      <c r="Q64" s="86" t="s">
        <v>368</v>
      </c>
      <c r="R64" s="90" t="s">
        <v>403</v>
      </c>
      <c r="S64" s="86" t="s">
        <v>412</v>
      </c>
      <c r="T64" s="86"/>
      <c r="U64" s="86"/>
      <c r="V64" s="90" t="s">
        <v>429</v>
      </c>
      <c r="W64" s="88">
        <v>43469.69364583334</v>
      </c>
      <c r="X64" s="90" t="s">
        <v>491</v>
      </c>
      <c r="Y64" s="86"/>
      <c r="Z64" s="86"/>
      <c r="AA64" s="92" t="s">
        <v>579</v>
      </c>
      <c r="AB64" s="92" t="s">
        <v>659</v>
      </c>
      <c r="AC64" s="86" t="b">
        <v>0</v>
      </c>
      <c r="AD64" s="86">
        <v>0</v>
      </c>
      <c r="AE64" s="92" t="s">
        <v>740</v>
      </c>
      <c r="AF64" s="86" t="b">
        <v>0</v>
      </c>
      <c r="AG64" s="86" t="s">
        <v>768</v>
      </c>
      <c r="AH64" s="86"/>
      <c r="AI64" s="92" t="s">
        <v>686</v>
      </c>
      <c r="AJ64" s="86" t="b">
        <v>0</v>
      </c>
      <c r="AK64" s="86">
        <v>0</v>
      </c>
      <c r="AL64" s="92" t="s">
        <v>686</v>
      </c>
      <c r="AM64" s="86" t="s">
        <v>778</v>
      </c>
      <c r="AN64" s="86" t="b">
        <v>0</v>
      </c>
      <c r="AO64" s="92" t="s">
        <v>659</v>
      </c>
      <c r="AP64" s="86" t="s">
        <v>176</v>
      </c>
      <c r="AQ64" s="86">
        <v>0</v>
      </c>
      <c r="AR64" s="86">
        <v>0</v>
      </c>
      <c r="AS64" s="86"/>
      <c r="AT64" s="86"/>
      <c r="AU64" s="86"/>
      <c r="AV64" s="86"/>
      <c r="AW64" s="86"/>
      <c r="AX64" s="86"/>
      <c r="AY64" s="86"/>
      <c r="AZ64" s="86"/>
      <c r="BA64">
        <v>1</v>
      </c>
      <c r="BB64" s="85" t="str">
        <f>REPLACE(INDEX(GroupVertices[Group],MATCH(Edges24[[#This Row],[Vertex 1]],GroupVertices[Vertex],0)),1,1,"")</f>
        <v>1</v>
      </c>
      <c r="BC64" s="85" t="str">
        <f>REPLACE(INDEX(GroupVertices[Group],MATCH(Edges24[[#This Row],[Vertex 2]],GroupVertices[Vertex],0)),1,1,"")</f>
        <v>1</v>
      </c>
      <c r="BD64" s="51">
        <v>0</v>
      </c>
      <c r="BE64" s="52">
        <v>0</v>
      </c>
      <c r="BF64" s="51">
        <v>0</v>
      </c>
      <c r="BG64" s="52">
        <v>0</v>
      </c>
      <c r="BH64" s="51">
        <v>0</v>
      </c>
      <c r="BI64" s="52">
        <v>0</v>
      </c>
      <c r="BJ64" s="51">
        <v>25</v>
      </c>
      <c r="BK64" s="52">
        <v>100</v>
      </c>
      <c r="BL64" s="51">
        <v>25</v>
      </c>
    </row>
    <row r="65" spans="1:64" ht="15">
      <c r="A65" s="84" t="s">
        <v>225</v>
      </c>
      <c r="B65" s="84" t="s">
        <v>282</v>
      </c>
      <c r="C65" s="53"/>
      <c r="D65" s="54"/>
      <c r="E65" s="65"/>
      <c r="F65" s="55"/>
      <c r="G65" s="53"/>
      <c r="H65" s="57"/>
      <c r="I65" s="56"/>
      <c r="J65" s="56"/>
      <c r="K65" s="36" t="s">
        <v>65</v>
      </c>
      <c r="L65" s="83">
        <v>66</v>
      </c>
      <c r="M65" s="83"/>
      <c r="N65" s="63"/>
      <c r="O65" s="86" t="s">
        <v>307</v>
      </c>
      <c r="P65" s="88">
        <v>43469.69405092593</v>
      </c>
      <c r="Q65" s="86" t="s">
        <v>369</v>
      </c>
      <c r="R65" s="90" t="s">
        <v>403</v>
      </c>
      <c r="S65" s="86" t="s">
        <v>412</v>
      </c>
      <c r="T65" s="86"/>
      <c r="U65" s="86"/>
      <c r="V65" s="90" t="s">
        <v>429</v>
      </c>
      <c r="W65" s="88">
        <v>43469.69405092593</v>
      </c>
      <c r="X65" s="90" t="s">
        <v>492</v>
      </c>
      <c r="Y65" s="86"/>
      <c r="Z65" s="86"/>
      <c r="AA65" s="92" t="s">
        <v>580</v>
      </c>
      <c r="AB65" s="92" t="s">
        <v>660</v>
      </c>
      <c r="AC65" s="86" t="b">
        <v>0</v>
      </c>
      <c r="AD65" s="86">
        <v>0</v>
      </c>
      <c r="AE65" s="92" t="s">
        <v>741</v>
      </c>
      <c r="AF65" s="86" t="b">
        <v>0</v>
      </c>
      <c r="AG65" s="86" t="s">
        <v>768</v>
      </c>
      <c r="AH65" s="86"/>
      <c r="AI65" s="92" t="s">
        <v>686</v>
      </c>
      <c r="AJ65" s="86" t="b">
        <v>0</v>
      </c>
      <c r="AK65" s="86">
        <v>0</v>
      </c>
      <c r="AL65" s="92" t="s">
        <v>686</v>
      </c>
      <c r="AM65" s="86" t="s">
        <v>778</v>
      </c>
      <c r="AN65" s="86" t="b">
        <v>0</v>
      </c>
      <c r="AO65" s="92" t="s">
        <v>660</v>
      </c>
      <c r="AP65" s="86" t="s">
        <v>176</v>
      </c>
      <c r="AQ65" s="86">
        <v>0</v>
      </c>
      <c r="AR65" s="86">
        <v>0</v>
      </c>
      <c r="AS65" s="86"/>
      <c r="AT65" s="86"/>
      <c r="AU65" s="86"/>
      <c r="AV65" s="86"/>
      <c r="AW65" s="86"/>
      <c r="AX65" s="86"/>
      <c r="AY65" s="86"/>
      <c r="AZ65" s="86"/>
      <c r="BA65">
        <v>1</v>
      </c>
      <c r="BB65" s="85" t="str">
        <f>REPLACE(INDEX(GroupVertices[Group],MATCH(Edges24[[#This Row],[Vertex 1]],GroupVertices[Vertex],0)),1,1,"")</f>
        <v>1</v>
      </c>
      <c r="BC65" s="85" t="str">
        <f>REPLACE(INDEX(GroupVertices[Group],MATCH(Edges24[[#This Row],[Vertex 2]],GroupVertices[Vertex],0)),1,1,"")</f>
        <v>1</v>
      </c>
      <c r="BD65" s="51">
        <v>1</v>
      </c>
      <c r="BE65" s="52">
        <v>5.555555555555555</v>
      </c>
      <c r="BF65" s="51">
        <v>0</v>
      </c>
      <c r="BG65" s="52">
        <v>0</v>
      </c>
      <c r="BH65" s="51">
        <v>0</v>
      </c>
      <c r="BI65" s="52">
        <v>0</v>
      </c>
      <c r="BJ65" s="51">
        <v>17</v>
      </c>
      <c r="BK65" s="52">
        <v>94.44444444444444</v>
      </c>
      <c r="BL65" s="51">
        <v>18</v>
      </c>
    </row>
    <row r="66" spans="1:64" ht="15">
      <c r="A66" s="84" t="s">
        <v>225</v>
      </c>
      <c r="B66" s="84" t="s">
        <v>283</v>
      </c>
      <c r="C66" s="53"/>
      <c r="D66" s="54"/>
      <c r="E66" s="65"/>
      <c r="F66" s="55"/>
      <c r="G66" s="53"/>
      <c r="H66" s="57"/>
      <c r="I66" s="56"/>
      <c r="J66" s="56"/>
      <c r="K66" s="36" t="s">
        <v>65</v>
      </c>
      <c r="L66" s="83">
        <v>67</v>
      </c>
      <c r="M66" s="83"/>
      <c r="N66" s="63"/>
      <c r="O66" s="86" t="s">
        <v>307</v>
      </c>
      <c r="P66" s="88">
        <v>43469.7246875</v>
      </c>
      <c r="Q66" s="86" t="s">
        <v>370</v>
      </c>
      <c r="R66" s="90" t="s">
        <v>403</v>
      </c>
      <c r="S66" s="86" t="s">
        <v>412</v>
      </c>
      <c r="T66" s="86"/>
      <c r="U66" s="86"/>
      <c r="V66" s="90" t="s">
        <v>429</v>
      </c>
      <c r="W66" s="88">
        <v>43469.7246875</v>
      </c>
      <c r="X66" s="90" t="s">
        <v>493</v>
      </c>
      <c r="Y66" s="86"/>
      <c r="Z66" s="86"/>
      <c r="AA66" s="92" t="s">
        <v>581</v>
      </c>
      <c r="AB66" s="92" t="s">
        <v>661</v>
      </c>
      <c r="AC66" s="86" t="b">
        <v>0</v>
      </c>
      <c r="AD66" s="86">
        <v>0</v>
      </c>
      <c r="AE66" s="92" t="s">
        <v>742</v>
      </c>
      <c r="AF66" s="86" t="b">
        <v>0</v>
      </c>
      <c r="AG66" s="86" t="s">
        <v>768</v>
      </c>
      <c r="AH66" s="86"/>
      <c r="AI66" s="92" t="s">
        <v>686</v>
      </c>
      <c r="AJ66" s="86" t="b">
        <v>0</v>
      </c>
      <c r="AK66" s="86">
        <v>0</v>
      </c>
      <c r="AL66" s="92" t="s">
        <v>686</v>
      </c>
      <c r="AM66" s="86" t="s">
        <v>778</v>
      </c>
      <c r="AN66" s="86" t="b">
        <v>0</v>
      </c>
      <c r="AO66" s="92" t="s">
        <v>661</v>
      </c>
      <c r="AP66" s="86" t="s">
        <v>176</v>
      </c>
      <c r="AQ66" s="86">
        <v>0</v>
      </c>
      <c r="AR66" s="86">
        <v>0</v>
      </c>
      <c r="AS66" s="86"/>
      <c r="AT66" s="86"/>
      <c r="AU66" s="86"/>
      <c r="AV66" s="86"/>
      <c r="AW66" s="86"/>
      <c r="AX66" s="86"/>
      <c r="AY66" s="86"/>
      <c r="AZ66" s="86"/>
      <c r="BA66">
        <v>1</v>
      </c>
      <c r="BB66" s="85" t="str">
        <f>REPLACE(INDEX(GroupVertices[Group],MATCH(Edges24[[#This Row],[Vertex 1]],GroupVertices[Vertex],0)),1,1,"")</f>
        <v>1</v>
      </c>
      <c r="BC66" s="85" t="str">
        <f>REPLACE(INDEX(GroupVertices[Group],MATCH(Edges24[[#This Row],[Vertex 2]],GroupVertices[Vertex],0)),1,1,"")</f>
        <v>1</v>
      </c>
      <c r="BD66" s="51">
        <v>1</v>
      </c>
      <c r="BE66" s="52">
        <v>5.555555555555555</v>
      </c>
      <c r="BF66" s="51">
        <v>0</v>
      </c>
      <c r="BG66" s="52">
        <v>0</v>
      </c>
      <c r="BH66" s="51">
        <v>0</v>
      </c>
      <c r="BI66" s="52">
        <v>0</v>
      </c>
      <c r="BJ66" s="51">
        <v>17</v>
      </c>
      <c r="BK66" s="52">
        <v>94.44444444444444</v>
      </c>
      <c r="BL66" s="51">
        <v>18</v>
      </c>
    </row>
    <row r="67" spans="1:64" ht="15">
      <c r="A67" s="84" t="s">
        <v>225</v>
      </c>
      <c r="B67" s="84" t="s">
        <v>284</v>
      </c>
      <c r="C67" s="53"/>
      <c r="D67" s="54"/>
      <c r="E67" s="65"/>
      <c r="F67" s="55"/>
      <c r="G67" s="53"/>
      <c r="H67" s="57"/>
      <c r="I67" s="56"/>
      <c r="J67" s="56"/>
      <c r="K67" s="36" t="s">
        <v>65</v>
      </c>
      <c r="L67" s="83">
        <v>68</v>
      </c>
      <c r="M67" s="83"/>
      <c r="N67" s="63"/>
      <c r="O67" s="86" t="s">
        <v>307</v>
      </c>
      <c r="P67" s="88">
        <v>43469.89333333333</v>
      </c>
      <c r="Q67" s="86" t="s">
        <v>371</v>
      </c>
      <c r="R67" s="90" t="s">
        <v>403</v>
      </c>
      <c r="S67" s="86" t="s">
        <v>412</v>
      </c>
      <c r="T67" s="86"/>
      <c r="U67" s="86"/>
      <c r="V67" s="90" t="s">
        <v>429</v>
      </c>
      <c r="W67" s="88">
        <v>43469.89333333333</v>
      </c>
      <c r="X67" s="90" t="s">
        <v>494</v>
      </c>
      <c r="Y67" s="86"/>
      <c r="Z67" s="86"/>
      <c r="AA67" s="92" t="s">
        <v>582</v>
      </c>
      <c r="AB67" s="92" t="s">
        <v>662</v>
      </c>
      <c r="AC67" s="86" t="b">
        <v>0</v>
      </c>
      <c r="AD67" s="86">
        <v>0</v>
      </c>
      <c r="AE67" s="92" t="s">
        <v>743</v>
      </c>
      <c r="AF67" s="86" t="b">
        <v>0</v>
      </c>
      <c r="AG67" s="86" t="s">
        <v>768</v>
      </c>
      <c r="AH67" s="86"/>
      <c r="AI67" s="92" t="s">
        <v>686</v>
      </c>
      <c r="AJ67" s="86" t="b">
        <v>0</v>
      </c>
      <c r="AK67" s="86">
        <v>0</v>
      </c>
      <c r="AL67" s="92" t="s">
        <v>686</v>
      </c>
      <c r="AM67" s="86" t="s">
        <v>778</v>
      </c>
      <c r="AN67" s="86" t="b">
        <v>0</v>
      </c>
      <c r="AO67" s="92" t="s">
        <v>662</v>
      </c>
      <c r="AP67" s="86" t="s">
        <v>176</v>
      </c>
      <c r="AQ67" s="86">
        <v>0</v>
      </c>
      <c r="AR67" s="86">
        <v>0</v>
      </c>
      <c r="AS67" s="86"/>
      <c r="AT67" s="86"/>
      <c r="AU67" s="86"/>
      <c r="AV67" s="86"/>
      <c r="AW67" s="86"/>
      <c r="AX67" s="86"/>
      <c r="AY67" s="86"/>
      <c r="AZ67" s="86"/>
      <c r="BA67">
        <v>1</v>
      </c>
      <c r="BB67" s="85" t="str">
        <f>REPLACE(INDEX(GroupVertices[Group],MATCH(Edges24[[#This Row],[Vertex 1]],GroupVertices[Vertex],0)),1,1,"")</f>
        <v>1</v>
      </c>
      <c r="BC67" s="85" t="str">
        <f>REPLACE(INDEX(GroupVertices[Group],MATCH(Edges24[[#This Row],[Vertex 2]],GroupVertices[Vertex],0)),1,1,"")</f>
        <v>1</v>
      </c>
      <c r="BD67" s="51">
        <v>1</v>
      </c>
      <c r="BE67" s="52">
        <v>5.555555555555555</v>
      </c>
      <c r="BF67" s="51">
        <v>0</v>
      </c>
      <c r="BG67" s="52">
        <v>0</v>
      </c>
      <c r="BH67" s="51">
        <v>0</v>
      </c>
      <c r="BI67" s="52">
        <v>0</v>
      </c>
      <c r="BJ67" s="51">
        <v>17</v>
      </c>
      <c r="BK67" s="52">
        <v>94.44444444444444</v>
      </c>
      <c r="BL67" s="51">
        <v>18</v>
      </c>
    </row>
    <row r="68" spans="1:64" ht="15">
      <c r="A68" s="84" t="s">
        <v>225</v>
      </c>
      <c r="B68" s="84" t="s">
        <v>285</v>
      </c>
      <c r="C68" s="53"/>
      <c r="D68" s="54"/>
      <c r="E68" s="65"/>
      <c r="F68" s="55"/>
      <c r="G68" s="53"/>
      <c r="H68" s="57"/>
      <c r="I68" s="56"/>
      <c r="J68" s="56"/>
      <c r="K68" s="36" t="s">
        <v>65</v>
      </c>
      <c r="L68" s="83">
        <v>69</v>
      </c>
      <c r="M68" s="83"/>
      <c r="N68" s="63"/>
      <c r="O68" s="86" t="s">
        <v>307</v>
      </c>
      <c r="P68" s="88">
        <v>43470.903599537036</v>
      </c>
      <c r="Q68" s="86" t="s">
        <v>372</v>
      </c>
      <c r="R68" s="90" t="s">
        <v>403</v>
      </c>
      <c r="S68" s="86" t="s">
        <v>412</v>
      </c>
      <c r="T68" s="86"/>
      <c r="U68" s="86"/>
      <c r="V68" s="90" t="s">
        <v>429</v>
      </c>
      <c r="W68" s="88">
        <v>43470.903599537036</v>
      </c>
      <c r="X68" s="90" t="s">
        <v>495</v>
      </c>
      <c r="Y68" s="86"/>
      <c r="Z68" s="86"/>
      <c r="AA68" s="92" t="s">
        <v>583</v>
      </c>
      <c r="AB68" s="92" t="s">
        <v>663</v>
      </c>
      <c r="AC68" s="86" t="b">
        <v>0</v>
      </c>
      <c r="AD68" s="86">
        <v>0</v>
      </c>
      <c r="AE68" s="92" t="s">
        <v>744</v>
      </c>
      <c r="AF68" s="86" t="b">
        <v>0</v>
      </c>
      <c r="AG68" s="86" t="s">
        <v>768</v>
      </c>
      <c r="AH68" s="86"/>
      <c r="AI68" s="92" t="s">
        <v>686</v>
      </c>
      <c r="AJ68" s="86" t="b">
        <v>0</v>
      </c>
      <c r="AK68" s="86">
        <v>0</v>
      </c>
      <c r="AL68" s="92" t="s">
        <v>686</v>
      </c>
      <c r="AM68" s="86" t="s">
        <v>778</v>
      </c>
      <c r="AN68" s="86" t="b">
        <v>0</v>
      </c>
      <c r="AO68" s="92" t="s">
        <v>663</v>
      </c>
      <c r="AP68" s="86" t="s">
        <v>176</v>
      </c>
      <c r="AQ68" s="86">
        <v>0</v>
      </c>
      <c r="AR68" s="86">
        <v>0</v>
      </c>
      <c r="AS68" s="86"/>
      <c r="AT68" s="86"/>
      <c r="AU68" s="86"/>
      <c r="AV68" s="86"/>
      <c r="AW68" s="86"/>
      <c r="AX68" s="86"/>
      <c r="AY68" s="86"/>
      <c r="AZ68" s="86"/>
      <c r="BA68">
        <v>1</v>
      </c>
      <c r="BB68" s="85" t="str">
        <f>REPLACE(INDEX(GroupVertices[Group],MATCH(Edges24[[#This Row],[Vertex 1]],GroupVertices[Vertex],0)),1,1,"")</f>
        <v>1</v>
      </c>
      <c r="BC68" s="85" t="str">
        <f>REPLACE(INDEX(GroupVertices[Group],MATCH(Edges24[[#This Row],[Vertex 2]],GroupVertices[Vertex],0)),1,1,"")</f>
        <v>1</v>
      </c>
      <c r="BD68" s="51">
        <v>1</v>
      </c>
      <c r="BE68" s="52">
        <v>5.555555555555555</v>
      </c>
      <c r="BF68" s="51">
        <v>0</v>
      </c>
      <c r="BG68" s="52">
        <v>0</v>
      </c>
      <c r="BH68" s="51">
        <v>0</v>
      </c>
      <c r="BI68" s="52">
        <v>0</v>
      </c>
      <c r="BJ68" s="51">
        <v>17</v>
      </c>
      <c r="BK68" s="52">
        <v>94.44444444444444</v>
      </c>
      <c r="BL68" s="51">
        <v>18</v>
      </c>
    </row>
    <row r="69" spans="1:64" ht="15">
      <c r="A69" s="84" t="s">
        <v>225</v>
      </c>
      <c r="B69" s="84" t="s">
        <v>286</v>
      </c>
      <c r="C69" s="53"/>
      <c r="D69" s="54"/>
      <c r="E69" s="65"/>
      <c r="F69" s="55"/>
      <c r="G69" s="53"/>
      <c r="H69" s="57"/>
      <c r="I69" s="56"/>
      <c r="J69" s="56"/>
      <c r="K69" s="36" t="s">
        <v>65</v>
      </c>
      <c r="L69" s="83">
        <v>70</v>
      </c>
      <c r="M69" s="83"/>
      <c r="N69" s="63"/>
      <c r="O69" s="86" t="s">
        <v>307</v>
      </c>
      <c r="P69" s="88">
        <v>43470.97381944444</v>
      </c>
      <c r="Q69" s="86" t="s">
        <v>373</v>
      </c>
      <c r="R69" s="90" t="s">
        <v>403</v>
      </c>
      <c r="S69" s="86" t="s">
        <v>412</v>
      </c>
      <c r="T69" s="86"/>
      <c r="U69" s="86"/>
      <c r="V69" s="90" t="s">
        <v>429</v>
      </c>
      <c r="W69" s="88">
        <v>43470.97381944444</v>
      </c>
      <c r="X69" s="90" t="s">
        <v>496</v>
      </c>
      <c r="Y69" s="86"/>
      <c r="Z69" s="86"/>
      <c r="AA69" s="92" t="s">
        <v>584</v>
      </c>
      <c r="AB69" s="92" t="s">
        <v>664</v>
      </c>
      <c r="AC69" s="86" t="b">
        <v>0</v>
      </c>
      <c r="AD69" s="86">
        <v>0</v>
      </c>
      <c r="AE69" s="92" t="s">
        <v>745</v>
      </c>
      <c r="AF69" s="86" t="b">
        <v>0</v>
      </c>
      <c r="AG69" s="86" t="s">
        <v>768</v>
      </c>
      <c r="AH69" s="86"/>
      <c r="AI69" s="92" t="s">
        <v>686</v>
      </c>
      <c r="AJ69" s="86" t="b">
        <v>0</v>
      </c>
      <c r="AK69" s="86">
        <v>0</v>
      </c>
      <c r="AL69" s="92" t="s">
        <v>686</v>
      </c>
      <c r="AM69" s="86" t="s">
        <v>778</v>
      </c>
      <c r="AN69" s="86" t="b">
        <v>0</v>
      </c>
      <c r="AO69" s="92" t="s">
        <v>664</v>
      </c>
      <c r="AP69" s="86" t="s">
        <v>176</v>
      </c>
      <c r="AQ69" s="86">
        <v>0</v>
      </c>
      <c r="AR69" s="86">
        <v>0</v>
      </c>
      <c r="AS69" s="86"/>
      <c r="AT69" s="86"/>
      <c r="AU69" s="86"/>
      <c r="AV69" s="86"/>
      <c r="AW69" s="86"/>
      <c r="AX69" s="86"/>
      <c r="AY69" s="86"/>
      <c r="AZ69" s="86"/>
      <c r="BA69">
        <v>1</v>
      </c>
      <c r="BB69" s="85" t="str">
        <f>REPLACE(INDEX(GroupVertices[Group],MATCH(Edges24[[#This Row],[Vertex 1]],GroupVertices[Vertex],0)),1,1,"")</f>
        <v>1</v>
      </c>
      <c r="BC69" s="85" t="str">
        <f>REPLACE(INDEX(GroupVertices[Group],MATCH(Edges24[[#This Row],[Vertex 2]],GroupVertices[Vertex],0)),1,1,"")</f>
        <v>1</v>
      </c>
      <c r="BD69" s="51">
        <v>1</v>
      </c>
      <c r="BE69" s="52">
        <v>5.555555555555555</v>
      </c>
      <c r="BF69" s="51">
        <v>0</v>
      </c>
      <c r="BG69" s="52">
        <v>0</v>
      </c>
      <c r="BH69" s="51">
        <v>0</v>
      </c>
      <c r="BI69" s="52">
        <v>0</v>
      </c>
      <c r="BJ69" s="51">
        <v>17</v>
      </c>
      <c r="BK69" s="52">
        <v>94.44444444444444</v>
      </c>
      <c r="BL69" s="51">
        <v>18</v>
      </c>
    </row>
    <row r="70" spans="1:64" ht="15">
      <c r="A70" s="84" t="s">
        <v>225</v>
      </c>
      <c r="B70" s="84" t="s">
        <v>287</v>
      </c>
      <c r="C70" s="53"/>
      <c r="D70" s="54"/>
      <c r="E70" s="65"/>
      <c r="F70" s="55"/>
      <c r="G70" s="53"/>
      <c r="H70" s="57"/>
      <c r="I70" s="56"/>
      <c r="J70" s="56"/>
      <c r="K70" s="36" t="s">
        <v>65</v>
      </c>
      <c r="L70" s="83">
        <v>71</v>
      </c>
      <c r="M70" s="83"/>
      <c r="N70" s="63"/>
      <c r="O70" s="86" t="s">
        <v>307</v>
      </c>
      <c r="P70" s="88">
        <v>43471.01461805555</v>
      </c>
      <c r="Q70" s="86" t="s">
        <v>374</v>
      </c>
      <c r="R70" s="90" t="s">
        <v>403</v>
      </c>
      <c r="S70" s="86" t="s">
        <v>412</v>
      </c>
      <c r="T70" s="86"/>
      <c r="U70" s="86"/>
      <c r="V70" s="90" t="s">
        <v>429</v>
      </c>
      <c r="W70" s="88">
        <v>43471.01461805555</v>
      </c>
      <c r="X70" s="90" t="s">
        <v>497</v>
      </c>
      <c r="Y70" s="86"/>
      <c r="Z70" s="86"/>
      <c r="AA70" s="92" t="s">
        <v>585</v>
      </c>
      <c r="AB70" s="92" t="s">
        <v>665</v>
      </c>
      <c r="AC70" s="86" t="b">
        <v>0</v>
      </c>
      <c r="AD70" s="86">
        <v>0</v>
      </c>
      <c r="AE70" s="92" t="s">
        <v>746</v>
      </c>
      <c r="AF70" s="86" t="b">
        <v>0</v>
      </c>
      <c r="AG70" s="86" t="s">
        <v>768</v>
      </c>
      <c r="AH70" s="86"/>
      <c r="AI70" s="92" t="s">
        <v>686</v>
      </c>
      <c r="AJ70" s="86" t="b">
        <v>0</v>
      </c>
      <c r="AK70" s="86">
        <v>0</v>
      </c>
      <c r="AL70" s="92" t="s">
        <v>686</v>
      </c>
      <c r="AM70" s="86" t="s">
        <v>778</v>
      </c>
      <c r="AN70" s="86" t="b">
        <v>0</v>
      </c>
      <c r="AO70" s="92" t="s">
        <v>665</v>
      </c>
      <c r="AP70" s="86" t="s">
        <v>176</v>
      </c>
      <c r="AQ70" s="86">
        <v>0</v>
      </c>
      <c r="AR70" s="86">
        <v>0</v>
      </c>
      <c r="AS70" s="86"/>
      <c r="AT70" s="86"/>
      <c r="AU70" s="86"/>
      <c r="AV70" s="86"/>
      <c r="AW70" s="86"/>
      <c r="AX70" s="86"/>
      <c r="AY70" s="86"/>
      <c r="AZ70" s="86"/>
      <c r="BA70">
        <v>1</v>
      </c>
      <c r="BB70" s="85" t="str">
        <f>REPLACE(INDEX(GroupVertices[Group],MATCH(Edges24[[#This Row],[Vertex 1]],GroupVertices[Vertex],0)),1,1,"")</f>
        <v>1</v>
      </c>
      <c r="BC70" s="85" t="str">
        <f>REPLACE(INDEX(GroupVertices[Group],MATCH(Edges24[[#This Row],[Vertex 2]],GroupVertices[Vertex],0)),1,1,"")</f>
        <v>1</v>
      </c>
      <c r="BD70" s="51">
        <v>1</v>
      </c>
      <c r="BE70" s="52">
        <v>5.555555555555555</v>
      </c>
      <c r="BF70" s="51">
        <v>0</v>
      </c>
      <c r="BG70" s="52">
        <v>0</v>
      </c>
      <c r="BH70" s="51">
        <v>0</v>
      </c>
      <c r="BI70" s="52">
        <v>0</v>
      </c>
      <c r="BJ70" s="51">
        <v>17</v>
      </c>
      <c r="BK70" s="52">
        <v>94.44444444444444</v>
      </c>
      <c r="BL70" s="51">
        <v>18</v>
      </c>
    </row>
    <row r="71" spans="1:64" ht="15">
      <c r="A71" s="84" t="s">
        <v>225</v>
      </c>
      <c r="B71" s="84" t="s">
        <v>288</v>
      </c>
      <c r="C71" s="53"/>
      <c r="D71" s="54"/>
      <c r="E71" s="65"/>
      <c r="F71" s="55"/>
      <c r="G71" s="53"/>
      <c r="H71" s="57"/>
      <c r="I71" s="56"/>
      <c r="J71" s="56"/>
      <c r="K71" s="36" t="s">
        <v>65</v>
      </c>
      <c r="L71" s="83">
        <v>72</v>
      </c>
      <c r="M71" s="83"/>
      <c r="N71" s="63"/>
      <c r="O71" s="86" t="s">
        <v>307</v>
      </c>
      <c r="P71" s="88">
        <v>43471.67854166667</v>
      </c>
      <c r="Q71" s="86" t="s">
        <v>375</v>
      </c>
      <c r="R71" s="90" t="s">
        <v>403</v>
      </c>
      <c r="S71" s="86" t="s">
        <v>412</v>
      </c>
      <c r="T71" s="86"/>
      <c r="U71" s="86"/>
      <c r="V71" s="90" t="s">
        <v>429</v>
      </c>
      <c r="W71" s="88">
        <v>43471.67854166667</v>
      </c>
      <c r="X71" s="90" t="s">
        <v>498</v>
      </c>
      <c r="Y71" s="86"/>
      <c r="Z71" s="86"/>
      <c r="AA71" s="92" t="s">
        <v>586</v>
      </c>
      <c r="AB71" s="92" t="s">
        <v>666</v>
      </c>
      <c r="AC71" s="86" t="b">
        <v>0</v>
      </c>
      <c r="AD71" s="86">
        <v>0</v>
      </c>
      <c r="AE71" s="92" t="s">
        <v>747</v>
      </c>
      <c r="AF71" s="86" t="b">
        <v>0</v>
      </c>
      <c r="AG71" s="86" t="s">
        <v>768</v>
      </c>
      <c r="AH71" s="86"/>
      <c r="AI71" s="92" t="s">
        <v>686</v>
      </c>
      <c r="AJ71" s="86" t="b">
        <v>0</v>
      </c>
      <c r="AK71" s="86">
        <v>0</v>
      </c>
      <c r="AL71" s="92" t="s">
        <v>686</v>
      </c>
      <c r="AM71" s="86" t="s">
        <v>778</v>
      </c>
      <c r="AN71" s="86" t="b">
        <v>0</v>
      </c>
      <c r="AO71" s="92" t="s">
        <v>666</v>
      </c>
      <c r="AP71" s="86" t="s">
        <v>176</v>
      </c>
      <c r="AQ71" s="86">
        <v>0</v>
      </c>
      <c r="AR71" s="86">
        <v>0</v>
      </c>
      <c r="AS71" s="86"/>
      <c r="AT71" s="86"/>
      <c r="AU71" s="86"/>
      <c r="AV71" s="86"/>
      <c r="AW71" s="86"/>
      <c r="AX71" s="86"/>
      <c r="AY71" s="86"/>
      <c r="AZ71" s="86"/>
      <c r="BA71">
        <v>1</v>
      </c>
      <c r="BB71" s="85" t="str">
        <f>REPLACE(INDEX(GroupVertices[Group],MATCH(Edges24[[#This Row],[Vertex 1]],GroupVertices[Vertex],0)),1,1,"")</f>
        <v>1</v>
      </c>
      <c r="BC71" s="85" t="str">
        <f>REPLACE(INDEX(GroupVertices[Group],MATCH(Edges24[[#This Row],[Vertex 2]],GroupVertices[Vertex],0)),1,1,"")</f>
        <v>1</v>
      </c>
      <c r="BD71" s="51">
        <v>1</v>
      </c>
      <c r="BE71" s="52">
        <v>5.555555555555555</v>
      </c>
      <c r="BF71" s="51">
        <v>0</v>
      </c>
      <c r="BG71" s="52">
        <v>0</v>
      </c>
      <c r="BH71" s="51">
        <v>0</v>
      </c>
      <c r="BI71" s="52">
        <v>0</v>
      </c>
      <c r="BJ71" s="51">
        <v>17</v>
      </c>
      <c r="BK71" s="52">
        <v>94.44444444444444</v>
      </c>
      <c r="BL71" s="51">
        <v>18</v>
      </c>
    </row>
    <row r="72" spans="1:64" ht="15">
      <c r="A72" s="84" t="s">
        <v>225</v>
      </c>
      <c r="B72" s="84" t="s">
        <v>289</v>
      </c>
      <c r="C72" s="53"/>
      <c r="D72" s="54"/>
      <c r="E72" s="65"/>
      <c r="F72" s="55"/>
      <c r="G72" s="53"/>
      <c r="H72" s="57"/>
      <c r="I72" s="56"/>
      <c r="J72" s="56"/>
      <c r="K72" s="36" t="s">
        <v>65</v>
      </c>
      <c r="L72" s="83">
        <v>73</v>
      </c>
      <c r="M72" s="83"/>
      <c r="N72" s="63"/>
      <c r="O72" s="86" t="s">
        <v>307</v>
      </c>
      <c r="P72" s="88">
        <v>43471.90190972222</v>
      </c>
      <c r="Q72" s="86" t="s">
        <v>376</v>
      </c>
      <c r="R72" s="90" t="s">
        <v>403</v>
      </c>
      <c r="S72" s="86" t="s">
        <v>412</v>
      </c>
      <c r="T72" s="86"/>
      <c r="U72" s="86"/>
      <c r="V72" s="90" t="s">
        <v>429</v>
      </c>
      <c r="W72" s="88">
        <v>43471.90190972222</v>
      </c>
      <c r="X72" s="90" t="s">
        <v>499</v>
      </c>
      <c r="Y72" s="86"/>
      <c r="Z72" s="86"/>
      <c r="AA72" s="92" t="s">
        <v>587</v>
      </c>
      <c r="AB72" s="92" t="s">
        <v>667</v>
      </c>
      <c r="AC72" s="86" t="b">
        <v>0</v>
      </c>
      <c r="AD72" s="86">
        <v>0</v>
      </c>
      <c r="AE72" s="92" t="s">
        <v>748</v>
      </c>
      <c r="AF72" s="86" t="b">
        <v>0</v>
      </c>
      <c r="AG72" s="86" t="s">
        <v>768</v>
      </c>
      <c r="AH72" s="86"/>
      <c r="AI72" s="92" t="s">
        <v>686</v>
      </c>
      <c r="AJ72" s="86" t="b">
        <v>0</v>
      </c>
      <c r="AK72" s="86">
        <v>0</v>
      </c>
      <c r="AL72" s="92" t="s">
        <v>686</v>
      </c>
      <c r="AM72" s="86" t="s">
        <v>778</v>
      </c>
      <c r="AN72" s="86" t="b">
        <v>0</v>
      </c>
      <c r="AO72" s="92" t="s">
        <v>667</v>
      </c>
      <c r="AP72" s="86" t="s">
        <v>176</v>
      </c>
      <c r="AQ72" s="86">
        <v>0</v>
      </c>
      <c r="AR72" s="86">
        <v>0</v>
      </c>
      <c r="AS72" s="86"/>
      <c r="AT72" s="86"/>
      <c r="AU72" s="86"/>
      <c r="AV72" s="86"/>
      <c r="AW72" s="86"/>
      <c r="AX72" s="86"/>
      <c r="AY72" s="86"/>
      <c r="AZ72" s="86"/>
      <c r="BA72">
        <v>1</v>
      </c>
      <c r="BB72" s="85" t="str">
        <f>REPLACE(INDEX(GroupVertices[Group],MATCH(Edges24[[#This Row],[Vertex 1]],GroupVertices[Vertex],0)),1,1,"")</f>
        <v>1</v>
      </c>
      <c r="BC72" s="85" t="str">
        <f>REPLACE(INDEX(GroupVertices[Group],MATCH(Edges24[[#This Row],[Vertex 2]],GroupVertices[Vertex],0)),1,1,"")</f>
        <v>1</v>
      </c>
      <c r="BD72" s="51">
        <v>1</v>
      </c>
      <c r="BE72" s="52">
        <v>5.555555555555555</v>
      </c>
      <c r="BF72" s="51">
        <v>0</v>
      </c>
      <c r="BG72" s="52">
        <v>0</v>
      </c>
      <c r="BH72" s="51">
        <v>0</v>
      </c>
      <c r="BI72" s="52">
        <v>0</v>
      </c>
      <c r="BJ72" s="51">
        <v>17</v>
      </c>
      <c r="BK72" s="52">
        <v>94.44444444444444</v>
      </c>
      <c r="BL72" s="51">
        <v>18</v>
      </c>
    </row>
    <row r="73" spans="1:64" ht="15">
      <c r="A73" s="84" t="s">
        <v>225</v>
      </c>
      <c r="B73" s="84" t="s">
        <v>290</v>
      </c>
      <c r="C73" s="53"/>
      <c r="D73" s="54"/>
      <c r="E73" s="65"/>
      <c r="F73" s="55"/>
      <c r="G73" s="53"/>
      <c r="H73" s="57"/>
      <c r="I73" s="56"/>
      <c r="J73" s="56"/>
      <c r="K73" s="36" t="s">
        <v>65</v>
      </c>
      <c r="L73" s="83">
        <v>74</v>
      </c>
      <c r="M73" s="83"/>
      <c r="N73" s="63"/>
      <c r="O73" s="86" t="s">
        <v>307</v>
      </c>
      <c r="P73" s="88">
        <v>43472.709085648145</v>
      </c>
      <c r="Q73" s="86" t="s">
        <v>377</v>
      </c>
      <c r="R73" s="90" t="s">
        <v>403</v>
      </c>
      <c r="S73" s="86" t="s">
        <v>412</v>
      </c>
      <c r="T73" s="86"/>
      <c r="U73" s="86"/>
      <c r="V73" s="90" t="s">
        <v>429</v>
      </c>
      <c r="W73" s="88">
        <v>43472.709085648145</v>
      </c>
      <c r="X73" s="90" t="s">
        <v>500</v>
      </c>
      <c r="Y73" s="86"/>
      <c r="Z73" s="86"/>
      <c r="AA73" s="92" t="s">
        <v>588</v>
      </c>
      <c r="AB73" s="92" t="s">
        <v>668</v>
      </c>
      <c r="AC73" s="86" t="b">
        <v>0</v>
      </c>
      <c r="AD73" s="86">
        <v>0</v>
      </c>
      <c r="AE73" s="92" t="s">
        <v>749</v>
      </c>
      <c r="AF73" s="86" t="b">
        <v>0</v>
      </c>
      <c r="AG73" s="86" t="s">
        <v>768</v>
      </c>
      <c r="AH73" s="86"/>
      <c r="AI73" s="92" t="s">
        <v>686</v>
      </c>
      <c r="AJ73" s="86" t="b">
        <v>0</v>
      </c>
      <c r="AK73" s="86">
        <v>0</v>
      </c>
      <c r="AL73" s="92" t="s">
        <v>686</v>
      </c>
      <c r="AM73" s="86" t="s">
        <v>778</v>
      </c>
      <c r="AN73" s="86" t="b">
        <v>0</v>
      </c>
      <c r="AO73" s="92" t="s">
        <v>668</v>
      </c>
      <c r="AP73" s="86" t="s">
        <v>176</v>
      </c>
      <c r="AQ73" s="86">
        <v>0</v>
      </c>
      <c r="AR73" s="86">
        <v>0</v>
      </c>
      <c r="AS73" s="86"/>
      <c r="AT73" s="86"/>
      <c r="AU73" s="86"/>
      <c r="AV73" s="86"/>
      <c r="AW73" s="86"/>
      <c r="AX73" s="86"/>
      <c r="AY73" s="86"/>
      <c r="AZ73" s="86"/>
      <c r="BA73">
        <v>1</v>
      </c>
      <c r="BB73" s="85" t="str">
        <f>REPLACE(INDEX(GroupVertices[Group],MATCH(Edges24[[#This Row],[Vertex 1]],GroupVertices[Vertex],0)),1,1,"")</f>
        <v>1</v>
      </c>
      <c r="BC73" s="85" t="str">
        <f>REPLACE(INDEX(GroupVertices[Group],MATCH(Edges24[[#This Row],[Vertex 2]],GroupVertices[Vertex],0)),1,1,"")</f>
        <v>1</v>
      </c>
      <c r="BD73" s="51">
        <v>1</v>
      </c>
      <c r="BE73" s="52">
        <v>5.555555555555555</v>
      </c>
      <c r="BF73" s="51">
        <v>0</v>
      </c>
      <c r="BG73" s="52">
        <v>0</v>
      </c>
      <c r="BH73" s="51">
        <v>0</v>
      </c>
      <c r="BI73" s="52">
        <v>0</v>
      </c>
      <c r="BJ73" s="51">
        <v>17</v>
      </c>
      <c r="BK73" s="52">
        <v>94.44444444444444</v>
      </c>
      <c r="BL73" s="51">
        <v>18</v>
      </c>
    </row>
    <row r="74" spans="1:64" ht="15">
      <c r="A74" s="84" t="s">
        <v>225</v>
      </c>
      <c r="B74" s="84" t="s">
        <v>291</v>
      </c>
      <c r="C74" s="53"/>
      <c r="D74" s="54"/>
      <c r="E74" s="65"/>
      <c r="F74" s="55"/>
      <c r="G74" s="53"/>
      <c r="H74" s="57"/>
      <c r="I74" s="56"/>
      <c r="J74" s="56"/>
      <c r="K74" s="36" t="s">
        <v>65</v>
      </c>
      <c r="L74" s="83">
        <v>75</v>
      </c>
      <c r="M74" s="83"/>
      <c r="N74" s="63"/>
      <c r="O74" s="86" t="s">
        <v>307</v>
      </c>
      <c r="P74" s="88">
        <v>43472.79175925926</v>
      </c>
      <c r="Q74" s="86" t="s">
        <v>378</v>
      </c>
      <c r="R74" s="90" t="s">
        <v>403</v>
      </c>
      <c r="S74" s="86" t="s">
        <v>412</v>
      </c>
      <c r="T74" s="86"/>
      <c r="U74" s="86"/>
      <c r="V74" s="90" t="s">
        <v>429</v>
      </c>
      <c r="W74" s="88">
        <v>43472.79175925926</v>
      </c>
      <c r="X74" s="90" t="s">
        <v>501</v>
      </c>
      <c r="Y74" s="86"/>
      <c r="Z74" s="86"/>
      <c r="AA74" s="92" t="s">
        <v>589</v>
      </c>
      <c r="AB74" s="92" t="s">
        <v>669</v>
      </c>
      <c r="AC74" s="86" t="b">
        <v>0</v>
      </c>
      <c r="AD74" s="86">
        <v>0</v>
      </c>
      <c r="AE74" s="92" t="s">
        <v>750</v>
      </c>
      <c r="AF74" s="86" t="b">
        <v>0</v>
      </c>
      <c r="AG74" s="86" t="s">
        <v>768</v>
      </c>
      <c r="AH74" s="86"/>
      <c r="AI74" s="92" t="s">
        <v>686</v>
      </c>
      <c r="AJ74" s="86" t="b">
        <v>0</v>
      </c>
      <c r="AK74" s="86">
        <v>0</v>
      </c>
      <c r="AL74" s="92" t="s">
        <v>686</v>
      </c>
      <c r="AM74" s="86" t="s">
        <v>778</v>
      </c>
      <c r="AN74" s="86" t="b">
        <v>0</v>
      </c>
      <c r="AO74" s="92" t="s">
        <v>669</v>
      </c>
      <c r="AP74" s="86" t="s">
        <v>176</v>
      </c>
      <c r="AQ74" s="86">
        <v>0</v>
      </c>
      <c r="AR74" s="86">
        <v>0</v>
      </c>
      <c r="AS74" s="86"/>
      <c r="AT74" s="86"/>
      <c r="AU74" s="86"/>
      <c r="AV74" s="86"/>
      <c r="AW74" s="86"/>
      <c r="AX74" s="86"/>
      <c r="AY74" s="86"/>
      <c r="AZ74" s="86"/>
      <c r="BA74">
        <v>1</v>
      </c>
      <c r="BB74" s="85" t="str">
        <f>REPLACE(INDEX(GroupVertices[Group],MATCH(Edges24[[#This Row],[Vertex 1]],GroupVertices[Vertex],0)),1,1,"")</f>
        <v>1</v>
      </c>
      <c r="BC74" s="85" t="str">
        <f>REPLACE(INDEX(GroupVertices[Group],MATCH(Edges24[[#This Row],[Vertex 2]],GroupVertices[Vertex],0)),1,1,"")</f>
        <v>1</v>
      </c>
      <c r="BD74" s="51">
        <v>1</v>
      </c>
      <c r="BE74" s="52">
        <v>5.555555555555555</v>
      </c>
      <c r="BF74" s="51">
        <v>0</v>
      </c>
      <c r="BG74" s="52">
        <v>0</v>
      </c>
      <c r="BH74" s="51">
        <v>0</v>
      </c>
      <c r="BI74" s="52">
        <v>0</v>
      </c>
      <c r="BJ74" s="51">
        <v>17</v>
      </c>
      <c r="BK74" s="52">
        <v>94.44444444444444</v>
      </c>
      <c r="BL74" s="51">
        <v>18</v>
      </c>
    </row>
    <row r="75" spans="1:64" ht="15">
      <c r="A75" s="84" t="s">
        <v>225</v>
      </c>
      <c r="B75" s="84" t="s">
        <v>292</v>
      </c>
      <c r="C75" s="53"/>
      <c r="D75" s="54"/>
      <c r="E75" s="65"/>
      <c r="F75" s="55"/>
      <c r="G75" s="53"/>
      <c r="H75" s="57"/>
      <c r="I75" s="56"/>
      <c r="J75" s="56"/>
      <c r="K75" s="36" t="s">
        <v>65</v>
      </c>
      <c r="L75" s="83">
        <v>76</v>
      </c>
      <c r="M75" s="83"/>
      <c r="N75" s="63"/>
      <c r="O75" s="86" t="s">
        <v>307</v>
      </c>
      <c r="P75" s="88">
        <v>43469.93986111111</v>
      </c>
      <c r="Q75" s="86" t="s">
        <v>379</v>
      </c>
      <c r="R75" s="90" t="s">
        <v>403</v>
      </c>
      <c r="S75" s="86" t="s">
        <v>412</v>
      </c>
      <c r="T75" s="86"/>
      <c r="U75" s="86"/>
      <c r="V75" s="90" t="s">
        <v>429</v>
      </c>
      <c r="W75" s="88">
        <v>43469.93986111111</v>
      </c>
      <c r="X75" s="90" t="s">
        <v>502</v>
      </c>
      <c r="Y75" s="86"/>
      <c r="Z75" s="86"/>
      <c r="AA75" s="92" t="s">
        <v>590</v>
      </c>
      <c r="AB75" s="92" t="s">
        <v>670</v>
      </c>
      <c r="AC75" s="86" t="b">
        <v>0</v>
      </c>
      <c r="AD75" s="86">
        <v>0</v>
      </c>
      <c r="AE75" s="92" t="s">
        <v>751</v>
      </c>
      <c r="AF75" s="86" t="b">
        <v>0</v>
      </c>
      <c r="AG75" s="86" t="s">
        <v>768</v>
      </c>
      <c r="AH75" s="86"/>
      <c r="AI75" s="92" t="s">
        <v>686</v>
      </c>
      <c r="AJ75" s="86" t="b">
        <v>0</v>
      </c>
      <c r="AK75" s="86">
        <v>0</v>
      </c>
      <c r="AL75" s="92" t="s">
        <v>686</v>
      </c>
      <c r="AM75" s="86" t="s">
        <v>778</v>
      </c>
      <c r="AN75" s="86" t="b">
        <v>0</v>
      </c>
      <c r="AO75" s="92" t="s">
        <v>670</v>
      </c>
      <c r="AP75" s="86" t="s">
        <v>176</v>
      </c>
      <c r="AQ75" s="86">
        <v>0</v>
      </c>
      <c r="AR75" s="86">
        <v>0</v>
      </c>
      <c r="AS75" s="86"/>
      <c r="AT75" s="86"/>
      <c r="AU75" s="86"/>
      <c r="AV75" s="86"/>
      <c r="AW75" s="86"/>
      <c r="AX75" s="86"/>
      <c r="AY75" s="86"/>
      <c r="AZ75" s="86"/>
      <c r="BA75">
        <v>2</v>
      </c>
      <c r="BB75" s="85" t="str">
        <f>REPLACE(INDEX(GroupVertices[Group],MATCH(Edges24[[#This Row],[Vertex 1]],GroupVertices[Vertex],0)),1,1,"")</f>
        <v>1</v>
      </c>
      <c r="BC75" s="85" t="str">
        <f>REPLACE(INDEX(GroupVertices[Group],MATCH(Edges24[[#This Row],[Vertex 2]],GroupVertices[Vertex],0)),1,1,"")</f>
        <v>1</v>
      </c>
      <c r="BD75" s="51">
        <v>1</v>
      </c>
      <c r="BE75" s="52">
        <v>5.555555555555555</v>
      </c>
      <c r="BF75" s="51">
        <v>0</v>
      </c>
      <c r="BG75" s="52">
        <v>0</v>
      </c>
      <c r="BH75" s="51">
        <v>0</v>
      </c>
      <c r="BI75" s="52">
        <v>0</v>
      </c>
      <c r="BJ75" s="51">
        <v>17</v>
      </c>
      <c r="BK75" s="52">
        <v>94.44444444444444</v>
      </c>
      <c r="BL75" s="51">
        <v>18</v>
      </c>
    </row>
    <row r="76" spans="1:64" ht="15">
      <c r="A76" s="84" t="s">
        <v>225</v>
      </c>
      <c r="B76" s="84" t="s">
        <v>292</v>
      </c>
      <c r="C76" s="53"/>
      <c r="D76" s="54"/>
      <c r="E76" s="65"/>
      <c r="F76" s="55"/>
      <c r="G76" s="53"/>
      <c r="H76" s="57"/>
      <c r="I76" s="56"/>
      <c r="J76" s="56"/>
      <c r="K76" s="36" t="s">
        <v>65</v>
      </c>
      <c r="L76" s="83">
        <v>77</v>
      </c>
      <c r="M76" s="83"/>
      <c r="N76" s="63"/>
      <c r="O76" s="86" t="s">
        <v>307</v>
      </c>
      <c r="P76" s="88">
        <v>43472.836851851855</v>
      </c>
      <c r="Q76" s="86" t="s">
        <v>380</v>
      </c>
      <c r="R76" s="90" t="s">
        <v>403</v>
      </c>
      <c r="S76" s="86" t="s">
        <v>412</v>
      </c>
      <c r="T76" s="86"/>
      <c r="U76" s="86"/>
      <c r="V76" s="90" t="s">
        <v>429</v>
      </c>
      <c r="W76" s="88">
        <v>43472.836851851855</v>
      </c>
      <c r="X76" s="90" t="s">
        <v>503</v>
      </c>
      <c r="Y76" s="86"/>
      <c r="Z76" s="86"/>
      <c r="AA76" s="92" t="s">
        <v>591</v>
      </c>
      <c r="AB76" s="92" t="s">
        <v>671</v>
      </c>
      <c r="AC76" s="86" t="b">
        <v>0</v>
      </c>
      <c r="AD76" s="86">
        <v>0</v>
      </c>
      <c r="AE76" s="92" t="s">
        <v>751</v>
      </c>
      <c r="AF76" s="86" t="b">
        <v>0</v>
      </c>
      <c r="AG76" s="86" t="s">
        <v>768</v>
      </c>
      <c r="AH76" s="86"/>
      <c r="AI76" s="92" t="s">
        <v>686</v>
      </c>
      <c r="AJ76" s="86" t="b">
        <v>0</v>
      </c>
      <c r="AK76" s="86">
        <v>0</v>
      </c>
      <c r="AL76" s="92" t="s">
        <v>686</v>
      </c>
      <c r="AM76" s="86" t="s">
        <v>778</v>
      </c>
      <c r="AN76" s="86" t="b">
        <v>0</v>
      </c>
      <c r="AO76" s="92" t="s">
        <v>671</v>
      </c>
      <c r="AP76" s="86" t="s">
        <v>176</v>
      </c>
      <c r="AQ76" s="86">
        <v>0</v>
      </c>
      <c r="AR76" s="86">
        <v>0</v>
      </c>
      <c r="AS76" s="86"/>
      <c r="AT76" s="86"/>
      <c r="AU76" s="86"/>
      <c r="AV76" s="86"/>
      <c r="AW76" s="86"/>
      <c r="AX76" s="86"/>
      <c r="AY76" s="86"/>
      <c r="AZ76" s="86"/>
      <c r="BA76">
        <v>2</v>
      </c>
      <c r="BB76" s="85" t="str">
        <f>REPLACE(INDEX(GroupVertices[Group],MATCH(Edges24[[#This Row],[Vertex 1]],GroupVertices[Vertex],0)),1,1,"")</f>
        <v>1</v>
      </c>
      <c r="BC76" s="85" t="str">
        <f>REPLACE(INDEX(GroupVertices[Group],MATCH(Edges24[[#This Row],[Vertex 2]],GroupVertices[Vertex],0)),1,1,"")</f>
        <v>1</v>
      </c>
      <c r="BD76" s="51">
        <v>0</v>
      </c>
      <c r="BE76" s="52">
        <v>0</v>
      </c>
      <c r="BF76" s="51">
        <v>0</v>
      </c>
      <c r="BG76" s="52">
        <v>0</v>
      </c>
      <c r="BH76" s="51">
        <v>0</v>
      </c>
      <c r="BI76" s="52">
        <v>0</v>
      </c>
      <c r="BJ76" s="51">
        <v>22</v>
      </c>
      <c r="BK76" s="52">
        <v>100</v>
      </c>
      <c r="BL76" s="51">
        <v>22</v>
      </c>
    </row>
    <row r="77" spans="1:64" ht="15">
      <c r="A77" s="84" t="s">
        <v>225</v>
      </c>
      <c r="B77" s="84" t="s">
        <v>293</v>
      </c>
      <c r="C77" s="53"/>
      <c r="D77" s="54"/>
      <c r="E77" s="65"/>
      <c r="F77" s="55"/>
      <c r="G77" s="53"/>
      <c r="H77" s="57"/>
      <c r="I77" s="56"/>
      <c r="J77" s="56"/>
      <c r="K77" s="36" t="s">
        <v>65</v>
      </c>
      <c r="L77" s="83">
        <v>78</v>
      </c>
      <c r="M77" s="83"/>
      <c r="N77" s="63"/>
      <c r="O77" s="86" t="s">
        <v>307</v>
      </c>
      <c r="P77" s="88">
        <v>43473.91097222222</v>
      </c>
      <c r="Q77" s="86" t="s">
        <v>381</v>
      </c>
      <c r="R77" s="90" t="s">
        <v>403</v>
      </c>
      <c r="S77" s="86" t="s">
        <v>412</v>
      </c>
      <c r="T77" s="86"/>
      <c r="U77" s="86"/>
      <c r="V77" s="90" t="s">
        <v>429</v>
      </c>
      <c r="W77" s="88">
        <v>43473.91097222222</v>
      </c>
      <c r="X77" s="90" t="s">
        <v>504</v>
      </c>
      <c r="Y77" s="86"/>
      <c r="Z77" s="86"/>
      <c r="AA77" s="92" t="s">
        <v>592</v>
      </c>
      <c r="AB77" s="92" t="s">
        <v>672</v>
      </c>
      <c r="AC77" s="86" t="b">
        <v>0</v>
      </c>
      <c r="AD77" s="86">
        <v>0</v>
      </c>
      <c r="AE77" s="92" t="s">
        <v>752</v>
      </c>
      <c r="AF77" s="86" t="b">
        <v>0</v>
      </c>
      <c r="AG77" s="86" t="s">
        <v>768</v>
      </c>
      <c r="AH77" s="86"/>
      <c r="AI77" s="92" t="s">
        <v>686</v>
      </c>
      <c r="AJ77" s="86" t="b">
        <v>0</v>
      </c>
      <c r="AK77" s="86">
        <v>0</v>
      </c>
      <c r="AL77" s="92" t="s">
        <v>686</v>
      </c>
      <c r="AM77" s="86" t="s">
        <v>778</v>
      </c>
      <c r="AN77" s="86" t="b">
        <v>0</v>
      </c>
      <c r="AO77" s="92" t="s">
        <v>672</v>
      </c>
      <c r="AP77" s="86" t="s">
        <v>176</v>
      </c>
      <c r="AQ77" s="86">
        <v>0</v>
      </c>
      <c r="AR77" s="86">
        <v>0</v>
      </c>
      <c r="AS77" s="86"/>
      <c r="AT77" s="86"/>
      <c r="AU77" s="86"/>
      <c r="AV77" s="86"/>
      <c r="AW77" s="86"/>
      <c r="AX77" s="86"/>
      <c r="AY77" s="86"/>
      <c r="AZ77" s="86"/>
      <c r="BA77">
        <v>1</v>
      </c>
      <c r="BB77" s="85" t="str">
        <f>REPLACE(INDEX(GroupVertices[Group],MATCH(Edges24[[#This Row],[Vertex 1]],GroupVertices[Vertex],0)),1,1,"")</f>
        <v>1</v>
      </c>
      <c r="BC77" s="85" t="str">
        <f>REPLACE(INDEX(GroupVertices[Group],MATCH(Edges24[[#This Row],[Vertex 2]],GroupVertices[Vertex],0)),1,1,"")</f>
        <v>1</v>
      </c>
      <c r="BD77" s="51">
        <v>1</v>
      </c>
      <c r="BE77" s="52">
        <v>5.555555555555555</v>
      </c>
      <c r="BF77" s="51">
        <v>0</v>
      </c>
      <c r="BG77" s="52">
        <v>0</v>
      </c>
      <c r="BH77" s="51">
        <v>0</v>
      </c>
      <c r="BI77" s="52">
        <v>0</v>
      </c>
      <c r="BJ77" s="51">
        <v>17</v>
      </c>
      <c r="BK77" s="52">
        <v>94.44444444444444</v>
      </c>
      <c r="BL77" s="51">
        <v>18</v>
      </c>
    </row>
    <row r="78" spans="1:64" ht="15">
      <c r="A78" s="84" t="s">
        <v>225</v>
      </c>
      <c r="B78" s="84" t="s">
        <v>294</v>
      </c>
      <c r="C78" s="53"/>
      <c r="D78" s="54"/>
      <c r="E78" s="65"/>
      <c r="F78" s="55"/>
      <c r="G78" s="53"/>
      <c r="H78" s="57"/>
      <c r="I78" s="56"/>
      <c r="J78" s="56"/>
      <c r="K78" s="36" t="s">
        <v>65</v>
      </c>
      <c r="L78" s="83">
        <v>79</v>
      </c>
      <c r="M78" s="83"/>
      <c r="N78" s="63"/>
      <c r="O78" s="86" t="s">
        <v>307</v>
      </c>
      <c r="P78" s="88">
        <v>43474.050671296296</v>
      </c>
      <c r="Q78" s="86" t="s">
        <v>382</v>
      </c>
      <c r="R78" s="90" t="s">
        <v>403</v>
      </c>
      <c r="S78" s="86" t="s">
        <v>412</v>
      </c>
      <c r="T78" s="86"/>
      <c r="U78" s="86"/>
      <c r="V78" s="90" t="s">
        <v>429</v>
      </c>
      <c r="W78" s="88">
        <v>43474.050671296296</v>
      </c>
      <c r="X78" s="90" t="s">
        <v>505</v>
      </c>
      <c r="Y78" s="86"/>
      <c r="Z78" s="86"/>
      <c r="AA78" s="92" t="s">
        <v>593</v>
      </c>
      <c r="AB78" s="92" t="s">
        <v>673</v>
      </c>
      <c r="AC78" s="86" t="b">
        <v>0</v>
      </c>
      <c r="AD78" s="86">
        <v>0</v>
      </c>
      <c r="AE78" s="92" t="s">
        <v>753</v>
      </c>
      <c r="AF78" s="86" t="b">
        <v>0</v>
      </c>
      <c r="AG78" s="86" t="s">
        <v>768</v>
      </c>
      <c r="AH78" s="86"/>
      <c r="AI78" s="92" t="s">
        <v>686</v>
      </c>
      <c r="AJ78" s="86" t="b">
        <v>0</v>
      </c>
      <c r="AK78" s="86">
        <v>0</v>
      </c>
      <c r="AL78" s="92" t="s">
        <v>686</v>
      </c>
      <c r="AM78" s="86" t="s">
        <v>778</v>
      </c>
      <c r="AN78" s="86" t="b">
        <v>0</v>
      </c>
      <c r="AO78" s="92" t="s">
        <v>673</v>
      </c>
      <c r="AP78" s="86" t="s">
        <v>176</v>
      </c>
      <c r="AQ78" s="86">
        <v>0</v>
      </c>
      <c r="AR78" s="86">
        <v>0</v>
      </c>
      <c r="AS78" s="86"/>
      <c r="AT78" s="86"/>
      <c r="AU78" s="86"/>
      <c r="AV78" s="86"/>
      <c r="AW78" s="86"/>
      <c r="AX78" s="86"/>
      <c r="AY78" s="86"/>
      <c r="AZ78" s="86"/>
      <c r="BA78">
        <v>1</v>
      </c>
      <c r="BB78" s="85" t="str">
        <f>REPLACE(INDEX(GroupVertices[Group],MATCH(Edges24[[#This Row],[Vertex 1]],GroupVertices[Vertex],0)),1,1,"")</f>
        <v>1</v>
      </c>
      <c r="BC78" s="85" t="str">
        <f>REPLACE(INDEX(GroupVertices[Group],MATCH(Edges24[[#This Row],[Vertex 2]],GroupVertices[Vertex],0)),1,1,"")</f>
        <v>1</v>
      </c>
      <c r="BD78" s="51">
        <v>1</v>
      </c>
      <c r="BE78" s="52">
        <v>5.555555555555555</v>
      </c>
      <c r="BF78" s="51">
        <v>0</v>
      </c>
      <c r="BG78" s="52">
        <v>0</v>
      </c>
      <c r="BH78" s="51">
        <v>0</v>
      </c>
      <c r="BI78" s="52">
        <v>0</v>
      </c>
      <c r="BJ78" s="51">
        <v>17</v>
      </c>
      <c r="BK78" s="52">
        <v>94.44444444444444</v>
      </c>
      <c r="BL78" s="51">
        <v>18</v>
      </c>
    </row>
    <row r="79" spans="1:64" ht="15">
      <c r="A79" s="84" t="s">
        <v>225</v>
      </c>
      <c r="B79" s="84" t="s">
        <v>295</v>
      </c>
      <c r="C79" s="53"/>
      <c r="D79" s="54"/>
      <c r="E79" s="65"/>
      <c r="F79" s="55"/>
      <c r="G79" s="53"/>
      <c r="H79" s="57"/>
      <c r="I79" s="56"/>
      <c r="J79" s="56"/>
      <c r="K79" s="36" t="s">
        <v>65</v>
      </c>
      <c r="L79" s="83">
        <v>80</v>
      </c>
      <c r="M79" s="83"/>
      <c r="N79" s="63"/>
      <c r="O79" s="86" t="s">
        <v>307</v>
      </c>
      <c r="P79" s="88">
        <v>43474.05478009259</v>
      </c>
      <c r="Q79" s="86" t="s">
        <v>383</v>
      </c>
      <c r="R79" s="90" t="s">
        <v>403</v>
      </c>
      <c r="S79" s="86" t="s">
        <v>412</v>
      </c>
      <c r="T79" s="86"/>
      <c r="U79" s="86"/>
      <c r="V79" s="90" t="s">
        <v>429</v>
      </c>
      <c r="W79" s="88">
        <v>43474.05478009259</v>
      </c>
      <c r="X79" s="90" t="s">
        <v>506</v>
      </c>
      <c r="Y79" s="86"/>
      <c r="Z79" s="86"/>
      <c r="AA79" s="92" t="s">
        <v>594</v>
      </c>
      <c r="AB79" s="92" t="s">
        <v>674</v>
      </c>
      <c r="AC79" s="86" t="b">
        <v>0</v>
      </c>
      <c r="AD79" s="86">
        <v>0</v>
      </c>
      <c r="AE79" s="92" t="s">
        <v>754</v>
      </c>
      <c r="AF79" s="86" t="b">
        <v>0</v>
      </c>
      <c r="AG79" s="86" t="s">
        <v>768</v>
      </c>
      <c r="AH79" s="86"/>
      <c r="AI79" s="92" t="s">
        <v>686</v>
      </c>
      <c r="AJ79" s="86" t="b">
        <v>0</v>
      </c>
      <c r="AK79" s="86">
        <v>0</v>
      </c>
      <c r="AL79" s="92" t="s">
        <v>686</v>
      </c>
      <c r="AM79" s="86" t="s">
        <v>778</v>
      </c>
      <c r="AN79" s="86" t="b">
        <v>0</v>
      </c>
      <c r="AO79" s="92" t="s">
        <v>674</v>
      </c>
      <c r="AP79" s="86" t="s">
        <v>176</v>
      </c>
      <c r="AQ79" s="86">
        <v>0</v>
      </c>
      <c r="AR79" s="86">
        <v>0</v>
      </c>
      <c r="AS79" s="86"/>
      <c r="AT79" s="86"/>
      <c r="AU79" s="86"/>
      <c r="AV79" s="86"/>
      <c r="AW79" s="86"/>
      <c r="AX79" s="86"/>
      <c r="AY79" s="86"/>
      <c r="AZ79" s="86"/>
      <c r="BA79">
        <v>1</v>
      </c>
      <c r="BB79" s="85" t="str">
        <f>REPLACE(INDEX(GroupVertices[Group],MATCH(Edges24[[#This Row],[Vertex 1]],GroupVertices[Vertex],0)),1,1,"")</f>
        <v>1</v>
      </c>
      <c r="BC79" s="85" t="str">
        <f>REPLACE(INDEX(GroupVertices[Group],MATCH(Edges24[[#This Row],[Vertex 2]],GroupVertices[Vertex],0)),1,1,"")</f>
        <v>1</v>
      </c>
      <c r="BD79" s="51">
        <v>1</v>
      </c>
      <c r="BE79" s="52">
        <v>6.666666666666667</v>
      </c>
      <c r="BF79" s="51">
        <v>0</v>
      </c>
      <c r="BG79" s="52">
        <v>0</v>
      </c>
      <c r="BH79" s="51">
        <v>0</v>
      </c>
      <c r="BI79" s="52">
        <v>0</v>
      </c>
      <c r="BJ79" s="51">
        <v>14</v>
      </c>
      <c r="BK79" s="52">
        <v>93.33333333333333</v>
      </c>
      <c r="BL79" s="51">
        <v>15</v>
      </c>
    </row>
    <row r="80" spans="1:64" ht="15">
      <c r="A80" s="84" t="s">
        <v>225</v>
      </c>
      <c r="B80" s="84" t="s">
        <v>296</v>
      </c>
      <c r="C80" s="53"/>
      <c r="D80" s="54"/>
      <c r="E80" s="65"/>
      <c r="F80" s="55"/>
      <c r="G80" s="53"/>
      <c r="H80" s="57"/>
      <c r="I80" s="56"/>
      <c r="J80" s="56"/>
      <c r="K80" s="36" t="s">
        <v>65</v>
      </c>
      <c r="L80" s="83">
        <v>81</v>
      </c>
      <c r="M80" s="83"/>
      <c r="N80" s="63"/>
      <c r="O80" s="86" t="s">
        <v>307</v>
      </c>
      <c r="P80" s="88">
        <v>43474.61684027778</v>
      </c>
      <c r="Q80" s="86" t="s">
        <v>384</v>
      </c>
      <c r="R80" s="90" t="s">
        <v>403</v>
      </c>
      <c r="S80" s="86" t="s">
        <v>412</v>
      </c>
      <c r="T80" s="86"/>
      <c r="U80" s="86"/>
      <c r="V80" s="90" t="s">
        <v>429</v>
      </c>
      <c r="W80" s="88">
        <v>43474.61684027778</v>
      </c>
      <c r="X80" s="90" t="s">
        <v>507</v>
      </c>
      <c r="Y80" s="86"/>
      <c r="Z80" s="86"/>
      <c r="AA80" s="92" t="s">
        <v>595</v>
      </c>
      <c r="AB80" s="92" t="s">
        <v>675</v>
      </c>
      <c r="AC80" s="86" t="b">
        <v>0</v>
      </c>
      <c r="AD80" s="86">
        <v>0</v>
      </c>
      <c r="AE80" s="92" t="s">
        <v>755</v>
      </c>
      <c r="AF80" s="86" t="b">
        <v>0</v>
      </c>
      <c r="AG80" s="86" t="s">
        <v>768</v>
      </c>
      <c r="AH80" s="86"/>
      <c r="AI80" s="92" t="s">
        <v>686</v>
      </c>
      <c r="AJ80" s="86" t="b">
        <v>0</v>
      </c>
      <c r="AK80" s="86">
        <v>0</v>
      </c>
      <c r="AL80" s="92" t="s">
        <v>686</v>
      </c>
      <c r="AM80" s="86" t="s">
        <v>778</v>
      </c>
      <c r="AN80" s="86" t="b">
        <v>0</v>
      </c>
      <c r="AO80" s="92" t="s">
        <v>675</v>
      </c>
      <c r="AP80" s="86" t="s">
        <v>176</v>
      </c>
      <c r="AQ80" s="86">
        <v>0</v>
      </c>
      <c r="AR80" s="86">
        <v>0</v>
      </c>
      <c r="AS80" s="86"/>
      <c r="AT80" s="86"/>
      <c r="AU80" s="86"/>
      <c r="AV80" s="86"/>
      <c r="AW80" s="86"/>
      <c r="AX80" s="86"/>
      <c r="AY80" s="86"/>
      <c r="AZ80" s="86"/>
      <c r="BA80">
        <v>1</v>
      </c>
      <c r="BB80" s="85" t="str">
        <f>REPLACE(INDEX(GroupVertices[Group],MATCH(Edges24[[#This Row],[Vertex 1]],GroupVertices[Vertex],0)),1,1,"")</f>
        <v>1</v>
      </c>
      <c r="BC80" s="85" t="str">
        <f>REPLACE(INDEX(GroupVertices[Group],MATCH(Edges24[[#This Row],[Vertex 2]],GroupVertices[Vertex],0)),1,1,"")</f>
        <v>1</v>
      </c>
      <c r="BD80" s="51">
        <v>1</v>
      </c>
      <c r="BE80" s="52">
        <v>5.555555555555555</v>
      </c>
      <c r="BF80" s="51">
        <v>0</v>
      </c>
      <c r="BG80" s="52">
        <v>0</v>
      </c>
      <c r="BH80" s="51">
        <v>0</v>
      </c>
      <c r="BI80" s="52">
        <v>0</v>
      </c>
      <c r="BJ80" s="51">
        <v>17</v>
      </c>
      <c r="BK80" s="52">
        <v>94.44444444444444</v>
      </c>
      <c r="BL80" s="51">
        <v>18</v>
      </c>
    </row>
    <row r="81" spans="1:64" ht="15">
      <c r="A81" s="84" t="s">
        <v>225</v>
      </c>
      <c r="B81" s="84" t="s">
        <v>297</v>
      </c>
      <c r="C81" s="53"/>
      <c r="D81" s="54"/>
      <c r="E81" s="65"/>
      <c r="F81" s="55"/>
      <c r="G81" s="53"/>
      <c r="H81" s="57"/>
      <c r="I81" s="56"/>
      <c r="J81" s="56"/>
      <c r="K81" s="36" t="s">
        <v>65</v>
      </c>
      <c r="L81" s="83">
        <v>82</v>
      </c>
      <c r="M81" s="83"/>
      <c r="N81" s="63"/>
      <c r="O81" s="86" t="s">
        <v>307</v>
      </c>
      <c r="P81" s="88">
        <v>43474.65587962963</v>
      </c>
      <c r="Q81" s="86" t="s">
        <v>385</v>
      </c>
      <c r="R81" s="90" t="s">
        <v>403</v>
      </c>
      <c r="S81" s="86" t="s">
        <v>412</v>
      </c>
      <c r="T81" s="86"/>
      <c r="U81" s="86"/>
      <c r="V81" s="90" t="s">
        <v>429</v>
      </c>
      <c r="W81" s="88">
        <v>43474.65587962963</v>
      </c>
      <c r="X81" s="90" t="s">
        <v>508</v>
      </c>
      <c r="Y81" s="86"/>
      <c r="Z81" s="86"/>
      <c r="AA81" s="92" t="s">
        <v>596</v>
      </c>
      <c r="AB81" s="92" t="s">
        <v>676</v>
      </c>
      <c r="AC81" s="86" t="b">
        <v>0</v>
      </c>
      <c r="AD81" s="86">
        <v>0</v>
      </c>
      <c r="AE81" s="92" t="s">
        <v>756</v>
      </c>
      <c r="AF81" s="86" t="b">
        <v>0</v>
      </c>
      <c r="AG81" s="86" t="s">
        <v>768</v>
      </c>
      <c r="AH81" s="86"/>
      <c r="AI81" s="92" t="s">
        <v>686</v>
      </c>
      <c r="AJ81" s="86" t="b">
        <v>0</v>
      </c>
      <c r="AK81" s="86">
        <v>0</v>
      </c>
      <c r="AL81" s="92" t="s">
        <v>686</v>
      </c>
      <c r="AM81" s="86" t="s">
        <v>778</v>
      </c>
      <c r="AN81" s="86" t="b">
        <v>0</v>
      </c>
      <c r="AO81" s="92" t="s">
        <v>676</v>
      </c>
      <c r="AP81" s="86" t="s">
        <v>176</v>
      </c>
      <c r="AQ81" s="86">
        <v>0</v>
      </c>
      <c r="AR81" s="86">
        <v>0</v>
      </c>
      <c r="AS81" s="86"/>
      <c r="AT81" s="86"/>
      <c r="AU81" s="86"/>
      <c r="AV81" s="86"/>
      <c r="AW81" s="86"/>
      <c r="AX81" s="86"/>
      <c r="AY81" s="86"/>
      <c r="AZ81" s="86"/>
      <c r="BA81">
        <v>1</v>
      </c>
      <c r="BB81" s="85" t="str">
        <f>REPLACE(INDEX(GroupVertices[Group],MATCH(Edges24[[#This Row],[Vertex 1]],GroupVertices[Vertex],0)),1,1,"")</f>
        <v>1</v>
      </c>
      <c r="BC81" s="85" t="str">
        <f>REPLACE(INDEX(GroupVertices[Group],MATCH(Edges24[[#This Row],[Vertex 2]],GroupVertices[Vertex],0)),1,1,"")</f>
        <v>1</v>
      </c>
      <c r="BD81" s="51">
        <v>0</v>
      </c>
      <c r="BE81" s="52">
        <v>0</v>
      </c>
      <c r="BF81" s="51">
        <v>0</v>
      </c>
      <c r="BG81" s="52">
        <v>0</v>
      </c>
      <c r="BH81" s="51">
        <v>0</v>
      </c>
      <c r="BI81" s="52">
        <v>0</v>
      </c>
      <c r="BJ81" s="51">
        <v>18</v>
      </c>
      <c r="BK81" s="52">
        <v>100</v>
      </c>
      <c r="BL81" s="51">
        <v>18</v>
      </c>
    </row>
    <row r="82" spans="1:64" ht="15">
      <c r="A82" s="84" t="s">
        <v>225</v>
      </c>
      <c r="B82" s="84" t="s">
        <v>298</v>
      </c>
      <c r="C82" s="53"/>
      <c r="D82" s="54"/>
      <c r="E82" s="65"/>
      <c r="F82" s="55"/>
      <c r="G82" s="53"/>
      <c r="H82" s="57"/>
      <c r="I82" s="56"/>
      <c r="J82" s="56"/>
      <c r="K82" s="36" t="s">
        <v>65</v>
      </c>
      <c r="L82" s="83">
        <v>83</v>
      </c>
      <c r="M82" s="83"/>
      <c r="N82" s="63"/>
      <c r="O82" s="86" t="s">
        <v>307</v>
      </c>
      <c r="P82" s="88">
        <v>43474.78853009259</v>
      </c>
      <c r="Q82" s="86" t="s">
        <v>386</v>
      </c>
      <c r="R82" s="90" t="s">
        <v>403</v>
      </c>
      <c r="S82" s="86" t="s">
        <v>412</v>
      </c>
      <c r="T82" s="86"/>
      <c r="U82" s="86"/>
      <c r="V82" s="90" t="s">
        <v>429</v>
      </c>
      <c r="W82" s="88">
        <v>43474.78853009259</v>
      </c>
      <c r="X82" s="90" t="s">
        <v>509</v>
      </c>
      <c r="Y82" s="86"/>
      <c r="Z82" s="86"/>
      <c r="AA82" s="92" t="s">
        <v>597</v>
      </c>
      <c r="AB82" s="92" t="s">
        <v>677</v>
      </c>
      <c r="AC82" s="86" t="b">
        <v>0</v>
      </c>
      <c r="AD82" s="86">
        <v>0</v>
      </c>
      <c r="AE82" s="92" t="s">
        <v>757</v>
      </c>
      <c r="AF82" s="86" t="b">
        <v>0</v>
      </c>
      <c r="AG82" s="86" t="s">
        <v>768</v>
      </c>
      <c r="AH82" s="86"/>
      <c r="AI82" s="92" t="s">
        <v>686</v>
      </c>
      <c r="AJ82" s="86" t="b">
        <v>0</v>
      </c>
      <c r="AK82" s="86">
        <v>0</v>
      </c>
      <c r="AL82" s="92" t="s">
        <v>686</v>
      </c>
      <c r="AM82" s="86" t="s">
        <v>778</v>
      </c>
      <c r="AN82" s="86" t="b">
        <v>0</v>
      </c>
      <c r="AO82" s="92" t="s">
        <v>677</v>
      </c>
      <c r="AP82" s="86" t="s">
        <v>176</v>
      </c>
      <c r="AQ82" s="86">
        <v>0</v>
      </c>
      <c r="AR82" s="86">
        <v>0</v>
      </c>
      <c r="AS82" s="86"/>
      <c r="AT82" s="86"/>
      <c r="AU82" s="86"/>
      <c r="AV82" s="86"/>
      <c r="AW82" s="86"/>
      <c r="AX82" s="86"/>
      <c r="AY82" s="86"/>
      <c r="AZ82" s="86"/>
      <c r="BA82">
        <v>1</v>
      </c>
      <c r="BB82" s="85" t="str">
        <f>REPLACE(INDEX(GroupVertices[Group],MATCH(Edges24[[#This Row],[Vertex 1]],GroupVertices[Vertex],0)),1,1,"")</f>
        <v>1</v>
      </c>
      <c r="BC82" s="85" t="str">
        <f>REPLACE(INDEX(GroupVertices[Group],MATCH(Edges24[[#This Row],[Vertex 2]],GroupVertices[Vertex],0)),1,1,"")</f>
        <v>1</v>
      </c>
      <c r="BD82" s="51">
        <v>1</v>
      </c>
      <c r="BE82" s="52">
        <v>5.555555555555555</v>
      </c>
      <c r="BF82" s="51">
        <v>0</v>
      </c>
      <c r="BG82" s="52">
        <v>0</v>
      </c>
      <c r="BH82" s="51">
        <v>0</v>
      </c>
      <c r="BI82" s="52">
        <v>0</v>
      </c>
      <c r="BJ82" s="51">
        <v>17</v>
      </c>
      <c r="BK82" s="52">
        <v>94.44444444444444</v>
      </c>
      <c r="BL82" s="51">
        <v>18</v>
      </c>
    </row>
    <row r="83" spans="1:64" ht="15">
      <c r="A83" s="84" t="s">
        <v>225</v>
      </c>
      <c r="B83" s="84" t="s">
        <v>299</v>
      </c>
      <c r="C83" s="53"/>
      <c r="D83" s="54"/>
      <c r="E83" s="65"/>
      <c r="F83" s="55"/>
      <c r="G83" s="53"/>
      <c r="H83" s="57"/>
      <c r="I83" s="56"/>
      <c r="J83" s="56"/>
      <c r="K83" s="36" t="s">
        <v>65</v>
      </c>
      <c r="L83" s="83">
        <v>84</v>
      </c>
      <c r="M83" s="83"/>
      <c r="N83" s="63"/>
      <c r="O83" s="86" t="s">
        <v>307</v>
      </c>
      <c r="P83" s="88">
        <v>43475.06997685185</v>
      </c>
      <c r="Q83" s="86" t="s">
        <v>387</v>
      </c>
      <c r="R83" s="90" t="s">
        <v>403</v>
      </c>
      <c r="S83" s="86" t="s">
        <v>412</v>
      </c>
      <c r="T83" s="86"/>
      <c r="U83" s="86"/>
      <c r="V83" s="90" t="s">
        <v>429</v>
      </c>
      <c r="W83" s="88">
        <v>43475.06997685185</v>
      </c>
      <c r="X83" s="90" t="s">
        <v>510</v>
      </c>
      <c r="Y83" s="86"/>
      <c r="Z83" s="86"/>
      <c r="AA83" s="92" t="s">
        <v>598</v>
      </c>
      <c r="AB83" s="92" t="s">
        <v>678</v>
      </c>
      <c r="AC83" s="86" t="b">
        <v>0</v>
      </c>
      <c r="AD83" s="86">
        <v>0</v>
      </c>
      <c r="AE83" s="92" t="s">
        <v>758</v>
      </c>
      <c r="AF83" s="86" t="b">
        <v>0</v>
      </c>
      <c r="AG83" s="86" t="s">
        <v>768</v>
      </c>
      <c r="AH83" s="86"/>
      <c r="AI83" s="92" t="s">
        <v>686</v>
      </c>
      <c r="AJ83" s="86" t="b">
        <v>0</v>
      </c>
      <c r="AK83" s="86">
        <v>0</v>
      </c>
      <c r="AL83" s="92" t="s">
        <v>686</v>
      </c>
      <c r="AM83" s="86" t="s">
        <v>778</v>
      </c>
      <c r="AN83" s="86" t="b">
        <v>0</v>
      </c>
      <c r="AO83" s="92" t="s">
        <v>678</v>
      </c>
      <c r="AP83" s="86" t="s">
        <v>176</v>
      </c>
      <c r="AQ83" s="86">
        <v>0</v>
      </c>
      <c r="AR83" s="86">
        <v>0</v>
      </c>
      <c r="AS83" s="86"/>
      <c r="AT83" s="86"/>
      <c r="AU83" s="86"/>
      <c r="AV83" s="86"/>
      <c r="AW83" s="86"/>
      <c r="AX83" s="86"/>
      <c r="AY83" s="86"/>
      <c r="AZ83" s="86"/>
      <c r="BA83">
        <v>1</v>
      </c>
      <c r="BB83" s="85" t="str">
        <f>REPLACE(INDEX(GroupVertices[Group],MATCH(Edges24[[#This Row],[Vertex 1]],GroupVertices[Vertex],0)),1,1,"")</f>
        <v>1</v>
      </c>
      <c r="BC83" s="85" t="str">
        <f>REPLACE(INDEX(GroupVertices[Group],MATCH(Edges24[[#This Row],[Vertex 2]],GroupVertices[Vertex],0)),1,1,"")</f>
        <v>1</v>
      </c>
      <c r="BD83" s="51">
        <v>1</v>
      </c>
      <c r="BE83" s="52">
        <v>6.666666666666667</v>
      </c>
      <c r="BF83" s="51">
        <v>0</v>
      </c>
      <c r="BG83" s="52">
        <v>0</v>
      </c>
      <c r="BH83" s="51">
        <v>0</v>
      </c>
      <c r="BI83" s="52">
        <v>0</v>
      </c>
      <c r="BJ83" s="51">
        <v>14</v>
      </c>
      <c r="BK83" s="52">
        <v>93.33333333333333</v>
      </c>
      <c r="BL83" s="51">
        <v>15</v>
      </c>
    </row>
    <row r="84" spans="1:64" ht="15">
      <c r="A84" s="84" t="s">
        <v>225</v>
      </c>
      <c r="B84" s="84" t="s">
        <v>300</v>
      </c>
      <c r="C84" s="53"/>
      <c r="D84" s="54"/>
      <c r="E84" s="65"/>
      <c r="F84" s="55"/>
      <c r="G84" s="53"/>
      <c r="H84" s="57"/>
      <c r="I84" s="56"/>
      <c r="J84" s="56"/>
      <c r="K84" s="36" t="s">
        <v>65</v>
      </c>
      <c r="L84" s="83">
        <v>85</v>
      </c>
      <c r="M84" s="83"/>
      <c r="N84" s="63"/>
      <c r="O84" s="86" t="s">
        <v>307</v>
      </c>
      <c r="P84" s="88">
        <v>43475.11685185185</v>
      </c>
      <c r="Q84" s="86" t="s">
        <v>388</v>
      </c>
      <c r="R84" s="90" t="s">
        <v>403</v>
      </c>
      <c r="S84" s="86" t="s">
        <v>412</v>
      </c>
      <c r="T84" s="86"/>
      <c r="U84" s="86"/>
      <c r="V84" s="90" t="s">
        <v>429</v>
      </c>
      <c r="W84" s="88">
        <v>43475.11685185185</v>
      </c>
      <c r="X84" s="90" t="s">
        <v>511</v>
      </c>
      <c r="Y84" s="86"/>
      <c r="Z84" s="86"/>
      <c r="AA84" s="92" t="s">
        <v>599</v>
      </c>
      <c r="AB84" s="92" t="s">
        <v>679</v>
      </c>
      <c r="AC84" s="86" t="b">
        <v>0</v>
      </c>
      <c r="AD84" s="86">
        <v>0</v>
      </c>
      <c r="AE84" s="92" t="s">
        <v>759</v>
      </c>
      <c r="AF84" s="86" t="b">
        <v>0</v>
      </c>
      <c r="AG84" s="86" t="s">
        <v>768</v>
      </c>
      <c r="AH84" s="86"/>
      <c r="AI84" s="92" t="s">
        <v>686</v>
      </c>
      <c r="AJ84" s="86" t="b">
        <v>0</v>
      </c>
      <c r="AK84" s="86">
        <v>0</v>
      </c>
      <c r="AL84" s="92" t="s">
        <v>686</v>
      </c>
      <c r="AM84" s="86" t="s">
        <v>778</v>
      </c>
      <c r="AN84" s="86" t="b">
        <v>0</v>
      </c>
      <c r="AO84" s="92" t="s">
        <v>679</v>
      </c>
      <c r="AP84" s="86" t="s">
        <v>176</v>
      </c>
      <c r="AQ84" s="86">
        <v>0</v>
      </c>
      <c r="AR84" s="86">
        <v>0</v>
      </c>
      <c r="AS84" s="86"/>
      <c r="AT84" s="86"/>
      <c r="AU84" s="86"/>
      <c r="AV84" s="86"/>
      <c r="AW84" s="86"/>
      <c r="AX84" s="86"/>
      <c r="AY84" s="86"/>
      <c r="AZ84" s="86"/>
      <c r="BA84">
        <v>1</v>
      </c>
      <c r="BB84" s="85" t="str">
        <f>REPLACE(INDEX(GroupVertices[Group],MATCH(Edges24[[#This Row],[Vertex 1]],GroupVertices[Vertex],0)),1,1,"")</f>
        <v>1</v>
      </c>
      <c r="BC84" s="85" t="str">
        <f>REPLACE(INDEX(GroupVertices[Group],MATCH(Edges24[[#This Row],[Vertex 2]],GroupVertices[Vertex],0)),1,1,"")</f>
        <v>1</v>
      </c>
      <c r="BD84" s="51">
        <v>0</v>
      </c>
      <c r="BE84" s="52">
        <v>0</v>
      </c>
      <c r="BF84" s="51">
        <v>0</v>
      </c>
      <c r="BG84" s="52">
        <v>0</v>
      </c>
      <c r="BH84" s="51">
        <v>0</v>
      </c>
      <c r="BI84" s="52">
        <v>0</v>
      </c>
      <c r="BJ84" s="51">
        <v>14</v>
      </c>
      <c r="BK84" s="52">
        <v>100</v>
      </c>
      <c r="BL84" s="51">
        <v>14</v>
      </c>
    </row>
    <row r="85" spans="1:64" ht="15">
      <c r="A85" s="84" t="s">
        <v>225</v>
      </c>
      <c r="B85" s="84" t="s">
        <v>301</v>
      </c>
      <c r="C85" s="53"/>
      <c r="D85" s="54"/>
      <c r="E85" s="65"/>
      <c r="F85" s="55"/>
      <c r="G85" s="53"/>
      <c r="H85" s="57"/>
      <c r="I85" s="56"/>
      <c r="J85" s="56"/>
      <c r="K85" s="36" t="s">
        <v>65</v>
      </c>
      <c r="L85" s="83">
        <v>86</v>
      </c>
      <c r="M85" s="83"/>
      <c r="N85" s="63"/>
      <c r="O85" s="86" t="s">
        <v>307</v>
      </c>
      <c r="P85" s="88">
        <v>43475.56898148148</v>
      </c>
      <c r="Q85" s="86" t="s">
        <v>389</v>
      </c>
      <c r="R85" s="90" t="s">
        <v>403</v>
      </c>
      <c r="S85" s="86" t="s">
        <v>412</v>
      </c>
      <c r="T85" s="86"/>
      <c r="U85" s="86"/>
      <c r="V85" s="90" t="s">
        <v>429</v>
      </c>
      <c r="W85" s="88">
        <v>43475.56898148148</v>
      </c>
      <c r="X85" s="90" t="s">
        <v>512</v>
      </c>
      <c r="Y85" s="86"/>
      <c r="Z85" s="86"/>
      <c r="AA85" s="92" t="s">
        <v>600</v>
      </c>
      <c r="AB85" s="92" t="s">
        <v>680</v>
      </c>
      <c r="AC85" s="86" t="b">
        <v>0</v>
      </c>
      <c r="AD85" s="86">
        <v>0</v>
      </c>
      <c r="AE85" s="92" t="s">
        <v>760</v>
      </c>
      <c r="AF85" s="86" t="b">
        <v>0</v>
      </c>
      <c r="AG85" s="86" t="s">
        <v>768</v>
      </c>
      <c r="AH85" s="86"/>
      <c r="AI85" s="92" t="s">
        <v>686</v>
      </c>
      <c r="AJ85" s="86" t="b">
        <v>0</v>
      </c>
      <c r="AK85" s="86">
        <v>0</v>
      </c>
      <c r="AL85" s="92" t="s">
        <v>686</v>
      </c>
      <c r="AM85" s="86" t="s">
        <v>778</v>
      </c>
      <c r="AN85" s="86" t="b">
        <v>0</v>
      </c>
      <c r="AO85" s="92" t="s">
        <v>680</v>
      </c>
      <c r="AP85" s="86" t="s">
        <v>176</v>
      </c>
      <c r="AQ85" s="86">
        <v>0</v>
      </c>
      <c r="AR85" s="86">
        <v>0</v>
      </c>
      <c r="AS85" s="86"/>
      <c r="AT85" s="86"/>
      <c r="AU85" s="86"/>
      <c r="AV85" s="86"/>
      <c r="AW85" s="86"/>
      <c r="AX85" s="86"/>
      <c r="AY85" s="86"/>
      <c r="AZ85" s="86"/>
      <c r="BA85">
        <v>1</v>
      </c>
      <c r="BB85" s="85" t="str">
        <f>REPLACE(INDEX(GroupVertices[Group],MATCH(Edges24[[#This Row],[Vertex 1]],GroupVertices[Vertex],0)),1,1,"")</f>
        <v>1</v>
      </c>
      <c r="BC85" s="85" t="str">
        <f>REPLACE(INDEX(GroupVertices[Group],MATCH(Edges24[[#This Row],[Vertex 2]],GroupVertices[Vertex],0)),1,1,"")</f>
        <v>1</v>
      </c>
      <c r="BD85" s="51">
        <v>1</v>
      </c>
      <c r="BE85" s="52">
        <v>5.555555555555555</v>
      </c>
      <c r="BF85" s="51">
        <v>0</v>
      </c>
      <c r="BG85" s="52">
        <v>0</v>
      </c>
      <c r="BH85" s="51">
        <v>0</v>
      </c>
      <c r="BI85" s="52">
        <v>0</v>
      </c>
      <c r="BJ85" s="51">
        <v>17</v>
      </c>
      <c r="BK85" s="52">
        <v>94.44444444444444</v>
      </c>
      <c r="BL85" s="51">
        <v>18</v>
      </c>
    </row>
    <row r="86" spans="1:64" ht="15">
      <c r="A86" s="84" t="s">
        <v>225</v>
      </c>
      <c r="B86" s="84" t="s">
        <v>302</v>
      </c>
      <c r="C86" s="53"/>
      <c r="D86" s="54"/>
      <c r="E86" s="65"/>
      <c r="F86" s="55"/>
      <c r="G86" s="53"/>
      <c r="H86" s="57"/>
      <c r="I86" s="56"/>
      <c r="J86" s="56"/>
      <c r="K86" s="36" t="s">
        <v>65</v>
      </c>
      <c r="L86" s="83">
        <v>87</v>
      </c>
      <c r="M86" s="83"/>
      <c r="N86" s="63"/>
      <c r="O86" s="86" t="s">
        <v>307</v>
      </c>
      <c r="P86" s="88">
        <v>43475.718622685185</v>
      </c>
      <c r="Q86" s="86" t="s">
        <v>390</v>
      </c>
      <c r="R86" s="90" t="s">
        <v>403</v>
      </c>
      <c r="S86" s="86" t="s">
        <v>412</v>
      </c>
      <c r="T86" s="86"/>
      <c r="U86" s="86"/>
      <c r="V86" s="90" t="s">
        <v>429</v>
      </c>
      <c r="W86" s="88">
        <v>43475.718622685185</v>
      </c>
      <c r="X86" s="90" t="s">
        <v>513</v>
      </c>
      <c r="Y86" s="86"/>
      <c r="Z86" s="86"/>
      <c r="AA86" s="92" t="s">
        <v>601</v>
      </c>
      <c r="AB86" s="92" t="s">
        <v>681</v>
      </c>
      <c r="AC86" s="86" t="b">
        <v>0</v>
      </c>
      <c r="AD86" s="86">
        <v>0</v>
      </c>
      <c r="AE86" s="92" t="s">
        <v>761</v>
      </c>
      <c r="AF86" s="86" t="b">
        <v>0</v>
      </c>
      <c r="AG86" s="86" t="s">
        <v>768</v>
      </c>
      <c r="AH86" s="86"/>
      <c r="AI86" s="92" t="s">
        <v>686</v>
      </c>
      <c r="AJ86" s="86" t="b">
        <v>0</v>
      </c>
      <c r="AK86" s="86">
        <v>0</v>
      </c>
      <c r="AL86" s="92" t="s">
        <v>686</v>
      </c>
      <c r="AM86" s="86" t="s">
        <v>778</v>
      </c>
      <c r="AN86" s="86" t="b">
        <v>0</v>
      </c>
      <c r="AO86" s="92" t="s">
        <v>681</v>
      </c>
      <c r="AP86" s="86" t="s">
        <v>176</v>
      </c>
      <c r="AQ86" s="86">
        <v>0</v>
      </c>
      <c r="AR86" s="86">
        <v>0</v>
      </c>
      <c r="AS86" s="86"/>
      <c r="AT86" s="86"/>
      <c r="AU86" s="86"/>
      <c r="AV86" s="86"/>
      <c r="AW86" s="86"/>
      <c r="AX86" s="86"/>
      <c r="AY86" s="86"/>
      <c r="AZ86" s="86"/>
      <c r="BA86">
        <v>1</v>
      </c>
      <c r="BB86" s="85" t="str">
        <f>REPLACE(INDEX(GroupVertices[Group],MATCH(Edges24[[#This Row],[Vertex 1]],GroupVertices[Vertex],0)),1,1,"")</f>
        <v>1</v>
      </c>
      <c r="BC86" s="85" t="str">
        <f>REPLACE(INDEX(GroupVertices[Group],MATCH(Edges24[[#This Row],[Vertex 2]],GroupVertices[Vertex],0)),1,1,"")</f>
        <v>1</v>
      </c>
      <c r="BD86" s="51">
        <v>0</v>
      </c>
      <c r="BE86" s="52">
        <v>0</v>
      </c>
      <c r="BF86" s="51">
        <v>0</v>
      </c>
      <c r="BG86" s="52">
        <v>0</v>
      </c>
      <c r="BH86" s="51">
        <v>0</v>
      </c>
      <c r="BI86" s="52">
        <v>0</v>
      </c>
      <c r="BJ86" s="51">
        <v>14</v>
      </c>
      <c r="BK86" s="52">
        <v>100</v>
      </c>
      <c r="BL86" s="51">
        <v>14</v>
      </c>
    </row>
    <row r="87" spans="1:64" ht="15">
      <c r="A87" s="84" t="s">
        <v>225</v>
      </c>
      <c r="B87" s="84" t="s">
        <v>303</v>
      </c>
      <c r="C87" s="53"/>
      <c r="D87" s="54"/>
      <c r="E87" s="65"/>
      <c r="F87" s="55"/>
      <c r="G87" s="53"/>
      <c r="H87" s="57"/>
      <c r="I87" s="56"/>
      <c r="J87" s="56"/>
      <c r="K87" s="36" t="s">
        <v>65</v>
      </c>
      <c r="L87" s="83">
        <v>88</v>
      </c>
      <c r="M87" s="83"/>
      <c r="N87" s="63"/>
      <c r="O87" s="86" t="s">
        <v>307</v>
      </c>
      <c r="P87" s="88">
        <v>43475.869097222225</v>
      </c>
      <c r="Q87" s="86" t="s">
        <v>391</v>
      </c>
      <c r="R87" s="90" t="s">
        <v>403</v>
      </c>
      <c r="S87" s="86" t="s">
        <v>412</v>
      </c>
      <c r="T87" s="86"/>
      <c r="U87" s="86"/>
      <c r="V87" s="90" t="s">
        <v>429</v>
      </c>
      <c r="W87" s="88">
        <v>43475.869097222225</v>
      </c>
      <c r="X87" s="90" t="s">
        <v>514</v>
      </c>
      <c r="Y87" s="86"/>
      <c r="Z87" s="86"/>
      <c r="AA87" s="92" t="s">
        <v>602</v>
      </c>
      <c r="AB87" s="92" t="s">
        <v>682</v>
      </c>
      <c r="AC87" s="86" t="b">
        <v>0</v>
      </c>
      <c r="AD87" s="86">
        <v>0</v>
      </c>
      <c r="AE87" s="92" t="s">
        <v>762</v>
      </c>
      <c r="AF87" s="86" t="b">
        <v>0</v>
      </c>
      <c r="AG87" s="86" t="s">
        <v>768</v>
      </c>
      <c r="AH87" s="86"/>
      <c r="AI87" s="92" t="s">
        <v>686</v>
      </c>
      <c r="AJ87" s="86" t="b">
        <v>0</v>
      </c>
      <c r="AK87" s="86">
        <v>0</v>
      </c>
      <c r="AL87" s="92" t="s">
        <v>686</v>
      </c>
      <c r="AM87" s="86" t="s">
        <v>778</v>
      </c>
      <c r="AN87" s="86" t="b">
        <v>0</v>
      </c>
      <c r="AO87" s="92" t="s">
        <v>682</v>
      </c>
      <c r="AP87" s="86" t="s">
        <v>176</v>
      </c>
      <c r="AQ87" s="86">
        <v>0</v>
      </c>
      <c r="AR87" s="86">
        <v>0</v>
      </c>
      <c r="AS87" s="86"/>
      <c r="AT87" s="86"/>
      <c r="AU87" s="86"/>
      <c r="AV87" s="86"/>
      <c r="AW87" s="86"/>
      <c r="AX87" s="86"/>
      <c r="AY87" s="86"/>
      <c r="AZ87" s="86"/>
      <c r="BA87">
        <v>1</v>
      </c>
      <c r="BB87" s="85" t="str">
        <f>REPLACE(INDEX(GroupVertices[Group],MATCH(Edges24[[#This Row],[Vertex 1]],GroupVertices[Vertex],0)),1,1,"")</f>
        <v>1</v>
      </c>
      <c r="BC87" s="85" t="str">
        <f>REPLACE(INDEX(GroupVertices[Group],MATCH(Edges24[[#This Row],[Vertex 2]],GroupVertices[Vertex],0)),1,1,"")</f>
        <v>1</v>
      </c>
      <c r="BD87" s="51">
        <v>1</v>
      </c>
      <c r="BE87" s="52">
        <v>3.5714285714285716</v>
      </c>
      <c r="BF87" s="51">
        <v>0</v>
      </c>
      <c r="BG87" s="52">
        <v>0</v>
      </c>
      <c r="BH87" s="51">
        <v>0</v>
      </c>
      <c r="BI87" s="52">
        <v>0</v>
      </c>
      <c r="BJ87" s="51">
        <v>27</v>
      </c>
      <c r="BK87" s="52">
        <v>96.42857142857143</v>
      </c>
      <c r="BL87" s="51">
        <v>28</v>
      </c>
    </row>
    <row r="88" spans="1:64" ht="15">
      <c r="A88" s="84" t="s">
        <v>225</v>
      </c>
      <c r="B88" s="84" t="s">
        <v>304</v>
      </c>
      <c r="C88" s="53"/>
      <c r="D88" s="54"/>
      <c r="E88" s="65"/>
      <c r="F88" s="55"/>
      <c r="G88" s="53"/>
      <c r="H88" s="57"/>
      <c r="I88" s="56"/>
      <c r="J88" s="56"/>
      <c r="K88" s="36" t="s">
        <v>65</v>
      </c>
      <c r="L88" s="83">
        <v>89</v>
      </c>
      <c r="M88" s="83"/>
      <c r="N88" s="63"/>
      <c r="O88" s="86" t="s">
        <v>307</v>
      </c>
      <c r="P88" s="88">
        <v>43476.632268518515</v>
      </c>
      <c r="Q88" s="86" t="s">
        <v>392</v>
      </c>
      <c r="R88" s="90" t="s">
        <v>403</v>
      </c>
      <c r="S88" s="86" t="s">
        <v>412</v>
      </c>
      <c r="T88" s="86"/>
      <c r="U88" s="86"/>
      <c r="V88" s="90" t="s">
        <v>429</v>
      </c>
      <c r="W88" s="88">
        <v>43476.632268518515</v>
      </c>
      <c r="X88" s="90" t="s">
        <v>515</v>
      </c>
      <c r="Y88" s="86"/>
      <c r="Z88" s="86"/>
      <c r="AA88" s="92" t="s">
        <v>603</v>
      </c>
      <c r="AB88" s="92" t="s">
        <v>683</v>
      </c>
      <c r="AC88" s="86" t="b">
        <v>0</v>
      </c>
      <c r="AD88" s="86">
        <v>0</v>
      </c>
      <c r="AE88" s="92" t="s">
        <v>763</v>
      </c>
      <c r="AF88" s="86" t="b">
        <v>0</v>
      </c>
      <c r="AG88" s="86" t="s">
        <v>768</v>
      </c>
      <c r="AH88" s="86"/>
      <c r="AI88" s="92" t="s">
        <v>686</v>
      </c>
      <c r="AJ88" s="86" t="b">
        <v>0</v>
      </c>
      <c r="AK88" s="86">
        <v>0</v>
      </c>
      <c r="AL88" s="92" t="s">
        <v>686</v>
      </c>
      <c r="AM88" s="86" t="s">
        <v>778</v>
      </c>
      <c r="AN88" s="86" t="b">
        <v>0</v>
      </c>
      <c r="AO88" s="92" t="s">
        <v>683</v>
      </c>
      <c r="AP88" s="86" t="s">
        <v>176</v>
      </c>
      <c r="AQ88" s="86">
        <v>0</v>
      </c>
      <c r="AR88" s="86">
        <v>0</v>
      </c>
      <c r="AS88" s="86"/>
      <c r="AT88" s="86"/>
      <c r="AU88" s="86"/>
      <c r="AV88" s="86"/>
      <c r="AW88" s="86"/>
      <c r="AX88" s="86"/>
      <c r="AY88" s="86"/>
      <c r="AZ88" s="86"/>
      <c r="BA88">
        <v>1</v>
      </c>
      <c r="BB88" s="85" t="str">
        <f>REPLACE(INDEX(GroupVertices[Group],MATCH(Edges24[[#This Row],[Vertex 1]],GroupVertices[Vertex],0)),1,1,"")</f>
        <v>1</v>
      </c>
      <c r="BC88" s="85" t="str">
        <f>REPLACE(INDEX(GroupVertices[Group],MATCH(Edges24[[#This Row],[Vertex 2]],GroupVertices[Vertex],0)),1,1,"")</f>
        <v>1</v>
      </c>
      <c r="BD88" s="51">
        <v>1</v>
      </c>
      <c r="BE88" s="52">
        <v>5.555555555555555</v>
      </c>
      <c r="BF88" s="51">
        <v>0</v>
      </c>
      <c r="BG88" s="52">
        <v>0</v>
      </c>
      <c r="BH88" s="51">
        <v>0</v>
      </c>
      <c r="BI88" s="52">
        <v>0</v>
      </c>
      <c r="BJ88" s="51">
        <v>17</v>
      </c>
      <c r="BK88" s="52">
        <v>94.44444444444444</v>
      </c>
      <c r="BL88" s="51">
        <v>18</v>
      </c>
    </row>
    <row r="89" spans="1:64" ht="15">
      <c r="A89" s="84" t="s">
        <v>225</v>
      </c>
      <c r="B89" s="84" t="s">
        <v>305</v>
      </c>
      <c r="C89" s="53"/>
      <c r="D89" s="54"/>
      <c r="E89" s="65"/>
      <c r="F89" s="55"/>
      <c r="G89" s="53"/>
      <c r="H89" s="57"/>
      <c r="I89" s="56"/>
      <c r="J89" s="56"/>
      <c r="K89" s="36" t="s">
        <v>65</v>
      </c>
      <c r="L89" s="83">
        <v>90</v>
      </c>
      <c r="M89" s="83"/>
      <c r="N89" s="63"/>
      <c r="O89" s="86" t="s">
        <v>307</v>
      </c>
      <c r="P89" s="88">
        <v>43476.68256944444</v>
      </c>
      <c r="Q89" s="86" t="s">
        <v>393</v>
      </c>
      <c r="R89" s="90" t="s">
        <v>403</v>
      </c>
      <c r="S89" s="86" t="s">
        <v>412</v>
      </c>
      <c r="T89" s="86"/>
      <c r="U89" s="86"/>
      <c r="V89" s="90" t="s">
        <v>429</v>
      </c>
      <c r="W89" s="88">
        <v>43476.68256944444</v>
      </c>
      <c r="X89" s="90" t="s">
        <v>516</v>
      </c>
      <c r="Y89" s="86"/>
      <c r="Z89" s="86"/>
      <c r="AA89" s="92" t="s">
        <v>604</v>
      </c>
      <c r="AB89" s="92" t="s">
        <v>684</v>
      </c>
      <c r="AC89" s="86" t="b">
        <v>0</v>
      </c>
      <c r="AD89" s="86">
        <v>0</v>
      </c>
      <c r="AE89" s="92" t="s">
        <v>764</v>
      </c>
      <c r="AF89" s="86" t="b">
        <v>0</v>
      </c>
      <c r="AG89" s="86" t="s">
        <v>768</v>
      </c>
      <c r="AH89" s="86"/>
      <c r="AI89" s="92" t="s">
        <v>686</v>
      </c>
      <c r="AJ89" s="86" t="b">
        <v>0</v>
      </c>
      <c r="AK89" s="86">
        <v>0</v>
      </c>
      <c r="AL89" s="92" t="s">
        <v>686</v>
      </c>
      <c r="AM89" s="86" t="s">
        <v>778</v>
      </c>
      <c r="AN89" s="86" t="b">
        <v>0</v>
      </c>
      <c r="AO89" s="92" t="s">
        <v>684</v>
      </c>
      <c r="AP89" s="86" t="s">
        <v>176</v>
      </c>
      <c r="AQ89" s="86">
        <v>0</v>
      </c>
      <c r="AR89" s="86">
        <v>0</v>
      </c>
      <c r="AS89" s="86"/>
      <c r="AT89" s="86"/>
      <c r="AU89" s="86"/>
      <c r="AV89" s="86"/>
      <c r="AW89" s="86"/>
      <c r="AX89" s="86"/>
      <c r="AY89" s="86"/>
      <c r="AZ89" s="86"/>
      <c r="BA89">
        <v>1</v>
      </c>
      <c r="BB89" s="85" t="str">
        <f>REPLACE(INDEX(GroupVertices[Group],MATCH(Edges24[[#This Row],[Vertex 1]],GroupVertices[Vertex],0)),1,1,"")</f>
        <v>1</v>
      </c>
      <c r="BC89" s="85" t="str">
        <f>REPLACE(INDEX(GroupVertices[Group],MATCH(Edges24[[#This Row],[Vertex 2]],GroupVertices[Vertex],0)),1,1,"")</f>
        <v>1</v>
      </c>
      <c r="BD89" s="51">
        <v>1</v>
      </c>
      <c r="BE89" s="52">
        <v>5.555555555555555</v>
      </c>
      <c r="BF89" s="51">
        <v>0</v>
      </c>
      <c r="BG89" s="52">
        <v>0</v>
      </c>
      <c r="BH89" s="51">
        <v>0</v>
      </c>
      <c r="BI89" s="52">
        <v>0</v>
      </c>
      <c r="BJ89" s="51">
        <v>17</v>
      </c>
      <c r="BK89" s="52">
        <v>94.44444444444444</v>
      </c>
      <c r="BL89" s="51">
        <v>18</v>
      </c>
    </row>
    <row r="90" spans="1:64" ht="15">
      <c r="A90" s="84" t="s">
        <v>225</v>
      </c>
      <c r="B90" s="84" t="s">
        <v>306</v>
      </c>
      <c r="C90" s="53"/>
      <c r="D90" s="54"/>
      <c r="E90" s="65"/>
      <c r="F90" s="55"/>
      <c r="G90" s="53"/>
      <c r="H90" s="57"/>
      <c r="I90" s="56"/>
      <c r="J90" s="56"/>
      <c r="K90" s="36" t="s">
        <v>65</v>
      </c>
      <c r="L90" s="83">
        <v>91</v>
      </c>
      <c r="M90" s="83"/>
      <c r="N90" s="63"/>
      <c r="O90" s="86" t="s">
        <v>307</v>
      </c>
      <c r="P90" s="88">
        <v>43476.91190972222</v>
      </c>
      <c r="Q90" s="86" t="s">
        <v>394</v>
      </c>
      <c r="R90" s="90" t="s">
        <v>403</v>
      </c>
      <c r="S90" s="86" t="s">
        <v>412</v>
      </c>
      <c r="T90" s="86"/>
      <c r="U90" s="86"/>
      <c r="V90" s="90" t="s">
        <v>429</v>
      </c>
      <c r="W90" s="88">
        <v>43476.91190972222</v>
      </c>
      <c r="X90" s="90" t="s">
        <v>517</v>
      </c>
      <c r="Y90" s="86"/>
      <c r="Z90" s="86"/>
      <c r="AA90" s="92" t="s">
        <v>605</v>
      </c>
      <c r="AB90" s="92" t="s">
        <v>685</v>
      </c>
      <c r="AC90" s="86" t="b">
        <v>0</v>
      </c>
      <c r="AD90" s="86">
        <v>0</v>
      </c>
      <c r="AE90" s="92" t="s">
        <v>765</v>
      </c>
      <c r="AF90" s="86" t="b">
        <v>0</v>
      </c>
      <c r="AG90" s="86" t="s">
        <v>768</v>
      </c>
      <c r="AH90" s="86"/>
      <c r="AI90" s="92" t="s">
        <v>686</v>
      </c>
      <c r="AJ90" s="86" t="b">
        <v>0</v>
      </c>
      <c r="AK90" s="86">
        <v>0</v>
      </c>
      <c r="AL90" s="92" t="s">
        <v>686</v>
      </c>
      <c r="AM90" s="86" t="s">
        <v>778</v>
      </c>
      <c r="AN90" s="86" t="b">
        <v>0</v>
      </c>
      <c r="AO90" s="92" t="s">
        <v>685</v>
      </c>
      <c r="AP90" s="86" t="s">
        <v>176</v>
      </c>
      <c r="AQ90" s="86">
        <v>0</v>
      </c>
      <c r="AR90" s="86">
        <v>0</v>
      </c>
      <c r="AS90" s="86"/>
      <c r="AT90" s="86"/>
      <c r="AU90" s="86"/>
      <c r="AV90" s="86"/>
      <c r="AW90" s="86"/>
      <c r="AX90" s="86"/>
      <c r="AY90" s="86"/>
      <c r="AZ90" s="86"/>
      <c r="BA90">
        <v>1</v>
      </c>
      <c r="BB90" s="85" t="str">
        <f>REPLACE(INDEX(GroupVertices[Group],MATCH(Edges24[[#This Row],[Vertex 1]],GroupVertices[Vertex],0)),1,1,"")</f>
        <v>1</v>
      </c>
      <c r="BC90" s="85" t="str">
        <f>REPLACE(INDEX(GroupVertices[Group],MATCH(Edges24[[#This Row],[Vertex 2]],GroupVertices[Vertex],0)),1,1,"")</f>
        <v>1</v>
      </c>
      <c r="BD90" s="51">
        <v>1</v>
      </c>
      <c r="BE90" s="52">
        <v>5.555555555555555</v>
      </c>
      <c r="BF90" s="51">
        <v>0</v>
      </c>
      <c r="BG90" s="52">
        <v>0</v>
      </c>
      <c r="BH90" s="51">
        <v>0</v>
      </c>
      <c r="BI90" s="52">
        <v>0</v>
      </c>
      <c r="BJ90" s="51">
        <v>17</v>
      </c>
      <c r="BK90" s="52">
        <v>94.44444444444444</v>
      </c>
      <c r="BL90" s="51">
        <v>18</v>
      </c>
    </row>
    <row r="91" spans="1:11" ht="15">
      <c r="A91"/>
      <c r="B91"/>
      <c r="C91"/>
      <c r="D91"/>
      <c r="E91"/>
      <c r="F91"/>
      <c r="G91"/>
      <c r="H91"/>
      <c r="I91"/>
      <c r="J91"/>
      <c r="K9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allowBlank="1" showInputMessage="1" showErrorMessage="1" promptTitle="Vertex 2 Name" prompt="Enter the name of the edge's second vertex." sqref="B3:B90"/>
    <dataValidation allowBlank="1" showInputMessage="1" showErrorMessage="1" promptTitle="Vertex 1 Name" prompt="Enter the name of the edge's first vertex." sqref="A3:A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Color" prompt="To select an optional edge color, right-click and select Select Color on the right-click menu." sqref="C3:C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ErrorMessage="1" sqref="N2:N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s>
  <hyperlinks>
    <hyperlink ref="R3" r:id="rId1" display="https://www.fiverr.com/mstrumiakther/do-wordpress-theme-customization-and-fix-any-errors-in-3-hrs"/>
    <hyperlink ref="R5" r:id="rId2" display="https://www.youtube.com/watch?v=y_sUyFdxFPY&amp;feature=youtu.be&amp;a"/>
    <hyperlink ref="R6" r:id="rId3" display="https://www.tim.it/offerte/mobile/internet-su-misura-te/tim-socialchat"/>
    <hyperlink ref="R7" r:id="rId4" display="https://www.tim.it/offerte/mobile/internet-su-misura-te/tim-socialchat"/>
    <hyperlink ref="R8" r:id="rId5" display="https://community.talktalk.co.uk/t5/Chat/bd-p/socialchat"/>
    <hyperlink ref="R9" r:id="rId6" display="https://community.talktalk.co.uk/t5/Chat/bd-p/socialchat"/>
    <hyperlink ref="R10" r:id="rId7" display="https://community.talktalk.co.uk/t5/Chat/bd-p/socialchat"/>
    <hyperlink ref="R11" r:id="rId8" display="https://community.talktalk.co.uk/t5/Chat/bd-p/socialchat"/>
    <hyperlink ref="R12" r:id="rId9" display="https://community.talktalk.co.uk/t5/Chat/bd-p/socialchat"/>
    <hyperlink ref="R13" r:id="rId10" display="https://community.talktalk.co.uk/t5/Chat/bd-p/socialchat"/>
    <hyperlink ref="R14" r:id="rId11" display="https://community.talktalk.co.uk/t5/Chat/bd-p/socialchat"/>
    <hyperlink ref="R15" r:id="rId12" display="https://community.talktalk.co.uk/t5/Chat/bd-p/socialchat"/>
    <hyperlink ref="R16" r:id="rId13" display="https://community.talktalk.co.uk/t5/Chat/bd-p/socialchat"/>
    <hyperlink ref="R17" r:id="rId14" display="https://community.talktalk.co.uk/t5/Chat/bd-p/socialchat"/>
    <hyperlink ref="R18" r:id="rId15" display="https://community.talktalk.co.uk/t5/Chat/bd-p/socialchat"/>
    <hyperlink ref="R19" r:id="rId16" display="https://community.talktalk.co.uk/t5/Chat/bd-p/socialchat"/>
    <hyperlink ref="R21" r:id="rId17" display="https://community.talktalk.co.uk/t5/Chat/bd-p/socialchat"/>
    <hyperlink ref="R22" r:id="rId18" display="https://community.talktalk.co.uk/t5/Chat/bd-p/socialchat"/>
    <hyperlink ref="R23" r:id="rId19" display="https://community.talktalk.co.uk/t5/Chat/bd-p/socialchat"/>
    <hyperlink ref="R24" r:id="rId20" display="https://community.talktalk.co.uk/t5/Chat/bd-p/socialchat"/>
    <hyperlink ref="R25" r:id="rId21" display="https://community.talktalk.co.uk/t5/Chat/bd-p/socialchat"/>
    <hyperlink ref="R26" r:id="rId22" display="https://community.talktalk.co.uk/t5/Chat/bd-p/socialchat"/>
    <hyperlink ref="R27" r:id="rId23" display="https://community.talktalk.co.uk/t5/Chat/bd-p/socialchat"/>
    <hyperlink ref="R28" r:id="rId24" display="https://community.talktalk.co.uk/t5/Chat/bd-p/socialchat"/>
    <hyperlink ref="R29" r:id="rId25" display="https://community.talktalk.co.uk/t5/Chat/bd-p/socialchat"/>
    <hyperlink ref="R30" r:id="rId26" display="https://community.talktalk.co.uk/t5/Chat/bd-p/socialchat"/>
    <hyperlink ref="R31" r:id="rId27" display="https://community.talktalk.co.uk/t5/Chat/bd-p/socialchat"/>
    <hyperlink ref="R32" r:id="rId28" display="https://community.talktalk.co.uk/t5/Chat/bd-p/socialchat"/>
    <hyperlink ref="R33" r:id="rId29" display="https://community.talktalk.co.uk/t5/Chat/bd-p/socialchat"/>
    <hyperlink ref="R34" r:id="rId30" display="https://community.talktalk.co.uk/t5/Chat/bd-p/socialchat"/>
    <hyperlink ref="R35" r:id="rId31" display="https://community.talktalk.co.uk/t5/Chat/bd-p/socialchat"/>
    <hyperlink ref="R36" r:id="rId32" display="https://community.talktalk.co.uk/t5/Chat/bd-p/socialchat"/>
    <hyperlink ref="R37" r:id="rId33" display="https://community.talktalk.co.uk/t5/Chat/bd-p/socialchat"/>
    <hyperlink ref="R38" r:id="rId34" display="https://community.talktalk.co.uk/t5/Chat/bd-p/socialchat"/>
    <hyperlink ref="R39" r:id="rId35" display="https://community.talktalk.co.uk/t5/Chat/bd-p/socialchat"/>
    <hyperlink ref="R40" r:id="rId36" display="https://community.talktalk.co.uk/t5/Chat/bd-p/socialchat"/>
    <hyperlink ref="R41" r:id="rId37" display="https://community.talktalk.co.uk/t5/Chat/bd-p/socialchat"/>
    <hyperlink ref="R46" r:id="rId38" display="http://tiddly.link/TstNL"/>
    <hyperlink ref="R47" r:id="rId39" display="http://www.twitterliveevents.com/"/>
    <hyperlink ref="R49" r:id="rId40" display="http://www.sprint.com/socialchat"/>
    <hyperlink ref="R50" r:id="rId41" display="http://www.sprint.com/socialchat"/>
    <hyperlink ref="R51" r:id="rId42" display="https://www.americanexpress.com/socialchat"/>
    <hyperlink ref="R52" r:id="rId43" display="https://www.americanexpress.com/socialchat"/>
    <hyperlink ref="R53" r:id="rId44" display="https://www.americanexpress.com/socialchat"/>
    <hyperlink ref="R54" r:id="rId45" display="https://www.americanexpress.com/socialchat"/>
    <hyperlink ref="R55" r:id="rId46" display="https://www.americanexpress.com/socialchat"/>
    <hyperlink ref="R56" r:id="rId47" display="https://www.americanexpress.com/socialchat"/>
    <hyperlink ref="R57" r:id="rId48" display="https://www.americanexpress.com/socialchat"/>
    <hyperlink ref="R58" r:id="rId49" display="https://www.americanexpress.com/socialchat"/>
    <hyperlink ref="R59" r:id="rId50" display="https://www.americanexpress.com/socialchat"/>
    <hyperlink ref="R60" r:id="rId51" display="https://www.americanexpress.com/socialchat"/>
    <hyperlink ref="R61" r:id="rId52" display="https://www.americanexpress.com/socialchat"/>
    <hyperlink ref="R62" r:id="rId53" display="https://www.americanexpress.com/socialchat"/>
    <hyperlink ref="R63" r:id="rId54" display="https://www.americanexpress.com/socialchat"/>
    <hyperlink ref="R64" r:id="rId55" display="https://www.americanexpress.com/socialchat"/>
    <hyperlink ref="R65" r:id="rId56" display="https://www.americanexpress.com/socialchat"/>
    <hyperlink ref="R66" r:id="rId57" display="https://www.americanexpress.com/socialchat"/>
    <hyperlink ref="R67" r:id="rId58" display="https://www.americanexpress.com/socialchat"/>
    <hyperlink ref="R68" r:id="rId59" display="https://www.americanexpress.com/socialchat"/>
    <hyperlink ref="R69" r:id="rId60" display="https://www.americanexpress.com/socialchat"/>
    <hyperlink ref="R70" r:id="rId61" display="https://www.americanexpress.com/socialchat"/>
    <hyperlink ref="R71" r:id="rId62" display="https://www.americanexpress.com/socialchat"/>
    <hyperlink ref="R72" r:id="rId63" display="https://www.americanexpress.com/socialchat"/>
    <hyperlink ref="R73" r:id="rId64" display="https://www.americanexpress.com/socialchat"/>
    <hyperlink ref="R74" r:id="rId65" display="https://www.americanexpress.com/socialchat"/>
    <hyperlink ref="R75" r:id="rId66" display="https://www.americanexpress.com/socialchat"/>
    <hyperlink ref="R76" r:id="rId67" display="https://www.americanexpress.com/socialchat"/>
    <hyperlink ref="R77" r:id="rId68" display="https://www.americanexpress.com/socialchat"/>
    <hyperlink ref="R78" r:id="rId69" display="https://www.americanexpress.com/socialchat"/>
    <hyperlink ref="R79" r:id="rId70" display="https://www.americanexpress.com/socialchat"/>
    <hyperlink ref="R80" r:id="rId71" display="https://www.americanexpress.com/socialchat"/>
    <hyperlink ref="R81" r:id="rId72" display="https://www.americanexpress.com/socialchat"/>
    <hyperlink ref="R82" r:id="rId73" display="https://www.americanexpress.com/socialchat"/>
    <hyperlink ref="R83" r:id="rId74" display="https://www.americanexpress.com/socialchat"/>
    <hyperlink ref="R84" r:id="rId75" display="https://www.americanexpress.com/socialchat"/>
    <hyperlink ref="R85" r:id="rId76" display="https://www.americanexpress.com/socialchat"/>
    <hyperlink ref="R86" r:id="rId77" display="https://www.americanexpress.com/socialchat"/>
    <hyperlink ref="R87" r:id="rId78" display="https://www.americanexpress.com/socialchat"/>
    <hyperlink ref="R88" r:id="rId79" display="https://www.americanexpress.com/socialchat"/>
    <hyperlink ref="R89" r:id="rId80" display="https://www.americanexpress.com/socialchat"/>
    <hyperlink ref="R90" r:id="rId81" display="https://www.americanexpress.com/socialchat"/>
    <hyperlink ref="V3" r:id="rId82" display="http://pbs.twimg.com/profile_images/1039030716195958784/yd5RxWhO_normal.jpg"/>
    <hyperlink ref="V4" r:id="rId83" display="http://pbs.twimg.com/profile_images/1023226723683393536/kpFg9UxB_normal.jpg"/>
    <hyperlink ref="V5" r:id="rId84" display="http://pbs.twimg.com/profile_images/503252868170670080/STdsSXdJ_normal.jpeg"/>
    <hyperlink ref="V6" r:id="rId85" display="http://pbs.twimg.com/profile_images/902562892179955713/h3CGa4zF_normal.jpg"/>
    <hyperlink ref="V7" r:id="rId86" display="http://pbs.twimg.com/profile_images/902562892179955713/h3CGa4zF_normal.jpg"/>
    <hyperlink ref="V8" r:id="rId87" display="http://pbs.twimg.com/profile_images/1035131842209505280/PEUiVXKE_normal.jpg"/>
    <hyperlink ref="V9" r:id="rId88" display="http://pbs.twimg.com/profile_images/1035131842209505280/PEUiVXKE_normal.jpg"/>
    <hyperlink ref="V10" r:id="rId89" display="http://pbs.twimg.com/profile_images/1035131842209505280/PEUiVXKE_normal.jpg"/>
    <hyperlink ref="V11" r:id="rId90" display="http://pbs.twimg.com/profile_images/1035131842209505280/PEUiVXKE_normal.jpg"/>
    <hyperlink ref="V12" r:id="rId91" display="http://pbs.twimg.com/profile_images/1035131842209505280/PEUiVXKE_normal.jpg"/>
    <hyperlink ref="V13" r:id="rId92" display="http://pbs.twimg.com/profile_images/1035131842209505280/PEUiVXKE_normal.jpg"/>
    <hyperlink ref="V14" r:id="rId93" display="http://pbs.twimg.com/profile_images/1035131842209505280/PEUiVXKE_normal.jpg"/>
    <hyperlink ref="V15" r:id="rId94" display="http://pbs.twimg.com/profile_images/1035131842209505280/PEUiVXKE_normal.jpg"/>
    <hyperlink ref="V16" r:id="rId95" display="http://pbs.twimg.com/profile_images/1035131842209505280/PEUiVXKE_normal.jpg"/>
    <hyperlink ref="V17" r:id="rId96" display="http://pbs.twimg.com/profile_images/1035131842209505280/PEUiVXKE_normal.jpg"/>
    <hyperlink ref="V18" r:id="rId97" display="http://pbs.twimg.com/profile_images/1035131842209505280/PEUiVXKE_normal.jpg"/>
    <hyperlink ref="V19" r:id="rId98" display="http://pbs.twimg.com/profile_images/1035131842209505280/PEUiVXKE_normal.jpg"/>
    <hyperlink ref="V20" r:id="rId99" display="http://pbs.twimg.com/profile_images/1035131842209505280/PEUiVXKE_normal.jpg"/>
    <hyperlink ref="V21" r:id="rId100" display="http://pbs.twimg.com/profile_images/1035131842209505280/PEUiVXKE_normal.jpg"/>
    <hyperlink ref="V22" r:id="rId101" display="http://pbs.twimg.com/profile_images/1035131842209505280/PEUiVXKE_normal.jpg"/>
    <hyperlink ref="V23" r:id="rId102" display="http://pbs.twimg.com/profile_images/1035131842209505280/PEUiVXKE_normal.jpg"/>
    <hyperlink ref="V24" r:id="rId103" display="http://pbs.twimg.com/profile_images/1035131842209505280/PEUiVXKE_normal.jpg"/>
    <hyperlink ref="V25" r:id="rId104" display="http://pbs.twimg.com/profile_images/1035131842209505280/PEUiVXKE_normal.jpg"/>
    <hyperlink ref="V26" r:id="rId105" display="http://pbs.twimg.com/profile_images/1035131842209505280/PEUiVXKE_normal.jpg"/>
    <hyperlink ref="V27" r:id="rId106" display="http://pbs.twimg.com/profile_images/1035131842209505280/PEUiVXKE_normal.jpg"/>
    <hyperlink ref="V28" r:id="rId107" display="http://pbs.twimg.com/profile_images/1035131842209505280/PEUiVXKE_normal.jpg"/>
    <hyperlink ref="V29" r:id="rId108" display="http://pbs.twimg.com/profile_images/1035131842209505280/PEUiVXKE_normal.jpg"/>
    <hyperlink ref="V30" r:id="rId109" display="http://pbs.twimg.com/profile_images/1035131842209505280/PEUiVXKE_normal.jpg"/>
    <hyperlink ref="V31" r:id="rId110" display="http://pbs.twimg.com/profile_images/1035131842209505280/PEUiVXKE_normal.jpg"/>
    <hyperlink ref="V32" r:id="rId111" display="http://pbs.twimg.com/profile_images/1035131842209505280/PEUiVXKE_normal.jpg"/>
    <hyperlink ref="V33" r:id="rId112" display="http://pbs.twimg.com/profile_images/1035131842209505280/PEUiVXKE_normal.jpg"/>
    <hyperlink ref="V34" r:id="rId113" display="http://pbs.twimg.com/profile_images/1035131842209505280/PEUiVXKE_normal.jpg"/>
    <hyperlink ref="V35" r:id="rId114" display="http://pbs.twimg.com/profile_images/1035131842209505280/PEUiVXKE_normal.jpg"/>
    <hyperlink ref="V36" r:id="rId115" display="http://pbs.twimg.com/profile_images/1035131842209505280/PEUiVXKE_normal.jpg"/>
    <hyperlink ref="V37" r:id="rId116" display="http://pbs.twimg.com/profile_images/1035131842209505280/PEUiVXKE_normal.jpg"/>
    <hyperlink ref="V38" r:id="rId117" display="http://pbs.twimg.com/profile_images/1035131842209505280/PEUiVXKE_normal.jpg"/>
    <hyperlink ref="V39" r:id="rId118" display="http://pbs.twimg.com/profile_images/1035131842209505280/PEUiVXKE_normal.jpg"/>
    <hyperlink ref="V40" r:id="rId119" display="http://pbs.twimg.com/profile_images/1035131842209505280/PEUiVXKE_normal.jpg"/>
    <hyperlink ref="V41" r:id="rId120" display="http://pbs.twimg.com/profile_images/1035131842209505280/PEUiVXKE_normal.jpg"/>
    <hyperlink ref="V42" r:id="rId121" display="http://pbs.twimg.com/profile_images/1039564115381874689/EZfoujmk_normal.jpg"/>
    <hyperlink ref="V43" r:id="rId122" display="http://pbs.twimg.com/profile_images/1000451152436056064/1EzUWm12_normal.jpg"/>
    <hyperlink ref="V44" r:id="rId123" display="http://pbs.twimg.com/profile_images/1030175723972001793/-47iB-ct_normal.jpg"/>
    <hyperlink ref="V45" r:id="rId124" display="http://pbs.twimg.com/profile_images/1000366802864553986/dVfZqo9l_normal.jpg"/>
    <hyperlink ref="V46" r:id="rId125" display="http://pbs.twimg.com/profile_images/921128478040297478/gVhVMEfP_normal.jpg"/>
    <hyperlink ref="V47" r:id="rId126" display="http://pbs.twimg.com/profile_images/2389883639/lc4rqm6b1pxfkuajsdo1_normal.jpeg"/>
    <hyperlink ref="V48" r:id="rId127" display="http://pbs.twimg.com/profile_images/1076629460810526720/MlN6STt5_normal.jpg"/>
    <hyperlink ref="V49" r:id="rId128" display="http://pbs.twimg.com/profile_images/1017770615359434753/ECt2ncRL_normal.jpg"/>
    <hyperlink ref="V50" r:id="rId129" display="http://pbs.twimg.com/profile_images/1017770615359434753/ECt2ncRL_normal.jpg"/>
    <hyperlink ref="V51" r:id="rId130" display="http://pbs.twimg.com/profile_images/983810906927792128/QToPQDeT_normal.jpg"/>
    <hyperlink ref="V52" r:id="rId131" display="http://pbs.twimg.com/profile_images/983810906927792128/QToPQDeT_normal.jpg"/>
    <hyperlink ref="V53" r:id="rId132" display="http://pbs.twimg.com/profile_images/983810906927792128/QToPQDeT_normal.jpg"/>
    <hyperlink ref="V54" r:id="rId133" display="http://pbs.twimg.com/profile_images/983810906927792128/QToPQDeT_normal.jpg"/>
    <hyperlink ref="V55" r:id="rId134" display="http://pbs.twimg.com/profile_images/983810906927792128/QToPQDeT_normal.jpg"/>
    <hyperlink ref="V56" r:id="rId135" display="http://pbs.twimg.com/profile_images/983810906927792128/QToPQDeT_normal.jpg"/>
    <hyperlink ref="V57" r:id="rId136" display="http://pbs.twimg.com/profile_images/983810906927792128/QToPQDeT_normal.jpg"/>
    <hyperlink ref="V58" r:id="rId137" display="http://pbs.twimg.com/profile_images/983810906927792128/QToPQDeT_normal.jpg"/>
    <hyperlink ref="V59" r:id="rId138" display="http://pbs.twimg.com/profile_images/983810906927792128/QToPQDeT_normal.jpg"/>
    <hyperlink ref="V60" r:id="rId139" display="http://pbs.twimg.com/profile_images/983810906927792128/QToPQDeT_normal.jpg"/>
    <hyperlink ref="V61" r:id="rId140" display="http://pbs.twimg.com/profile_images/983810906927792128/QToPQDeT_normal.jpg"/>
    <hyperlink ref="V62" r:id="rId141" display="http://pbs.twimg.com/profile_images/983810906927792128/QToPQDeT_normal.jpg"/>
    <hyperlink ref="V63" r:id="rId142" display="http://pbs.twimg.com/profile_images/983810906927792128/QToPQDeT_normal.jpg"/>
    <hyperlink ref="V64" r:id="rId143" display="http://pbs.twimg.com/profile_images/983810906927792128/QToPQDeT_normal.jpg"/>
    <hyperlink ref="V65" r:id="rId144" display="http://pbs.twimg.com/profile_images/983810906927792128/QToPQDeT_normal.jpg"/>
    <hyperlink ref="V66" r:id="rId145" display="http://pbs.twimg.com/profile_images/983810906927792128/QToPQDeT_normal.jpg"/>
    <hyperlink ref="V67" r:id="rId146" display="http://pbs.twimg.com/profile_images/983810906927792128/QToPQDeT_normal.jpg"/>
    <hyperlink ref="V68" r:id="rId147" display="http://pbs.twimg.com/profile_images/983810906927792128/QToPQDeT_normal.jpg"/>
    <hyperlink ref="V69" r:id="rId148" display="http://pbs.twimg.com/profile_images/983810906927792128/QToPQDeT_normal.jpg"/>
    <hyperlink ref="V70" r:id="rId149" display="http://pbs.twimg.com/profile_images/983810906927792128/QToPQDeT_normal.jpg"/>
    <hyperlink ref="V71" r:id="rId150" display="http://pbs.twimg.com/profile_images/983810906927792128/QToPQDeT_normal.jpg"/>
    <hyperlink ref="V72" r:id="rId151" display="http://pbs.twimg.com/profile_images/983810906927792128/QToPQDeT_normal.jpg"/>
    <hyperlink ref="V73" r:id="rId152" display="http://pbs.twimg.com/profile_images/983810906927792128/QToPQDeT_normal.jpg"/>
    <hyperlink ref="V74" r:id="rId153" display="http://pbs.twimg.com/profile_images/983810906927792128/QToPQDeT_normal.jpg"/>
    <hyperlink ref="V75" r:id="rId154" display="http://pbs.twimg.com/profile_images/983810906927792128/QToPQDeT_normal.jpg"/>
    <hyperlink ref="V76" r:id="rId155" display="http://pbs.twimg.com/profile_images/983810906927792128/QToPQDeT_normal.jpg"/>
    <hyperlink ref="V77" r:id="rId156" display="http://pbs.twimg.com/profile_images/983810906927792128/QToPQDeT_normal.jpg"/>
    <hyperlink ref="V78" r:id="rId157" display="http://pbs.twimg.com/profile_images/983810906927792128/QToPQDeT_normal.jpg"/>
    <hyperlink ref="V79" r:id="rId158" display="http://pbs.twimg.com/profile_images/983810906927792128/QToPQDeT_normal.jpg"/>
    <hyperlink ref="V80" r:id="rId159" display="http://pbs.twimg.com/profile_images/983810906927792128/QToPQDeT_normal.jpg"/>
    <hyperlink ref="V81" r:id="rId160" display="http://pbs.twimg.com/profile_images/983810906927792128/QToPQDeT_normal.jpg"/>
    <hyperlink ref="V82" r:id="rId161" display="http://pbs.twimg.com/profile_images/983810906927792128/QToPQDeT_normal.jpg"/>
    <hyperlink ref="V83" r:id="rId162" display="http://pbs.twimg.com/profile_images/983810906927792128/QToPQDeT_normal.jpg"/>
    <hyperlink ref="V84" r:id="rId163" display="http://pbs.twimg.com/profile_images/983810906927792128/QToPQDeT_normal.jpg"/>
    <hyperlink ref="V85" r:id="rId164" display="http://pbs.twimg.com/profile_images/983810906927792128/QToPQDeT_normal.jpg"/>
    <hyperlink ref="V86" r:id="rId165" display="http://pbs.twimg.com/profile_images/983810906927792128/QToPQDeT_normal.jpg"/>
    <hyperlink ref="V87" r:id="rId166" display="http://pbs.twimg.com/profile_images/983810906927792128/QToPQDeT_normal.jpg"/>
    <hyperlink ref="V88" r:id="rId167" display="http://pbs.twimg.com/profile_images/983810906927792128/QToPQDeT_normal.jpg"/>
    <hyperlink ref="V89" r:id="rId168" display="http://pbs.twimg.com/profile_images/983810906927792128/QToPQDeT_normal.jpg"/>
    <hyperlink ref="V90" r:id="rId169" display="http://pbs.twimg.com/profile_images/983810906927792128/QToPQDeT_normal.jpg"/>
    <hyperlink ref="X3" r:id="rId170" display="https://twitter.com/#!/rumanarumi13/status/1078998268657336320"/>
    <hyperlink ref="X4" r:id="rId171" display="https://twitter.com/#!/lianjaniaa_/status/1079321589819162625"/>
    <hyperlink ref="X5" r:id="rId172" display="https://twitter.com/#!/lawrenceasnow/status/1079816931694252034"/>
    <hyperlink ref="X6" r:id="rId173" display="https://twitter.com/#!/tim4ugiulia/status/1080417654849105920"/>
    <hyperlink ref="X7" r:id="rId174" display="https://twitter.com/#!/tim4ugiulia/status/1080738023954923521"/>
    <hyperlink ref="X8" r:id="rId175" display="https://twitter.com/#!/talktalk/status/1079037925545951233"/>
    <hyperlink ref="X9" r:id="rId176" display="https://twitter.com/#!/talktalk/status/1079058315857014786"/>
    <hyperlink ref="X10" r:id="rId177" display="https://twitter.com/#!/talktalk/status/1079064639533654016"/>
    <hyperlink ref="X11" r:id="rId178" display="https://twitter.com/#!/talktalk/status/1079065957463674880"/>
    <hyperlink ref="X12" r:id="rId179" display="https://twitter.com/#!/talktalk/status/1079314314824163328"/>
    <hyperlink ref="X13" r:id="rId180" display="https://twitter.com/#!/talktalk/status/1079325941002919936"/>
    <hyperlink ref="X14" r:id="rId181" display="https://twitter.com/#!/talktalk/status/1079426168409985024"/>
    <hyperlink ref="X15" r:id="rId182" display="https://twitter.com/#!/talktalk/status/1079705985449684995"/>
    <hyperlink ref="X16" r:id="rId183" display="https://twitter.com/#!/talktalk/status/1079721199276646400"/>
    <hyperlink ref="X17" r:id="rId184" display="https://twitter.com/#!/talktalk/status/1080383488694669313"/>
    <hyperlink ref="X18" r:id="rId185" display="https://twitter.com/#!/talktalk/status/1080411545807609862"/>
    <hyperlink ref="X19" r:id="rId186" display="https://twitter.com/#!/talktalk/status/1080446889462517761"/>
    <hyperlink ref="X20" r:id="rId187" display="https://twitter.com/#!/talktalk/status/1080492638816686080"/>
    <hyperlink ref="X21" r:id="rId188" display="https://twitter.com/#!/talktalk/status/1080493195706937344"/>
    <hyperlink ref="X22" r:id="rId189" display="https://twitter.com/#!/talktalk/status/1080496616887472128"/>
    <hyperlink ref="X23" r:id="rId190" display="https://twitter.com/#!/talktalk/status/1080519036457357325"/>
    <hyperlink ref="X24" r:id="rId191" display="https://twitter.com/#!/talktalk/status/1080521413159727104"/>
    <hyperlink ref="X25" r:id="rId192" display="https://twitter.com/#!/talktalk/status/1080526983946256384"/>
    <hyperlink ref="X26" r:id="rId193" display="https://twitter.com/#!/talktalk/status/1080527286842081283"/>
    <hyperlink ref="X27" r:id="rId194" display="https://twitter.com/#!/talktalk/status/1080530362533638144"/>
    <hyperlink ref="X28" r:id="rId195" display="https://twitter.com/#!/talktalk/status/1080553137449115650"/>
    <hyperlink ref="X29" r:id="rId196" display="https://twitter.com/#!/talktalk/status/1080579413685751814"/>
    <hyperlink ref="X30" r:id="rId197" display="https://twitter.com/#!/talktalk/status/1080741144244424704"/>
    <hyperlink ref="X31" r:id="rId198" display="https://twitter.com/#!/talktalk/status/1080762580388462592"/>
    <hyperlink ref="X32" r:id="rId199" display="https://twitter.com/#!/talktalk/status/1080776881148964865"/>
    <hyperlink ref="X33" r:id="rId200" display="https://twitter.com/#!/talktalk/status/1080777248590974978"/>
    <hyperlink ref="X34" r:id="rId201" display="https://twitter.com/#!/talktalk/status/1080781733765754880"/>
    <hyperlink ref="X35" r:id="rId202" display="https://twitter.com/#!/talktalk/status/1080814607458095104"/>
    <hyperlink ref="X36" r:id="rId203" display="https://twitter.com/#!/talktalk/status/1080842888920162305"/>
    <hyperlink ref="X37" r:id="rId204" display="https://twitter.com/#!/talktalk/status/1080852224505511937"/>
    <hyperlink ref="X38" r:id="rId205" display="https://twitter.com/#!/talktalk/status/1080868285858701313"/>
    <hyperlink ref="X39" r:id="rId206" display="https://twitter.com/#!/talktalk/status/1080931805111435269"/>
    <hyperlink ref="X40" r:id="rId207" display="https://twitter.com/#!/talktalk/status/1081107845318434816"/>
    <hyperlink ref="X41" r:id="rId208" display="https://twitter.com/#!/talktalk/status/1081184560262598657"/>
    <hyperlink ref="X42" r:id="rId209" display="https://twitter.com/#!/alphabizelli/status/1081368948640268289"/>
    <hyperlink ref="X43" r:id="rId210" display="https://twitter.com/#!/dreamspublicity/status/1081369015841423362"/>
    <hyperlink ref="X44" r:id="rId211" display="https://twitter.com/#!/watchmancbiz/status/1081368752996958210"/>
    <hyperlink ref="X45" r:id="rId212" display="https://twitter.com/#!/da1cbiz/status/1081369090843922433"/>
    <hyperlink ref="X46" r:id="rId213" display="https://twitter.com/#!/why_pay_upfront/status/1081524704232509441"/>
    <hyperlink ref="X47" r:id="rId214" display="https://twitter.com/#!/twitliveevents/status/1082471986738155520"/>
    <hyperlink ref="X48" r:id="rId215" display="https://twitter.com/#!/f4n9sj0k3r/status/1083399767332245505"/>
    <hyperlink ref="X49" r:id="rId216" display="https://twitter.com/#!/sprintcare/status/1079464756065357824"/>
    <hyperlink ref="X50" r:id="rId217" display="https://twitter.com/#!/sprintcare/status/1083815758902116352"/>
    <hyperlink ref="X51" r:id="rId218" display="https://twitter.com/#!/askamex/status/1079135951337803777"/>
    <hyperlink ref="X52" r:id="rId219" display="https://twitter.com/#!/askamex/status/1079775107474735110"/>
    <hyperlink ref="X53" r:id="rId220" display="https://twitter.com/#!/askamex/status/1080474568970698752"/>
    <hyperlink ref="X54" r:id="rId221" display="https://twitter.com/#!/askamex/status/1080477519634202624"/>
    <hyperlink ref="X55" r:id="rId222" display="https://twitter.com/#!/askamex/status/1080494903099097088"/>
    <hyperlink ref="X56" r:id="rId223" display="https://twitter.com/#!/askamex/status/1080519785283239947"/>
    <hyperlink ref="X57" r:id="rId224" display="https://twitter.com/#!/askamex/status/1080603740170792965"/>
    <hyperlink ref="X58" r:id="rId225" display="https://twitter.com/#!/askamex/status/1080620343100870656"/>
    <hyperlink ref="X59" r:id="rId226" display="https://twitter.com/#!/askamex/status/1080826501447208966"/>
    <hyperlink ref="X60" r:id="rId227" display="https://twitter.com/#!/askamex/status/1080848664338358272"/>
    <hyperlink ref="X61" r:id="rId228" display="https://twitter.com/#!/askamex/status/1080855345457704960"/>
    <hyperlink ref="X62" r:id="rId229" display="https://twitter.com/#!/askamex/status/1080921069484093440"/>
    <hyperlink ref="X63" r:id="rId230" display="https://twitter.com/#!/askamex/status/1080931772022575105"/>
    <hyperlink ref="X64" r:id="rId231" display="https://twitter.com/#!/askamex/status/1081228476521373696"/>
    <hyperlink ref="X65" r:id="rId232" display="https://twitter.com/#!/askamex/status/1081228620901859328"/>
    <hyperlink ref="X66" r:id="rId233" display="https://twitter.com/#!/askamex/status/1081239726185689088"/>
    <hyperlink ref="X67" r:id="rId234" display="https://twitter.com/#!/askamex/status/1081300840143618049"/>
    <hyperlink ref="X68" r:id="rId235" display="https://twitter.com/#!/askamex/status/1081666948205809664"/>
    <hyperlink ref="X69" r:id="rId236" display="https://twitter.com/#!/askamex/status/1081692393089449984"/>
    <hyperlink ref="X70" r:id="rId237" display="https://twitter.com/#!/askamex/status/1081707181374873605"/>
    <hyperlink ref="X71" r:id="rId238" display="https://twitter.com/#!/askamex/status/1081947775942709248"/>
    <hyperlink ref="X72" r:id="rId239" display="https://twitter.com/#!/askamex/status/1082028722360909826"/>
    <hyperlink ref="X73" r:id="rId240" display="https://twitter.com/#!/askamex/status/1082321234266914816"/>
    <hyperlink ref="X74" r:id="rId241" display="https://twitter.com/#!/askamex/status/1082351194230702081"/>
    <hyperlink ref="X75" r:id="rId242" display="https://twitter.com/#!/askamex/status/1081317699723112451"/>
    <hyperlink ref="X76" r:id="rId243" display="https://twitter.com/#!/askamex/status/1082367534492471297"/>
    <hyperlink ref="X77" r:id="rId244" display="https://twitter.com/#!/askamex/status/1082756784878694405"/>
    <hyperlink ref="X78" r:id="rId245" display="https://twitter.com/#!/askamex/status/1082807408815161344"/>
    <hyperlink ref="X79" r:id="rId246" display="https://twitter.com/#!/askamex/status/1082808897520525312"/>
    <hyperlink ref="X80" r:id="rId247" display="https://twitter.com/#!/askamex/status/1083012583546933248"/>
    <hyperlink ref="X81" r:id="rId248" display="https://twitter.com/#!/askamex/status/1083026728866451459"/>
    <hyperlink ref="X82" r:id="rId249" display="https://twitter.com/#!/askamex/status/1083074800397025280"/>
    <hyperlink ref="X83" r:id="rId250" display="https://twitter.com/#!/askamex/status/1083176792695947265"/>
    <hyperlink ref="X84" r:id="rId251" display="https://twitter.com/#!/askamex/status/1083193778452746241"/>
    <hyperlink ref="X85" r:id="rId252" display="https://twitter.com/#!/askamex/status/1083357626853924864"/>
    <hyperlink ref="X86" r:id="rId253" display="https://twitter.com/#!/askamex/status/1083411852061802496"/>
    <hyperlink ref="X87" r:id="rId254" display="https://twitter.com/#!/askamex/status/1083466382375874572"/>
    <hyperlink ref="X88" r:id="rId255" display="https://twitter.com/#!/askamex/status/1083742950348197889"/>
    <hyperlink ref="X89" r:id="rId256" display="https://twitter.com/#!/askamex/status/1083761175530295296"/>
    <hyperlink ref="X90" r:id="rId257" display="https://twitter.com/#!/askamex/status/1083844284955136001"/>
  </hyperlinks>
  <printOptions/>
  <pageMargins left="0.7" right="0.7" top="0.75" bottom="0.75" header="0.3" footer="0.3"/>
  <pageSetup horizontalDpi="600" verticalDpi="600" orientation="portrait" r:id="rId261"/>
  <legacyDrawing r:id="rId259"/>
  <tableParts>
    <tablePart r:id="rId260"/>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1806</v>
      </c>
      <c r="B1" s="13" t="s">
        <v>34</v>
      </c>
    </row>
    <row r="2" spans="1:2" ht="15">
      <c r="A2" s="124" t="s">
        <v>225</v>
      </c>
      <c r="B2" s="85">
        <v>1482</v>
      </c>
    </row>
    <row r="3" spans="1:2" ht="15">
      <c r="A3" s="124" t="s">
        <v>216</v>
      </c>
      <c r="B3" s="85">
        <v>1122</v>
      </c>
    </row>
    <row r="4" spans="1:2" ht="15">
      <c r="A4" s="124" t="s">
        <v>219</v>
      </c>
      <c r="B4" s="85">
        <v>6</v>
      </c>
    </row>
    <row r="5" spans="1:2" ht="15">
      <c r="A5" s="124" t="s">
        <v>215</v>
      </c>
      <c r="B5" s="85">
        <v>2</v>
      </c>
    </row>
    <row r="6" spans="1:2" ht="15">
      <c r="A6" s="124" t="s">
        <v>223</v>
      </c>
      <c r="B6" s="85">
        <v>2</v>
      </c>
    </row>
    <row r="7" spans="1:2" ht="15">
      <c r="A7" s="124" t="s">
        <v>224</v>
      </c>
      <c r="B7" s="85">
        <v>2</v>
      </c>
    </row>
    <row r="8" spans="1:2" ht="15">
      <c r="A8" s="124" t="s">
        <v>277</v>
      </c>
      <c r="B8" s="85">
        <v>0</v>
      </c>
    </row>
    <row r="9" spans="1:2" ht="15">
      <c r="A9" s="124" t="s">
        <v>273</v>
      </c>
      <c r="B9" s="85">
        <v>0</v>
      </c>
    </row>
    <row r="10" spans="1:2" ht="15">
      <c r="A10" s="124" t="s">
        <v>274</v>
      </c>
      <c r="B10" s="85">
        <v>0</v>
      </c>
    </row>
    <row r="11" spans="1:2" ht="15">
      <c r="A11" s="124" t="s">
        <v>275</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1808</v>
      </c>
      <c r="B25" t="s">
        <v>1807</v>
      </c>
    </row>
    <row r="26" spans="1:2" ht="15">
      <c r="A26" s="136" t="s">
        <v>1810</v>
      </c>
      <c r="B26" s="3"/>
    </row>
    <row r="27" spans="1:2" ht="15">
      <c r="A27" s="137" t="s">
        <v>1811</v>
      </c>
      <c r="B27" s="3"/>
    </row>
    <row r="28" spans="1:2" ht="15">
      <c r="A28" s="138" t="s">
        <v>1812</v>
      </c>
      <c r="B28" s="3"/>
    </row>
    <row r="29" spans="1:2" ht="15">
      <c r="A29" s="139" t="s">
        <v>1813</v>
      </c>
      <c r="B29" s="3">
        <v>1</v>
      </c>
    </row>
    <row r="30" spans="1:2" ht="15">
      <c r="A30" s="139" t="s">
        <v>1814</v>
      </c>
      <c r="B30" s="3">
        <v>1</v>
      </c>
    </row>
    <row r="31" spans="1:2" ht="15">
      <c r="A31" s="139" t="s">
        <v>1815</v>
      </c>
      <c r="B31" s="3">
        <v>1</v>
      </c>
    </row>
    <row r="32" spans="1:2" ht="15">
      <c r="A32" s="139" t="s">
        <v>1816</v>
      </c>
      <c r="B32" s="3">
        <v>2</v>
      </c>
    </row>
    <row r="33" spans="1:2" ht="15">
      <c r="A33" s="139" t="s">
        <v>1817</v>
      </c>
      <c r="B33" s="3">
        <v>1</v>
      </c>
    </row>
    <row r="34" spans="1:2" ht="15">
      <c r="A34" s="138" t="s">
        <v>1818</v>
      </c>
      <c r="B34" s="3"/>
    </row>
    <row r="35" spans="1:2" ht="15">
      <c r="A35" s="139" t="s">
        <v>1819</v>
      </c>
      <c r="B35" s="3">
        <v>1</v>
      </c>
    </row>
    <row r="36" spans="1:2" ht="15">
      <c r="A36" s="139" t="s">
        <v>1820</v>
      </c>
      <c r="B36" s="3">
        <v>2</v>
      </c>
    </row>
    <row r="37" spans="1:2" ht="15">
      <c r="A37" s="139" t="s">
        <v>1816</v>
      </c>
      <c r="B37" s="3">
        <v>1</v>
      </c>
    </row>
    <row r="38" spans="1:2" ht="15">
      <c r="A38" s="139" t="s">
        <v>1821</v>
      </c>
      <c r="B38" s="3">
        <v>1</v>
      </c>
    </row>
    <row r="39" spans="1:2" ht="15">
      <c r="A39" s="138" t="s">
        <v>1822</v>
      </c>
      <c r="B39" s="3"/>
    </row>
    <row r="40" spans="1:2" ht="15">
      <c r="A40" s="139" t="s">
        <v>1823</v>
      </c>
      <c r="B40" s="3">
        <v>1</v>
      </c>
    </row>
    <row r="41" spans="1:2" ht="15">
      <c r="A41" s="139" t="s">
        <v>1813</v>
      </c>
      <c r="B41" s="3">
        <v>1</v>
      </c>
    </row>
    <row r="42" spans="1:2" ht="15">
      <c r="A42" s="139" t="s">
        <v>1815</v>
      </c>
      <c r="B42" s="3">
        <v>1</v>
      </c>
    </row>
    <row r="43" spans="1:2" ht="15">
      <c r="A43" s="139" t="s">
        <v>1821</v>
      </c>
      <c r="B43" s="3">
        <v>1</v>
      </c>
    </row>
    <row r="44" spans="1:2" ht="15">
      <c r="A44" s="136" t="s">
        <v>1824</v>
      </c>
      <c r="B44" s="3"/>
    </row>
    <row r="45" spans="1:2" ht="15">
      <c r="A45" s="137" t="s">
        <v>1825</v>
      </c>
      <c r="B45" s="3"/>
    </row>
    <row r="46" spans="1:2" ht="15">
      <c r="A46" s="138" t="s">
        <v>1826</v>
      </c>
      <c r="B46" s="3"/>
    </row>
    <row r="47" spans="1:2" ht="15">
      <c r="A47" s="139" t="s">
        <v>1827</v>
      </c>
      <c r="B47" s="3">
        <v>1</v>
      </c>
    </row>
    <row r="48" spans="1:2" ht="15">
      <c r="A48" s="139" t="s">
        <v>1820</v>
      </c>
      <c r="B48" s="3">
        <v>2</v>
      </c>
    </row>
    <row r="49" spans="1:2" ht="15">
      <c r="A49" s="139" t="s">
        <v>1813</v>
      </c>
      <c r="B49" s="3">
        <v>1</v>
      </c>
    </row>
    <row r="50" spans="1:2" ht="15">
      <c r="A50" s="139" t="s">
        <v>1828</v>
      </c>
      <c r="B50" s="3">
        <v>2</v>
      </c>
    </row>
    <row r="51" spans="1:2" ht="15">
      <c r="A51" s="139" t="s">
        <v>1814</v>
      </c>
      <c r="B51" s="3">
        <v>2</v>
      </c>
    </row>
    <row r="52" spans="1:2" ht="15">
      <c r="A52" s="139" t="s">
        <v>1815</v>
      </c>
      <c r="B52" s="3">
        <v>2</v>
      </c>
    </row>
    <row r="53" spans="1:2" ht="15">
      <c r="A53" s="139" t="s">
        <v>1816</v>
      </c>
      <c r="B53" s="3">
        <v>3</v>
      </c>
    </row>
    <row r="54" spans="1:2" ht="15">
      <c r="A54" s="139" t="s">
        <v>1829</v>
      </c>
      <c r="B54" s="3">
        <v>3</v>
      </c>
    </row>
    <row r="55" spans="1:2" ht="15">
      <c r="A55" s="139" t="s">
        <v>1821</v>
      </c>
      <c r="B55" s="3">
        <v>1</v>
      </c>
    </row>
    <row r="56" spans="1:2" ht="15">
      <c r="A56" s="139" t="s">
        <v>1830</v>
      </c>
      <c r="B56" s="3">
        <v>1</v>
      </c>
    </row>
    <row r="57" spans="1:2" ht="15">
      <c r="A57" s="139" t="s">
        <v>1831</v>
      </c>
      <c r="B57" s="3">
        <v>1</v>
      </c>
    </row>
    <row r="58" spans="1:2" ht="15">
      <c r="A58" s="138" t="s">
        <v>1832</v>
      </c>
      <c r="B58" s="3"/>
    </row>
    <row r="59" spans="1:2" ht="15">
      <c r="A59" s="139" t="s">
        <v>1833</v>
      </c>
      <c r="B59" s="3">
        <v>1</v>
      </c>
    </row>
    <row r="60" spans="1:2" ht="15">
      <c r="A60" s="139" t="s">
        <v>1827</v>
      </c>
      <c r="B60" s="3">
        <v>2</v>
      </c>
    </row>
    <row r="61" spans="1:2" ht="15">
      <c r="A61" s="139" t="s">
        <v>1819</v>
      </c>
      <c r="B61" s="3">
        <v>1</v>
      </c>
    </row>
    <row r="62" spans="1:2" ht="15">
      <c r="A62" s="139" t="s">
        <v>1820</v>
      </c>
      <c r="B62" s="3">
        <v>2</v>
      </c>
    </row>
    <row r="63" spans="1:2" ht="15">
      <c r="A63" s="139" t="s">
        <v>1823</v>
      </c>
      <c r="B63" s="3">
        <v>1</v>
      </c>
    </row>
    <row r="64" spans="1:2" ht="15">
      <c r="A64" s="139" t="s">
        <v>1834</v>
      </c>
      <c r="B64" s="3">
        <v>1</v>
      </c>
    </row>
    <row r="65" spans="1:2" ht="15">
      <c r="A65" s="139" t="s">
        <v>1828</v>
      </c>
      <c r="B65" s="3">
        <v>1</v>
      </c>
    </row>
    <row r="66" spans="1:2" ht="15">
      <c r="A66" s="139" t="s">
        <v>1814</v>
      </c>
      <c r="B66" s="3">
        <v>4</v>
      </c>
    </row>
    <row r="67" spans="1:2" ht="15">
      <c r="A67" s="139" t="s">
        <v>1815</v>
      </c>
      <c r="B67" s="3">
        <v>1</v>
      </c>
    </row>
    <row r="68" spans="1:2" ht="15">
      <c r="A68" s="139" t="s">
        <v>1835</v>
      </c>
      <c r="B68" s="3">
        <v>3</v>
      </c>
    </row>
    <row r="69" spans="1:2" ht="15">
      <c r="A69" s="138" t="s">
        <v>1836</v>
      </c>
      <c r="B69" s="3"/>
    </row>
    <row r="70" spans="1:2" ht="15">
      <c r="A70" s="139" t="s">
        <v>1827</v>
      </c>
      <c r="B70" s="3">
        <v>1</v>
      </c>
    </row>
    <row r="71" spans="1:2" ht="15">
      <c r="A71" s="139" t="s">
        <v>1834</v>
      </c>
      <c r="B71" s="3">
        <v>1</v>
      </c>
    </row>
    <row r="72" spans="1:2" ht="15">
      <c r="A72" s="139" t="s">
        <v>1815</v>
      </c>
      <c r="B72" s="3">
        <v>2</v>
      </c>
    </row>
    <row r="73" spans="1:2" ht="15">
      <c r="A73" s="139" t="s">
        <v>1816</v>
      </c>
      <c r="B73" s="3">
        <v>1</v>
      </c>
    </row>
    <row r="74" spans="1:2" ht="15">
      <c r="A74" s="139" t="s">
        <v>1830</v>
      </c>
      <c r="B74" s="3">
        <v>1</v>
      </c>
    </row>
    <row r="75" spans="1:2" ht="15">
      <c r="A75" s="139" t="s">
        <v>1817</v>
      </c>
      <c r="B75" s="3">
        <v>1</v>
      </c>
    </row>
    <row r="76" spans="1:2" ht="15">
      <c r="A76" s="138" t="s">
        <v>1837</v>
      </c>
      <c r="B76" s="3"/>
    </row>
    <row r="77" spans="1:2" ht="15">
      <c r="A77" s="139" t="s">
        <v>1838</v>
      </c>
      <c r="B77" s="3">
        <v>4</v>
      </c>
    </row>
    <row r="78" spans="1:2" ht="15">
      <c r="A78" s="139" t="s">
        <v>1813</v>
      </c>
      <c r="B78" s="3">
        <v>1</v>
      </c>
    </row>
    <row r="79" spans="1:2" ht="15">
      <c r="A79" s="139" t="s">
        <v>1830</v>
      </c>
      <c r="B79" s="3">
        <v>1</v>
      </c>
    </row>
    <row r="80" spans="1:2" ht="15">
      <c r="A80" s="139" t="s">
        <v>1831</v>
      </c>
      <c r="B80" s="3">
        <v>1</v>
      </c>
    </row>
    <row r="81" spans="1:2" ht="15">
      <c r="A81" s="138" t="s">
        <v>1839</v>
      </c>
      <c r="B81" s="3"/>
    </row>
    <row r="82" spans="1:2" ht="15">
      <c r="A82" s="139" t="s">
        <v>1833</v>
      </c>
      <c r="B82" s="3">
        <v>1</v>
      </c>
    </row>
    <row r="83" spans="1:2" ht="15">
      <c r="A83" s="139" t="s">
        <v>1815</v>
      </c>
      <c r="B83" s="3">
        <v>1</v>
      </c>
    </row>
    <row r="84" spans="1:2" ht="15">
      <c r="A84" s="139" t="s">
        <v>1830</v>
      </c>
      <c r="B84" s="3">
        <v>1</v>
      </c>
    </row>
    <row r="85" spans="1:2" ht="15">
      <c r="A85" s="138" t="s">
        <v>1840</v>
      </c>
      <c r="B85" s="3"/>
    </row>
    <row r="86" spans="1:2" ht="15">
      <c r="A86" s="139" t="s">
        <v>1816</v>
      </c>
      <c r="B86" s="3">
        <v>1</v>
      </c>
    </row>
    <row r="87" spans="1:2" ht="15">
      <c r="A87" s="139" t="s">
        <v>1821</v>
      </c>
      <c r="B87" s="3">
        <v>1</v>
      </c>
    </row>
    <row r="88" spans="1:2" ht="15">
      <c r="A88" s="139" t="s">
        <v>1835</v>
      </c>
      <c r="B88" s="3">
        <v>1</v>
      </c>
    </row>
    <row r="89" spans="1:2" ht="15">
      <c r="A89" s="138" t="s">
        <v>1841</v>
      </c>
      <c r="B89" s="3"/>
    </row>
    <row r="90" spans="1:2" ht="15">
      <c r="A90" s="139" t="s">
        <v>1842</v>
      </c>
      <c r="B90" s="3">
        <v>1</v>
      </c>
    </row>
    <row r="91" spans="1:2" ht="15">
      <c r="A91" s="139" t="s">
        <v>1830</v>
      </c>
      <c r="B91" s="3">
        <v>1</v>
      </c>
    </row>
    <row r="92" spans="1:2" ht="15">
      <c r="A92" s="138" t="s">
        <v>1843</v>
      </c>
      <c r="B92" s="3"/>
    </row>
    <row r="93" spans="1:2" ht="15">
      <c r="A93" s="139" t="s">
        <v>1838</v>
      </c>
      <c r="B93" s="3">
        <v>2</v>
      </c>
    </row>
    <row r="94" spans="1:2" ht="15">
      <c r="A94" s="139" t="s">
        <v>1828</v>
      </c>
      <c r="B94" s="3">
        <v>1</v>
      </c>
    </row>
    <row r="95" spans="1:2" ht="15">
      <c r="A95" s="139" t="s">
        <v>1814</v>
      </c>
      <c r="B95" s="3">
        <v>1</v>
      </c>
    </row>
    <row r="96" spans="1:2" ht="15">
      <c r="A96" s="139" t="s">
        <v>1829</v>
      </c>
      <c r="B96" s="3">
        <v>1</v>
      </c>
    </row>
    <row r="97" spans="1:2" ht="15">
      <c r="A97" s="138" t="s">
        <v>1844</v>
      </c>
      <c r="B97" s="3"/>
    </row>
    <row r="98" spans="1:2" ht="15">
      <c r="A98" s="139" t="s">
        <v>1838</v>
      </c>
      <c r="B98" s="3">
        <v>1</v>
      </c>
    </row>
    <row r="99" spans="1:2" ht="15">
      <c r="A99" s="139" t="s">
        <v>1845</v>
      </c>
      <c r="B99" s="3">
        <v>1</v>
      </c>
    </row>
    <row r="100" spans="1:2" ht="15">
      <c r="A100" s="139" t="s">
        <v>1834</v>
      </c>
      <c r="B100" s="3">
        <v>1</v>
      </c>
    </row>
    <row r="101" spans="1:2" ht="15">
      <c r="A101" s="139" t="s">
        <v>1815</v>
      </c>
      <c r="B101" s="3">
        <v>1</v>
      </c>
    </row>
    <row r="102" spans="1:2" ht="15">
      <c r="A102" s="139" t="s">
        <v>1816</v>
      </c>
      <c r="B102" s="3">
        <v>1</v>
      </c>
    </row>
    <row r="103" spans="1:2" ht="15">
      <c r="A103" s="139" t="s">
        <v>1835</v>
      </c>
      <c r="B103" s="3">
        <v>1</v>
      </c>
    </row>
    <row r="104" spans="1:2" ht="15">
      <c r="A104" s="138" t="s">
        <v>1846</v>
      </c>
      <c r="B104" s="3"/>
    </row>
    <row r="105" spans="1:2" ht="15">
      <c r="A105" s="139" t="s">
        <v>1814</v>
      </c>
      <c r="B105" s="3">
        <v>1</v>
      </c>
    </row>
    <row r="106" spans="1:2" ht="15">
      <c r="A106" s="139" t="s">
        <v>1815</v>
      </c>
      <c r="B106" s="3">
        <v>1</v>
      </c>
    </row>
    <row r="107" spans="1:2" ht="15">
      <c r="A107" s="139" t="s">
        <v>1821</v>
      </c>
      <c r="B107" s="3">
        <v>1</v>
      </c>
    </row>
    <row r="108" spans="1:2" ht="15">
      <c r="A108" s="139" t="s">
        <v>1830</v>
      </c>
      <c r="B108" s="3">
        <v>1</v>
      </c>
    </row>
    <row r="109" spans="1:2" ht="15">
      <c r="A109" s="136" t="s">
        <v>1809</v>
      </c>
      <c r="B109" s="3">
        <v>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779</v>
      </c>
      <c r="AE2" s="13" t="s">
        <v>780</v>
      </c>
      <c r="AF2" s="13" t="s">
        <v>781</v>
      </c>
      <c r="AG2" s="13" t="s">
        <v>782</v>
      </c>
      <c r="AH2" s="13" t="s">
        <v>783</v>
      </c>
      <c r="AI2" s="13" t="s">
        <v>784</v>
      </c>
      <c r="AJ2" s="13" t="s">
        <v>785</v>
      </c>
      <c r="AK2" s="13" t="s">
        <v>786</v>
      </c>
      <c r="AL2" s="13" t="s">
        <v>787</v>
      </c>
      <c r="AM2" s="13" t="s">
        <v>788</v>
      </c>
      <c r="AN2" s="13" t="s">
        <v>789</v>
      </c>
      <c r="AO2" s="13" t="s">
        <v>790</v>
      </c>
      <c r="AP2" s="13" t="s">
        <v>791</v>
      </c>
      <c r="AQ2" s="13" t="s">
        <v>792</v>
      </c>
      <c r="AR2" s="13" t="s">
        <v>793</v>
      </c>
      <c r="AS2" s="13" t="s">
        <v>192</v>
      </c>
      <c r="AT2" s="13" t="s">
        <v>794</v>
      </c>
      <c r="AU2" s="13" t="s">
        <v>795</v>
      </c>
      <c r="AV2" s="13" t="s">
        <v>796</v>
      </c>
      <c r="AW2" s="13" t="s">
        <v>797</v>
      </c>
      <c r="AX2" s="13" t="s">
        <v>798</v>
      </c>
      <c r="AY2" s="13" t="s">
        <v>799</v>
      </c>
      <c r="AZ2" s="13" t="s">
        <v>1448</v>
      </c>
      <c r="BA2" s="130" t="s">
        <v>1687</v>
      </c>
      <c r="BB2" s="130" t="s">
        <v>1688</v>
      </c>
      <c r="BC2" s="130" t="s">
        <v>1690</v>
      </c>
      <c r="BD2" s="130" t="s">
        <v>1691</v>
      </c>
      <c r="BE2" s="130" t="s">
        <v>1693</v>
      </c>
      <c r="BF2" s="130" t="s">
        <v>1695</v>
      </c>
      <c r="BG2" s="130" t="s">
        <v>1696</v>
      </c>
      <c r="BH2" s="130" t="s">
        <v>1706</v>
      </c>
      <c r="BI2" s="130" t="s">
        <v>1711</v>
      </c>
      <c r="BJ2" s="130" t="s">
        <v>1721</v>
      </c>
      <c r="BK2" s="130" t="s">
        <v>1794</v>
      </c>
      <c r="BL2" s="130" t="s">
        <v>1795</v>
      </c>
      <c r="BM2" s="130" t="s">
        <v>1796</v>
      </c>
      <c r="BN2" s="130" t="s">
        <v>1797</v>
      </c>
      <c r="BO2" s="130" t="s">
        <v>1798</v>
      </c>
      <c r="BP2" s="130" t="s">
        <v>1799</v>
      </c>
      <c r="BQ2" s="130" t="s">
        <v>1800</v>
      </c>
      <c r="BR2" s="130" t="s">
        <v>1801</v>
      </c>
      <c r="BS2" s="130" t="s">
        <v>1803</v>
      </c>
      <c r="BT2" s="3"/>
      <c r="BU2" s="3"/>
    </row>
    <row r="3" spans="1:73" ht="15" customHeight="1">
      <c r="A3" s="50" t="s">
        <v>212</v>
      </c>
      <c r="B3" s="53"/>
      <c r="C3" s="53" t="s">
        <v>64</v>
      </c>
      <c r="D3" s="54">
        <v>164.85990386757004</v>
      </c>
      <c r="E3" s="55"/>
      <c r="F3" s="112" t="s">
        <v>416</v>
      </c>
      <c r="G3" s="53"/>
      <c r="H3" s="57" t="s">
        <v>212</v>
      </c>
      <c r="I3" s="56"/>
      <c r="J3" s="56"/>
      <c r="K3" s="114" t="s">
        <v>1296</v>
      </c>
      <c r="L3" s="59">
        <v>1</v>
      </c>
      <c r="M3" s="60">
        <v>9385.0263671875</v>
      </c>
      <c r="N3" s="60">
        <v>5599.43994140625</v>
      </c>
      <c r="O3" s="58"/>
      <c r="P3" s="61"/>
      <c r="Q3" s="61"/>
      <c r="R3" s="51"/>
      <c r="S3" s="51">
        <v>1</v>
      </c>
      <c r="T3" s="51">
        <v>1</v>
      </c>
      <c r="U3" s="52">
        <v>0</v>
      </c>
      <c r="V3" s="52">
        <v>0</v>
      </c>
      <c r="W3" s="52">
        <v>0</v>
      </c>
      <c r="X3" s="52">
        <v>0.999994</v>
      </c>
      <c r="Y3" s="52">
        <v>0</v>
      </c>
      <c r="Z3" s="52" t="s">
        <v>1805</v>
      </c>
      <c r="AA3" s="62">
        <v>3</v>
      </c>
      <c r="AB3" s="62"/>
      <c r="AC3" s="63"/>
      <c r="AD3" s="85" t="s">
        <v>800</v>
      </c>
      <c r="AE3" s="85">
        <v>4968</v>
      </c>
      <c r="AF3" s="85">
        <v>475</v>
      </c>
      <c r="AG3" s="85">
        <v>816</v>
      </c>
      <c r="AH3" s="85">
        <v>555</v>
      </c>
      <c r="AI3" s="85"/>
      <c r="AJ3" s="85" t="s">
        <v>893</v>
      </c>
      <c r="AK3" s="85" t="s">
        <v>956</v>
      </c>
      <c r="AL3" s="89" t="s">
        <v>1010</v>
      </c>
      <c r="AM3" s="85"/>
      <c r="AN3" s="87">
        <v>43165.28994212963</v>
      </c>
      <c r="AO3" s="89" t="s">
        <v>1047</v>
      </c>
      <c r="AP3" s="85" t="b">
        <v>0</v>
      </c>
      <c r="AQ3" s="85" t="b">
        <v>0</v>
      </c>
      <c r="AR3" s="85" t="b">
        <v>0</v>
      </c>
      <c r="AS3" s="85" t="s">
        <v>768</v>
      </c>
      <c r="AT3" s="85">
        <v>1</v>
      </c>
      <c r="AU3" s="89" t="s">
        <v>1114</v>
      </c>
      <c r="AV3" s="85" t="b">
        <v>0</v>
      </c>
      <c r="AW3" s="85" t="s">
        <v>1200</v>
      </c>
      <c r="AX3" s="89" t="s">
        <v>1201</v>
      </c>
      <c r="AY3" s="85" t="s">
        <v>66</v>
      </c>
      <c r="AZ3" s="85" t="str">
        <f>REPLACE(INDEX(GroupVertices[Group],MATCH(Vertices[[#This Row],[Vertex]],GroupVertices[Vertex],0)),1,1,"")</f>
        <v>7</v>
      </c>
      <c r="BA3" s="51" t="s">
        <v>395</v>
      </c>
      <c r="BB3" s="51" t="s">
        <v>395</v>
      </c>
      <c r="BC3" s="51" t="s">
        <v>404</v>
      </c>
      <c r="BD3" s="51" t="s">
        <v>404</v>
      </c>
      <c r="BE3" s="51" t="s">
        <v>1694</v>
      </c>
      <c r="BF3" s="51" t="s">
        <v>1694</v>
      </c>
      <c r="BG3" s="131" t="s">
        <v>1697</v>
      </c>
      <c r="BH3" s="131" t="s">
        <v>1697</v>
      </c>
      <c r="BI3" s="131" t="s">
        <v>1712</v>
      </c>
      <c r="BJ3" s="131" t="s">
        <v>1712</v>
      </c>
      <c r="BK3" s="131">
        <v>0</v>
      </c>
      <c r="BL3" s="134">
        <v>0</v>
      </c>
      <c r="BM3" s="131">
        <v>0</v>
      </c>
      <c r="BN3" s="134">
        <v>0</v>
      </c>
      <c r="BO3" s="131">
        <v>0</v>
      </c>
      <c r="BP3" s="134">
        <v>0</v>
      </c>
      <c r="BQ3" s="131">
        <v>20</v>
      </c>
      <c r="BR3" s="134">
        <v>100</v>
      </c>
      <c r="BS3" s="131">
        <v>20</v>
      </c>
      <c r="BT3" s="3"/>
      <c r="BU3" s="3"/>
    </row>
    <row r="4" spans="1:76" ht="15">
      <c r="A4" s="14" t="s">
        <v>213</v>
      </c>
      <c r="B4" s="15"/>
      <c r="C4" s="15" t="s">
        <v>64</v>
      </c>
      <c r="D4" s="93">
        <v>164.44446520049144</v>
      </c>
      <c r="E4" s="81"/>
      <c r="F4" s="112" t="s">
        <v>417</v>
      </c>
      <c r="G4" s="15"/>
      <c r="H4" s="16" t="s">
        <v>213</v>
      </c>
      <c r="I4" s="66"/>
      <c r="J4" s="66"/>
      <c r="K4" s="114" t="s">
        <v>1297</v>
      </c>
      <c r="L4" s="94">
        <v>1</v>
      </c>
      <c r="M4" s="95">
        <v>8351.9912109375</v>
      </c>
      <c r="N4" s="95">
        <v>746.984130859375</v>
      </c>
      <c r="O4" s="77"/>
      <c r="P4" s="96"/>
      <c r="Q4" s="96"/>
      <c r="R4" s="97"/>
      <c r="S4" s="51">
        <v>0</v>
      </c>
      <c r="T4" s="51">
        <v>1</v>
      </c>
      <c r="U4" s="52">
        <v>0</v>
      </c>
      <c r="V4" s="52">
        <v>1</v>
      </c>
      <c r="W4" s="52">
        <v>0</v>
      </c>
      <c r="X4" s="52">
        <v>0.999994</v>
      </c>
      <c r="Y4" s="52">
        <v>0</v>
      </c>
      <c r="Z4" s="52">
        <v>0</v>
      </c>
      <c r="AA4" s="82">
        <v>4</v>
      </c>
      <c r="AB4" s="82"/>
      <c r="AC4" s="98"/>
      <c r="AD4" s="85" t="s">
        <v>801</v>
      </c>
      <c r="AE4" s="85">
        <v>197</v>
      </c>
      <c r="AF4" s="85">
        <v>406</v>
      </c>
      <c r="AG4" s="85">
        <v>22783</v>
      </c>
      <c r="AH4" s="85">
        <v>20</v>
      </c>
      <c r="AI4" s="85"/>
      <c r="AJ4" s="85" t="s">
        <v>894</v>
      </c>
      <c r="AK4" s="85" t="s">
        <v>957</v>
      </c>
      <c r="AL4" s="85"/>
      <c r="AM4" s="85"/>
      <c r="AN4" s="87">
        <v>40724.431284722225</v>
      </c>
      <c r="AO4" s="85"/>
      <c r="AP4" s="85" t="b">
        <v>0</v>
      </c>
      <c r="AQ4" s="85" t="b">
        <v>0</v>
      </c>
      <c r="AR4" s="85" t="b">
        <v>1</v>
      </c>
      <c r="AS4" s="85" t="s">
        <v>768</v>
      </c>
      <c r="AT4" s="85">
        <v>0</v>
      </c>
      <c r="AU4" s="89" t="s">
        <v>1115</v>
      </c>
      <c r="AV4" s="85" t="b">
        <v>0</v>
      </c>
      <c r="AW4" s="85" t="s">
        <v>1200</v>
      </c>
      <c r="AX4" s="89" t="s">
        <v>1202</v>
      </c>
      <c r="AY4" s="85" t="s">
        <v>66</v>
      </c>
      <c r="AZ4" s="85" t="str">
        <f>REPLACE(INDEX(GroupVertices[Group],MATCH(Vertices[[#This Row],[Vertex]],GroupVertices[Vertex],0)),1,1,"")</f>
        <v>9</v>
      </c>
      <c r="BA4" s="51"/>
      <c r="BB4" s="51"/>
      <c r="BC4" s="51"/>
      <c r="BD4" s="51"/>
      <c r="BE4" s="51"/>
      <c r="BF4" s="51"/>
      <c r="BG4" s="131" t="s">
        <v>1698</v>
      </c>
      <c r="BH4" s="131" t="s">
        <v>1698</v>
      </c>
      <c r="BI4" s="131" t="s">
        <v>1713</v>
      </c>
      <c r="BJ4" s="131" t="s">
        <v>1713</v>
      </c>
      <c r="BK4" s="131">
        <v>0</v>
      </c>
      <c r="BL4" s="134">
        <v>0</v>
      </c>
      <c r="BM4" s="131">
        <v>0</v>
      </c>
      <c r="BN4" s="134">
        <v>0</v>
      </c>
      <c r="BO4" s="131">
        <v>0</v>
      </c>
      <c r="BP4" s="134">
        <v>0</v>
      </c>
      <c r="BQ4" s="131">
        <v>37</v>
      </c>
      <c r="BR4" s="134">
        <v>100</v>
      </c>
      <c r="BS4" s="131">
        <v>37</v>
      </c>
      <c r="BT4" s="2"/>
      <c r="BU4" s="3"/>
      <c r="BV4" s="3"/>
      <c r="BW4" s="3"/>
      <c r="BX4" s="3"/>
    </row>
    <row r="5" spans="1:76" ht="15">
      <c r="A5" s="14" t="s">
        <v>226</v>
      </c>
      <c r="B5" s="15"/>
      <c r="C5" s="15" t="s">
        <v>64</v>
      </c>
      <c r="D5" s="93">
        <v>930.146095428321</v>
      </c>
      <c r="E5" s="81"/>
      <c r="F5" s="112" t="s">
        <v>1127</v>
      </c>
      <c r="G5" s="15"/>
      <c r="H5" s="16" t="s">
        <v>226</v>
      </c>
      <c r="I5" s="66"/>
      <c r="J5" s="66"/>
      <c r="K5" s="114" t="s">
        <v>1298</v>
      </c>
      <c r="L5" s="94">
        <v>1</v>
      </c>
      <c r="M5" s="95">
        <v>8351.9912109375</v>
      </c>
      <c r="N5" s="95">
        <v>1535.140625</v>
      </c>
      <c r="O5" s="77"/>
      <c r="P5" s="96"/>
      <c r="Q5" s="96"/>
      <c r="R5" s="97"/>
      <c r="S5" s="51">
        <v>1</v>
      </c>
      <c r="T5" s="51">
        <v>0</v>
      </c>
      <c r="U5" s="52">
        <v>0</v>
      </c>
      <c r="V5" s="52">
        <v>1</v>
      </c>
      <c r="W5" s="52">
        <v>0</v>
      </c>
      <c r="X5" s="52">
        <v>0.999994</v>
      </c>
      <c r="Y5" s="52">
        <v>0</v>
      </c>
      <c r="Z5" s="52">
        <v>0</v>
      </c>
      <c r="AA5" s="82">
        <v>5</v>
      </c>
      <c r="AB5" s="82"/>
      <c r="AC5" s="98"/>
      <c r="AD5" s="85" t="s">
        <v>802</v>
      </c>
      <c r="AE5" s="85">
        <v>5134</v>
      </c>
      <c r="AF5" s="85">
        <v>127581</v>
      </c>
      <c r="AG5" s="85">
        <v>838135</v>
      </c>
      <c r="AH5" s="85">
        <v>235</v>
      </c>
      <c r="AI5" s="85"/>
      <c r="AJ5" s="85" t="s">
        <v>895</v>
      </c>
      <c r="AK5" s="85"/>
      <c r="AL5" s="89" t="s">
        <v>1011</v>
      </c>
      <c r="AM5" s="85"/>
      <c r="AN5" s="87">
        <v>40806.21947916667</v>
      </c>
      <c r="AO5" s="89" t="s">
        <v>1048</v>
      </c>
      <c r="AP5" s="85" t="b">
        <v>1</v>
      </c>
      <c r="AQ5" s="85" t="b">
        <v>0</v>
      </c>
      <c r="AR5" s="85" t="b">
        <v>0</v>
      </c>
      <c r="AS5" s="85" t="s">
        <v>768</v>
      </c>
      <c r="AT5" s="85">
        <v>172</v>
      </c>
      <c r="AU5" s="89" t="s">
        <v>1114</v>
      </c>
      <c r="AV5" s="85" t="b">
        <v>1</v>
      </c>
      <c r="AW5" s="85" t="s">
        <v>1200</v>
      </c>
      <c r="AX5" s="89" t="s">
        <v>1203</v>
      </c>
      <c r="AY5" s="85" t="s">
        <v>65</v>
      </c>
      <c r="AZ5" s="85" t="str">
        <f>REPLACE(INDEX(GroupVertices[Group],MATCH(Vertices[[#This Row],[Vertex]],GroupVertices[Vertex],0)),1,1,"")</f>
        <v>9</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214</v>
      </c>
      <c r="B6" s="15"/>
      <c r="C6" s="15" t="s">
        <v>64</v>
      </c>
      <c r="D6" s="93">
        <v>179.53271592076618</v>
      </c>
      <c r="E6" s="81"/>
      <c r="F6" s="112" t="s">
        <v>418</v>
      </c>
      <c r="G6" s="15"/>
      <c r="H6" s="16" t="s">
        <v>214</v>
      </c>
      <c r="I6" s="66"/>
      <c r="J6" s="66"/>
      <c r="K6" s="114" t="s">
        <v>1299</v>
      </c>
      <c r="L6" s="94">
        <v>1</v>
      </c>
      <c r="M6" s="95">
        <v>9385.0263671875</v>
      </c>
      <c r="N6" s="95">
        <v>746.984130859375</v>
      </c>
      <c r="O6" s="77"/>
      <c r="P6" s="96"/>
      <c r="Q6" s="96"/>
      <c r="R6" s="97"/>
      <c r="S6" s="51">
        <v>0</v>
      </c>
      <c r="T6" s="51">
        <v>1</v>
      </c>
      <c r="U6" s="52">
        <v>0</v>
      </c>
      <c r="V6" s="52">
        <v>1</v>
      </c>
      <c r="W6" s="52">
        <v>0</v>
      </c>
      <c r="X6" s="52">
        <v>0.999994</v>
      </c>
      <c r="Y6" s="52">
        <v>0</v>
      </c>
      <c r="Z6" s="52">
        <v>0</v>
      </c>
      <c r="AA6" s="82">
        <v>6</v>
      </c>
      <c r="AB6" s="82"/>
      <c r="AC6" s="98"/>
      <c r="AD6" s="85" t="s">
        <v>803</v>
      </c>
      <c r="AE6" s="85">
        <v>1850</v>
      </c>
      <c r="AF6" s="85">
        <v>2912</v>
      </c>
      <c r="AG6" s="85">
        <v>8118</v>
      </c>
      <c r="AH6" s="85">
        <v>864</v>
      </c>
      <c r="AI6" s="85"/>
      <c r="AJ6" s="85" t="s">
        <v>896</v>
      </c>
      <c r="AK6" s="85" t="s">
        <v>958</v>
      </c>
      <c r="AL6" s="89" t="s">
        <v>1012</v>
      </c>
      <c r="AM6" s="85"/>
      <c r="AN6" s="87">
        <v>40038.59392361111</v>
      </c>
      <c r="AO6" s="89" t="s">
        <v>1049</v>
      </c>
      <c r="AP6" s="85" t="b">
        <v>0</v>
      </c>
      <c r="AQ6" s="85" t="b">
        <v>0</v>
      </c>
      <c r="AR6" s="85" t="b">
        <v>1</v>
      </c>
      <c r="AS6" s="85" t="s">
        <v>768</v>
      </c>
      <c r="AT6" s="85">
        <v>155</v>
      </c>
      <c r="AU6" s="89" t="s">
        <v>1114</v>
      </c>
      <c r="AV6" s="85" t="b">
        <v>0</v>
      </c>
      <c r="AW6" s="85" t="s">
        <v>1200</v>
      </c>
      <c r="AX6" s="89" t="s">
        <v>1204</v>
      </c>
      <c r="AY6" s="85" t="s">
        <v>66</v>
      </c>
      <c r="AZ6" s="85" t="str">
        <f>REPLACE(INDEX(GroupVertices[Group],MATCH(Vertices[[#This Row],[Vertex]],GroupVertices[Vertex],0)),1,1,"")</f>
        <v>8</v>
      </c>
      <c r="BA6" s="51" t="s">
        <v>396</v>
      </c>
      <c r="BB6" s="51" t="s">
        <v>396</v>
      </c>
      <c r="BC6" s="51" t="s">
        <v>405</v>
      </c>
      <c r="BD6" s="51" t="s">
        <v>405</v>
      </c>
      <c r="BE6" s="51"/>
      <c r="BF6" s="51"/>
      <c r="BG6" s="131" t="s">
        <v>1699</v>
      </c>
      <c r="BH6" s="131" t="s">
        <v>1699</v>
      </c>
      <c r="BI6" s="131" t="s">
        <v>1714</v>
      </c>
      <c r="BJ6" s="131" t="s">
        <v>1714</v>
      </c>
      <c r="BK6" s="131">
        <v>0</v>
      </c>
      <c r="BL6" s="134">
        <v>0</v>
      </c>
      <c r="BM6" s="131">
        <v>0</v>
      </c>
      <c r="BN6" s="134">
        <v>0</v>
      </c>
      <c r="BO6" s="131">
        <v>0</v>
      </c>
      <c r="BP6" s="134">
        <v>0</v>
      </c>
      <c r="BQ6" s="131">
        <v>17</v>
      </c>
      <c r="BR6" s="134">
        <v>100</v>
      </c>
      <c r="BS6" s="131">
        <v>17</v>
      </c>
      <c r="BT6" s="2"/>
      <c r="BU6" s="3"/>
      <c r="BV6" s="3"/>
      <c r="BW6" s="3"/>
      <c r="BX6" s="3"/>
    </row>
    <row r="7" spans="1:76" ht="15">
      <c r="A7" s="14" t="s">
        <v>227</v>
      </c>
      <c r="B7" s="15"/>
      <c r="C7" s="15" t="s">
        <v>64</v>
      </c>
      <c r="D7" s="93">
        <v>1000</v>
      </c>
      <c r="E7" s="81"/>
      <c r="F7" s="112" t="s">
        <v>1128</v>
      </c>
      <c r="G7" s="15"/>
      <c r="H7" s="16" t="s">
        <v>227</v>
      </c>
      <c r="I7" s="66"/>
      <c r="J7" s="66"/>
      <c r="K7" s="114" t="s">
        <v>1300</v>
      </c>
      <c r="L7" s="94">
        <v>1</v>
      </c>
      <c r="M7" s="95">
        <v>9385.0263671875</v>
      </c>
      <c r="N7" s="95">
        <v>1535.140625</v>
      </c>
      <c r="O7" s="77"/>
      <c r="P7" s="96"/>
      <c r="Q7" s="96"/>
      <c r="R7" s="97"/>
      <c r="S7" s="51">
        <v>1</v>
      </c>
      <c r="T7" s="51">
        <v>0</v>
      </c>
      <c r="U7" s="52">
        <v>0</v>
      </c>
      <c r="V7" s="52">
        <v>1</v>
      </c>
      <c r="W7" s="52">
        <v>0</v>
      </c>
      <c r="X7" s="52">
        <v>0.999994</v>
      </c>
      <c r="Y7" s="52">
        <v>0</v>
      </c>
      <c r="Z7" s="52">
        <v>0</v>
      </c>
      <c r="AA7" s="82">
        <v>7</v>
      </c>
      <c r="AB7" s="82"/>
      <c r="AC7" s="98"/>
      <c r="AD7" s="85" t="s">
        <v>804</v>
      </c>
      <c r="AE7" s="85">
        <v>1021</v>
      </c>
      <c r="AF7" s="85">
        <v>70680284</v>
      </c>
      <c r="AG7" s="85">
        <v>22769</v>
      </c>
      <c r="AH7" s="85">
        <v>2255</v>
      </c>
      <c r="AI7" s="85"/>
      <c r="AJ7" s="85" t="s">
        <v>897</v>
      </c>
      <c r="AK7" s="85" t="s">
        <v>959</v>
      </c>
      <c r="AL7" s="89" t="s">
        <v>1013</v>
      </c>
      <c r="AM7" s="85"/>
      <c r="AN7" s="87">
        <v>39399.90539351852</v>
      </c>
      <c r="AO7" s="89" t="s">
        <v>1050</v>
      </c>
      <c r="AP7" s="85" t="b">
        <v>0</v>
      </c>
      <c r="AQ7" s="85" t="b">
        <v>0</v>
      </c>
      <c r="AR7" s="85" t="b">
        <v>1</v>
      </c>
      <c r="AS7" s="85" t="s">
        <v>768</v>
      </c>
      <c r="AT7" s="85">
        <v>81932</v>
      </c>
      <c r="AU7" s="89" t="s">
        <v>1116</v>
      </c>
      <c r="AV7" s="85" t="b">
        <v>1</v>
      </c>
      <c r="AW7" s="85" t="s">
        <v>1200</v>
      </c>
      <c r="AX7" s="89" t="s">
        <v>1205</v>
      </c>
      <c r="AY7" s="85" t="s">
        <v>65</v>
      </c>
      <c r="AZ7" s="85" t="str">
        <f>REPLACE(INDEX(GroupVertices[Group],MATCH(Vertices[[#This Row],[Vertex]],GroupVertices[Vertex],0)),1,1,"")</f>
        <v>8</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215</v>
      </c>
      <c r="B8" s="15"/>
      <c r="C8" s="15" t="s">
        <v>64</v>
      </c>
      <c r="D8" s="93">
        <v>404.3151390615233</v>
      </c>
      <c r="E8" s="81"/>
      <c r="F8" s="112" t="s">
        <v>419</v>
      </c>
      <c r="G8" s="15"/>
      <c r="H8" s="16" t="s">
        <v>215</v>
      </c>
      <c r="I8" s="66"/>
      <c r="J8" s="66"/>
      <c r="K8" s="114" t="s">
        <v>1301</v>
      </c>
      <c r="L8" s="94">
        <v>14.492577597840755</v>
      </c>
      <c r="M8" s="95">
        <v>8351.9912109375</v>
      </c>
      <c r="N8" s="95">
        <v>5599.43994140625</v>
      </c>
      <c r="O8" s="77"/>
      <c r="P8" s="96"/>
      <c r="Q8" s="96"/>
      <c r="R8" s="97"/>
      <c r="S8" s="51">
        <v>0</v>
      </c>
      <c r="T8" s="51">
        <v>2</v>
      </c>
      <c r="U8" s="52">
        <v>2</v>
      </c>
      <c r="V8" s="52">
        <v>0.5</v>
      </c>
      <c r="W8" s="52">
        <v>0</v>
      </c>
      <c r="X8" s="52">
        <v>1.459451</v>
      </c>
      <c r="Y8" s="52">
        <v>0</v>
      </c>
      <c r="Z8" s="52">
        <v>0</v>
      </c>
      <c r="AA8" s="82">
        <v>8</v>
      </c>
      <c r="AB8" s="82"/>
      <c r="AC8" s="98"/>
      <c r="AD8" s="85" t="s">
        <v>805</v>
      </c>
      <c r="AE8" s="85">
        <v>33147</v>
      </c>
      <c r="AF8" s="85">
        <v>40246</v>
      </c>
      <c r="AG8" s="85">
        <v>171648</v>
      </c>
      <c r="AH8" s="85">
        <v>36</v>
      </c>
      <c r="AI8" s="85"/>
      <c r="AJ8" s="85" t="s">
        <v>898</v>
      </c>
      <c r="AK8" s="85"/>
      <c r="AL8" s="89" t="s">
        <v>1014</v>
      </c>
      <c r="AM8" s="85"/>
      <c r="AN8" s="87">
        <v>40444.66076388889</v>
      </c>
      <c r="AO8" s="85"/>
      <c r="AP8" s="85" t="b">
        <v>0</v>
      </c>
      <c r="AQ8" s="85" t="b">
        <v>0</v>
      </c>
      <c r="AR8" s="85" t="b">
        <v>0</v>
      </c>
      <c r="AS8" s="85" t="s">
        <v>769</v>
      </c>
      <c r="AT8" s="85">
        <v>152</v>
      </c>
      <c r="AU8" s="89" t="s">
        <v>1114</v>
      </c>
      <c r="AV8" s="85" t="b">
        <v>0</v>
      </c>
      <c r="AW8" s="85" t="s">
        <v>1200</v>
      </c>
      <c r="AX8" s="89" t="s">
        <v>1206</v>
      </c>
      <c r="AY8" s="85" t="s">
        <v>66</v>
      </c>
      <c r="AZ8" s="85" t="str">
        <f>REPLACE(INDEX(GroupVertices[Group],MATCH(Vertices[[#This Row],[Vertex]],GroupVertices[Vertex],0)),1,1,"")</f>
        <v>6</v>
      </c>
      <c r="BA8" s="51" t="s">
        <v>397</v>
      </c>
      <c r="BB8" s="51" t="s">
        <v>397</v>
      </c>
      <c r="BC8" s="51" t="s">
        <v>406</v>
      </c>
      <c r="BD8" s="51" t="s">
        <v>406</v>
      </c>
      <c r="BE8" s="51"/>
      <c r="BF8" s="51"/>
      <c r="BG8" s="131" t="s">
        <v>1700</v>
      </c>
      <c r="BH8" s="131" t="s">
        <v>1707</v>
      </c>
      <c r="BI8" s="131" t="s">
        <v>1715</v>
      </c>
      <c r="BJ8" s="131" t="s">
        <v>1722</v>
      </c>
      <c r="BK8" s="131">
        <v>0</v>
      </c>
      <c r="BL8" s="134">
        <v>0</v>
      </c>
      <c r="BM8" s="131">
        <v>0</v>
      </c>
      <c r="BN8" s="134">
        <v>0</v>
      </c>
      <c r="BO8" s="131">
        <v>0</v>
      </c>
      <c r="BP8" s="134">
        <v>0</v>
      </c>
      <c r="BQ8" s="131">
        <v>61</v>
      </c>
      <c r="BR8" s="134">
        <v>100</v>
      </c>
      <c r="BS8" s="131">
        <v>61</v>
      </c>
      <c r="BT8" s="2"/>
      <c r="BU8" s="3"/>
      <c r="BV8" s="3"/>
      <c r="BW8" s="3"/>
      <c r="BX8" s="3"/>
    </row>
    <row r="9" spans="1:76" ht="15">
      <c r="A9" s="14" t="s">
        <v>228</v>
      </c>
      <c r="B9" s="15"/>
      <c r="C9" s="15" t="s">
        <v>64</v>
      </c>
      <c r="D9" s="93">
        <v>162.1926672079205</v>
      </c>
      <c r="E9" s="81"/>
      <c r="F9" s="112" t="s">
        <v>1129</v>
      </c>
      <c r="G9" s="15"/>
      <c r="H9" s="16" t="s">
        <v>228</v>
      </c>
      <c r="I9" s="66"/>
      <c r="J9" s="66"/>
      <c r="K9" s="114" t="s">
        <v>1302</v>
      </c>
      <c r="L9" s="94">
        <v>1</v>
      </c>
      <c r="M9" s="95">
        <v>8351.9912109375</v>
      </c>
      <c r="N9" s="95">
        <v>7293.38818359375</v>
      </c>
      <c r="O9" s="77"/>
      <c r="P9" s="96"/>
      <c r="Q9" s="96"/>
      <c r="R9" s="97"/>
      <c r="S9" s="51">
        <v>1</v>
      </c>
      <c r="T9" s="51">
        <v>0</v>
      </c>
      <c r="U9" s="52">
        <v>0</v>
      </c>
      <c r="V9" s="52">
        <v>0.333333</v>
      </c>
      <c r="W9" s="52">
        <v>0</v>
      </c>
      <c r="X9" s="52">
        <v>0.770266</v>
      </c>
      <c r="Y9" s="52">
        <v>0</v>
      </c>
      <c r="Z9" s="52">
        <v>0</v>
      </c>
      <c r="AA9" s="82">
        <v>9</v>
      </c>
      <c r="AB9" s="82"/>
      <c r="AC9" s="98"/>
      <c r="AD9" s="85" t="s">
        <v>806</v>
      </c>
      <c r="AE9" s="85">
        <v>143</v>
      </c>
      <c r="AF9" s="85">
        <v>32</v>
      </c>
      <c r="AG9" s="85">
        <v>150</v>
      </c>
      <c r="AH9" s="85">
        <v>147</v>
      </c>
      <c r="AI9" s="85"/>
      <c r="AJ9" s="85"/>
      <c r="AK9" s="85"/>
      <c r="AL9" s="85"/>
      <c r="AM9" s="85"/>
      <c r="AN9" s="87">
        <v>41491.62210648148</v>
      </c>
      <c r="AO9" s="85"/>
      <c r="AP9" s="85" t="b">
        <v>1</v>
      </c>
      <c r="AQ9" s="85" t="b">
        <v>0</v>
      </c>
      <c r="AR9" s="85" t="b">
        <v>0</v>
      </c>
      <c r="AS9" s="85" t="s">
        <v>769</v>
      </c>
      <c r="AT9" s="85">
        <v>1</v>
      </c>
      <c r="AU9" s="89" t="s">
        <v>1114</v>
      </c>
      <c r="AV9" s="85" t="b">
        <v>0</v>
      </c>
      <c r="AW9" s="85" t="s">
        <v>1200</v>
      </c>
      <c r="AX9" s="89" t="s">
        <v>1207</v>
      </c>
      <c r="AY9" s="85" t="s">
        <v>65</v>
      </c>
      <c r="AZ9" s="85" t="str">
        <f>REPLACE(INDEX(GroupVertices[Group],MATCH(Vertices[[#This Row],[Vertex]],GroupVertices[Vertex],0)),1,1,"")</f>
        <v>6</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229</v>
      </c>
      <c r="B10" s="15"/>
      <c r="C10" s="15" t="s">
        <v>64</v>
      </c>
      <c r="D10" s="93">
        <v>164.79969536509486</v>
      </c>
      <c r="E10" s="81"/>
      <c r="F10" s="112" t="s">
        <v>1130</v>
      </c>
      <c r="G10" s="15"/>
      <c r="H10" s="16" t="s">
        <v>229</v>
      </c>
      <c r="I10" s="66"/>
      <c r="J10" s="66"/>
      <c r="K10" s="114" t="s">
        <v>1303</v>
      </c>
      <c r="L10" s="94">
        <v>1</v>
      </c>
      <c r="M10" s="95">
        <v>8351.9912109375</v>
      </c>
      <c r="N10" s="95">
        <v>6446.4140625</v>
      </c>
      <c r="O10" s="77"/>
      <c r="P10" s="96"/>
      <c r="Q10" s="96"/>
      <c r="R10" s="97"/>
      <c r="S10" s="51">
        <v>1</v>
      </c>
      <c r="T10" s="51">
        <v>0</v>
      </c>
      <c r="U10" s="52">
        <v>0</v>
      </c>
      <c r="V10" s="52">
        <v>0.333333</v>
      </c>
      <c r="W10" s="52">
        <v>0</v>
      </c>
      <c r="X10" s="52">
        <v>0.770266</v>
      </c>
      <c r="Y10" s="52">
        <v>0</v>
      </c>
      <c r="Z10" s="52">
        <v>0</v>
      </c>
      <c r="AA10" s="82">
        <v>10</v>
      </c>
      <c r="AB10" s="82"/>
      <c r="AC10" s="98"/>
      <c r="AD10" s="85" t="s">
        <v>807</v>
      </c>
      <c r="AE10" s="85">
        <v>521</v>
      </c>
      <c r="AF10" s="85">
        <v>465</v>
      </c>
      <c r="AG10" s="85">
        <v>46444</v>
      </c>
      <c r="AH10" s="85">
        <v>11466</v>
      </c>
      <c r="AI10" s="85"/>
      <c r="AJ10" s="85" t="s">
        <v>899</v>
      </c>
      <c r="AK10" s="85" t="s">
        <v>960</v>
      </c>
      <c r="AL10" s="89" t="s">
        <v>1015</v>
      </c>
      <c r="AM10" s="85"/>
      <c r="AN10" s="87">
        <v>41362.85732638889</v>
      </c>
      <c r="AO10" s="89" t="s">
        <v>1051</v>
      </c>
      <c r="AP10" s="85" t="b">
        <v>0</v>
      </c>
      <c r="AQ10" s="85" t="b">
        <v>0</v>
      </c>
      <c r="AR10" s="85" t="b">
        <v>0</v>
      </c>
      <c r="AS10" s="85" t="s">
        <v>769</v>
      </c>
      <c r="AT10" s="85">
        <v>26</v>
      </c>
      <c r="AU10" s="89" t="s">
        <v>1114</v>
      </c>
      <c r="AV10" s="85" t="b">
        <v>0</v>
      </c>
      <c r="AW10" s="85" t="s">
        <v>1200</v>
      </c>
      <c r="AX10" s="89" t="s">
        <v>1208</v>
      </c>
      <c r="AY10" s="85" t="s">
        <v>65</v>
      </c>
      <c r="AZ10" s="85" t="str">
        <f>REPLACE(INDEX(GroupVertices[Group],MATCH(Vertices[[#This Row],[Vertex]],GroupVertices[Vertex],0)),1,1,"")</f>
        <v>6</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216</v>
      </c>
      <c r="B11" s="15"/>
      <c r="C11" s="15" t="s">
        <v>64</v>
      </c>
      <c r="D11" s="93">
        <v>431.6317366345028</v>
      </c>
      <c r="E11" s="81"/>
      <c r="F11" s="112" t="s">
        <v>420</v>
      </c>
      <c r="G11" s="15"/>
      <c r="H11" s="16" t="s">
        <v>216</v>
      </c>
      <c r="I11" s="66"/>
      <c r="J11" s="66"/>
      <c r="K11" s="114" t="s">
        <v>1304</v>
      </c>
      <c r="L11" s="94">
        <v>7570.336032388664</v>
      </c>
      <c r="M11" s="95">
        <v>6054.16162109375</v>
      </c>
      <c r="N11" s="95">
        <v>5057.44287109375</v>
      </c>
      <c r="O11" s="77"/>
      <c r="P11" s="96"/>
      <c r="Q11" s="96"/>
      <c r="R11" s="97"/>
      <c r="S11" s="51">
        <v>0</v>
      </c>
      <c r="T11" s="51">
        <v>34</v>
      </c>
      <c r="U11" s="52">
        <v>1122</v>
      </c>
      <c r="V11" s="52">
        <v>0.029412</v>
      </c>
      <c r="W11" s="52">
        <v>2.6E-05</v>
      </c>
      <c r="X11" s="52">
        <v>16.162066</v>
      </c>
      <c r="Y11" s="52">
        <v>0</v>
      </c>
      <c r="Z11" s="52">
        <v>0</v>
      </c>
      <c r="AA11" s="82">
        <v>11</v>
      </c>
      <c r="AB11" s="82"/>
      <c r="AC11" s="98"/>
      <c r="AD11" s="85" t="s">
        <v>808</v>
      </c>
      <c r="AE11" s="85">
        <v>11175</v>
      </c>
      <c r="AF11" s="85">
        <v>44783</v>
      </c>
      <c r="AG11" s="85">
        <v>648991</v>
      </c>
      <c r="AH11" s="85">
        <v>931</v>
      </c>
      <c r="AI11" s="85"/>
      <c r="AJ11" s="85" t="s">
        <v>900</v>
      </c>
      <c r="AK11" s="85" t="s">
        <v>961</v>
      </c>
      <c r="AL11" s="89" t="s">
        <v>1016</v>
      </c>
      <c r="AM11" s="85"/>
      <c r="AN11" s="87">
        <v>40602.423472222225</v>
      </c>
      <c r="AO11" s="89" t="s">
        <v>1052</v>
      </c>
      <c r="AP11" s="85" t="b">
        <v>0</v>
      </c>
      <c r="AQ11" s="85" t="b">
        <v>0</v>
      </c>
      <c r="AR11" s="85" t="b">
        <v>0</v>
      </c>
      <c r="AS11" s="85" t="s">
        <v>768</v>
      </c>
      <c r="AT11" s="85">
        <v>182</v>
      </c>
      <c r="AU11" s="89" t="s">
        <v>1114</v>
      </c>
      <c r="AV11" s="85" t="b">
        <v>1</v>
      </c>
      <c r="AW11" s="85" t="s">
        <v>1200</v>
      </c>
      <c r="AX11" s="89" t="s">
        <v>1209</v>
      </c>
      <c r="AY11" s="85" t="s">
        <v>66</v>
      </c>
      <c r="AZ11" s="85" t="str">
        <f>REPLACE(INDEX(GroupVertices[Group],MATCH(Vertices[[#This Row],[Vertex]],GroupVertices[Vertex],0)),1,1,"")</f>
        <v>2</v>
      </c>
      <c r="BA11" s="51" t="s">
        <v>399</v>
      </c>
      <c r="BB11" s="51" t="s">
        <v>1689</v>
      </c>
      <c r="BC11" s="51" t="s">
        <v>408</v>
      </c>
      <c r="BD11" s="51" t="s">
        <v>1692</v>
      </c>
      <c r="BE11" s="51"/>
      <c r="BF11" s="51"/>
      <c r="BG11" s="131" t="s">
        <v>1587</v>
      </c>
      <c r="BH11" s="131" t="s">
        <v>1708</v>
      </c>
      <c r="BI11" s="131" t="s">
        <v>1638</v>
      </c>
      <c r="BJ11" s="131" t="s">
        <v>1723</v>
      </c>
      <c r="BK11" s="131">
        <v>14</v>
      </c>
      <c r="BL11" s="134">
        <v>1.520086862106406</v>
      </c>
      <c r="BM11" s="131">
        <v>16</v>
      </c>
      <c r="BN11" s="134">
        <v>1.737242128121607</v>
      </c>
      <c r="BO11" s="131">
        <v>0</v>
      </c>
      <c r="BP11" s="134">
        <v>0</v>
      </c>
      <c r="BQ11" s="131">
        <v>891</v>
      </c>
      <c r="BR11" s="134">
        <v>96.74267100977198</v>
      </c>
      <c r="BS11" s="131">
        <v>921</v>
      </c>
      <c r="BT11" s="2"/>
      <c r="BU11" s="3"/>
      <c r="BV11" s="3"/>
      <c r="BW11" s="3"/>
      <c r="BX11" s="3"/>
    </row>
    <row r="12" spans="1:76" ht="15">
      <c r="A12" s="14" t="s">
        <v>230</v>
      </c>
      <c r="B12" s="15"/>
      <c r="C12" s="15" t="s">
        <v>64</v>
      </c>
      <c r="D12" s="93">
        <v>162.758627131187</v>
      </c>
      <c r="E12" s="81"/>
      <c r="F12" s="112" t="s">
        <v>1131</v>
      </c>
      <c r="G12" s="15"/>
      <c r="H12" s="16" t="s">
        <v>230</v>
      </c>
      <c r="I12" s="66"/>
      <c r="J12" s="66"/>
      <c r="K12" s="114" t="s">
        <v>1305</v>
      </c>
      <c r="L12" s="94">
        <v>1</v>
      </c>
      <c r="M12" s="95">
        <v>6633.0732421875</v>
      </c>
      <c r="N12" s="95">
        <v>7669.5439453125</v>
      </c>
      <c r="O12" s="77"/>
      <c r="P12" s="96"/>
      <c r="Q12" s="96"/>
      <c r="R12" s="97"/>
      <c r="S12" s="51">
        <v>1</v>
      </c>
      <c r="T12" s="51">
        <v>0</v>
      </c>
      <c r="U12" s="52">
        <v>0</v>
      </c>
      <c r="V12" s="52">
        <v>0.014925</v>
      </c>
      <c r="W12" s="52">
        <v>2.6E-05</v>
      </c>
      <c r="X12" s="52">
        <v>0.554051</v>
      </c>
      <c r="Y12" s="52">
        <v>0</v>
      </c>
      <c r="Z12" s="52">
        <v>0</v>
      </c>
      <c r="AA12" s="82">
        <v>12</v>
      </c>
      <c r="AB12" s="82"/>
      <c r="AC12" s="98"/>
      <c r="AD12" s="85" t="s">
        <v>809</v>
      </c>
      <c r="AE12" s="85">
        <v>193</v>
      </c>
      <c r="AF12" s="85">
        <v>126</v>
      </c>
      <c r="AG12" s="85">
        <v>592</v>
      </c>
      <c r="AH12" s="85">
        <v>1152</v>
      </c>
      <c r="AI12" s="85">
        <v>3600</v>
      </c>
      <c r="AJ12" s="85" t="s">
        <v>901</v>
      </c>
      <c r="AK12" s="85" t="s">
        <v>962</v>
      </c>
      <c r="AL12" s="85"/>
      <c r="AM12" s="85" t="s">
        <v>966</v>
      </c>
      <c r="AN12" s="87">
        <v>39852.936736111114</v>
      </c>
      <c r="AO12" s="85"/>
      <c r="AP12" s="85" t="b">
        <v>0</v>
      </c>
      <c r="AQ12" s="85" t="b">
        <v>0</v>
      </c>
      <c r="AR12" s="85" t="b">
        <v>1</v>
      </c>
      <c r="AS12" s="85" t="s">
        <v>768</v>
      </c>
      <c r="AT12" s="85">
        <v>10</v>
      </c>
      <c r="AU12" s="89" t="s">
        <v>1114</v>
      </c>
      <c r="AV12" s="85" t="b">
        <v>0</v>
      </c>
      <c r="AW12" s="85" t="s">
        <v>1200</v>
      </c>
      <c r="AX12" s="89" t="s">
        <v>1210</v>
      </c>
      <c r="AY12" s="85" t="s">
        <v>65</v>
      </c>
      <c r="AZ12" s="85" t="str">
        <f>REPLACE(INDEX(GroupVertices[Group],MATCH(Vertices[[#This Row],[Vertex]],GroupVertices[Vertex],0)),1,1,"")</f>
        <v>2</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231</v>
      </c>
      <c r="B13" s="15"/>
      <c r="C13" s="15" t="s">
        <v>64</v>
      </c>
      <c r="D13" s="93">
        <v>166.43134578217166</v>
      </c>
      <c r="E13" s="81"/>
      <c r="F13" s="112" t="s">
        <v>1132</v>
      </c>
      <c r="G13" s="15"/>
      <c r="H13" s="16" t="s">
        <v>231</v>
      </c>
      <c r="I13" s="66"/>
      <c r="J13" s="66"/>
      <c r="K13" s="114" t="s">
        <v>1306</v>
      </c>
      <c r="L13" s="94">
        <v>1</v>
      </c>
      <c r="M13" s="95">
        <v>7141.90185546875</v>
      </c>
      <c r="N13" s="95">
        <v>8690.7314453125</v>
      </c>
      <c r="O13" s="77"/>
      <c r="P13" s="96"/>
      <c r="Q13" s="96"/>
      <c r="R13" s="97"/>
      <c r="S13" s="51">
        <v>1</v>
      </c>
      <c r="T13" s="51">
        <v>0</v>
      </c>
      <c r="U13" s="52">
        <v>0</v>
      </c>
      <c r="V13" s="52">
        <v>0.014925</v>
      </c>
      <c r="W13" s="52">
        <v>2.6E-05</v>
      </c>
      <c r="X13" s="52">
        <v>0.554051</v>
      </c>
      <c r="Y13" s="52">
        <v>0</v>
      </c>
      <c r="Z13" s="52">
        <v>0</v>
      </c>
      <c r="AA13" s="82">
        <v>13</v>
      </c>
      <c r="AB13" s="82"/>
      <c r="AC13" s="98"/>
      <c r="AD13" s="85" t="s">
        <v>810</v>
      </c>
      <c r="AE13" s="85">
        <v>1560</v>
      </c>
      <c r="AF13" s="85">
        <v>736</v>
      </c>
      <c r="AG13" s="85">
        <v>2971</v>
      </c>
      <c r="AH13" s="85">
        <v>285</v>
      </c>
      <c r="AI13" s="85">
        <v>7200</v>
      </c>
      <c r="AJ13" s="85" t="s">
        <v>902</v>
      </c>
      <c r="AK13" s="85" t="s">
        <v>963</v>
      </c>
      <c r="AL13" s="85"/>
      <c r="AM13" s="85" t="s">
        <v>1042</v>
      </c>
      <c r="AN13" s="87">
        <v>40496.886979166666</v>
      </c>
      <c r="AO13" s="89" t="s">
        <v>1053</v>
      </c>
      <c r="AP13" s="85" t="b">
        <v>0</v>
      </c>
      <c r="AQ13" s="85" t="b">
        <v>0</v>
      </c>
      <c r="AR13" s="85" t="b">
        <v>1</v>
      </c>
      <c r="AS13" s="85" t="s">
        <v>768</v>
      </c>
      <c r="AT13" s="85">
        <v>32</v>
      </c>
      <c r="AU13" s="89" t="s">
        <v>1114</v>
      </c>
      <c r="AV13" s="85" t="b">
        <v>0</v>
      </c>
      <c r="AW13" s="85" t="s">
        <v>1200</v>
      </c>
      <c r="AX13" s="89" t="s">
        <v>1211</v>
      </c>
      <c r="AY13" s="85" t="s">
        <v>65</v>
      </c>
      <c r="AZ13" s="85" t="str">
        <f>REPLACE(INDEX(GroupVertices[Group],MATCH(Vertices[[#This Row],[Vertex]],GroupVertices[Vertex],0)),1,1,"")</f>
        <v>2</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232</v>
      </c>
      <c r="B14" s="15"/>
      <c r="C14" s="15" t="s">
        <v>64</v>
      </c>
      <c r="D14" s="93">
        <v>162.71046032920688</v>
      </c>
      <c r="E14" s="81"/>
      <c r="F14" s="112" t="s">
        <v>1133</v>
      </c>
      <c r="G14" s="15"/>
      <c r="H14" s="16" t="s">
        <v>232</v>
      </c>
      <c r="I14" s="66"/>
      <c r="J14" s="66"/>
      <c r="K14" s="114" t="s">
        <v>1307</v>
      </c>
      <c r="L14" s="94">
        <v>1</v>
      </c>
      <c r="M14" s="95">
        <v>6590.29638671875</v>
      </c>
      <c r="N14" s="95">
        <v>2632.80419921875</v>
      </c>
      <c r="O14" s="77"/>
      <c r="P14" s="96"/>
      <c r="Q14" s="96"/>
      <c r="R14" s="97"/>
      <c r="S14" s="51">
        <v>1</v>
      </c>
      <c r="T14" s="51">
        <v>0</v>
      </c>
      <c r="U14" s="52">
        <v>0</v>
      </c>
      <c r="V14" s="52">
        <v>0.014925</v>
      </c>
      <c r="W14" s="52">
        <v>2.6E-05</v>
      </c>
      <c r="X14" s="52">
        <v>0.554051</v>
      </c>
      <c r="Y14" s="52">
        <v>0</v>
      </c>
      <c r="Z14" s="52">
        <v>0</v>
      </c>
      <c r="AA14" s="82">
        <v>14</v>
      </c>
      <c r="AB14" s="82"/>
      <c r="AC14" s="98"/>
      <c r="AD14" s="85" t="s">
        <v>811</v>
      </c>
      <c r="AE14" s="85">
        <v>298</v>
      </c>
      <c r="AF14" s="85">
        <v>118</v>
      </c>
      <c r="AG14" s="85">
        <v>315</v>
      </c>
      <c r="AH14" s="85">
        <v>86</v>
      </c>
      <c r="AI14" s="85"/>
      <c r="AJ14" s="85"/>
      <c r="AK14" s="85" t="s">
        <v>964</v>
      </c>
      <c r="AL14" s="85"/>
      <c r="AM14" s="85"/>
      <c r="AN14" s="87">
        <v>40557.5571412037</v>
      </c>
      <c r="AO14" s="89" t="s">
        <v>1054</v>
      </c>
      <c r="AP14" s="85" t="b">
        <v>1</v>
      </c>
      <c r="AQ14" s="85" t="b">
        <v>0</v>
      </c>
      <c r="AR14" s="85" t="b">
        <v>0</v>
      </c>
      <c r="AS14" s="85" t="s">
        <v>768</v>
      </c>
      <c r="AT14" s="85">
        <v>3</v>
      </c>
      <c r="AU14" s="89" t="s">
        <v>1114</v>
      </c>
      <c r="AV14" s="85" t="b">
        <v>0</v>
      </c>
      <c r="AW14" s="85" t="s">
        <v>1200</v>
      </c>
      <c r="AX14" s="89" t="s">
        <v>1212</v>
      </c>
      <c r="AY14" s="85" t="s">
        <v>65</v>
      </c>
      <c r="AZ14" s="85" t="str">
        <f>REPLACE(INDEX(GroupVertices[Group],MATCH(Vertices[[#This Row],[Vertex]],GroupVertices[Vertex],0)),1,1,"")</f>
        <v>2</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233</v>
      </c>
      <c r="B15" s="15"/>
      <c r="C15" s="15" t="s">
        <v>64</v>
      </c>
      <c r="D15" s="93">
        <v>162.0301042512376</v>
      </c>
      <c r="E15" s="81"/>
      <c r="F15" s="112" t="s">
        <v>1134</v>
      </c>
      <c r="G15" s="15"/>
      <c r="H15" s="16" t="s">
        <v>233</v>
      </c>
      <c r="I15" s="66"/>
      <c r="J15" s="66"/>
      <c r="K15" s="114" t="s">
        <v>1308</v>
      </c>
      <c r="L15" s="94">
        <v>1</v>
      </c>
      <c r="M15" s="95">
        <v>5210.26171875</v>
      </c>
      <c r="N15" s="95">
        <v>6242.65234375</v>
      </c>
      <c r="O15" s="77"/>
      <c r="P15" s="96"/>
      <c r="Q15" s="96"/>
      <c r="R15" s="97"/>
      <c r="S15" s="51">
        <v>1</v>
      </c>
      <c r="T15" s="51">
        <v>0</v>
      </c>
      <c r="U15" s="52">
        <v>0</v>
      </c>
      <c r="V15" s="52">
        <v>0.014925</v>
      </c>
      <c r="W15" s="52">
        <v>2.6E-05</v>
      </c>
      <c r="X15" s="52">
        <v>0.554051</v>
      </c>
      <c r="Y15" s="52">
        <v>0</v>
      </c>
      <c r="Z15" s="52">
        <v>0</v>
      </c>
      <c r="AA15" s="82">
        <v>15</v>
      </c>
      <c r="AB15" s="82"/>
      <c r="AC15" s="98"/>
      <c r="AD15" s="85" t="s">
        <v>812</v>
      </c>
      <c r="AE15" s="85">
        <v>127</v>
      </c>
      <c r="AF15" s="85">
        <v>5</v>
      </c>
      <c r="AG15" s="85">
        <v>20</v>
      </c>
      <c r="AH15" s="85">
        <v>14</v>
      </c>
      <c r="AI15" s="85"/>
      <c r="AJ15" s="85"/>
      <c r="AK15" s="85"/>
      <c r="AL15" s="85"/>
      <c r="AM15" s="85"/>
      <c r="AN15" s="87">
        <v>43045.9243287037</v>
      </c>
      <c r="AO15" s="85"/>
      <c r="AP15" s="85" t="b">
        <v>1</v>
      </c>
      <c r="AQ15" s="85" t="b">
        <v>1</v>
      </c>
      <c r="AR15" s="85" t="b">
        <v>0</v>
      </c>
      <c r="AS15" s="85" t="s">
        <v>1111</v>
      </c>
      <c r="AT15" s="85">
        <v>0</v>
      </c>
      <c r="AU15" s="85"/>
      <c r="AV15" s="85" t="b">
        <v>0</v>
      </c>
      <c r="AW15" s="85" t="s">
        <v>1200</v>
      </c>
      <c r="AX15" s="89" t="s">
        <v>1213</v>
      </c>
      <c r="AY15" s="85" t="s">
        <v>65</v>
      </c>
      <c r="AZ15" s="85" t="str">
        <f>REPLACE(INDEX(GroupVertices[Group],MATCH(Vertices[[#This Row],[Vertex]],GroupVertices[Vertex],0)),1,1,"")</f>
        <v>2</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234</v>
      </c>
      <c r="B16" s="15"/>
      <c r="C16" s="15" t="s">
        <v>64</v>
      </c>
      <c r="D16" s="93">
        <v>162.24685486014815</v>
      </c>
      <c r="E16" s="81"/>
      <c r="F16" s="112" t="s">
        <v>1135</v>
      </c>
      <c r="G16" s="15"/>
      <c r="H16" s="16" t="s">
        <v>234</v>
      </c>
      <c r="I16" s="66"/>
      <c r="J16" s="66"/>
      <c r="K16" s="114" t="s">
        <v>1309</v>
      </c>
      <c r="L16" s="94">
        <v>1</v>
      </c>
      <c r="M16" s="95">
        <v>5372.7294921875</v>
      </c>
      <c r="N16" s="95">
        <v>9454.208984375</v>
      </c>
      <c r="O16" s="77"/>
      <c r="P16" s="96"/>
      <c r="Q16" s="96"/>
      <c r="R16" s="97"/>
      <c r="S16" s="51">
        <v>1</v>
      </c>
      <c r="T16" s="51">
        <v>0</v>
      </c>
      <c r="U16" s="52">
        <v>0</v>
      </c>
      <c r="V16" s="52">
        <v>0.014925</v>
      </c>
      <c r="W16" s="52">
        <v>2.6E-05</v>
      </c>
      <c r="X16" s="52">
        <v>0.554051</v>
      </c>
      <c r="Y16" s="52">
        <v>0</v>
      </c>
      <c r="Z16" s="52">
        <v>0</v>
      </c>
      <c r="AA16" s="82">
        <v>16</v>
      </c>
      <c r="AB16" s="82"/>
      <c r="AC16" s="98"/>
      <c r="AD16" s="85" t="s">
        <v>813</v>
      </c>
      <c r="AE16" s="85">
        <v>133</v>
      </c>
      <c r="AF16" s="85">
        <v>41</v>
      </c>
      <c r="AG16" s="85">
        <v>1151</v>
      </c>
      <c r="AH16" s="85">
        <v>20</v>
      </c>
      <c r="AI16" s="85"/>
      <c r="AJ16" s="85" t="s">
        <v>903</v>
      </c>
      <c r="AK16" s="85" t="s">
        <v>965</v>
      </c>
      <c r="AL16" s="85"/>
      <c r="AM16" s="85"/>
      <c r="AN16" s="87">
        <v>41689.58275462963</v>
      </c>
      <c r="AO16" s="89" t="s">
        <v>1055</v>
      </c>
      <c r="AP16" s="85" t="b">
        <v>0</v>
      </c>
      <c r="AQ16" s="85" t="b">
        <v>0</v>
      </c>
      <c r="AR16" s="85" t="b">
        <v>1</v>
      </c>
      <c r="AS16" s="85" t="s">
        <v>768</v>
      </c>
      <c r="AT16" s="85">
        <v>0</v>
      </c>
      <c r="AU16" s="89" t="s">
        <v>1116</v>
      </c>
      <c r="AV16" s="85" t="b">
        <v>0</v>
      </c>
      <c r="AW16" s="85" t="s">
        <v>1200</v>
      </c>
      <c r="AX16" s="89" t="s">
        <v>1214</v>
      </c>
      <c r="AY16" s="85" t="s">
        <v>65</v>
      </c>
      <c r="AZ16" s="85" t="str">
        <f>REPLACE(INDEX(GroupVertices[Group],MATCH(Vertices[[#This Row],[Vertex]],GroupVertices[Vertex],0)),1,1,"")</f>
        <v>2</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235</v>
      </c>
      <c r="B17" s="15"/>
      <c r="C17" s="15" t="s">
        <v>64</v>
      </c>
      <c r="D17" s="93">
        <v>162.0842919034652</v>
      </c>
      <c r="E17" s="81"/>
      <c r="F17" s="112" t="s">
        <v>1136</v>
      </c>
      <c r="G17" s="15"/>
      <c r="H17" s="16" t="s">
        <v>235</v>
      </c>
      <c r="I17" s="66"/>
      <c r="J17" s="66"/>
      <c r="K17" s="114" t="s">
        <v>1310</v>
      </c>
      <c r="L17" s="94">
        <v>1</v>
      </c>
      <c r="M17" s="95">
        <v>6346.8583984375</v>
      </c>
      <c r="N17" s="95">
        <v>455.4892578125</v>
      </c>
      <c r="O17" s="77"/>
      <c r="P17" s="96"/>
      <c r="Q17" s="96"/>
      <c r="R17" s="97"/>
      <c r="S17" s="51">
        <v>1</v>
      </c>
      <c r="T17" s="51">
        <v>0</v>
      </c>
      <c r="U17" s="52">
        <v>0</v>
      </c>
      <c r="V17" s="52">
        <v>0.014925</v>
      </c>
      <c r="W17" s="52">
        <v>2.6E-05</v>
      </c>
      <c r="X17" s="52">
        <v>0.554051</v>
      </c>
      <c r="Y17" s="52">
        <v>0</v>
      </c>
      <c r="Z17" s="52">
        <v>0</v>
      </c>
      <c r="AA17" s="82">
        <v>17</v>
      </c>
      <c r="AB17" s="82"/>
      <c r="AC17" s="98"/>
      <c r="AD17" s="85" t="s">
        <v>814</v>
      </c>
      <c r="AE17" s="85">
        <v>58</v>
      </c>
      <c r="AF17" s="85">
        <v>14</v>
      </c>
      <c r="AG17" s="85">
        <v>72</v>
      </c>
      <c r="AH17" s="85">
        <v>338</v>
      </c>
      <c r="AI17" s="85"/>
      <c r="AJ17" s="85"/>
      <c r="AK17" s="85"/>
      <c r="AL17" s="85"/>
      <c r="AM17" s="85"/>
      <c r="AN17" s="87">
        <v>41873.3380787037</v>
      </c>
      <c r="AO17" s="85"/>
      <c r="AP17" s="85" t="b">
        <v>1</v>
      </c>
      <c r="AQ17" s="85" t="b">
        <v>0</v>
      </c>
      <c r="AR17" s="85" t="b">
        <v>0</v>
      </c>
      <c r="AS17" s="85" t="s">
        <v>1111</v>
      </c>
      <c r="AT17" s="85">
        <v>0</v>
      </c>
      <c r="AU17" s="89" t="s">
        <v>1114</v>
      </c>
      <c r="AV17" s="85" t="b">
        <v>0</v>
      </c>
      <c r="AW17" s="85" t="s">
        <v>1200</v>
      </c>
      <c r="AX17" s="89" t="s">
        <v>1215</v>
      </c>
      <c r="AY17" s="85" t="s">
        <v>65</v>
      </c>
      <c r="AZ17" s="85" t="str">
        <f>REPLACE(INDEX(GroupVertices[Group],MATCH(Vertices[[#This Row],[Vertex]],GroupVertices[Vertex],0)),1,1,"")</f>
        <v>2</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236</v>
      </c>
      <c r="B18" s="15"/>
      <c r="C18" s="15" t="s">
        <v>64</v>
      </c>
      <c r="D18" s="93">
        <v>164.9201123700452</v>
      </c>
      <c r="E18" s="81"/>
      <c r="F18" s="112" t="s">
        <v>1137</v>
      </c>
      <c r="G18" s="15"/>
      <c r="H18" s="16" t="s">
        <v>236</v>
      </c>
      <c r="I18" s="66"/>
      <c r="J18" s="66"/>
      <c r="K18" s="114" t="s">
        <v>1311</v>
      </c>
      <c r="L18" s="94">
        <v>1</v>
      </c>
      <c r="M18" s="95">
        <v>7738.017578125</v>
      </c>
      <c r="N18" s="95">
        <v>5121.44580078125</v>
      </c>
      <c r="O18" s="77"/>
      <c r="P18" s="96"/>
      <c r="Q18" s="96"/>
      <c r="R18" s="97"/>
      <c r="S18" s="51">
        <v>1</v>
      </c>
      <c r="T18" s="51">
        <v>0</v>
      </c>
      <c r="U18" s="52">
        <v>0</v>
      </c>
      <c r="V18" s="52">
        <v>0.014925</v>
      </c>
      <c r="W18" s="52">
        <v>2.6E-05</v>
      </c>
      <c r="X18" s="52">
        <v>0.554051</v>
      </c>
      <c r="Y18" s="52">
        <v>0</v>
      </c>
      <c r="Z18" s="52">
        <v>0</v>
      </c>
      <c r="AA18" s="82">
        <v>18</v>
      </c>
      <c r="AB18" s="82"/>
      <c r="AC18" s="98"/>
      <c r="AD18" s="85" t="s">
        <v>815</v>
      </c>
      <c r="AE18" s="85">
        <v>336</v>
      </c>
      <c r="AF18" s="85">
        <v>485</v>
      </c>
      <c r="AG18" s="85">
        <v>33856</v>
      </c>
      <c r="AH18" s="85">
        <v>1217</v>
      </c>
      <c r="AI18" s="85"/>
      <c r="AJ18" s="85" t="s">
        <v>904</v>
      </c>
      <c r="AK18" s="85" t="s">
        <v>966</v>
      </c>
      <c r="AL18" s="89" t="s">
        <v>1017</v>
      </c>
      <c r="AM18" s="85"/>
      <c r="AN18" s="87">
        <v>39868.89020833333</v>
      </c>
      <c r="AO18" s="89" t="s">
        <v>1056</v>
      </c>
      <c r="AP18" s="85" t="b">
        <v>0</v>
      </c>
      <c r="AQ18" s="85" t="b">
        <v>0</v>
      </c>
      <c r="AR18" s="85" t="b">
        <v>1</v>
      </c>
      <c r="AS18" s="85" t="s">
        <v>768</v>
      </c>
      <c r="AT18" s="85">
        <v>5</v>
      </c>
      <c r="AU18" s="89" t="s">
        <v>1116</v>
      </c>
      <c r="AV18" s="85" t="b">
        <v>0</v>
      </c>
      <c r="AW18" s="85" t="s">
        <v>1200</v>
      </c>
      <c r="AX18" s="89" t="s">
        <v>1216</v>
      </c>
      <c r="AY18" s="85" t="s">
        <v>65</v>
      </c>
      <c r="AZ18" s="85" t="str">
        <f>REPLACE(INDEX(GroupVertices[Group],MATCH(Vertices[[#This Row],[Vertex]],GroupVertices[Vertex],0)),1,1,"")</f>
        <v>2</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237</v>
      </c>
      <c r="B19" s="15"/>
      <c r="C19" s="15" t="s">
        <v>64</v>
      </c>
      <c r="D19" s="93">
        <v>162.47564716955375</v>
      </c>
      <c r="E19" s="81"/>
      <c r="F19" s="112" t="s">
        <v>1138</v>
      </c>
      <c r="G19" s="15"/>
      <c r="H19" s="16" t="s">
        <v>237</v>
      </c>
      <c r="I19" s="66"/>
      <c r="J19" s="66"/>
      <c r="K19" s="114" t="s">
        <v>1312</v>
      </c>
      <c r="L19" s="94">
        <v>1</v>
      </c>
      <c r="M19" s="95">
        <v>4605.18994140625</v>
      </c>
      <c r="N19" s="95">
        <v>2475.830810546875</v>
      </c>
      <c r="O19" s="77"/>
      <c r="P19" s="96"/>
      <c r="Q19" s="96"/>
      <c r="R19" s="97"/>
      <c r="S19" s="51">
        <v>1</v>
      </c>
      <c r="T19" s="51">
        <v>0</v>
      </c>
      <c r="U19" s="52">
        <v>0</v>
      </c>
      <c r="V19" s="52">
        <v>0.014925</v>
      </c>
      <c r="W19" s="52">
        <v>2.6E-05</v>
      </c>
      <c r="X19" s="52">
        <v>0.554051</v>
      </c>
      <c r="Y19" s="52">
        <v>0</v>
      </c>
      <c r="Z19" s="52">
        <v>0</v>
      </c>
      <c r="AA19" s="82">
        <v>19</v>
      </c>
      <c r="AB19" s="82"/>
      <c r="AC19" s="98"/>
      <c r="AD19" s="85" t="s">
        <v>816</v>
      </c>
      <c r="AE19" s="85">
        <v>128</v>
      </c>
      <c r="AF19" s="85">
        <v>79</v>
      </c>
      <c r="AG19" s="85">
        <v>886</v>
      </c>
      <c r="AH19" s="85">
        <v>223</v>
      </c>
      <c r="AI19" s="85">
        <v>-25200</v>
      </c>
      <c r="AJ19" s="85" t="s">
        <v>905</v>
      </c>
      <c r="AK19" s="85" t="s">
        <v>966</v>
      </c>
      <c r="AL19" s="85"/>
      <c r="AM19" s="85" t="s">
        <v>1043</v>
      </c>
      <c r="AN19" s="87">
        <v>40960.66740740741</v>
      </c>
      <c r="AO19" s="89" t="s">
        <v>1057</v>
      </c>
      <c r="AP19" s="85" t="b">
        <v>1</v>
      </c>
      <c r="AQ19" s="85" t="b">
        <v>0</v>
      </c>
      <c r="AR19" s="85" t="b">
        <v>1</v>
      </c>
      <c r="AS19" s="85" t="s">
        <v>768</v>
      </c>
      <c r="AT19" s="85">
        <v>6</v>
      </c>
      <c r="AU19" s="89" t="s">
        <v>1114</v>
      </c>
      <c r="AV19" s="85" t="b">
        <v>0</v>
      </c>
      <c r="AW19" s="85" t="s">
        <v>1200</v>
      </c>
      <c r="AX19" s="89" t="s">
        <v>1217</v>
      </c>
      <c r="AY19" s="85" t="s">
        <v>65</v>
      </c>
      <c r="AZ19" s="85" t="str">
        <f>REPLACE(INDEX(GroupVertices[Group],MATCH(Vertices[[#This Row],[Vertex]],GroupVertices[Vertex],0)),1,1,"")</f>
        <v>2</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238</v>
      </c>
      <c r="B20" s="15"/>
      <c r="C20" s="15" t="s">
        <v>64</v>
      </c>
      <c r="D20" s="93">
        <v>163.37877470668113</v>
      </c>
      <c r="E20" s="81"/>
      <c r="F20" s="112" t="s">
        <v>1139</v>
      </c>
      <c r="G20" s="15"/>
      <c r="H20" s="16" t="s">
        <v>238</v>
      </c>
      <c r="I20" s="66"/>
      <c r="J20" s="66"/>
      <c r="K20" s="114" t="s">
        <v>1313</v>
      </c>
      <c r="L20" s="94">
        <v>1</v>
      </c>
      <c r="M20" s="95">
        <v>7148.79345703125</v>
      </c>
      <c r="N20" s="95">
        <v>6323.49169921875</v>
      </c>
      <c r="O20" s="77"/>
      <c r="P20" s="96"/>
      <c r="Q20" s="96"/>
      <c r="R20" s="97"/>
      <c r="S20" s="51">
        <v>1</v>
      </c>
      <c r="T20" s="51">
        <v>0</v>
      </c>
      <c r="U20" s="52">
        <v>0</v>
      </c>
      <c r="V20" s="52">
        <v>0.014925</v>
      </c>
      <c r="W20" s="52">
        <v>2.6E-05</v>
      </c>
      <c r="X20" s="52">
        <v>0.554051</v>
      </c>
      <c r="Y20" s="52">
        <v>0</v>
      </c>
      <c r="Z20" s="52">
        <v>0</v>
      </c>
      <c r="AA20" s="82">
        <v>20</v>
      </c>
      <c r="AB20" s="82"/>
      <c r="AC20" s="98"/>
      <c r="AD20" s="85" t="s">
        <v>817</v>
      </c>
      <c r="AE20" s="85">
        <v>295</v>
      </c>
      <c r="AF20" s="85">
        <v>229</v>
      </c>
      <c r="AG20" s="85">
        <v>7122</v>
      </c>
      <c r="AH20" s="85">
        <v>706</v>
      </c>
      <c r="AI20" s="85"/>
      <c r="AJ20" s="85" t="s">
        <v>906</v>
      </c>
      <c r="AK20" s="85" t="s">
        <v>967</v>
      </c>
      <c r="AL20" s="85"/>
      <c r="AM20" s="85"/>
      <c r="AN20" s="87">
        <v>40978.99475694444</v>
      </c>
      <c r="AO20" s="89" t="s">
        <v>1058</v>
      </c>
      <c r="AP20" s="85" t="b">
        <v>1</v>
      </c>
      <c r="AQ20" s="85" t="b">
        <v>0</v>
      </c>
      <c r="AR20" s="85" t="b">
        <v>1</v>
      </c>
      <c r="AS20" s="85" t="s">
        <v>768</v>
      </c>
      <c r="AT20" s="85">
        <v>3</v>
      </c>
      <c r="AU20" s="89" t="s">
        <v>1114</v>
      </c>
      <c r="AV20" s="85" t="b">
        <v>0</v>
      </c>
      <c r="AW20" s="85" t="s">
        <v>1200</v>
      </c>
      <c r="AX20" s="89" t="s">
        <v>1218</v>
      </c>
      <c r="AY20" s="85" t="s">
        <v>65</v>
      </c>
      <c r="AZ20" s="85" t="str">
        <f>REPLACE(INDEX(GroupVertices[Group],MATCH(Vertices[[#This Row],[Vertex]],GroupVertices[Vertex],0)),1,1,"")</f>
        <v>2</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14" t="s">
        <v>239</v>
      </c>
      <c r="B21" s="15"/>
      <c r="C21" s="15" t="s">
        <v>64</v>
      </c>
      <c r="D21" s="93">
        <v>162.24083400990062</v>
      </c>
      <c r="E21" s="81"/>
      <c r="F21" s="112" t="s">
        <v>1140</v>
      </c>
      <c r="G21" s="15"/>
      <c r="H21" s="16" t="s">
        <v>239</v>
      </c>
      <c r="I21" s="66"/>
      <c r="J21" s="66"/>
      <c r="K21" s="114" t="s">
        <v>1314</v>
      </c>
      <c r="L21" s="94">
        <v>1</v>
      </c>
      <c r="M21" s="95">
        <v>4907.4599609375</v>
      </c>
      <c r="N21" s="95">
        <v>8619.28515625</v>
      </c>
      <c r="O21" s="77"/>
      <c r="P21" s="96"/>
      <c r="Q21" s="96"/>
      <c r="R21" s="97"/>
      <c r="S21" s="51">
        <v>1</v>
      </c>
      <c r="T21" s="51">
        <v>0</v>
      </c>
      <c r="U21" s="52">
        <v>0</v>
      </c>
      <c r="V21" s="52">
        <v>0.014925</v>
      </c>
      <c r="W21" s="52">
        <v>2.6E-05</v>
      </c>
      <c r="X21" s="52">
        <v>0.554051</v>
      </c>
      <c r="Y21" s="52">
        <v>0</v>
      </c>
      <c r="Z21" s="52">
        <v>0</v>
      </c>
      <c r="AA21" s="82">
        <v>21</v>
      </c>
      <c r="AB21" s="82"/>
      <c r="AC21" s="98"/>
      <c r="AD21" s="85" t="s">
        <v>818</v>
      </c>
      <c r="AE21" s="85">
        <v>449</v>
      </c>
      <c r="AF21" s="85">
        <v>40</v>
      </c>
      <c r="AG21" s="85">
        <v>222</v>
      </c>
      <c r="AH21" s="85">
        <v>8</v>
      </c>
      <c r="AI21" s="85">
        <v>0</v>
      </c>
      <c r="AJ21" s="85" t="s">
        <v>907</v>
      </c>
      <c r="AK21" s="85" t="s">
        <v>968</v>
      </c>
      <c r="AL21" s="85"/>
      <c r="AM21" s="85" t="s">
        <v>966</v>
      </c>
      <c r="AN21" s="87">
        <v>40207.663506944446</v>
      </c>
      <c r="AO21" s="89" t="s">
        <v>1059</v>
      </c>
      <c r="AP21" s="85" t="b">
        <v>0</v>
      </c>
      <c r="AQ21" s="85" t="b">
        <v>0</v>
      </c>
      <c r="AR21" s="85" t="b">
        <v>1</v>
      </c>
      <c r="AS21" s="85" t="s">
        <v>768</v>
      </c>
      <c r="AT21" s="85">
        <v>0</v>
      </c>
      <c r="AU21" s="89" t="s">
        <v>1117</v>
      </c>
      <c r="AV21" s="85" t="b">
        <v>0</v>
      </c>
      <c r="AW21" s="85" t="s">
        <v>1200</v>
      </c>
      <c r="AX21" s="89" t="s">
        <v>1219</v>
      </c>
      <c r="AY21" s="85" t="s">
        <v>65</v>
      </c>
      <c r="AZ21" s="85" t="str">
        <f>REPLACE(INDEX(GroupVertices[Group],MATCH(Vertices[[#This Row],[Vertex]],GroupVertices[Vertex],0)),1,1,"")</f>
        <v>2</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240</v>
      </c>
      <c r="B22" s="15"/>
      <c r="C22" s="15" t="s">
        <v>64</v>
      </c>
      <c r="D22" s="93">
        <v>162.20470890841554</v>
      </c>
      <c r="E22" s="81"/>
      <c r="F22" s="112" t="s">
        <v>1141</v>
      </c>
      <c r="G22" s="15"/>
      <c r="H22" s="16" t="s">
        <v>240</v>
      </c>
      <c r="I22" s="66"/>
      <c r="J22" s="66"/>
      <c r="K22" s="114" t="s">
        <v>1315</v>
      </c>
      <c r="L22" s="94">
        <v>1</v>
      </c>
      <c r="M22" s="95">
        <v>4856.2421875</v>
      </c>
      <c r="N22" s="95">
        <v>4677.84130859375</v>
      </c>
      <c r="O22" s="77"/>
      <c r="P22" s="96"/>
      <c r="Q22" s="96"/>
      <c r="R22" s="97"/>
      <c r="S22" s="51">
        <v>1</v>
      </c>
      <c r="T22" s="51">
        <v>0</v>
      </c>
      <c r="U22" s="52">
        <v>0</v>
      </c>
      <c r="V22" s="52">
        <v>0.014925</v>
      </c>
      <c r="W22" s="52">
        <v>2.6E-05</v>
      </c>
      <c r="X22" s="52">
        <v>0.554051</v>
      </c>
      <c r="Y22" s="52">
        <v>0</v>
      </c>
      <c r="Z22" s="52">
        <v>0</v>
      </c>
      <c r="AA22" s="82">
        <v>22</v>
      </c>
      <c r="AB22" s="82"/>
      <c r="AC22" s="98"/>
      <c r="AD22" s="85" t="s">
        <v>819</v>
      </c>
      <c r="AE22" s="85">
        <v>59</v>
      </c>
      <c r="AF22" s="85">
        <v>34</v>
      </c>
      <c r="AG22" s="85">
        <v>55</v>
      </c>
      <c r="AH22" s="85">
        <v>14</v>
      </c>
      <c r="AI22" s="85"/>
      <c r="AJ22" s="85"/>
      <c r="AK22" s="85"/>
      <c r="AL22" s="85"/>
      <c r="AM22" s="85"/>
      <c r="AN22" s="87">
        <v>40921.80024305556</v>
      </c>
      <c r="AO22" s="89" t="s">
        <v>1060</v>
      </c>
      <c r="AP22" s="85" t="b">
        <v>1</v>
      </c>
      <c r="AQ22" s="85" t="b">
        <v>0</v>
      </c>
      <c r="AR22" s="85" t="b">
        <v>0</v>
      </c>
      <c r="AS22" s="85" t="s">
        <v>768</v>
      </c>
      <c r="AT22" s="85">
        <v>0</v>
      </c>
      <c r="AU22" s="89" t="s">
        <v>1114</v>
      </c>
      <c r="AV22" s="85" t="b">
        <v>0</v>
      </c>
      <c r="AW22" s="85" t="s">
        <v>1200</v>
      </c>
      <c r="AX22" s="89" t="s">
        <v>1220</v>
      </c>
      <c r="AY22" s="85" t="s">
        <v>65</v>
      </c>
      <c r="AZ22" s="85" t="str">
        <f>REPLACE(INDEX(GroupVertices[Group],MATCH(Vertices[[#This Row],[Vertex]],GroupVertices[Vertex],0)),1,1,"")</f>
        <v>2</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241</v>
      </c>
      <c r="B23" s="15"/>
      <c r="C23" s="15" t="s">
        <v>64</v>
      </c>
      <c r="D23" s="93">
        <v>166.09417816831078</v>
      </c>
      <c r="E23" s="81"/>
      <c r="F23" s="112" t="s">
        <v>1142</v>
      </c>
      <c r="G23" s="15"/>
      <c r="H23" s="16" t="s">
        <v>241</v>
      </c>
      <c r="I23" s="66"/>
      <c r="J23" s="66"/>
      <c r="K23" s="114" t="s">
        <v>1316</v>
      </c>
      <c r="L23" s="94">
        <v>1</v>
      </c>
      <c r="M23" s="95">
        <v>5881.31298828125</v>
      </c>
      <c r="N23" s="95">
        <v>352.9058837890625</v>
      </c>
      <c r="O23" s="77"/>
      <c r="P23" s="96"/>
      <c r="Q23" s="96"/>
      <c r="R23" s="97"/>
      <c r="S23" s="51">
        <v>1</v>
      </c>
      <c r="T23" s="51">
        <v>0</v>
      </c>
      <c r="U23" s="52">
        <v>0</v>
      </c>
      <c r="V23" s="52">
        <v>0.014925</v>
      </c>
      <c r="W23" s="52">
        <v>2.6E-05</v>
      </c>
      <c r="X23" s="52">
        <v>0.554051</v>
      </c>
      <c r="Y23" s="52">
        <v>0</v>
      </c>
      <c r="Z23" s="52">
        <v>0</v>
      </c>
      <c r="AA23" s="82">
        <v>23</v>
      </c>
      <c r="AB23" s="82"/>
      <c r="AC23" s="98"/>
      <c r="AD23" s="85" t="s">
        <v>820</v>
      </c>
      <c r="AE23" s="85">
        <v>1465</v>
      </c>
      <c r="AF23" s="85">
        <v>680</v>
      </c>
      <c r="AG23" s="85">
        <v>13193</v>
      </c>
      <c r="AH23" s="85">
        <v>1112</v>
      </c>
      <c r="AI23" s="85">
        <v>3600</v>
      </c>
      <c r="AJ23" s="85" t="s">
        <v>908</v>
      </c>
      <c r="AK23" s="85" t="s">
        <v>969</v>
      </c>
      <c r="AL23" s="85"/>
      <c r="AM23" s="85" t="s">
        <v>966</v>
      </c>
      <c r="AN23" s="87">
        <v>40303.83935185185</v>
      </c>
      <c r="AO23" s="89" t="s">
        <v>1061</v>
      </c>
      <c r="AP23" s="85" t="b">
        <v>0</v>
      </c>
      <c r="AQ23" s="85" t="b">
        <v>0</v>
      </c>
      <c r="AR23" s="85" t="b">
        <v>1</v>
      </c>
      <c r="AS23" s="85" t="s">
        <v>768</v>
      </c>
      <c r="AT23" s="85">
        <v>6</v>
      </c>
      <c r="AU23" s="89" t="s">
        <v>1118</v>
      </c>
      <c r="AV23" s="85" t="b">
        <v>0</v>
      </c>
      <c r="AW23" s="85" t="s">
        <v>1200</v>
      </c>
      <c r="AX23" s="89" t="s">
        <v>1221</v>
      </c>
      <c r="AY23" s="85" t="s">
        <v>65</v>
      </c>
      <c r="AZ23" s="85" t="str">
        <f>REPLACE(INDEX(GroupVertices[Group],MATCH(Vertices[[#This Row],[Vertex]],GroupVertices[Vertex],0)),1,1,"")</f>
        <v>2</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242</v>
      </c>
      <c r="B24" s="15"/>
      <c r="C24" s="15" t="s">
        <v>64</v>
      </c>
      <c r="D24" s="93">
        <v>163.39683725742367</v>
      </c>
      <c r="E24" s="81"/>
      <c r="F24" s="112" t="s">
        <v>1143</v>
      </c>
      <c r="G24" s="15"/>
      <c r="H24" s="16" t="s">
        <v>242</v>
      </c>
      <c r="I24" s="66"/>
      <c r="J24" s="66"/>
      <c r="K24" s="114" t="s">
        <v>1317</v>
      </c>
      <c r="L24" s="94">
        <v>1</v>
      </c>
      <c r="M24" s="95">
        <v>7162.58203125</v>
      </c>
      <c r="N24" s="95">
        <v>1510.3663330078125</v>
      </c>
      <c r="O24" s="77"/>
      <c r="P24" s="96"/>
      <c r="Q24" s="96"/>
      <c r="R24" s="97"/>
      <c r="S24" s="51">
        <v>1</v>
      </c>
      <c r="T24" s="51">
        <v>0</v>
      </c>
      <c r="U24" s="52">
        <v>0</v>
      </c>
      <c r="V24" s="52">
        <v>0.014925</v>
      </c>
      <c r="W24" s="52">
        <v>2.6E-05</v>
      </c>
      <c r="X24" s="52">
        <v>0.554051</v>
      </c>
      <c r="Y24" s="52">
        <v>0</v>
      </c>
      <c r="Z24" s="52">
        <v>0</v>
      </c>
      <c r="AA24" s="82">
        <v>24</v>
      </c>
      <c r="AB24" s="82"/>
      <c r="AC24" s="98"/>
      <c r="AD24" s="85" t="s">
        <v>821</v>
      </c>
      <c r="AE24" s="85">
        <v>259</v>
      </c>
      <c r="AF24" s="85">
        <v>232</v>
      </c>
      <c r="AG24" s="85">
        <v>360</v>
      </c>
      <c r="AH24" s="85">
        <v>829</v>
      </c>
      <c r="AI24" s="85"/>
      <c r="AJ24" s="85"/>
      <c r="AK24" s="85" t="s">
        <v>970</v>
      </c>
      <c r="AL24" s="85"/>
      <c r="AM24" s="85"/>
      <c r="AN24" s="87">
        <v>41738.49332175926</v>
      </c>
      <c r="AO24" s="89" t="s">
        <v>1062</v>
      </c>
      <c r="AP24" s="85" t="b">
        <v>1</v>
      </c>
      <c r="AQ24" s="85" t="b">
        <v>0</v>
      </c>
      <c r="AR24" s="85" t="b">
        <v>0</v>
      </c>
      <c r="AS24" s="85" t="s">
        <v>768</v>
      </c>
      <c r="AT24" s="85">
        <v>1</v>
      </c>
      <c r="AU24" s="89" t="s">
        <v>1114</v>
      </c>
      <c r="AV24" s="85" t="b">
        <v>0</v>
      </c>
      <c r="AW24" s="85" t="s">
        <v>1200</v>
      </c>
      <c r="AX24" s="89" t="s">
        <v>1222</v>
      </c>
      <c r="AY24" s="85" t="s">
        <v>65</v>
      </c>
      <c r="AZ24" s="85" t="str">
        <f>REPLACE(INDEX(GroupVertices[Group],MATCH(Vertices[[#This Row],[Vertex]],GroupVertices[Vertex],0)),1,1,"")</f>
        <v>2</v>
      </c>
      <c r="BA24" s="51"/>
      <c r="BB24" s="51"/>
      <c r="BC24" s="51"/>
      <c r="BD24" s="51"/>
      <c r="BE24" s="51"/>
      <c r="BF24" s="51"/>
      <c r="BG24" s="51"/>
      <c r="BH24" s="51"/>
      <c r="BI24" s="51"/>
      <c r="BJ24" s="51"/>
      <c r="BK24" s="51"/>
      <c r="BL24" s="52"/>
      <c r="BM24" s="51"/>
      <c r="BN24" s="52"/>
      <c r="BO24" s="51"/>
      <c r="BP24" s="52"/>
      <c r="BQ24" s="51"/>
      <c r="BR24" s="52"/>
      <c r="BS24" s="51"/>
      <c r="BT24" s="2"/>
      <c r="BU24" s="3"/>
      <c r="BV24" s="3"/>
      <c r="BW24" s="3"/>
      <c r="BX24" s="3"/>
    </row>
    <row r="25" spans="1:76" ht="15">
      <c r="A25" s="14" t="s">
        <v>243</v>
      </c>
      <c r="B25" s="15"/>
      <c r="C25" s="15" t="s">
        <v>64</v>
      </c>
      <c r="D25" s="93">
        <v>163.2101908997507</v>
      </c>
      <c r="E25" s="81"/>
      <c r="F25" s="112" t="s">
        <v>1144</v>
      </c>
      <c r="G25" s="15"/>
      <c r="H25" s="16" t="s">
        <v>243</v>
      </c>
      <c r="I25" s="66"/>
      <c r="J25" s="66"/>
      <c r="K25" s="114" t="s">
        <v>1318</v>
      </c>
      <c r="L25" s="94">
        <v>1</v>
      </c>
      <c r="M25" s="95">
        <v>5553.16357421875</v>
      </c>
      <c r="N25" s="95">
        <v>3943.137451171875</v>
      </c>
      <c r="O25" s="77"/>
      <c r="P25" s="96"/>
      <c r="Q25" s="96"/>
      <c r="R25" s="97"/>
      <c r="S25" s="51">
        <v>1</v>
      </c>
      <c r="T25" s="51">
        <v>0</v>
      </c>
      <c r="U25" s="52">
        <v>0</v>
      </c>
      <c r="V25" s="52">
        <v>0.014925</v>
      </c>
      <c r="W25" s="52">
        <v>2.6E-05</v>
      </c>
      <c r="X25" s="52">
        <v>0.554051</v>
      </c>
      <c r="Y25" s="52">
        <v>0</v>
      </c>
      <c r="Z25" s="52">
        <v>0</v>
      </c>
      <c r="AA25" s="82">
        <v>25</v>
      </c>
      <c r="AB25" s="82"/>
      <c r="AC25" s="98"/>
      <c r="AD25" s="85" t="s">
        <v>822</v>
      </c>
      <c r="AE25" s="85">
        <v>255</v>
      </c>
      <c r="AF25" s="85">
        <v>201</v>
      </c>
      <c r="AG25" s="85">
        <v>1232</v>
      </c>
      <c r="AH25" s="85">
        <v>378</v>
      </c>
      <c r="AI25" s="85"/>
      <c r="AJ25" s="85" t="s">
        <v>909</v>
      </c>
      <c r="AK25" s="85" t="s">
        <v>966</v>
      </c>
      <c r="AL25" s="85"/>
      <c r="AM25" s="85"/>
      <c r="AN25" s="87">
        <v>41220.66983796296</v>
      </c>
      <c r="AO25" s="89" t="s">
        <v>1063</v>
      </c>
      <c r="AP25" s="85" t="b">
        <v>0</v>
      </c>
      <c r="AQ25" s="85" t="b">
        <v>0</v>
      </c>
      <c r="AR25" s="85" t="b">
        <v>0</v>
      </c>
      <c r="AS25" s="85" t="s">
        <v>768</v>
      </c>
      <c r="AT25" s="85">
        <v>1</v>
      </c>
      <c r="AU25" s="89" t="s">
        <v>1119</v>
      </c>
      <c r="AV25" s="85" t="b">
        <v>0</v>
      </c>
      <c r="AW25" s="85" t="s">
        <v>1200</v>
      </c>
      <c r="AX25" s="89" t="s">
        <v>1223</v>
      </c>
      <c r="AY25" s="85" t="s">
        <v>65</v>
      </c>
      <c r="AZ25" s="85" t="str">
        <f>REPLACE(INDEX(GroupVertices[Group],MATCH(Vertices[[#This Row],[Vertex]],GroupVertices[Vertex],0)),1,1,"")</f>
        <v>2</v>
      </c>
      <c r="BA25" s="51"/>
      <c r="BB25" s="51"/>
      <c r="BC25" s="51"/>
      <c r="BD25" s="51"/>
      <c r="BE25" s="51"/>
      <c r="BF25" s="51"/>
      <c r="BG25" s="51"/>
      <c r="BH25" s="51"/>
      <c r="BI25" s="51"/>
      <c r="BJ25" s="51"/>
      <c r="BK25" s="51"/>
      <c r="BL25" s="52"/>
      <c r="BM25" s="51"/>
      <c r="BN25" s="52"/>
      <c r="BO25" s="51"/>
      <c r="BP25" s="52"/>
      <c r="BQ25" s="51"/>
      <c r="BR25" s="52"/>
      <c r="BS25" s="51"/>
      <c r="BT25" s="2"/>
      <c r="BU25" s="3"/>
      <c r="BV25" s="3"/>
      <c r="BW25" s="3"/>
      <c r="BX25" s="3"/>
    </row>
    <row r="26" spans="1:76" ht="15">
      <c r="A26" s="14" t="s">
        <v>244</v>
      </c>
      <c r="B26" s="15"/>
      <c r="C26" s="15" t="s">
        <v>64</v>
      </c>
      <c r="D26" s="93">
        <v>163.330607904701</v>
      </c>
      <c r="E26" s="81"/>
      <c r="F26" s="112" t="s">
        <v>1145</v>
      </c>
      <c r="G26" s="15"/>
      <c r="H26" s="16" t="s">
        <v>244</v>
      </c>
      <c r="I26" s="66"/>
      <c r="J26" s="66"/>
      <c r="K26" s="114" t="s">
        <v>1319</v>
      </c>
      <c r="L26" s="94">
        <v>1</v>
      </c>
      <c r="M26" s="95">
        <v>7497.0966796875</v>
      </c>
      <c r="N26" s="95">
        <v>2429.827880859375</v>
      </c>
      <c r="O26" s="77"/>
      <c r="P26" s="96"/>
      <c r="Q26" s="96"/>
      <c r="R26" s="97"/>
      <c r="S26" s="51">
        <v>1</v>
      </c>
      <c r="T26" s="51">
        <v>0</v>
      </c>
      <c r="U26" s="52">
        <v>0</v>
      </c>
      <c r="V26" s="52">
        <v>0.014925</v>
      </c>
      <c r="W26" s="52">
        <v>2.6E-05</v>
      </c>
      <c r="X26" s="52">
        <v>0.554051</v>
      </c>
      <c r="Y26" s="52">
        <v>0</v>
      </c>
      <c r="Z26" s="52">
        <v>0</v>
      </c>
      <c r="AA26" s="82">
        <v>26</v>
      </c>
      <c r="AB26" s="82"/>
      <c r="AC26" s="98"/>
      <c r="AD26" s="85" t="s">
        <v>823</v>
      </c>
      <c r="AE26" s="85">
        <v>320</v>
      </c>
      <c r="AF26" s="85">
        <v>221</v>
      </c>
      <c r="AG26" s="85">
        <v>307</v>
      </c>
      <c r="AH26" s="85">
        <v>204</v>
      </c>
      <c r="AI26" s="85"/>
      <c r="AJ26" s="85" t="s">
        <v>910</v>
      </c>
      <c r="AK26" s="85" t="s">
        <v>971</v>
      </c>
      <c r="AL26" s="89" t="s">
        <v>1018</v>
      </c>
      <c r="AM26" s="85"/>
      <c r="AN26" s="87">
        <v>41962.548368055555</v>
      </c>
      <c r="AO26" s="89" t="s">
        <v>1064</v>
      </c>
      <c r="AP26" s="85" t="b">
        <v>1</v>
      </c>
      <c r="AQ26" s="85" t="b">
        <v>0</v>
      </c>
      <c r="AR26" s="85" t="b">
        <v>0</v>
      </c>
      <c r="AS26" s="85" t="s">
        <v>768</v>
      </c>
      <c r="AT26" s="85">
        <v>5</v>
      </c>
      <c r="AU26" s="89" t="s">
        <v>1114</v>
      </c>
      <c r="AV26" s="85" t="b">
        <v>0</v>
      </c>
      <c r="AW26" s="85" t="s">
        <v>1200</v>
      </c>
      <c r="AX26" s="89" t="s">
        <v>1224</v>
      </c>
      <c r="AY26" s="85" t="s">
        <v>65</v>
      </c>
      <c r="AZ26" s="85" t="str">
        <f>REPLACE(INDEX(GroupVertices[Group],MATCH(Vertices[[#This Row],[Vertex]],GroupVertices[Vertex],0)),1,1,"")</f>
        <v>2</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14" t="s">
        <v>245</v>
      </c>
      <c r="B27" s="15"/>
      <c r="C27" s="15" t="s">
        <v>64</v>
      </c>
      <c r="D27" s="93">
        <v>162.16256295668293</v>
      </c>
      <c r="E27" s="81"/>
      <c r="F27" s="112" t="s">
        <v>1146</v>
      </c>
      <c r="G27" s="15"/>
      <c r="H27" s="16" t="s">
        <v>245</v>
      </c>
      <c r="I27" s="66"/>
      <c r="J27" s="66"/>
      <c r="K27" s="114" t="s">
        <v>1320</v>
      </c>
      <c r="L27" s="94">
        <v>1</v>
      </c>
      <c r="M27" s="95">
        <v>6276.943359375</v>
      </c>
      <c r="N27" s="95">
        <v>9620.705078125</v>
      </c>
      <c r="O27" s="77"/>
      <c r="P27" s="96"/>
      <c r="Q27" s="96"/>
      <c r="R27" s="97"/>
      <c r="S27" s="51">
        <v>1</v>
      </c>
      <c r="T27" s="51">
        <v>0</v>
      </c>
      <c r="U27" s="52">
        <v>0</v>
      </c>
      <c r="V27" s="52">
        <v>0.014925</v>
      </c>
      <c r="W27" s="52">
        <v>2.6E-05</v>
      </c>
      <c r="X27" s="52">
        <v>0.554051</v>
      </c>
      <c r="Y27" s="52">
        <v>0</v>
      </c>
      <c r="Z27" s="52">
        <v>0</v>
      </c>
      <c r="AA27" s="82">
        <v>27</v>
      </c>
      <c r="AB27" s="82"/>
      <c r="AC27" s="98"/>
      <c r="AD27" s="85" t="s">
        <v>824</v>
      </c>
      <c r="AE27" s="85">
        <v>47</v>
      </c>
      <c r="AF27" s="85">
        <v>27</v>
      </c>
      <c r="AG27" s="85">
        <v>194</v>
      </c>
      <c r="AH27" s="85">
        <v>70</v>
      </c>
      <c r="AI27" s="85"/>
      <c r="AJ27" s="85" t="s">
        <v>911</v>
      </c>
      <c r="AK27" s="85"/>
      <c r="AL27" s="85"/>
      <c r="AM27" s="85"/>
      <c r="AN27" s="87">
        <v>41926.33137731482</v>
      </c>
      <c r="AO27" s="89" t="s">
        <v>1065</v>
      </c>
      <c r="AP27" s="85" t="b">
        <v>1</v>
      </c>
      <c r="AQ27" s="85" t="b">
        <v>0</v>
      </c>
      <c r="AR27" s="85" t="b">
        <v>0</v>
      </c>
      <c r="AS27" s="85" t="s">
        <v>768</v>
      </c>
      <c r="AT27" s="85">
        <v>0</v>
      </c>
      <c r="AU27" s="89" t="s">
        <v>1114</v>
      </c>
      <c r="AV27" s="85" t="b">
        <v>0</v>
      </c>
      <c r="AW27" s="85" t="s">
        <v>1200</v>
      </c>
      <c r="AX27" s="89" t="s">
        <v>1225</v>
      </c>
      <c r="AY27" s="85" t="s">
        <v>65</v>
      </c>
      <c r="AZ27" s="85" t="str">
        <f>REPLACE(INDEX(GroupVertices[Group],MATCH(Vertices[[#This Row],[Vertex]],GroupVertices[Vertex],0)),1,1,"")</f>
        <v>2</v>
      </c>
      <c r="BA27" s="51"/>
      <c r="BB27" s="51"/>
      <c r="BC27" s="51"/>
      <c r="BD27" s="51"/>
      <c r="BE27" s="51"/>
      <c r="BF27" s="51"/>
      <c r="BG27" s="51"/>
      <c r="BH27" s="51"/>
      <c r="BI27" s="51"/>
      <c r="BJ27" s="51"/>
      <c r="BK27" s="51"/>
      <c r="BL27" s="52"/>
      <c r="BM27" s="51"/>
      <c r="BN27" s="52"/>
      <c r="BO27" s="51"/>
      <c r="BP27" s="52"/>
      <c r="BQ27" s="51"/>
      <c r="BR27" s="52"/>
      <c r="BS27" s="51"/>
      <c r="BT27" s="2"/>
      <c r="BU27" s="3"/>
      <c r="BV27" s="3"/>
      <c r="BW27" s="3"/>
      <c r="BX27" s="3"/>
    </row>
    <row r="28" spans="1:76" ht="15">
      <c r="A28" s="14" t="s">
        <v>246</v>
      </c>
      <c r="B28" s="15"/>
      <c r="C28" s="15" t="s">
        <v>64</v>
      </c>
      <c r="D28" s="93">
        <v>162.00602085024752</v>
      </c>
      <c r="E28" s="81"/>
      <c r="F28" s="112" t="s">
        <v>1134</v>
      </c>
      <c r="G28" s="15"/>
      <c r="H28" s="16" t="s">
        <v>246</v>
      </c>
      <c r="I28" s="66"/>
      <c r="J28" s="66"/>
      <c r="K28" s="114" t="s">
        <v>1321</v>
      </c>
      <c r="L28" s="94">
        <v>1</v>
      </c>
      <c r="M28" s="95">
        <v>4632.185546875</v>
      </c>
      <c r="N28" s="95">
        <v>7554.888671875</v>
      </c>
      <c r="O28" s="77"/>
      <c r="P28" s="96"/>
      <c r="Q28" s="96"/>
      <c r="R28" s="97"/>
      <c r="S28" s="51">
        <v>1</v>
      </c>
      <c r="T28" s="51">
        <v>0</v>
      </c>
      <c r="U28" s="52">
        <v>0</v>
      </c>
      <c r="V28" s="52">
        <v>0.014925</v>
      </c>
      <c r="W28" s="52">
        <v>2.6E-05</v>
      </c>
      <c r="X28" s="52">
        <v>0.554051</v>
      </c>
      <c r="Y28" s="52">
        <v>0</v>
      </c>
      <c r="Z28" s="52">
        <v>0</v>
      </c>
      <c r="AA28" s="82">
        <v>28</v>
      </c>
      <c r="AB28" s="82"/>
      <c r="AC28" s="98"/>
      <c r="AD28" s="85" t="s">
        <v>825</v>
      </c>
      <c r="AE28" s="85">
        <v>14</v>
      </c>
      <c r="AF28" s="85">
        <v>1</v>
      </c>
      <c r="AG28" s="85">
        <v>9</v>
      </c>
      <c r="AH28" s="85">
        <v>1</v>
      </c>
      <c r="AI28" s="85"/>
      <c r="AJ28" s="85"/>
      <c r="AK28" s="85"/>
      <c r="AL28" s="85"/>
      <c r="AM28" s="85"/>
      <c r="AN28" s="87">
        <v>43440.69230324074</v>
      </c>
      <c r="AO28" s="85"/>
      <c r="AP28" s="85" t="b">
        <v>1</v>
      </c>
      <c r="AQ28" s="85" t="b">
        <v>1</v>
      </c>
      <c r="AR28" s="85" t="b">
        <v>0</v>
      </c>
      <c r="AS28" s="85" t="s">
        <v>768</v>
      </c>
      <c r="AT28" s="85">
        <v>0</v>
      </c>
      <c r="AU28" s="85"/>
      <c r="AV28" s="85" t="b">
        <v>0</v>
      </c>
      <c r="AW28" s="85" t="s">
        <v>1200</v>
      </c>
      <c r="AX28" s="89" t="s">
        <v>1226</v>
      </c>
      <c r="AY28" s="85" t="s">
        <v>65</v>
      </c>
      <c r="AZ28" s="85" t="str">
        <f>REPLACE(INDEX(GroupVertices[Group],MATCH(Vertices[[#This Row],[Vertex]],GroupVertices[Vertex],0)),1,1,"")</f>
        <v>2</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row r="29" spans="1:76" ht="15">
      <c r="A29" s="14" t="s">
        <v>247</v>
      </c>
      <c r="B29" s="15"/>
      <c r="C29" s="15" t="s">
        <v>64</v>
      </c>
      <c r="D29" s="93">
        <v>162.00602085024752</v>
      </c>
      <c r="E29" s="81"/>
      <c r="F29" s="112" t="s">
        <v>1147</v>
      </c>
      <c r="G29" s="15"/>
      <c r="H29" s="16" t="s">
        <v>247</v>
      </c>
      <c r="I29" s="66"/>
      <c r="J29" s="66"/>
      <c r="K29" s="114" t="s">
        <v>1322</v>
      </c>
      <c r="L29" s="94">
        <v>1</v>
      </c>
      <c r="M29" s="95">
        <v>4971.12939453125</v>
      </c>
      <c r="N29" s="95">
        <v>1255.9268798828125</v>
      </c>
      <c r="O29" s="77"/>
      <c r="P29" s="96"/>
      <c r="Q29" s="96"/>
      <c r="R29" s="97"/>
      <c r="S29" s="51">
        <v>1</v>
      </c>
      <c r="T29" s="51">
        <v>0</v>
      </c>
      <c r="U29" s="52">
        <v>0</v>
      </c>
      <c r="V29" s="52">
        <v>0.014925</v>
      </c>
      <c r="W29" s="52">
        <v>2.6E-05</v>
      </c>
      <c r="X29" s="52">
        <v>0.554051</v>
      </c>
      <c r="Y29" s="52">
        <v>0</v>
      </c>
      <c r="Z29" s="52">
        <v>0</v>
      </c>
      <c r="AA29" s="82">
        <v>29</v>
      </c>
      <c r="AB29" s="82"/>
      <c r="AC29" s="98"/>
      <c r="AD29" s="85" t="s">
        <v>826</v>
      </c>
      <c r="AE29" s="85">
        <v>2</v>
      </c>
      <c r="AF29" s="85">
        <v>1</v>
      </c>
      <c r="AG29" s="85">
        <v>210</v>
      </c>
      <c r="AH29" s="85">
        <v>0</v>
      </c>
      <c r="AI29" s="85"/>
      <c r="AJ29" s="85"/>
      <c r="AK29" s="85"/>
      <c r="AL29" s="85"/>
      <c r="AM29" s="85"/>
      <c r="AN29" s="87">
        <v>41256.78309027778</v>
      </c>
      <c r="AO29" s="89" t="s">
        <v>1066</v>
      </c>
      <c r="AP29" s="85" t="b">
        <v>1</v>
      </c>
      <c r="AQ29" s="85" t="b">
        <v>0</v>
      </c>
      <c r="AR29" s="85" t="b">
        <v>0</v>
      </c>
      <c r="AS29" s="85" t="s">
        <v>1112</v>
      </c>
      <c r="AT29" s="85">
        <v>0</v>
      </c>
      <c r="AU29" s="89" t="s">
        <v>1114</v>
      </c>
      <c r="AV29" s="85" t="b">
        <v>0</v>
      </c>
      <c r="AW29" s="85" t="s">
        <v>1200</v>
      </c>
      <c r="AX29" s="89" t="s">
        <v>1227</v>
      </c>
      <c r="AY29" s="85" t="s">
        <v>65</v>
      </c>
      <c r="AZ29" s="85" t="str">
        <f>REPLACE(INDEX(GroupVertices[Group],MATCH(Vertices[[#This Row],[Vertex]],GroupVertices[Vertex],0)),1,1,"")</f>
        <v>2</v>
      </c>
      <c r="BA29" s="51"/>
      <c r="BB29" s="51"/>
      <c r="BC29" s="51"/>
      <c r="BD29" s="51"/>
      <c r="BE29" s="51"/>
      <c r="BF29" s="51"/>
      <c r="BG29" s="51"/>
      <c r="BH29" s="51"/>
      <c r="BI29" s="51"/>
      <c r="BJ29" s="51"/>
      <c r="BK29" s="51"/>
      <c r="BL29" s="52"/>
      <c r="BM29" s="51"/>
      <c r="BN29" s="52"/>
      <c r="BO29" s="51"/>
      <c r="BP29" s="52"/>
      <c r="BQ29" s="51"/>
      <c r="BR29" s="52"/>
      <c r="BS29" s="51"/>
      <c r="BT29" s="2"/>
      <c r="BU29" s="3"/>
      <c r="BV29" s="3"/>
      <c r="BW29" s="3"/>
      <c r="BX29" s="3"/>
    </row>
    <row r="30" spans="1:76" ht="15">
      <c r="A30" s="14" t="s">
        <v>248</v>
      </c>
      <c r="B30" s="15"/>
      <c r="C30" s="15" t="s">
        <v>64</v>
      </c>
      <c r="D30" s="93">
        <v>162.9813985903451</v>
      </c>
      <c r="E30" s="81"/>
      <c r="F30" s="112" t="s">
        <v>1148</v>
      </c>
      <c r="G30" s="15"/>
      <c r="H30" s="16" t="s">
        <v>248</v>
      </c>
      <c r="I30" s="66"/>
      <c r="J30" s="66"/>
      <c r="K30" s="114" t="s">
        <v>1323</v>
      </c>
      <c r="L30" s="94">
        <v>1</v>
      </c>
      <c r="M30" s="95">
        <v>7713.9501953125</v>
      </c>
      <c r="N30" s="95">
        <v>6439.1396484375</v>
      </c>
      <c r="O30" s="77"/>
      <c r="P30" s="96"/>
      <c r="Q30" s="96"/>
      <c r="R30" s="97"/>
      <c r="S30" s="51">
        <v>1</v>
      </c>
      <c r="T30" s="51">
        <v>0</v>
      </c>
      <c r="U30" s="52">
        <v>0</v>
      </c>
      <c r="V30" s="52">
        <v>0.014925</v>
      </c>
      <c r="W30" s="52">
        <v>2.6E-05</v>
      </c>
      <c r="X30" s="52">
        <v>0.554051</v>
      </c>
      <c r="Y30" s="52">
        <v>0</v>
      </c>
      <c r="Z30" s="52">
        <v>0</v>
      </c>
      <c r="AA30" s="82">
        <v>30</v>
      </c>
      <c r="AB30" s="82"/>
      <c r="AC30" s="98"/>
      <c r="AD30" s="85" t="s">
        <v>827</v>
      </c>
      <c r="AE30" s="85">
        <v>344</v>
      </c>
      <c r="AF30" s="85">
        <v>163</v>
      </c>
      <c r="AG30" s="85">
        <v>882</v>
      </c>
      <c r="AH30" s="85">
        <v>12</v>
      </c>
      <c r="AI30" s="85"/>
      <c r="AJ30" s="85" t="s">
        <v>912</v>
      </c>
      <c r="AK30" s="85" t="s">
        <v>972</v>
      </c>
      <c r="AL30" s="85"/>
      <c r="AM30" s="85"/>
      <c r="AN30" s="87">
        <v>40668.43851851852</v>
      </c>
      <c r="AO30" s="89" t="s">
        <v>1067</v>
      </c>
      <c r="AP30" s="85" t="b">
        <v>1</v>
      </c>
      <c r="AQ30" s="85" t="b">
        <v>0</v>
      </c>
      <c r="AR30" s="85" t="b">
        <v>0</v>
      </c>
      <c r="AS30" s="85" t="s">
        <v>768</v>
      </c>
      <c r="AT30" s="85">
        <v>12</v>
      </c>
      <c r="AU30" s="89" t="s">
        <v>1114</v>
      </c>
      <c r="AV30" s="85" t="b">
        <v>0</v>
      </c>
      <c r="AW30" s="85" t="s">
        <v>1200</v>
      </c>
      <c r="AX30" s="89" t="s">
        <v>1228</v>
      </c>
      <c r="AY30" s="85" t="s">
        <v>65</v>
      </c>
      <c r="AZ30" s="85" t="str">
        <f>REPLACE(INDEX(GroupVertices[Group],MATCH(Vertices[[#This Row],[Vertex]],GroupVertices[Vertex],0)),1,1,"")</f>
        <v>2</v>
      </c>
      <c r="BA30" s="51"/>
      <c r="BB30" s="51"/>
      <c r="BC30" s="51"/>
      <c r="BD30" s="51"/>
      <c r="BE30" s="51"/>
      <c r="BF30" s="51"/>
      <c r="BG30" s="51"/>
      <c r="BH30" s="51"/>
      <c r="BI30" s="51"/>
      <c r="BJ30" s="51"/>
      <c r="BK30" s="51"/>
      <c r="BL30" s="52"/>
      <c r="BM30" s="51"/>
      <c r="BN30" s="52"/>
      <c r="BO30" s="51"/>
      <c r="BP30" s="52"/>
      <c r="BQ30" s="51"/>
      <c r="BR30" s="52"/>
      <c r="BS30" s="51"/>
      <c r="BT30" s="2"/>
      <c r="BU30" s="3"/>
      <c r="BV30" s="3"/>
      <c r="BW30" s="3"/>
      <c r="BX30" s="3"/>
    </row>
    <row r="31" spans="1:76" ht="15">
      <c r="A31" s="14" t="s">
        <v>249</v>
      </c>
      <c r="B31" s="15"/>
      <c r="C31" s="15" t="s">
        <v>64</v>
      </c>
      <c r="D31" s="93">
        <v>163.55337936385908</v>
      </c>
      <c r="E31" s="81"/>
      <c r="F31" s="112" t="s">
        <v>1149</v>
      </c>
      <c r="G31" s="15"/>
      <c r="H31" s="16" t="s">
        <v>249</v>
      </c>
      <c r="I31" s="66"/>
      <c r="J31" s="66"/>
      <c r="K31" s="114" t="s">
        <v>1324</v>
      </c>
      <c r="L31" s="94">
        <v>1</v>
      </c>
      <c r="M31" s="95">
        <v>7187.8544921875</v>
      </c>
      <c r="N31" s="95">
        <v>3748.087158203125</v>
      </c>
      <c r="O31" s="77"/>
      <c r="P31" s="96"/>
      <c r="Q31" s="96"/>
      <c r="R31" s="97"/>
      <c r="S31" s="51">
        <v>1</v>
      </c>
      <c r="T31" s="51">
        <v>0</v>
      </c>
      <c r="U31" s="52">
        <v>0</v>
      </c>
      <c r="V31" s="52">
        <v>0.014925</v>
      </c>
      <c r="W31" s="52">
        <v>2.6E-05</v>
      </c>
      <c r="X31" s="52">
        <v>0.554051</v>
      </c>
      <c r="Y31" s="52">
        <v>0</v>
      </c>
      <c r="Z31" s="52">
        <v>0</v>
      </c>
      <c r="AA31" s="82">
        <v>31</v>
      </c>
      <c r="AB31" s="82"/>
      <c r="AC31" s="98"/>
      <c r="AD31" s="85" t="s">
        <v>828</v>
      </c>
      <c r="AE31" s="85">
        <v>370</v>
      </c>
      <c r="AF31" s="85">
        <v>258</v>
      </c>
      <c r="AG31" s="85">
        <v>927</v>
      </c>
      <c r="AH31" s="85">
        <v>159</v>
      </c>
      <c r="AI31" s="85"/>
      <c r="AJ31" s="85"/>
      <c r="AK31" s="85" t="s">
        <v>973</v>
      </c>
      <c r="AL31" s="85"/>
      <c r="AM31" s="85"/>
      <c r="AN31" s="87">
        <v>40989.79369212963</v>
      </c>
      <c r="AO31" s="89" t="s">
        <v>1068</v>
      </c>
      <c r="AP31" s="85" t="b">
        <v>1</v>
      </c>
      <c r="AQ31" s="85" t="b">
        <v>0</v>
      </c>
      <c r="AR31" s="85" t="b">
        <v>1</v>
      </c>
      <c r="AS31" s="85" t="s">
        <v>768</v>
      </c>
      <c r="AT31" s="85">
        <v>3</v>
      </c>
      <c r="AU31" s="89" t="s">
        <v>1114</v>
      </c>
      <c r="AV31" s="85" t="b">
        <v>0</v>
      </c>
      <c r="AW31" s="85" t="s">
        <v>1200</v>
      </c>
      <c r="AX31" s="89" t="s">
        <v>1229</v>
      </c>
      <c r="AY31" s="85" t="s">
        <v>65</v>
      </c>
      <c r="AZ31" s="85" t="str">
        <f>REPLACE(INDEX(GroupVertices[Group],MATCH(Vertices[[#This Row],[Vertex]],GroupVertices[Vertex],0)),1,1,"")</f>
        <v>2</v>
      </c>
      <c r="BA31" s="51"/>
      <c r="BB31" s="51"/>
      <c r="BC31" s="51"/>
      <c r="BD31" s="51"/>
      <c r="BE31" s="51"/>
      <c r="BF31" s="51"/>
      <c r="BG31" s="51"/>
      <c r="BH31" s="51"/>
      <c r="BI31" s="51"/>
      <c r="BJ31" s="51"/>
      <c r="BK31" s="51"/>
      <c r="BL31" s="52"/>
      <c r="BM31" s="51"/>
      <c r="BN31" s="52"/>
      <c r="BO31" s="51"/>
      <c r="BP31" s="52"/>
      <c r="BQ31" s="51"/>
      <c r="BR31" s="52"/>
      <c r="BS31" s="51"/>
      <c r="BT31" s="2"/>
      <c r="BU31" s="3"/>
      <c r="BV31" s="3"/>
      <c r="BW31" s="3"/>
      <c r="BX31" s="3"/>
    </row>
    <row r="32" spans="1:76" ht="15">
      <c r="A32" s="14" t="s">
        <v>250</v>
      </c>
      <c r="B32" s="15"/>
      <c r="C32" s="15" t="s">
        <v>64</v>
      </c>
      <c r="D32" s="93">
        <v>162.10235445420776</v>
      </c>
      <c r="E32" s="81"/>
      <c r="F32" s="112" t="s">
        <v>1134</v>
      </c>
      <c r="G32" s="15"/>
      <c r="H32" s="16" t="s">
        <v>250</v>
      </c>
      <c r="I32" s="66"/>
      <c r="J32" s="66"/>
      <c r="K32" s="114" t="s">
        <v>1325</v>
      </c>
      <c r="L32" s="94">
        <v>1</v>
      </c>
      <c r="M32" s="95">
        <v>7473.17431640625</v>
      </c>
      <c r="N32" s="95">
        <v>7728.32568359375</v>
      </c>
      <c r="O32" s="77"/>
      <c r="P32" s="96"/>
      <c r="Q32" s="96"/>
      <c r="R32" s="97"/>
      <c r="S32" s="51">
        <v>1</v>
      </c>
      <c r="T32" s="51">
        <v>0</v>
      </c>
      <c r="U32" s="52">
        <v>0</v>
      </c>
      <c r="V32" s="52">
        <v>0.014925</v>
      </c>
      <c r="W32" s="52">
        <v>2.6E-05</v>
      </c>
      <c r="X32" s="52">
        <v>0.554051</v>
      </c>
      <c r="Y32" s="52">
        <v>0</v>
      </c>
      <c r="Z32" s="52">
        <v>0</v>
      </c>
      <c r="AA32" s="82">
        <v>32</v>
      </c>
      <c r="AB32" s="82"/>
      <c r="AC32" s="98"/>
      <c r="AD32" s="85" t="s">
        <v>829</v>
      </c>
      <c r="AE32" s="85">
        <v>58</v>
      </c>
      <c r="AF32" s="85">
        <v>17</v>
      </c>
      <c r="AG32" s="85">
        <v>4</v>
      </c>
      <c r="AH32" s="85">
        <v>2</v>
      </c>
      <c r="AI32" s="85"/>
      <c r="AJ32" s="85"/>
      <c r="AK32" s="85"/>
      <c r="AL32" s="85"/>
      <c r="AM32" s="85"/>
      <c r="AN32" s="87">
        <v>40631.27489583333</v>
      </c>
      <c r="AO32" s="85"/>
      <c r="AP32" s="85" t="b">
        <v>1</v>
      </c>
      <c r="AQ32" s="85" t="b">
        <v>1</v>
      </c>
      <c r="AR32" s="85" t="b">
        <v>0</v>
      </c>
      <c r="AS32" s="85" t="s">
        <v>768</v>
      </c>
      <c r="AT32" s="85">
        <v>1</v>
      </c>
      <c r="AU32" s="89" t="s">
        <v>1114</v>
      </c>
      <c r="AV32" s="85" t="b">
        <v>0</v>
      </c>
      <c r="AW32" s="85" t="s">
        <v>1200</v>
      </c>
      <c r="AX32" s="89" t="s">
        <v>1230</v>
      </c>
      <c r="AY32" s="85" t="s">
        <v>65</v>
      </c>
      <c r="AZ32" s="85" t="str">
        <f>REPLACE(INDEX(GroupVertices[Group],MATCH(Vertices[[#This Row],[Vertex]],GroupVertices[Vertex],0)),1,1,"")</f>
        <v>2</v>
      </c>
      <c r="BA32" s="51"/>
      <c r="BB32" s="51"/>
      <c r="BC32" s="51"/>
      <c r="BD32" s="51"/>
      <c r="BE32" s="51"/>
      <c r="BF32" s="51"/>
      <c r="BG32" s="51"/>
      <c r="BH32" s="51"/>
      <c r="BI32" s="51"/>
      <c r="BJ32" s="51"/>
      <c r="BK32" s="51"/>
      <c r="BL32" s="52"/>
      <c r="BM32" s="51"/>
      <c r="BN32" s="52"/>
      <c r="BO32" s="51"/>
      <c r="BP32" s="52"/>
      <c r="BQ32" s="51"/>
      <c r="BR32" s="52"/>
      <c r="BS32" s="51"/>
      <c r="BT32" s="2"/>
      <c r="BU32" s="3"/>
      <c r="BV32" s="3"/>
      <c r="BW32" s="3"/>
      <c r="BX32" s="3"/>
    </row>
    <row r="33" spans="1:76" ht="15">
      <c r="A33" s="14" t="s">
        <v>251</v>
      </c>
      <c r="B33" s="15"/>
      <c r="C33" s="15" t="s">
        <v>64</v>
      </c>
      <c r="D33" s="93">
        <v>164.5106945532141</v>
      </c>
      <c r="E33" s="81"/>
      <c r="F33" s="112" t="s">
        <v>1150</v>
      </c>
      <c r="G33" s="15"/>
      <c r="H33" s="16" t="s">
        <v>251</v>
      </c>
      <c r="I33" s="66"/>
      <c r="J33" s="66"/>
      <c r="K33" s="114" t="s">
        <v>1326</v>
      </c>
      <c r="L33" s="94">
        <v>1</v>
      </c>
      <c r="M33" s="95">
        <v>5846.734375</v>
      </c>
      <c r="N33" s="95">
        <v>9646.09375</v>
      </c>
      <c r="O33" s="77"/>
      <c r="P33" s="96"/>
      <c r="Q33" s="96"/>
      <c r="R33" s="97"/>
      <c r="S33" s="51">
        <v>1</v>
      </c>
      <c r="T33" s="51">
        <v>0</v>
      </c>
      <c r="U33" s="52">
        <v>0</v>
      </c>
      <c r="V33" s="52">
        <v>0.014925</v>
      </c>
      <c r="W33" s="52">
        <v>2.6E-05</v>
      </c>
      <c r="X33" s="52">
        <v>0.554051</v>
      </c>
      <c r="Y33" s="52">
        <v>0</v>
      </c>
      <c r="Z33" s="52">
        <v>0</v>
      </c>
      <c r="AA33" s="82">
        <v>33</v>
      </c>
      <c r="AB33" s="82"/>
      <c r="AC33" s="98"/>
      <c r="AD33" s="85" t="s">
        <v>830</v>
      </c>
      <c r="AE33" s="85">
        <v>404</v>
      </c>
      <c r="AF33" s="85">
        <v>417</v>
      </c>
      <c r="AG33" s="85">
        <v>38630</v>
      </c>
      <c r="AH33" s="85">
        <v>9896</v>
      </c>
      <c r="AI33" s="85"/>
      <c r="AJ33" s="85" t="s">
        <v>913</v>
      </c>
      <c r="AK33" s="85" t="s">
        <v>974</v>
      </c>
      <c r="AL33" s="85"/>
      <c r="AM33" s="85"/>
      <c r="AN33" s="87">
        <v>39906.83623842592</v>
      </c>
      <c r="AO33" s="89" t="s">
        <v>1069</v>
      </c>
      <c r="AP33" s="85" t="b">
        <v>0</v>
      </c>
      <c r="AQ33" s="85" t="b">
        <v>0</v>
      </c>
      <c r="AR33" s="85" t="b">
        <v>0</v>
      </c>
      <c r="AS33" s="85" t="s">
        <v>768</v>
      </c>
      <c r="AT33" s="85">
        <v>19</v>
      </c>
      <c r="AU33" s="89" t="s">
        <v>1116</v>
      </c>
      <c r="AV33" s="85" t="b">
        <v>0</v>
      </c>
      <c r="AW33" s="85" t="s">
        <v>1200</v>
      </c>
      <c r="AX33" s="89" t="s">
        <v>1231</v>
      </c>
      <c r="AY33" s="85" t="s">
        <v>65</v>
      </c>
      <c r="AZ33" s="85" t="str">
        <f>REPLACE(INDEX(GroupVertices[Group],MATCH(Vertices[[#This Row],[Vertex]],GroupVertices[Vertex],0)),1,1,"")</f>
        <v>2</v>
      </c>
      <c r="BA33" s="51"/>
      <c r="BB33" s="51"/>
      <c r="BC33" s="51"/>
      <c r="BD33" s="51"/>
      <c r="BE33" s="51"/>
      <c r="BF33" s="51"/>
      <c r="BG33" s="51"/>
      <c r="BH33" s="51"/>
      <c r="BI33" s="51"/>
      <c r="BJ33" s="51"/>
      <c r="BK33" s="51"/>
      <c r="BL33" s="52"/>
      <c r="BM33" s="51"/>
      <c r="BN33" s="52"/>
      <c r="BO33" s="51"/>
      <c r="BP33" s="52"/>
      <c r="BQ33" s="51"/>
      <c r="BR33" s="52"/>
      <c r="BS33" s="51"/>
      <c r="BT33" s="2"/>
      <c r="BU33" s="3"/>
      <c r="BV33" s="3"/>
      <c r="BW33" s="3"/>
      <c r="BX33" s="3"/>
    </row>
    <row r="34" spans="1:76" ht="15">
      <c r="A34" s="14" t="s">
        <v>252</v>
      </c>
      <c r="B34" s="15"/>
      <c r="C34" s="15" t="s">
        <v>64</v>
      </c>
      <c r="D34" s="93">
        <v>164.85990386757004</v>
      </c>
      <c r="E34" s="81"/>
      <c r="F34" s="112" t="s">
        <v>1151</v>
      </c>
      <c r="G34" s="15"/>
      <c r="H34" s="16" t="s">
        <v>252</v>
      </c>
      <c r="I34" s="66"/>
      <c r="J34" s="66"/>
      <c r="K34" s="114" t="s">
        <v>1327</v>
      </c>
      <c r="L34" s="94">
        <v>1</v>
      </c>
      <c r="M34" s="95">
        <v>6721.9345703125</v>
      </c>
      <c r="N34" s="95">
        <v>9405.7451171875</v>
      </c>
      <c r="O34" s="77"/>
      <c r="P34" s="96"/>
      <c r="Q34" s="96"/>
      <c r="R34" s="97"/>
      <c r="S34" s="51">
        <v>1</v>
      </c>
      <c r="T34" s="51">
        <v>0</v>
      </c>
      <c r="U34" s="52">
        <v>0</v>
      </c>
      <c r="V34" s="52">
        <v>0.014925</v>
      </c>
      <c r="W34" s="52">
        <v>2.6E-05</v>
      </c>
      <c r="X34" s="52">
        <v>0.554051</v>
      </c>
      <c r="Y34" s="52">
        <v>0</v>
      </c>
      <c r="Z34" s="52">
        <v>0</v>
      </c>
      <c r="AA34" s="82">
        <v>34</v>
      </c>
      <c r="AB34" s="82"/>
      <c r="AC34" s="98"/>
      <c r="AD34" s="85" t="s">
        <v>831</v>
      </c>
      <c r="AE34" s="85">
        <v>789</v>
      </c>
      <c r="AF34" s="85">
        <v>475</v>
      </c>
      <c r="AG34" s="85">
        <v>7890</v>
      </c>
      <c r="AH34" s="85">
        <v>1005</v>
      </c>
      <c r="AI34" s="85"/>
      <c r="AJ34" s="85"/>
      <c r="AK34" s="85" t="s">
        <v>975</v>
      </c>
      <c r="AL34" s="85"/>
      <c r="AM34" s="85"/>
      <c r="AN34" s="87">
        <v>40356.64744212963</v>
      </c>
      <c r="AO34" s="89" t="s">
        <v>1070</v>
      </c>
      <c r="AP34" s="85" t="b">
        <v>0</v>
      </c>
      <c r="AQ34" s="85" t="b">
        <v>0</v>
      </c>
      <c r="AR34" s="85" t="b">
        <v>1</v>
      </c>
      <c r="AS34" s="85" t="s">
        <v>768</v>
      </c>
      <c r="AT34" s="85">
        <v>2</v>
      </c>
      <c r="AU34" s="89" t="s">
        <v>1114</v>
      </c>
      <c r="AV34" s="85" t="b">
        <v>0</v>
      </c>
      <c r="AW34" s="85" t="s">
        <v>1200</v>
      </c>
      <c r="AX34" s="89" t="s">
        <v>1232</v>
      </c>
      <c r="AY34" s="85" t="s">
        <v>65</v>
      </c>
      <c r="AZ34" s="85" t="str">
        <f>REPLACE(INDEX(GroupVertices[Group],MATCH(Vertices[[#This Row],[Vertex]],GroupVertices[Vertex],0)),1,1,"")</f>
        <v>2</v>
      </c>
      <c r="BA34" s="51"/>
      <c r="BB34" s="51"/>
      <c r="BC34" s="51"/>
      <c r="BD34" s="51"/>
      <c r="BE34" s="51"/>
      <c r="BF34" s="51"/>
      <c r="BG34" s="51"/>
      <c r="BH34" s="51"/>
      <c r="BI34" s="51"/>
      <c r="BJ34" s="51"/>
      <c r="BK34" s="51"/>
      <c r="BL34" s="52"/>
      <c r="BM34" s="51"/>
      <c r="BN34" s="52"/>
      <c r="BO34" s="51"/>
      <c r="BP34" s="52"/>
      <c r="BQ34" s="51"/>
      <c r="BR34" s="52"/>
      <c r="BS34" s="51"/>
      <c r="BT34" s="2"/>
      <c r="BU34" s="3"/>
      <c r="BV34" s="3"/>
      <c r="BW34" s="3"/>
      <c r="BX34" s="3"/>
    </row>
    <row r="35" spans="1:76" ht="15">
      <c r="A35" s="14" t="s">
        <v>253</v>
      </c>
      <c r="B35" s="15"/>
      <c r="C35" s="15" t="s">
        <v>64</v>
      </c>
      <c r="D35" s="93">
        <v>162.09031275371274</v>
      </c>
      <c r="E35" s="81"/>
      <c r="F35" s="112" t="s">
        <v>1134</v>
      </c>
      <c r="G35" s="15"/>
      <c r="H35" s="16" t="s">
        <v>253</v>
      </c>
      <c r="I35" s="66"/>
      <c r="J35" s="66"/>
      <c r="K35" s="114" t="s">
        <v>1328</v>
      </c>
      <c r="L35" s="94">
        <v>1</v>
      </c>
      <c r="M35" s="95">
        <v>5427.8076171875</v>
      </c>
      <c r="N35" s="95">
        <v>7953.580078125</v>
      </c>
      <c r="O35" s="77"/>
      <c r="P35" s="96"/>
      <c r="Q35" s="96"/>
      <c r="R35" s="97"/>
      <c r="S35" s="51">
        <v>1</v>
      </c>
      <c r="T35" s="51">
        <v>0</v>
      </c>
      <c r="U35" s="52">
        <v>0</v>
      </c>
      <c r="V35" s="52">
        <v>0.014925</v>
      </c>
      <c r="W35" s="52">
        <v>2.6E-05</v>
      </c>
      <c r="X35" s="52">
        <v>0.554051</v>
      </c>
      <c r="Y35" s="52">
        <v>0</v>
      </c>
      <c r="Z35" s="52">
        <v>0</v>
      </c>
      <c r="AA35" s="82">
        <v>35</v>
      </c>
      <c r="AB35" s="82"/>
      <c r="AC35" s="98"/>
      <c r="AD35" s="85" t="s">
        <v>832</v>
      </c>
      <c r="AE35" s="85">
        <v>29</v>
      </c>
      <c r="AF35" s="85">
        <v>15</v>
      </c>
      <c r="AG35" s="85">
        <v>467</v>
      </c>
      <c r="AH35" s="85">
        <v>33</v>
      </c>
      <c r="AI35" s="85"/>
      <c r="AJ35" s="85"/>
      <c r="AK35" s="85"/>
      <c r="AL35" s="85"/>
      <c r="AM35" s="85"/>
      <c r="AN35" s="87">
        <v>42702.54846064815</v>
      </c>
      <c r="AO35" s="85"/>
      <c r="AP35" s="85" t="b">
        <v>1</v>
      </c>
      <c r="AQ35" s="85" t="b">
        <v>1</v>
      </c>
      <c r="AR35" s="85" t="b">
        <v>0</v>
      </c>
      <c r="AS35" s="85" t="s">
        <v>768</v>
      </c>
      <c r="AT35" s="85">
        <v>2</v>
      </c>
      <c r="AU35" s="85"/>
      <c r="AV35" s="85" t="b">
        <v>0</v>
      </c>
      <c r="AW35" s="85" t="s">
        <v>1200</v>
      </c>
      <c r="AX35" s="89" t="s">
        <v>1233</v>
      </c>
      <c r="AY35" s="85" t="s">
        <v>65</v>
      </c>
      <c r="AZ35" s="85" t="str">
        <f>REPLACE(INDEX(GroupVertices[Group],MATCH(Vertices[[#This Row],[Vertex]],GroupVertices[Vertex],0)),1,1,"")</f>
        <v>2</v>
      </c>
      <c r="BA35" s="51"/>
      <c r="BB35" s="51"/>
      <c r="BC35" s="51"/>
      <c r="BD35" s="51"/>
      <c r="BE35" s="51"/>
      <c r="BF35" s="51"/>
      <c r="BG35" s="51"/>
      <c r="BH35" s="51"/>
      <c r="BI35" s="51"/>
      <c r="BJ35" s="51"/>
      <c r="BK35" s="51"/>
      <c r="BL35" s="52"/>
      <c r="BM35" s="51"/>
      <c r="BN35" s="52"/>
      <c r="BO35" s="51"/>
      <c r="BP35" s="52"/>
      <c r="BQ35" s="51"/>
      <c r="BR35" s="52"/>
      <c r="BS35" s="51"/>
      <c r="BT35" s="2"/>
      <c r="BU35" s="3"/>
      <c r="BV35" s="3"/>
      <c r="BW35" s="3"/>
      <c r="BX35" s="3"/>
    </row>
    <row r="36" spans="1:76" ht="15">
      <c r="A36" s="14" t="s">
        <v>254</v>
      </c>
      <c r="B36" s="15"/>
      <c r="C36" s="15" t="s">
        <v>64</v>
      </c>
      <c r="D36" s="93">
        <v>162.2287923094056</v>
      </c>
      <c r="E36" s="81"/>
      <c r="F36" s="112" t="s">
        <v>1152</v>
      </c>
      <c r="G36" s="15"/>
      <c r="H36" s="16" t="s">
        <v>254</v>
      </c>
      <c r="I36" s="66"/>
      <c r="J36" s="66"/>
      <c r="K36" s="114" t="s">
        <v>1329</v>
      </c>
      <c r="L36" s="94">
        <v>1</v>
      </c>
      <c r="M36" s="95">
        <v>4441.21533203125</v>
      </c>
      <c r="N36" s="95">
        <v>6443.259765625</v>
      </c>
      <c r="O36" s="77"/>
      <c r="P36" s="96"/>
      <c r="Q36" s="96"/>
      <c r="R36" s="97"/>
      <c r="S36" s="51">
        <v>1</v>
      </c>
      <c r="T36" s="51">
        <v>0</v>
      </c>
      <c r="U36" s="52">
        <v>0</v>
      </c>
      <c r="V36" s="52">
        <v>0.014925</v>
      </c>
      <c r="W36" s="52">
        <v>2.6E-05</v>
      </c>
      <c r="X36" s="52">
        <v>0.554051</v>
      </c>
      <c r="Y36" s="52">
        <v>0</v>
      </c>
      <c r="Z36" s="52">
        <v>0</v>
      </c>
      <c r="AA36" s="82">
        <v>36</v>
      </c>
      <c r="AB36" s="82"/>
      <c r="AC36" s="98"/>
      <c r="AD36" s="85" t="s">
        <v>833</v>
      </c>
      <c r="AE36" s="85">
        <v>57</v>
      </c>
      <c r="AF36" s="85">
        <v>38</v>
      </c>
      <c r="AG36" s="85">
        <v>442</v>
      </c>
      <c r="AH36" s="85">
        <v>140</v>
      </c>
      <c r="AI36" s="85"/>
      <c r="AJ36" s="85" t="s">
        <v>914</v>
      </c>
      <c r="AK36" s="85"/>
      <c r="AL36" s="85"/>
      <c r="AM36" s="85"/>
      <c r="AN36" s="87">
        <v>41202.77361111111</v>
      </c>
      <c r="AO36" s="89" t="s">
        <v>1071</v>
      </c>
      <c r="AP36" s="85" t="b">
        <v>1</v>
      </c>
      <c r="AQ36" s="85" t="b">
        <v>0</v>
      </c>
      <c r="AR36" s="85" t="b">
        <v>0</v>
      </c>
      <c r="AS36" s="85" t="s">
        <v>768</v>
      </c>
      <c r="AT36" s="85">
        <v>1</v>
      </c>
      <c r="AU36" s="89" t="s">
        <v>1114</v>
      </c>
      <c r="AV36" s="85" t="b">
        <v>0</v>
      </c>
      <c r="AW36" s="85" t="s">
        <v>1200</v>
      </c>
      <c r="AX36" s="89" t="s">
        <v>1234</v>
      </c>
      <c r="AY36" s="85" t="s">
        <v>65</v>
      </c>
      <c r="AZ36" s="85" t="str">
        <f>REPLACE(INDEX(GroupVertices[Group],MATCH(Vertices[[#This Row],[Vertex]],GroupVertices[Vertex],0)),1,1,"")</f>
        <v>2</v>
      </c>
      <c r="BA36" s="51"/>
      <c r="BB36" s="51"/>
      <c r="BC36" s="51"/>
      <c r="BD36" s="51"/>
      <c r="BE36" s="51"/>
      <c r="BF36" s="51"/>
      <c r="BG36" s="51"/>
      <c r="BH36" s="51"/>
      <c r="BI36" s="51"/>
      <c r="BJ36" s="51"/>
      <c r="BK36" s="51"/>
      <c r="BL36" s="52"/>
      <c r="BM36" s="51"/>
      <c r="BN36" s="52"/>
      <c r="BO36" s="51"/>
      <c r="BP36" s="52"/>
      <c r="BQ36" s="51"/>
      <c r="BR36" s="52"/>
      <c r="BS36" s="51"/>
      <c r="BT36" s="2"/>
      <c r="BU36" s="3"/>
      <c r="BV36" s="3"/>
      <c r="BW36" s="3"/>
      <c r="BX36" s="3"/>
    </row>
    <row r="37" spans="1:76" ht="15">
      <c r="A37" s="14" t="s">
        <v>255</v>
      </c>
      <c r="B37" s="15"/>
      <c r="C37" s="15" t="s">
        <v>64</v>
      </c>
      <c r="D37" s="93">
        <v>162.12643785519782</v>
      </c>
      <c r="E37" s="81"/>
      <c r="F37" s="112" t="s">
        <v>1153</v>
      </c>
      <c r="G37" s="15"/>
      <c r="H37" s="16" t="s">
        <v>255</v>
      </c>
      <c r="I37" s="66"/>
      <c r="J37" s="66"/>
      <c r="K37" s="114" t="s">
        <v>1330</v>
      </c>
      <c r="L37" s="94">
        <v>1</v>
      </c>
      <c r="M37" s="95">
        <v>6701.90380859375</v>
      </c>
      <c r="N37" s="95">
        <v>4984.1669921875</v>
      </c>
      <c r="O37" s="77"/>
      <c r="P37" s="96"/>
      <c r="Q37" s="96"/>
      <c r="R37" s="97"/>
      <c r="S37" s="51">
        <v>1</v>
      </c>
      <c r="T37" s="51">
        <v>0</v>
      </c>
      <c r="U37" s="52">
        <v>0</v>
      </c>
      <c r="V37" s="52">
        <v>0.014925</v>
      </c>
      <c r="W37" s="52">
        <v>2.6E-05</v>
      </c>
      <c r="X37" s="52">
        <v>0.554051</v>
      </c>
      <c r="Y37" s="52">
        <v>0</v>
      </c>
      <c r="Z37" s="52">
        <v>0</v>
      </c>
      <c r="AA37" s="82">
        <v>37</v>
      </c>
      <c r="AB37" s="82"/>
      <c r="AC37" s="98"/>
      <c r="AD37" s="85" t="s">
        <v>834</v>
      </c>
      <c r="AE37" s="85">
        <v>415</v>
      </c>
      <c r="AF37" s="85">
        <v>21</v>
      </c>
      <c r="AG37" s="85">
        <v>263</v>
      </c>
      <c r="AH37" s="85">
        <v>211</v>
      </c>
      <c r="AI37" s="85"/>
      <c r="AJ37" s="85"/>
      <c r="AK37" s="85" t="s">
        <v>976</v>
      </c>
      <c r="AL37" s="89" t="s">
        <v>1019</v>
      </c>
      <c r="AM37" s="85"/>
      <c r="AN37" s="87">
        <v>41331.818136574075</v>
      </c>
      <c r="AO37" s="89" t="s">
        <v>1072</v>
      </c>
      <c r="AP37" s="85" t="b">
        <v>0</v>
      </c>
      <c r="AQ37" s="85" t="b">
        <v>0</v>
      </c>
      <c r="AR37" s="85" t="b">
        <v>0</v>
      </c>
      <c r="AS37" s="85" t="s">
        <v>768</v>
      </c>
      <c r="AT37" s="85">
        <v>1</v>
      </c>
      <c r="AU37" s="89" t="s">
        <v>1114</v>
      </c>
      <c r="AV37" s="85" t="b">
        <v>0</v>
      </c>
      <c r="AW37" s="85" t="s">
        <v>1200</v>
      </c>
      <c r="AX37" s="89" t="s">
        <v>1235</v>
      </c>
      <c r="AY37" s="85" t="s">
        <v>65</v>
      </c>
      <c r="AZ37" s="85" t="str">
        <f>REPLACE(INDEX(GroupVertices[Group],MATCH(Vertices[[#This Row],[Vertex]],GroupVertices[Vertex],0)),1,1,"")</f>
        <v>2</v>
      </c>
      <c r="BA37" s="51"/>
      <c r="BB37" s="51"/>
      <c r="BC37" s="51"/>
      <c r="BD37" s="51"/>
      <c r="BE37" s="51"/>
      <c r="BF37" s="51"/>
      <c r="BG37" s="51"/>
      <c r="BH37" s="51"/>
      <c r="BI37" s="51"/>
      <c r="BJ37" s="51"/>
      <c r="BK37" s="51"/>
      <c r="BL37" s="52"/>
      <c r="BM37" s="51"/>
      <c r="BN37" s="52"/>
      <c r="BO37" s="51"/>
      <c r="BP37" s="52"/>
      <c r="BQ37" s="51"/>
      <c r="BR37" s="52"/>
      <c r="BS37" s="51"/>
      <c r="BT37" s="2"/>
      <c r="BU37" s="3"/>
      <c r="BV37" s="3"/>
      <c r="BW37" s="3"/>
      <c r="BX37" s="3"/>
    </row>
    <row r="38" spans="1:76" ht="15">
      <c r="A38" s="14" t="s">
        <v>256</v>
      </c>
      <c r="B38" s="15"/>
      <c r="C38" s="15" t="s">
        <v>64</v>
      </c>
      <c r="D38" s="93">
        <v>165.78711480568748</v>
      </c>
      <c r="E38" s="81"/>
      <c r="F38" s="112" t="s">
        <v>1154</v>
      </c>
      <c r="G38" s="15"/>
      <c r="H38" s="16" t="s">
        <v>256</v>
      </c>
      <c r="I38" s="66"/>
      <c r="J38" s="66"/>
      <c r="K38" s="114" t="s">
        <v>1331</v>
      </c>
      <c r="L38" s="94">
        <v>1</v>
      </c>
      <c r="M38" s="95">
        <v>5435.7333984375</v>
      </c>
      <c r="N38" s="95">
        <v>716.5061645507812</v>
      </c>
      <c r="O38" s="77"/>
      <c r="P38" s="96"/>
      <c r="Q38" s="96"/>
      <c r="R38" s="97"/>
      <c r="S38" s="51">
        <v>1</v>
      </c>
      <c r="T38" s="51">
        <v>0</v>
      </c>
      <c r="U38" s="52">
        <v>0</v>
      </c>
      <c r="V38" s="52">
        <v>0.014925</v>
      </c>
      <c r="W38" s="52">
        <v>2.6E-05</v>
      </c>
      <c r="X38" s="52">
        <v>0.554051</v>
      </c>
      <c r="Y38" s="52">
        <v>0</v>
      </c>
      <c r="Z38" s="52">
        <v>0</v>
      </c>
      <c r="AA38" s="82">
        <v>38</v>
      </c>
      <c r="AB38" s="82"/>
      <c r="AC38" s="98"/>
      <c r="AD38" s="85" t="s">
        <v>835</v>
      </c>
      <c r="AE38" s="85">
        <v>1049</v>
      </c>
      <c r="AF38" s="85">
        <v>629</v>
      </c>
      <c r="AG38" s="85">
        <v>13562</v>
      </c>
      <c r="AH38" s="85">
        <v>3343</v>
      </c>
      <c r="AI38" s="85"/>
      <c r="AJ38" s="85" t="s">
        <v>915</v>
      </c>
      <c r="AK38" s="85" t="s">
        <v>977</v>
      </c>
      <c r="AL38" s="85"/>
      <c r="AM38" s="85"/>
      <c r="AN38" s="87">
        <v>40444.85089120371</v>
      </c>
      <c r="AO38" s="89" t="s">
        <v>1073</v>
      </c>
      <c r="AP38" s="85" t="b">
        <v>0</v>
      </c>
      <c r="AQ38" s="85" t="b">
        <v>0</v>
      </c>
      <c r="AR38" s="85" t="b">
        <v>1</v>
      </c>
      <c r="AS38" s="85" t="s">
        <v>768</v>
      </c>
      <c r="AT38" s="85">
        <v>11</v>
      </c>
      <c r="AU38" s="89" t="s">
        <v>1114</v>
      </c>
      <c r="AV38" s="85" t="b">
        <v>0</v>
      </c>
      <c r="AW38" s="85" t="s">
        <v>1200</v>
      </c>
      <c r="AX38" s="89" t="s">
        <v>1236</v>
      </c>
      <c r="AY38" s="85" t="s">
        <v>65</v>
      </c>
      <c r="AZ38" s="85" t="str">
        <f>REPLACE(INDEX(GroupVertices[Group],MATCH(Vertices[[#This Row],[Vertex]],GroupVertices[Vertex],0)),1,1,"")</f>
        <v>2</v>
      </c>
      <c r="BA38" s="51"/>
      <c r="BB38" s="51"/>
      <c r="BC38" s="51"/>
      <c r="BD38" s="51"/>
      <c r="BE38" s="51"/>
      <c r="BF38" s="51"/>
      <c r="BG38" s="51"/>
      <c r="BH38" s="51"/>
      <c r="BI38" s="51"/>
      <c r="BJ38" s="51"/>
      <c r="BK38" s="51"/>
      <c r="BL38" s="52"/>
      <c r="BM38" s="51"/>
      <c r="BN38" s="52"/>
      <c r="BO38" s="51"/>
      <c r="BP38" s="52"/>
      <c r="BQ38" s="51"/>
      <c r="BR38" s="52"/>
      <c r="BS38" s="51"/>
      <c r="BT38" s="2"/>
      <c r="BU38" s="3"/>
      <c r="BV38" s="3"/>
      <c r="BW38" s="3"/>
      <c r="BX38" s="3"/>
    </row>
    <row r="39" spans="1:76" ht="15">
      <c r="A39" s="14" t="s">
        <v>257</v>
      </c>
      <c r="B39" s="15"/>
      <c r="C39" s="15" t="s">
        <v>64</v>
      </c>
      <c r="D39" s="93">
        <v>163.84840102598736</v>
      </c>
      <c r="E39" s="81"/>
      <c r="F39" s="112" t="s">
        <v>1155</v>
      </c>
      <c r="G39" s="15"/>
      <c r="H39" s="16" t="s">
        <v>257</v>
      </c>
      <c r="I39" s="66"/>
      <c r="J39" s="66"/>
      <c r="K39" s="114" t="s">
        <v>1332</v>
      </c>
      <c r="L39" s="94">
        <v>1</v>
      </c>
      <c r="M39" s="95">
        <v>5173.44091796875</v>
      </c>
      <c r="N39" s="95">
        <v>2520.264892578125</v>
      </c>
      <c r="O39" s="77"/>
      <c r="P39" s="96"/>
      <c r="Q39" s="96"/>
      <c r="R39" s="97"/>
      <c r="S39" s="51">
        <v>1</v>
      </c>
      <c r="T39" s="51">
        <v>0</v>
      </c>
      <c r="U39" s="52">
        <v>0</v>
      </c>
      <c r="V39" s="52">
        <v>0.014925</v>
      </c>
      <c r="W39" s="52">
        <v>2.6E-05</v>
      </c>
      <c r="X39" s="52">
        <v>0.554051</v>
      </c>
      <c r="Y39" s="52">
        <v>0</v>
      </c>
      <c r="Z39" s="52">
        <v>0</v>
      </c>
      <c r="AA39" s="82">
        <v>39</v>
      </c>
      <c r="AB39" s="82"/>
      <c r="AC39" s="98"/>
      <c r="AD39" s="85" t="s">
        <v>836</v>
      </c>
      <c r="AE39" s="85">
        <v>354</v>
      </c>
      <c r="AF39" s="85">
        <v>307</v>
      </c>
      <c r="AG39" s="85">
        <v>503</v>
      </c>
      <c r="AH39" s="85">
        <v>149</v>
      </c>
      <c r="AI39" s="85">
        <v>0</v>
      </c>
      <c r="AJ39" s="85" t="s">
        <v>916</v>
      </c>
      <c r="AK39" s="85" t="s">
        <v>966</v>
      </c>
      <c r="AL39" s="89" t="s">
        <v>1020</v>
      </c>
      <c r="AM39" s="85" t="s">
        <v>966</v>
      </c>
      <c r="AN39" s="87">
        <v>40186.648680555554</v>
      </c>
      <c r="AO39" s="89" t="s">
        <v>1074</v>
      </c>
      <c r="AP39" s="85" t="b">
        <v>0</v>
      </c>
      <c r="AQ39" s="85" t="b">
        <v>0</v>
      </c>
      <c r="AR39" s="85" t="b">
        <v>1</v>
      </c>
      <c r="AS39" s="85" t="s">
        <v>768</v>
      </c>
      <c r="AT39" s="85">
        <v>15</v>
      </c>
      <c r="AU39" s="89" t="s">
        <v>1120</v>
      </c>
      <c r="AV39" s="85" t="b">
        <v>0</v>
      </c>
      <c r="AW39" s="85" t="s">
        <v>1200</v>
      </c>
      <c r="AX39" s="89" t="s">
        <v>1237</v>
      </c>
      <c r="AY39" s="85" t="s">
        <v>65</v>
      </c>
      <c r="AZ39" s="85" t="str">
        <f>REPLACE(INDEX(GroupVertices[Group],MATCH(Vertices[[#This Row],[Vertex]],GroupVertices[Vertex],0)),1,1,"")</f>
        <v>2</v>
      </c>
      <c r="BA39" s="51"/>
      <c r="BB39" s="51"/>
      <c r="BC39" s="51"/>
      <c r="BD39" s="51"/>
      <c r="BE39" s="51"/>
      <c r="BF39" s="51"/>
      <c r="BG39" s="51"/>
      <c r="BH39" s="51"/>
      <c r="BI39" s="51"/>
      <c r="BJ39" s="51"/>
      <c r="BK39" s="51"/>
      <c r="BL39" s="52"/>
      <c r="BM39" s="51"/>
      <c r="BN39" s="52"/>
      <c r="BO39" s="51"/>
      <c r="BP39" s="52"/>
      <c r="BQ39" s="51"/>
      <c r="BR39" s="52"/>
      <c r="BS39" s="51"/>
      <c r="BT39" s="2"/>
      <c r="BU39" s="3"/>
      <c r="BV39" s="3"/>
      <c r="BW39" s="3"/>
      <c r="BX39" s="3"/>
    </row>
    <row r="40" spans="1:76" ht="15">
      <c r="A40" s="14" t="s">
        <v>258</v>
      </c>
      <c r="B40" s="15"/>
      <c r="C40" s="15" t="s">
        <v>64</v>
      </c>
      <c r="D40" s="93">
        <v>162.1143961547028</v>
      </c>
      <c r="E40" s="81"/>
      <c r="F40" s="112" t="s">
        <v>1156</v>
      </c>
      <c r="G40" s="15"/>
      <c r="H40" s="16" t="s">
        <v>258</v>
      </c>
      <c r="I40" s="66"/>
      <c r="J40" s="66"/>
      <c r="K40" s="114" t="s">
        <v>1333</v>
      </c>
      <c r="L40" s="94">
        <v>1</v>
      </c>
      <c r="M40" s="95">
        <v>7735.408203125</v>
      </c>
      <c r="N40" s="95">
        <v>3796.97412109375</v>
      </c>
      <c r="O40" s="77"/>
      <c r="P40" s="96"/>
      <c r="Q40" s="96"/>
      <c r="R40" s="97"/>
      <c r="S40" s="51">
        <v>1</v>
      </c>
      <c r="T40" s="51">
        <v>0</v>
      </c>
      <c r="U40" s="52">
        <v>0</v>
      </c>
      <c r="V40" s="52">
        <v>0.014925</v>
      </c>
      <c r="W40" s="52">
        <v>2.6E-05</v>
      </c>
      <c r="X40" s="52">
        <v>0.554051</v>
      </c>
      <c r="Y40" s="52">
        <v>0</v>
      </c>
      <c r="Z40" s="52">
        <v>0</v>
      </c>
      <c r="AA40" s="82">
        <v>40</v>
      </c>
      <c r="AB40" s="82"/>
      <c r="AC40" s="98"/>
      <c r="AD40" s="85" t="s">
        <v>837</v>
      </c>
      <c r="AE40" s="85">
        <v>26</v>
      </c>
      <c r="AF40" s="85">
        <v>19</v>
      </c>
      <c r="AG40" s="85">
        <v>125</v>
      </c>
      <c r="AH40" s="85">
        <v>618</v>
      </c>
      <c r="AI40" s="85"/>
      <c r="AJ40" s="85"/>
      <c r="AK40" s="85"/>
      <c r="AL40" s="85"/>
      <c r="AM40" s="85"/>
      <c r="AN40" s="87">
        <v>43112.371875</v>
      </c>
      <c r="AO40" s="89" t="s">
        <v>1075</v>
      </c>
      <c r="AP40" s="85" t="b">
        <v>1</v>
      </c>
      <c r="AQ40" s="85" t="b">
        <v>0</v>
      </c>
      <c r="AR40" s="85" t="b">
        <v>0</v>
      </c>
      <c r="AS40" s="85" t="s">
        <v>768</v>
      </c>
      <c r="AT40" s="85">
        <v>0</v>
      </c>
      <c r="AU40" s="85"/>
      <c r="AV40" s="85" t="b">
        <v>0</v>
      </c>
      <c r="AW40" s="85" t="s">
        <v>1200</v>
      </c>
      <c r="AX40" s="89" t="s">
        <v>1238</v>
      </c>
      <c r="AY40" s="85" t="s">
        <v>65</v>
      </c>
      <c r="AZ40" s="85" t="str">
        <f>REPLACE(INDEX(GroupVertices[Group],MATCH(Vertices[[#This Row],[Vertex]],GroupVertices[Vertex],0)),1,1,"")</f>
        <v>2</v>
      </c>
      <c r="BA40" s="51"/>
      <c r="BB40" s="51"/>
      <c r="BC40" s="51"/>
      <c r="BD40" s="51"/>
      <c r="BE40" s="51"/>
      <c r="BF40" s="51"/>
      <c r="BG40" s="51"/>
      <c r="BH40" s="51"/>
      <c r="BI40" s="51"/>
      <c r="BJ40" s="51"/>
      <c r="BK40" s="51"/>
      <c r="BL40" s="52"/>
      <c r="BM40" s="51"/>
      <c r="BN40" s="52"/>
      <c r="BO40" s="51"/>
      <c r="BP40" s="52"/>
      <c r="BQ40" s="51"/>
      <c r="BR40" s="52"/>
      <c r="BS40" s="51"/>
      <c r="BT40" s="2"/>
      <c r="BU40" s="3"/>
      <c r="BV40" s="3"/>
      <c r="BW40" s="3"/>
      <c r="BX40" s="3"/>
    </row>
    <row r="41" spans="1:76" ht="15">
      <c r="A41" s="14" t="s">
        <v>259</v>
      </c>
      <c r="B41" s="15"/>
      <c r="C41" s="15" t="s">
        <v>64</v>
      </c>
      <c r="D41" s="93">
        <v>163.1018155952954</v>
      </c>
      <c r="E41" s="81"/>
      <c r="F41" s="112" t="s">
        <v>1157</v>
      </c>
      <c r="G41" s="15"/>
      <c r="H41" s="16" t="s">
        <v>259</v>
      </c>
      <c r="I41" s="66"/>
      <c r="J41" s="66"/>
      <c r="K41" s="114" t="s">
        <v>1334</v>
      </c>
      <c r="L41" s="94">
        <v>1</v>
      </c>
      <c r="M41" s="95">
        <v>4403.48095703125</v>
      </c>
      <c r="N41" s="95">
        <v>3700.151123046875</v>
      </c>
      <c r="O41" s="77"/>
      <c r="P41" s="96"/>
      <c r="Q41" s="96"/>
      <c r="R41" s="97"/>
      <c r="S41" s="51">
        <v>1</v>
      </c>
      <c r="T41" s="51">
        <v>0</v>
      </c>
      <c r="U41" s="52">
        <v>0</v>
      </c>
      <c r="V41" s="52">
        <v>0.014925</v>
      </c>
      <c r="W41" s="52">
        <v>2.6E-05</v>
      </c>
      <c r="X41" s="52">
        <v>0.554051</v>
      </c>
      <c r="Y41" s="52">
        <v>0</v>
      </c>
      <c r="Z41" s="52">
        <v>0</v>
      </c>
      <c r="AA41" s="82">
        <v>41</v>
      </c>
      <c r="AB41" s="82"/>
      <c r="AC41" s="98"/>
      <c r="AD41" s="85" t="s">
        <v>838</v>
      </c>
      <c r="AE41" s="85">
        <v>654</v>
      </c>
      <c r="AF41" s="85">
        <v>183</v>
      </c>
      <c r="AG41" s="85">
        <v>1228</v>
      </c>
      <c r="AH41" s="85">
        <v>577</v>
      </c>
      <c r="AI41" s="85"/>
      <c r="AJ41" s="85" t="s">
        <v>917</v>
      </c>
      <c r="AK41" s="85" t="s">
        <v>978</v>
      </c>
      <c r="AL41" s="85"/>
      <c r="AM41" s="85"/>
      <c r="AN41" s="87">
        <v>40791.02371527778</v>
      </c>
      <c r="AO41" s="89" t="s">
        <v>1076</v>
      </c>
      <c r="AP41" s="85" t="b">
        <v>1</v>
      </c>
      <c r="AQ41" s="85" t="b">
        <v>0</v>
      </c>
      <c r="AR41" s="85" t="b">
        <v>1</v>
      </c>
      <c r="AS41" s="85" t="s">
        <v>768</v>
      </c>
      <c r="AT41" s="85">
        <v>0</v>
      </c>
      <c r="AU41" s="89" t="s">
        <v>1114</v>
      </c>
      <c r="AV41" s="85" t="b">
        <v>0</v>
      </c>
      <c r="AW41" s="85" t="s">
        <v>1200</v>
      </c>
      <c r="AX41" s="89" t="s">
        <v>1239</v>
      </c>
      <c r="AY41" s="85" t="s">
        <v>65</v>
      </c>
      <c r="AZ41" s="85" t="str">
        <f>REPLACE(INDEX(GroupVertices[Group],MATCH(Vertices[[#This Row],[Vertex]],GroupVertices[Vertex],0)),1,1,"")</f>
        <v>2</v>
      </c>
      <c r="BA41" s="51"/>
      <c r="BB41" s="51"/>
      <c r="BC41" s="51"/>
      <c r="BD41" s="51"/>
      <c r="BE41" s="51"/>
      <c r="BF41" s="51"/>
      <c r="BG41" s="51"/>
      <c r="BH41" s="51"/>
      <c r="BI41" s="51"/>
      <c r="BJ41" s="51"/>
      <c r="BK41" s="51"/>
      <c r="BL41" s="52"/>
      <c r="BM41" s="51"/>
      <c r="BN41" s="52"/>
      <c r="BO41" s="51"/>
      <c r="BP41" s="52"/>
      <c r="BQ41" s="51"/>
      <c r="BR41" s="52"/>
      <c r="BS41" s="51"/>
      <c r="BT41" s="2"/>
      <c r="BU41" s="3"/>
      <c r="BV41" s="3"/>
      <c r="BW41" s="3"/>
      <c r="BX41" s="3"/>
    </row>
    <row r="42" spans="1:76" ht="15">
      <c r="A42" s="14" t="s">
        <v>260</v>
      </c>
      <c r="B42" s="15"/>
      <c r="C42" s="15" t="s">
        <v>64</v>
      </c>
      <c r="D42" s="93">
        <v>166.22061602350863</v>
      </c>
      <c r="E42" s="81"/>
      <c r="F42" s="112" t="s">
        <v>1158</v>
      </c>
      <c r="G42" s="15"/>
      <c r="H42" s="16" t="s">
        <v>260</v>
      </c>
      <c r="I42" s="66"/>
      <c r="J42" s="66"/>
      <c r="K42" s="114" t="s">
        <v>1335</v>
      </c>
      <c r="L42" s="94">
        <v>1</v>
      </c>
      <c r="M42" s="95">
        <v>4320.5556640625</v>
      </c>
      <c r="N42" s="95">
        <v>5168.86962890625</v>
      </c>
      <c r="O42" s="77"/>
      <c r="P42" s="96"/>
      <c r="Q42" s="96"/>
      <c r="R42" s="97"/>
      <c r="S42" s="51">
        <v>1</v>
      </c>
      <c r="T42" s="51">
        <v>0</v>
      </c>
      <c r="U42" s="52">
        <v>0</v>
      </c>
      <c r="V42" s="52">
        <v>0.014925</v>
      </c>
      <c r="W42" s="52">
        <v>2.6E-05</v>
      </c>
      <c r="X42" s="52">
        <v>0.554051</v>
      </c>
      <c r="Y42" s="52">
        <v>0</v>
      </c>
      <c r="Z42" s="52">
        <v>0</v>
      </c>
      <c r="AA42" s="82">
        <v>42</v>
      </c>
      <c r="AB42" s="82"/>
      <c r="AC42" s="98"/>
      <c r="AD42" s="85" t="s">
        <v>839</v>
      </c>
      <c r="AE42" s="85">
        <v>982</v>
      </c>
      <c r="AF42" s="85">
        <v>701</v>
      </c>
      <c r="AG42" s="85">
        <v>2696</v>
      </c>
      <c r="AH42" s="85">
        <v>613</v>
      </c>
      <c r="AI42" s="85"/>
      <c r="AJ42" s="85" t="s">
        <v>918</v>
      </c>
      <c r="AK42" s="85"/>
      <c r="AL42" s="85"/>
      <c r="AM42" s="85"/>
      <c r="AN42" s="87">
        <v>41618.517372685186</v>
      </c>
      <c r="AO42" s="89" t="s">
        <v>1077</v>
      </c>
      <c r="AP42" s="85" t="b">
        <v>0</v>
      </c>
      <c r="AQ42" s="85" t="b">
        <v>0</v>
      </c>
      <c r="AR42" s="85" t="b">
        <v>0</v>
      </c>
      <c r="AS42" s="85" t="s">
        <v>768</v>
      </c>
      <c r="AT42" s="85">
        <v>4</v>
      </c>
      <c r="AU42" s="89" t="s">
        <v>1114</v>
      </c>
      <c r="AV42" s="85" t="b">
        <v>0</v>
      </c>
      <c r="AW42" s="85" t="s">
        <v>1200</v>
      </c>
      <c r="AX42" s="89" t="s">
        <v>1240</v>
      </c>
      <c r="AY42" s="85" t="s">
        <v>65</v>
      </c>
      <c r="AZ42" s="85" t="str">
        <f>REPLACE(INDEX(GroupVertices[Group],MATCH(Vertices[[#This Row],[Vertex]],GroupVertices[Vertex],0)),1,1,"")</f>
        <v>2</v>
      </c>
      <c r="BA42" s="51"/>
      <c r="BB42" s="51"/>
      <c r="BC42" s="51"/>
      <c r="BD42" s="51"/>
      <c r="BE42" s="51"/>
      <c r="BF42" s="51"/>
      <c r="BG42" s="51"/>
      <c r="BH42" s="51"/>
      <c r="BI42" s="51"/>
      <c r="BJ42" s="51"/>
      <c r="BK42" s="51"/>
      <c r="BL42" s="52"/>
      <c r="BM42" s="51"/>
      <c r="BN42" s="52"/>
      <c r="BO42" s="51"/>
      <c r="BP42" s="52"/>
      <c r="BQ42" s="51"/>
      <c r="BR42" s="52"/>
      <c r="BS42" s="51"/>
      <c r="BT42" s="2"/>
      <c r="BU42" s="3"/>
      <c r="BV42" s="3"/>
      <c r="BW42" s="3"/>
      <c r="BX42" s="3"/>
    </row>
    <row r="43" spans="1:76" ht="15">
      <c r="A43" s="14" t="s">
        <v>261</v>
      </c>
      <c r="B43" s="15"/>
      <c r="C43" s="15" t="s">
        <v>64</v>
      </c>
      <c r="D43" s="93">
        <v>169.7488342685529</v>
      </c>
      <c r="E43" s="81"/>
      <c r="F43" s="112" t="s">
        <v>1159</v>
      </c>
      <c r="G43" s="15"/>
      <c r="H43" s="16" t="s">
        <v>261</v>
      </c>
      <c r="I43" s="66"/>
      <c r="J43" s="66"/>
      <c r="K43" s="114" t="s">
        <v>1336</v>
      </c>
      <c r="L43" s="94">
        <v>1</v>
      </c>
      <c r="M43" s="95">
        <v>6023.7861328125</v>
      </c>
      <c r="N43" s="95">
        <v>7340.92919921875</v>
      </c>
      <c r="O43" s="77"/>
      <c r="P43" s="96"/>
      <c r="Q43" s="96"/>
      <c r="R43" s="97"/>
      <c r="S43" s="51">
        <v>1</v>
      </c>
      <c r="T43" s="51">
        <v>0</v>
      </c>
      <c r="U43" s="52">
        <v>0</v>
      </c>
      <c r="V43" s="52">
        <v>0.014925</v>
      </c>
      <c r="W43" s="52">
        <v>2.6E-05</v>
      </c>
      <c r="X43" s="52">
        <v>0.554051</v>
      </c>
      <c r="Y43" s="52">
        <v>0</v>
      </c>
      <c r="Z43" s="52">
        <v>0</v>
      </c>
      <c r="AA43" s="82">
        <v>43</v>
      </c>
      <c r="AB43" s="82"/>
      <c r="AC43" s="98"/>
      <c r="AD43" s="85" t="s">
        <v>840</v>
      </c>
      <c r="AE43" s="85">
        <v>1994</v>
      </c>
      <c r="AF43" s="85">
        <v>1287</v>
      </c>
      <c r="AG43" s="85">
        <v>21594</v>
      </c>
      <c r="AH43" s="85">
        <v>10489</v>
      </c>
      <c r="AI43" s="85"/>
      <c r="AJ43" s="85" t="s">
        <v>919</v>
      </c>
      <c r="AK43" s="85" t="s">
        <v>979</v>
      </c>
      <c r="AL43" s="85"/>
      <c r="AM43" s="85"/>
      <c r="AN43" s="87">
        <v>41530.56560185185</v>
      </c>
      <c r="AO43" s="89" t="s">
        <v>1078</v>
      </c>
      <c r="AP43" s="85" t="b">
        <v>0</v>
      </c>
      <c r="AQ43" s="85" t="b">
        <v>0</v>
      </c>
      <c r="AR43" s="85" t="b">
        <v>1</v>
      </c>
      <c r="AS43" s="85" t="s">
        <v>768</v>
      </c>
      <c r="AT43" s="85">
        <v>3</v>
      </c>
      <c r="AU43" s="89" t="s">
        <v>1114</v>
      </c>
      <c r="AV43" s="85" t="b">
        <v>0</v>
      </c>
      <c r="AW43" s="85" t="s">
        <v>1200</v>
      </c>
      <c r="AX43" s="89" t="s">
        <v>1241</v>
      </c>
      <c r="AY43" s="85" t="s">
        <v>65</v>
      </c>
      <c r="AZ43" s="85" t="str">
        <f>REPLACE(INDEX(GroupVertices[Group],MATCH(Vertices[[#This Row],[Vertex]],GroupVertices[Vertex],0)),1,1,"")</f>
        <v>2</v>
      </c>
      <c r="BA43" s="51"/>
      <c r="BB43" s="51"/>
      <c r="BC43" s="51"/>
      <c r="BD43" s="51"/>
      <c r="BE43" s="51"/>
      <c r="BF43" s="51"/>
      <c r="BG43" s="51"/>
      <c r="BH43" s="51"/>
      <c r="BI43" s="51"/>
      <c r="BJ43" s="51"/>
      <c r="BK43" s="51"/>
      <c r="BL43" s="52"/>
      <c r="BM43" s="51"/>
      <c r="BN43" s="52"/>
      <c r="BO43" s="51"/>
      <c r="BP43" s="52"/>
      <c r="BQ43" s="51"/>
      <c r="BR43" s="52"/>
      <c r="BS43" s="51"/>
      <c r="BT43" s="2"/>
      <c r="BU43" s="3"/>
      <c r="BV43" s="3"/>
      <c r="BW43" s="3"/>
      <c r="BX43" s="3"/>
    </row>
    <row r="44" spans="1:76" ht="15">
      <c r="A44" s="14" t="s">
        <v>262</v>
      </c>
      <c r="B44" s="15"/>
      <c r="C44" s="15" t="s">
        <v>64</v>
      </c>
      <c r="D44" s="93">
        <v>162.90312753712738</v>
      </c>
      <c r="E44" s="81"/>
      <c r="F44" s="112" t="s">
        <v>1160</v>
      </c>
      <c r="G44" s="15"/>
      <c r="H44" s="16" t="s">
        <v>262</v>
      </c>
      <c r="I44" s="66"/>
      <c r="J44" s="66"/>
      <c r="K44" s="114" t="s">
        <v>1337</v>
      </c>
      <c r="L44" s="94">
        <v>1</v>
      </c>
      <c r="M44" s="95">
        <v>6780.32763671875</v>
      </c>
      <c r="N44" s="95">
        <v>805.2603759765625</v>
      </c>
      <c r="O44" s="77"/>
      <c r="P44" s="96"/>
      <c r="Q44" s="96"/>
      <c r="R44" s="97"/>
      <c r="S44" s="51">
        <v>1</v>
      </c>
      <c r="T44" s="51">
        <v>0</v>
      </c>
      <c r="U44" s="52">
        <v>0</v>
      </c>
      <c r="V44" s="52">
        <v>0.014925</v>
      </c>
      <c r="W44" s="52">
        <v>2.6E-05</v>
      </c>
      <c r="X44" s="52">
        <v>0.554051</v>
      </c>
      <c r="Y44" s="52">
        <v>0</v>
      </c>
      <c r="Z44" s="52">
        <v>0</v>
      </c>
      <c r="AA44" s="82">
        <v>44</v>
      </c>
      <c r="AB44" s="82"/>
      <c r="AC44" s="98"/>
      <c r="AD44" s="85" t="s">
        <v>841</v>
      </c>
      <c r="AE44" s="85">
        <v>320</v>
      </c>
      <c r="AF44" s="85">
        <v>150</v>
      </c>
      <c r="AG44" s="85">
        <v>1914</v>
      </c>
      <c r="AH44" s="85">
        <v>500</v>
      </c>
      <c r="AI44" s="85"/>
      <c r="AJ44" s="85" t="s">
        <v>920</v>
      </c>
      <c r="AK44" s="85"/>
      <c r="AL44" s="85"/>
      <c r="AM44" s="85"/>
      <c r="AN44" s="87">
        <v>39911.69017361111</v>
      </c>
      <c r="AO44" s="85"/>
      <c r="AP44" s="85" t="b">
        <v>0</v>
      </c>
      <c r="AQ44" s="85" t="b">
        <v>0</v>
      </c>
      <c r="AR44" s="85" t="b">
        <v>0</v>
      </c>
      <c r="AS44" s="85" t="s">
        <v>768</v>
      </c>
      <c r="AT44" s="85">
        <v>2</v>
      </c>
      <c r="AU44" s="89" t="s">
        <v>1114</v>
      </c>
      <c r="AV44" s="85" t="b">
        <v>0</v>
      </c>
      <c r="AW44" s="85" t="s">
        <v>1200</v>
      </c>
      <c r="AX44" s="89" t="s">
        <v>1242</v>
      </c>
      <c r="AY44" s="85" t="s">
        <v>65</v>
      </c>
      <c r="AZ44" s="85" t="str">
        <f>REPLACE(INDEX(GroupVertices[Group],MATCH(Vertices[[#This Row],[Vertex]],GroupVertices[Vertex],0)),1,1,"")</f>
        <v>2</v>
      </c>
      <c r="BA44" s="51"/>
      <c r="BB44" s="51"/>
      <c r="BC44" s="51"/>
      <c r="BD44" s="51"/>
      <c r="BE44" s="51"/>
      <c r="BF44" s="51"/>
      <c r="BG44" s="51"/>
      <c r="BH44" s="51"/>
      <c r="BI44" s="51"/>
      <c r="BJ44" s="51"/>
      <c r="BK44" s="51"/>
      <c r="BL44" s="52"/>
      <c r="BM44" s="51"/>
      <c r="BN44" s="52"/>
      <c r="BO44" s="51"/>
      <c r="BP44" s="52"/>
      <c r="BQ44" s="51"/>
      <c r="BR44" s="52"/>
      <c r="BS44" s="51"/>
      <c r="BT44" s="2"/>
      <c r="BU44" s="3"/>
      <c r="BV44" s="3"/>
      <c r="BW44" s="3"/>
      <c r="BX44" s="3"/>
    </row>
    <row r="45" spans="1:76" ht="15">
      <c r="A45" s="14" t="s">
        <v>263</v>
      </c>
      <c r="B45" s="15"/>
      <c r="C45" s="15" t="s">
        <v>64</v>
      </c>
      <c r="D45" s="93">
        <v>163.16804494801806</v>
      </c>
      <c r="E45" s="81"/>
      <c r="F45" s="112" t="s">
        <v>1161</v>
      </c>
      <c r="G45" s="15"/>
      <c r="H45" s="16" t="s">
        <v>263</v>
      </c>
      <c r="I45" s="66"/>
      <c r="J45" s="66"/>
      <c r="K45" s="114" t="s">
        <v>1338</v>
      </c>
      <c r="L45" s="94">
        <v>1</v>
      </c>
      <c r="M45" s="95">
        <v>5963.9267578125</v>
      </c>
      <c r="N45" s="95">
        <v>2116.513427734375</v>
      </c>
      <c r="O45" s="77"/>
      <c r="P45" s="96"/>
      <c r="Q45" s="96"/>
      <c r="R45" s="97"/>
      <c r="S45" s="51">
        <v>1</v>
      </c>
      <c r="T45" s="51">
        <v>0</v>
      </c>
      <c r="U45" s="52">
        <v>0</v>
      </c>
      <c r="V45" s="52">
        <v>0.014925</v>
      </c>
      <c r="W45" s="52">
        <v>2.6E-05</v>
      </c>
      <c r="X45" s="52">
        <v>0.554051</v>
      </c>
      <c r="Y45" s="52">
        <v>0</v>
      </c>
      <c r="Z45" s="52">
        <v>0</v>
      </c>
      <c r="AA45" s="82">
        <v>45</v>
      </c>
      <c r="AB45" s="82"/>
      <c r="AC45" s="98"/>
      <c r="AD45" s="85" t="s">
        <v>842</v>
      </c>
      <c r="AE45" s="85">
        <v>1484</v>
      </c>
      <c r="AF45" s="85">
        <v>194</v>
      </c>
      <c r="AG45" s="85">
        <v>1858</v>
      </c>
      <c r="AH45" s="85">
        <v>2290</v>
      </c>
      <c r="AI45" s="85"/>
      <c r="AJ45" s="85" t="s">
        <v>921</v>
      </c>
      <c r="AK45" s="85" t="s">
        <v>980</v>
      </c>
      <c r="AL45" s="85"/>
      <c r="AM45" s="85"/>
      <c r="AN45" s="87">
        <v>40987.95885416667</v>
      </c>
      <c r="AO45" s="89" t="s">
        <v>1079</v>
      </c>
      <c r="AP45" s="85" t="b">
        <v>0</v>
      </c>
      <c r="AQ45" s="85" t="b">
        <v>0</v>
      </c>
      <c r="AR45" s="85" t="b">
        <v>1</v>
      </c>
      <c r="AS45" s="85" t="s">
        <v>768</v>
      </c>
      <c r="AT45" s="85">
        <v>1</v>
      </c>
      <c r="AU45" s="89" t="s">
        <v>1121</v>
      </c>
      <c r="AV45" s="85" t="b">
        <v>0</v>
      </c>
      <c r="AW45" s="85" t="s">
        <v>1200</v>
      </c>
      <c r="AX45" s="89" t="s">
        <v>1243</v>
      </c>
      <c r="AY45" s="85" t="s">
        <v>65</v>
      </c>
      <c r="AZ45" s="85" t="str">
        <f>REPLACE(INDEX(GroupVertices[Group],MATCH(Vertices[[#This Row],[Vertex]],GroupVertices[Vertex],0)),1,1,"")</f>
        <v>2</v>
      </c>
      <c r="BA45" s="51"/>
      <c r="BB45" s="51"/>
      <c r="BC45" s="51"/>
      <c r="BD45" s="51"/>
      <c r="BE45" s="51"/>
      <c r="BF45" s="51"/>
      <c r="BG45" s="51"/>
      <c r="BH45" s="51"/>
      <c r="BI45" s="51"/>
      <c r="BJ45" s="51"/>
      <c r="BK45" s="51"/>
      <c r="BL45" s="52"/>
      <c r="BM45" s="51"/>
      <c r="BN45" s="52"/>
      <c r="BO45" s="51"/>
      <c r="BP45" s="52"/>
      <c r="BQ45" s="51"/>
      <c r="BR45" s="52"/>
      <c r="BS45" s="51"/>
      <c r="BT45" s="2"/>
      <c r="BU45" s="3"/>
      <c r="BV45" s="3"/>
      <c r="BW45" s="3"/>
      <c r="BX45" s="3"/>
    </row>
    <row r="46" spans="1:76" ht="15">
      <c r="A46" s="14" t="s">
        <v>217</v>
      </c>
      <c r="B46" s="15"/>
      <c r="C46" s="15" t="s">
        <v>64</v>
      </c>
      <c r="D46" s="93">
        <v>166.60595043934964</v>
      </c>
      <c r="E46" s="81"/>
      <c r="F46" s="112" t="s">
        <v>421</v>
      </c>
      <c r="G46" s="15"/>
      <c r="H46" s="16" t="s">
        <v>217</v>
      </c>
      <c r="I46" s="66"/>
      <c r="J46" s="66"/>
      <c r="K46" s="114" t="s">
        <v>1339</v>
      </c>
      <c r="L46" s="94">
        <v>1</v>
      </c>
      <c r="M46" s="95">
        <v>9336.2978515625</v>
      </c>
      <c r="N46" s="95">
        <v>9252.015625</v>
      </c>
      <c r="O46" s="77"/>
      <c r="P46" s="96"/>
      <c r="Q46" s="96"/>
      <c r="R46" s="97"/>
      <c r="S46" s="51">
        <v>0</v>
      </c>
      <c r="T46" s="51">
        <v>1</v>
      </c>
      <c r="U46" s="52">
        <v>0</v>
      </c>
      <c r="V46" s="52">
        <v>0.2</v>
      </c>
      <c r="W46" s="52">
        <v>0</v>
      </c>
      <c r="X46" s="52">
        <v>0.610684</v>
      </c>
      <c r="Y46" s="52">
        <v>0</v>
      </c>
      <c r="Z46" s="52">
        <v>0</v>
      </c>
      <c r="AA46" s="82">
        <v>46</v>
      </c>
      <c r="AB46" s="82"/>
      <c r="AC46" s="98"/>
      <c r="AD46" s="85" t="s">
        <v>843</v>
      </c>
      <c r="AE46" s="85">
        <v>1108</v>
      </c>
      <c r="AF46" s="85">
        <v>765</v>
      </c>
      <c r="AG46" s="85">
        <v>3804</v>
      </c>
      <c r="AH46" s="85">
        <v>220</v>
      </c>
      <c r="AI46" s="85"/>
      <c r="AJ46" s="85" t="s">
        <v>922</v>
      </c>
      <c r="AK46" s="85" t="s">
        <v>981</v>
      </c>
      <c r="AL46" s="89" t="s">
        <v>1021</v>
      </c>
      <c r="AM46" s="85"/>
      <c r="AN46" s="87">
        <v>40658.57017361111</v>
      </c>
      <c r="AO46" s="89" t="s">
        <v>1080</v>
      </c>
      <c r="AP46" s="85" t="b">
        <v>0</v>
      </c>
      <c r="AQ46" s="85" t="b">
        <v>0</v>
      </c>
      <c r="AR46" s="85" t="b">
        <v>0</v>
      </c>
      <c r="AS46" s="85" t="s">
        <v>768</v>
      </c>
      <c r="AT46" s="85">
        <v>28</v>
      </c>
      <c r="AU46" s="89" t="s">
        <v>1114</v>
      </c>
      <c r="AV46" s="85" t="b">
        <v>0</v>
      </c>
      <c r="AW46" s="85" t="s">
        <v>1200</v>
      </c>
      <c r="AX46" s="89" t="s">
        <v>1244</v>
      </c>
      <c r="AY46" s="85" t="s">
        <v>66</v>
      </c>
      <c r="AZ46" s="85" t="str">
        <f>REPLACE(INDEX(GroupVertices[Group],MATCH(Vertices[[#This Row],[Vertex]],GroupVertices[Vertex],0)),1,1,"")</f>
        <v>3</v>
      </c>
      <c r="BA46" s="51"/>
      <c r="BB46" s="51"/>
      <c r="BC46" s="51"/>
      <c r="BD46" s="51"/>
      <c r="BE46" s="51"/>
      <c r="BF46" s="51"/>
      <c r="BG46" s="131" t="s">
        <v>1701</v>
      </c>
      <c r="BH46" s="131" t="s">
        <v>1701</v>
      </c>
      <c r="BI46" s="131" t="s">
        <v>1716</v>
      </c>
      <c r="BJ46" s="131" t="s">
        <v>1716</v>
      </c>
      <c r="BK46" s="131">
        <v>1</v>
      </c>
      <c r="BL46" s="134">
        <v>4</v>
      </c>
      <c r="BM46" s="131">
        <v>1</v>
      </c>
      <c r="BN46" s="134">
        <v>4</v>
      </c>
      <c r="BO46" s="131">
        <v>0</v>
      </c>
      <c r="BP46" s="134">
        <v>0</v>
      </c>
      <c r="BQ46" s="131">
        <v>23</v>
      </c>
      <c r="BR46" s="134">
        <v>92</v>
      </c>
      <c r="BS46" s="131">
        <v>25</v>
      </c>
      <c r="BT46" s="2"/>
      <c r="BU46" s="3"/>
      <c r="BV46" s="3"/>
      <c r="BW46" s="3"/>
      <c r="BX46" s="3"/>
    </row>
    <row r="47" spans="1:76" ht="15">
      <c r="A47" s="14" t="s">
        <v>219</v>
      </c>
      <c r="B47" s="15"/>
      <c r="C47" s="15" t="s">
        <v>64</v>
      </c>
      <c r="D47" s="93">
        <v>189.76816134154313</v>
      </c>
      <c r="E47" s="81"/>
      <c r="F47" s="112" t="s">
        <v>423</v>
      </c>
      <c r="G47" s="15"/>
      <c r="H47" s="16" t="s">
        <v>219</v>
      </c>
      <c r="I47" s="66"/>
      <c r="J47" s="66"/>
      <c r="K47" s="114" t="s">
        <v>1340</v>
      </c>
      <c r="L47" s="94">
        <v>41.477732793522264</v>
      </c>
      <c r="M47" s="95">
        <v>9336.2978515625</v>
      </c>
      <c r="N47" s="95">
        <v>8463.859375</v>
      </c>
      <c r="O47" s="77"/>
      <c r="P47" s="96"/>
      <c r="Q47" s="96"/>
      <c r="R47" s="97"/>
      <c r="S47" s="51">
        <v>4</v>
      </c>
      <c r="T47" s="51">
        <v>1</v>
      </c>
      <c r="U47" s="52">
        <v>6</v>
      </c>
      <c r="V47" s="52">
        <v>0.333333</v>
      </c>
      <c r="W47" s="52">
        <v>0</v>
      </c>
      <c r="X47" s="52">
        <v>2.167925</v>
      </c>
      <c r="Y47" s="52">
        <v>0</v>
      </c>
      <c r="Z47" s="52">
        <v>0</v>
      </c>
      <c r="AA47" s="82">
        <v>47</v>
      </c>
      <c r="AB47" s="82"/>
      <c r="AC47" s="98"/>
      <c r="AD47" s="85" t="s">
        <v>844</v>
      </c>
      <c r="AE47" s="85">
        <v>4906</v>
      </c>
      <c r="AF47" s="85">
        <v>4612</v>
      </c>
      <c r="AG47" s="85">
        <v>14246</v>
      </c>
      <c r="AH47" s="85">
        <v>6613</v>
      </c>
      <c r="AI47" s="85"/>
      <c r="AJ47" s="85" t="s">
        <v>923</v>
      </c>
      <c r="AK47" s="85" t="s">
        <v>982</v>
      </c>
      <c r="AL47" s="89" t="s">
        <v>1022</v>
      </c>
      <c r="AM47" s="85"/>
      <c r="AN47" s="87">
        <v>40188.545648148145</v>
      </c>
      <c r="AO47" s="89" t="s">
        <v>1081</v>
      </c>
      <c r="AP47" s="85" t="b">
        <v>0</v>
      </c>
      <c r="AQ47" s="85" t="b">
        <v>0</v>
      </c>
      <c r="AR47" s="85" t="b">
        <v>0</v>
      </c>
      <c r="AS47" s="85" t="s">
        <v>768</v>
      </c>
      <c r="AT47" s="85">
        <v>33</v>
      </c>
      <c r="AU47" s="89" t="s">
        <v>1114</v>
      </c>
      <c r="AV47" s="85" t="b">
        <v>0</v>
      </c>
      <c r="AW47" s="85" t="s">
        <v>1200</v>
      </c>
      <c r="AX47" s="89" t="s">
        <v>1245</v>
      </c>
      <c r="AY47" s="85" t="s">
        <v>66</v>
      </c>
      <c r="AZ47" s="85" t="str">
        <f>REPLACE(INDEX(GroupVertices[Group],MATCH(Vertices[[#This Row],[Vertex]],GroupVertices[Vertex],0)),1,1,"")</f>
        <v>3</v>
      </c>
      <c r="BA47" s="51"/>
      <c r="BB47" s="51"/>
      <c r="BC47" s="51"/>
      <c r="BD47" s="51"/>
      <c r="BE47" s="51" t="s">
        <v>414</v>
      </c>
      <c r="BF47" s="51" t="s">
        <v>414</v>
      </c>
      <c r="BG47" s="131" t="s">
        <v>1588</v>
      </c>
      <c r="BH47" s="131" t="s">
        <v>1588</v>
      </c>
      <c r="BI47" s="131" t="s">
        <v>1639</v>
      </c>
      <c r="BJ47" s="131" t="s">
        <v>1639</v>
      </c>
      <c r="BK47" s="131">
        <v>4</v>
      </c>
      <c r="BL47" s="134">
        <v>9.75609756097561</v>
      </c>
      <c r="BM47" s="131">
        <v>1</v>
      </c>
      <c r="BN47" s="134">
        <v>2.4390243902439024</v>
      </c>
      <c r="BO47" s="131">
        <v>0</v>
      </c>
      <c r="BP47" s="134">
        <v>0</v>
      </c>
      <c r="BQ47" s="131">
        <v>36</v>
      </c>
      <c r="BR47" s="134">
        <v>87.8048780487805</v>
      </c>
      <c r="BS47" s="131">
        <v>41</v>
      </c>
      <c r="BT47" s="2"/>
      <c r="BU47" s="3"/>
      <c r="BV47" s="3"/>
      <c r="BW47" s="3"/>
      <c r="BX47" s="3"/>
    </row>
    <row r="48" spans="1:76" ht="15">
      <c r="A48" s="14" t="s">
        <v>218</v>
      </c>
      <c r="B48" s="15"/>
      <c r="C48" s="15" t="s">
        <v>64</v>
      </c>
      <c r="D48" s="93">
        <v>190.95426884030377</v>
      </c>
      <c r="E48" s="81"/>
      <c r="F48" s="112" t="s">
        <v>422</v>
      </c>
      <c r="G48" s="15"/>
      <c r="H48" s="16" t="s">
        <v>218</v>
      </c>
      <c r="I48" s="66"/>
      <c r="J48" s="66"/>
      <c r="K48" s="114" t="s">
        <v>1341</v>
      </c>
      <c r="L48" s="94">
        <v>1</v>
      </c>
      <c r="M48" s="95">
        <v>8400.7197265625</v>
      </c>
      <c r="N48" s="95">
        <v>9252.015625</v>
      </c>
      <c r="O48" s="77"/>
      <c r="P48" s="96"/>
      <c r="Q48" s="96"/>
      <c r="R48" s="97"/>
      <c r="S48" s="51">
        <v>0</v>
      </c>
      <c r="T48" s="51">
        <v>1</v>
      </c>
      <c r="U48" s="52">
        <v>0</v>
      </c>
      <c r="V48" s="52">
        <v>0.2</v>
      </c>
      <c r="W48" s="52">
        <v>0</v>
      </c>
      <c r="X48" s="52">
        <v>0.610684</v>
      </c>
      <c r="Y48" s="52">
        <v>0</v>
      </c>
      <c r="Z48" s="52">
        <v>0</v>
      </c>
      <c r="AA48" s="82">
        <v>48</v>
      </c>
      <c r="AB48" s="82"/>
      <c r="AC48" s="98"/>
      <c r="AD48" s="85" t="s">
        <v>845</v>
      </c>
      <c r="AE48" s="85">
        <v>5314</v>
      </c>
      <c r="AF48" s="85">
        <v>4809</v>
      </c>
      <c r="AG48" s="85">
        <v>59159</v>
      </c>
      <c r="AH48" s="85">
        <v>1093</v>
      </c>
      <c r="AI48" s="85"/>
      <c r="AJ48" s="85" t="s">
        <v>924</v>
      </c>
      <c r="AK48" s="85" t="s">
        <v>983</v>
      </c>
      <c r="AL48" s="89" t="s">
        <v>1023</v>
      </c>
      <c r="AM48" s="85"/>
      <c r="AN48" s="87">
        <v>40291.430763888886</v>
      </c>
      <c r="AO48" s="89" t="s">
        <v>1082</v>
      </c>
      <c r="AP48" s="85" t="b">
        <v>0</v>
      </c>
      <c r="AQ48" s="85" t="b">
        <v>0</v>
      </c>
      <c r="AR48" s="85" t="b">
        <v>0</v>
      </c>
      <c r="AS48" s="85" t="s">
        <v>768</v>
      </c>
      <c r="AT48" s="85">
        <v>59</v>
      </c>
      <c r="AU48" s="89" t="s">
        <v>1114</v>
      </c>
      <c r="AV48" s="85" t="b">
        <v>0</v>
      </c>
      <c r="AW48" s="85" t="s">
        <v>1200</v>
      </c>
      <c r="AX48" s="89" t="s">
        <v>1246</v>
      </c>
      <c r="AY48" s="85" t="s">
        <v>66</v>
      </c>
      <c r="AZ48" s="85" t="str">
        <f>REPLACE(INDEX(GroupVertices[Group],MATCH(Vertices[[#This Row],[Vertex]],GroupVertices[Vertex],0)),1,1,"")</f>
        <v>3</v>
      </c>
      <c r="BA48" s="51"/>
      <c r="BB48" s="51"/>
      <c r="BC48" s="51"/>
      <c r="BD48" s="51"/>
      <c r="BE48" s="51"/>
      <c r="BF48" s="51"/>
      <c r="BG48" s="131" t="s">
        <v>1701</v>
      </c>
      <c r="BH48" s="131" t="s">
        <v>1701</v>
      </c>
      <c r="BI48" s="131" t="s">
        <v>1716</v>
      </c>
      <c r="BJ48" s="131" t="s">
        <v>1716</v>
      </c>
      <c r="BK48" s="131">
        <v>1</v>
      </c>
      <c r="BL48" s="134">
        <v>4</v>
      </c>
      <c r="BM48" s="131">
        <v>1</v>
      </c>
      <c r="BN48" s="134">
        <v>4</v>
      </c>
      <c r="BO48" s="131">
        <v>0</v>
      </c>
      <c r="BP48" s="134">
        <v>0</v>
      </c>
      <c r="BQ48" s="131">
        <v>23</v>
      </c>
      <c r="BR48" s="134">
        <v>92</v>
      </c>
      <c r="BS48" s="131">
        <v>25</v>
      </c>
      <c r="BT48" s="2"/>
      <c r="BU48" s="3"/>
      <c r="BV48" s="3"/>
      <c r="BW48" s="3"/>
      <c r="BX48" s="3"/>
    </row>
    <row r="49" spans="1:76" ht="15">
      <c r="A49" s="14" t="s">
        <v>220</v>
      </c>
      <c r="B49" s="15"/>
      <c r="C49" s="15" t="s">
        <v>64</v>
      </c>
      <c r="D49" s="93">
        <v>176.41391549255297</v>
      </c>
      <c r="E49" s="81"/>
      <c r="F49" s="112" t="s">
        <v>424</v>
      </c>
      <c r="G49" s="15"/>
      <c r="H49" s="16" t="s">
        <v>220</v>
      </c>
      <c r="I49" s="66"/>
      <c r="J49" s="66"/>
      <c r="K49" s="114" t="s">
        <v>1342</v>
      </c>
      <c r="L49" s="94">
        <v>1</v>
      </c>
      <c r="M49" s="95">
        <v>8400.7197265625</v>
      </c>
      <c r="N49" s="95">
        <v>8463.859375</v>
      </c>
      <c r="O49" s="77"/>
      <c r="P49" s="96"/>
      <c r="Q49" s="96"/>
      <c r="R49" s="97"/>
      <c r="S49" s="51">
        <v>0</v>
      </c>
      <c r="T49" s="51">
        <v>1</v>
      </c>
      <c r="U49" s="52">
        <v>0</v>
      </c>
      <c r="V49" s="52">
        <v>0.2</v>
      </c>
      <c r="W49" s="52">
        <v>0</v>
      </c>
      <c r="X49" s="52">
        <v>0.610684</v>
      </c>
      <c r="Y49" s="52">
        <v>0</v>
      </c>
      <c r="Z49" s="52">
        <v>0</v>
      </c>
      <c r="AA49" s="82">
        <v>49</v>
      </c>
      <c r="AB49" s="82"/>
      <c r="AC49" s="98"/>
      <c r="AD49" s="85" t="s">
        <v>846</v>
      </c>
      <c r="AE49" s="85">
        <v>3268</v>
      </c>
      <c r="AF49" s="85">
        <v>2394</v>
      </c>
      <c r="AG49" s="85">
        <v>6488</v>
      </c>
      <c r="AH49" s="85">
        <v>1097</v>
      </c>
      <c r="AI49" s="85"/>
      <c r="AJ49" s="85" t="s">
        <v>925</v>
      </c>
      <c r="AK49" s="85" t="s">
        <v>984</v>
      </c>
      <c r="AL49" s="89" t="s">
        <v>1024</v>
      </c>
      <c r="AM49" s="85"/>
      <c r="AN49" s="87">
        <v>40234.05064814815</v>
      </c>
      <c r="AO49" s="89" t="s">
        <v>1083</v>
      </c>
      <c r="AP49" s="85" t="b">
        <v>0</v>
      </c>
      <c r="AQ49" s="85" t="b">
        <v>0</v>
      </c>
      <c r="AR49" s="85" t="b">
        <v>0</v>
      </c>
      <c r="AS49" s="85" t="s">
        <v>768</v>
      </c>
      <c r="AT49" s="85">
        <v>19</v>
      </c>
      <c r="AU49" s="89" t="s">
        <v>1114</v>
      </c>
      <c r="AV49" s="85" t="b">
        <v>0</v>
      </c>
      <c r="AW49" s="85" t="s">
        <v>1200</v>
      </c>
      <c r="AX49" s="89" t="s">
        <v>1247</v>
      </c>
      <c r="AY49" s="85" t="s">
        <v>66</v>
      </c>
      <c r="AZ49" s="85" t="str">
        <f>REPLACE(INDEX(GroupVertices[Group],MATCH(Vertices[[#This Row],[Vertex]],GroupVertices[Vertex],0)),1,1,"")</f>
        <v>3</v>
      </c>
      <c r="BA49" s="51"/>
      <c r="BB49" s="51"/>
      <c r="BC49" s="51"/>
      <c r="BD49" s="51"/>
      <c r="BE49" s="51"/>
      <c r="BF49" s="51"/>
      <c r="BG49" s="131" t="s">
        <v>1701</v>
      </c>
      <c r="BH49" s="131" t="s">
        <v>1701</v>
      </c>
      <c r="BI49" s="131" t="s">
        <v>1716</v>
      </c>
      <c r="BJ49" s="131" t="s">
        <v>1716</v>
      </c>
      <c r="BK49" s="131">
        <v>1</v>
      </c>
      <c r="BL49" s="134">
        <v>4</v>
      </c>
      <c r="BM49" s="131">
        <v>1</v>
      </c>
      <c r="BN49" s="134">
        <v>4</v>
      </c>
      <c r="BO49" s="131">
        <v>0</v>
      </c>
      <c r="BP49" s="134">
        <v>0</v>
      </c>
      <c r="BQ49" s="131">
        <v>23</v>
      </c>
      <c r="BR49" s="134">
        <v>92</v>
      </c>
      <c r="BS49" s="131">
        <v>25</v>
      </c>
      <c r="BT49" s="2"/>
      <c r="BU49" s="3"/>
      <c r="BV49" s="3"/>
      <c r="BW49" s="3"/>
      <c r="BX49" s="3"/>
    </row>
    <row r="50" spans="1:76" ht="15">
      <c r="A50" s="14" t="s">
        <v>221</v>
      </c>
      <c r="B50" s="15"/>
      <c r="C50" s="15" t="s">
        <v>64</v>
      </c>
      <c r="D50" s="93">
        <v>236.12870824741526</v>
      </c>
      <c r="E50" s="81"/>
      <c r="F50" s="112" t="s">
        <v>425</v>
      </c>
      <c r="G50" s="15"/>
      <c r="H50" s="16" t="s">
        <v>221</v>
      </c>
      <c r="I50" s="66"/>
      <c r="J50" s="66"/>
      <c r="K50" s="114" t="s">
        <v>1343</v>
      </c>
      <c r="L50" s="94">
        <v>1</v>
      </c>
      <c r="M50" s="95">
        <v>9385.0263671875</v>
      </c>
      <c r="N50" s="95">
        <v>6446.4140625</v>
      </c>
      <c r="O50" s="77"/>
      <c r="P50" s="96"/>
      <c r="Q50" s="96"/>
      <c r="R50" s="97"/>
      <c r="S50" s="51">
        <v>1</v>
      </c>
      <c r="T50" s="51">
        <v>1</v>
      </c>
      <c r="U50" s="52">
        <v>0</v>
      </c>
      <c r="V50" s="52">
        <v>0</v>
      </c>
      <c r="W50" s="52">
        <v>0</v>
      </c>
      <c r="X50" s="52">
        <v>0.999994</v>
      </c>
      <c r="Y50" s="52">
        <v>0</v>
      </c>
      <c r="Z50" s="52" t="s">
        <v>1805</v>
      </c>
      <c r="AA50" s="82">
        <v>50</v>
      </c>
      <c r="AB50" s="82"/>
      <c r="AC50" s="98"/>
      <c r="AD50" s="85" t="s">
        <v>847</v>
      </c>
      <c r="AE50" s="85">
        <v>14916</v>
      </c>
      <c r="AF50" s="85">
        <v>12312</v>
      </c>
      <c r="AG50" s="85">
        <v>12928</v>
      </c>
      <c r="AH50" s="85">
        <v>32894</v>
      </c>
      <c r="AI50" s="85"/>
      <c r="AJ50" s="85" t="s">
        <v>926</v>
      </c>
      <c r="AK50" s="85" t="s">
        <v>985</v>
      </c>
      <c r="AL50" s="89" t="s">
        <v>1025</v>
      </c>
      <c r="AM50" s="85"/>
      <c r="AN50" s="87">
        <v>42243.388090277775</v>
      </c>
      <c r="AO50" s="89" t="s">
        <v>1084</v>
      </c>
      <c r="AP50" s="85" t="b">
        <v>0</v>
      </c>
      <c r="AQ50" s="85" t="b">
        <v>0</v>
      </c>
      <c r="AR50" s="85" t="b">
        <v>1</v>
      </c>
      <c r="AS50" s="85" t="s">
        <v>768</v>
      </c>
      <c r="AT50" s="85">
        <v>98</v>
      </c>
      <c r="AU50" s="89" t="s">
        <v>1114</v>
      </c>
      <c r="AV50" s="85" t="b">
        <v>0</v>
      </c>
      <c r="AW50" s="85" t="s">
        <v>1200</v>
      </c>
      <c r="AX50" s="89" t="s">
        <v>1248</v>
      </c>
      <c r="AY50" s="85" t="s">
        <v>66</v>
      </c>
      <c r="AZ50" s="85" t="str">
        <f>REPLACE(INDEX(GroupVertices[Group],MATCH(Vertices[[#This Row],[Vertex]],GroupVertices[Vertex],0)),1,1,"")</f>
        <v>7</v>
      </c>
      <c r="BA50" s="51" t="s">
        <v>400</v>
      </c>
      <c r="BB50" s="51" t="s">
        <v>400</v>
      </c>
      <c r="BC50" s="51" t="s">
        <v>409</v>
      </c>
      <c r="BD50" s="51" t="s">
        <v>409</v>
      </c>
      <c r="BE50" s="51"/>
      <c r="BF50" s="51"/>
      <c r="BG50" s="131" t="s">
        <v>1702</v>
      </c>
      <c r="BH50" s="131" t="s">
        <v>1702</v>
      </c>
      <c r="BI50" s="131" t="s">
        <v>1717</v>
      </c>
      <c r="BJ50" s="131" t="s">
        <v>1717</v>
      </c>
      <c r="BK50" s="131">
        <v>0</v>
      </c>
      <c r="BL50" s="134">
        <v>0</v>
      </c>
      <c r="BM50" s="131">
        <v>0</v>
      </c>
      <c r="BN50" s="134">
        <v>0</v>
      </c>
      <c r="BO50" s="131">
        <v>0</v>
      </c>
      <c r="BP50" s="134">
        <v>0</v>
      </c>
      <c r="BQ50" s="131">
        <v>11</v>
      </c>
      <c r="BR50" s="134">
        <v>100</v>
      </c>
      <c r="BS50" s="131">
        <v>11</v>
      </c>
      <c r="BT50" s="2"/>
      <c r="BU50" s="3"/>
      <c r="BV50" s="3"/>
      <c r="BW50" s="3"/>
      <c r="BX50" s="3"/>
    </row>
    <row r="51" spans="1:76" ht="15">
      <c r="A51" s="14" t="s">
        <v>222</v>
      </c>
      <c r="B51" s="15"/>
      <c r="C51" s="15" t="s">
        <v>64</v>
      </c>
      <c r="D51" s="93">
        <v>164.03504738366036</v>
      </c>
      <c r="E51" s="81"/>
      <c r="F51" s="112" t="s">
        <v>426</v>
      </c>
      <c r="G51" s="15"/>
      <c r="H51" s="16" t="s">
        <v>222</v>
      </c>
      <c r="I51" s="66"/>
      <c r="J51" s="66"/>
      <c r="K51" s="114" t="s">
        <v>1344</v>
      </c>
      <c r="L51" s="94">
        <v>1</v>
      </c>
      <c r="M51" s="95">
        <v>9385.0263671875</v>
      </c>
      <c r="N51" s="95">
        <v>7293.38818359375</v>
      </c>
      <c r="O51" s="77"/>
      <c r="P51" s="96"/>
      <c r="Q51" s="96"/>
      <c r="R51" s="97"/>
      <c r="S51" s="51">
        <v>1</v>
      </c>
      <c r="T51" s="51">
        <v>1</v>
      </c>
      <c r="U51" s="52">
        <v>0</v>
      </c>
      <c r="V51" s="52">
        <v>0</v>
      </c>
      <c r="W51" s="52">
        <v>0</v>
      </c>
      <c r="X51" s="52">
        <v>0.999994</v>
      </c>
      <c r="Y51" s="52">
        <v>0</v>
      </c>
      <c r="Z51" s="52" t="s">
        <v>1805</v>
      </c>
      <c r="AA51" s="82">
        <v>51</v>
      </c>
      <c r="AB51" s="82"/>
      <c r="AC51" s="98"/>
      <c r="AD51" s="85" t="s">
        <v>848</v>
      </c>
      <c r="AE51" s="85">
        <v>3</v>
      </c>
      <c r="AF51" s="85">
        <v>338</v>
      </c>
      <c r="AG51" s="85">
        <v>36208</v>
      </c>
      <c r="AH51" s="85">
        <v>0</v>
      </c>
      <c r="AI51" s="85"/>
      <c r="AJ51" s="85" t="s">
        <v>927</v>
      </c>
      <c r="AK51" s="85" t="s">
        <v>986</v>
      </c>
      <c r="AL51" s="89" t="s">
        <v>1026</v>
      </c>
      <c r="AM51" s="85"/>
      <c r="AN51" s="87">
        <v>41078.746875</v>
      </c>
      <c r="AO51" s="85"/>
      <c r="AP51" s="85" t="b">
        <v>1</v>
      </c>
      <c r="AQ51" s="85" t="b">
        <v>0</v>
      </c>
      <c r="AR51" s="85" t="b">
        <v>0</v>
      </c>
      <c r="AS51" s="85" t="s">
        <v>768</v>
      </c>
      <c r="AT51" s="85">
        <v>248</v>
      </c>
      <c r="AU51" s="89" t="s">
        <v>1114</v>
      </c>
      <c r="AV51" s="85" t="b">
        <v>0</v>
      </c>
      <c r="AW51" s="85" t="s">
        <v>1200</v>
      </c>
      <c r="AX51" s="89" t="s">
        <v>1249</v>
      </c>
      <c r="AY51" s="85" t="s">
        <v>66</v>
      </c>
      <c r="AZ51" s="85" t="str">
        <f>REPLACE(INDEX(GroupVertices[Group],MATCH(Vertices[[#This Row],[Vertex]],GroupVertices[Vertex],0)),1,1,"")</f>
        <v>7</v>
      </c>
      <c r="BA51" s="51" t="s">
        <v>401</v>
      </c>
      <c r="BB51" s="51" t="s">
        <v>401</v>
      </c>
      <c r="BC51" s="51" t="s">
        <v>410</v>
      </c>
      <c r="BD51" s="51" t="s">
        <v>410</v>
      </c>
      <c r="BE51" s="51" t="s">
        <v>415</v>
      </c>
      <c r="BF51" s="51" t="s">
        <v>415</v>
      </c>
      <c r="BG51" s="131" t="s">
        <v>1703</v>
      </c>
      <c r="BH51" s="131" t="s">
        <v>1703</v>
      </c>
      <c r="BI51" s="131" t="s">
        <v>1718</v>
      </c>
      <c r="BJ51" s="131" t="s">
        <v>1718</v>
      </c>
      <c r="BK51" s="131">
        <v>0</v>
      </c>
      <c r="BL51" s="134">
        <v>0</v>
      </c>
      <c r="BM51" s="131">
        <v>0</v>
      </c>
      <c r="BN51" s="134">
        <v>0</v>
      </c>
      <c r="BO51" s="131">
        <v>0</v>
      </c>
      <c r="BP51" s="134">
        <v>0</v>
      </c>
      <c r="BQ51" s="131">
        <v>14</v>
      </c>
      <c r="BR51" s="134">
        <v>100</v>
      </c>
      <c r="BS51" s="131">
        <v>14</v>
      </c>
      <c r="BT51" s="2"/>
      <c r="BU51" s="3"/>
      <c r="BV51" s="3"/>
      <c r="BW51" s="3"/>
      <c r="BX51" s="3"/>
    </row>
    <row r="52" spans="1:76" ht="15">
      <c r="A52" s="14" t="s">
        <v>223</v>
      </c>
      <c r="B52" s="15"/>
      <c r="C52" s="15" t="s">
        <v>64</v>
      </c>
      <c r="D52" s="93">
        <v>165.23921743316353</v>
      </c>
      <c r="E52" s="81"/>
      <c r="F52" s="112" t="s">
        <v>427</v>
      </c>
      <c r="G52" s="15"/>
      <c r="H52" s="16" t="s">
        <v>223</v>
      </c>
      <c r="I52" s="66"/>
      <c r="J52" s="66"/>
      <c r="K52" s="114" t="s">
        <v>1345</v>
      </c>
      <c r="L52" s="94">
        <v>14.492577597840755</v>
      </c>
      <c r="M52" s="95">
        <v>9385.0263671875</v>
      </c>
      <c r="N52" s="95">
        <v>2705.61181640625</v>
      </c>
      <c r="O52" s="77"/>
      <c r="P52" s="96"/>
      <c r="Q52" s="96"/>
      <c r="R52" s="97"/>
      <c r="S52" s="51">
        <v>0</v>
      </c>
      <c r="T52" s="51">
        <v>2</v>
      </c>
      <c r="U52" s="52">
        <v>2</v>
      </c>
      <c r="V52" s="52">
        <v>0.5</v>
      </c>
      <c r="W52" s="52">
        <v>0</v>
      </c>
      <c r="X52" s="52">
        <v>1.459451</v>
      </c>
      <c r="Y52" s="52">
        <v>0</v>
      </c>
      <c r="Z52" s="52">
        <v>0</v>
      </c>
      <c r="AA52" s="82">
        <v>52</v>
      </c>
      <c r="AB52" s="82"/>
      <c r="AC52" s="98"/>
      <c r="AD52" s="85" t="s">
        <v>849</v>
      </c>
      <c r="AE52" s="85">
        <v>637</v>
      </c>
      <c r="AF52" s="85">
        <v>538</v>
      </c>
      <c r="AG52" s="85">
        <v>9756</v>
      </c>
      <c r="AH52" s="85">
        <v>20246</v>
      </c>
      <c r="AI52" s="85"/>
      <c r="AJ52" s="85" t="s">
        <v>928</v>
      </c>
      <c r="AK52" s="85" t="s">
        <v>987</v>
      </c>
      <c r="AL52" s="89" t="s">
        <v>1027</v>
      </c>
      <c r="AM52" s="85"/>
      <c r="AN52" s="87">
        <v>42748.230532407404</v>
      </c>
      <c r="AO52" s="89" t="s">
        <v>1085</v>
      </c>
      <c r="AP52" s="85" t="b">
        <v>1</v>
      </c>
      <c r="AQ52" s="85" t="b">
        <v>0</v>
      </c>
      <c r="AR52" s="85" t="b">
        <v>0</v>
      </c>
      <c r="AS52" s="85" t="s">
        <v>768</v>
      </c>
      <c r="AT52" s="85">
        <v>1</v>
      </c>
      <c r="AU52" s="85"/>
      <c r="AV52" s="85" t="b">
        <v>0</v>
      </c>
      <c r="AW52" s="85" t="s">
        <v>1200</v>
      </c>
      <c r="AX52" s="89" t="s">
        <v>1250</v>
      </c>
      <c r="AY52" s="85" t="s">
        <v>66</v>
      </c>
      <c r="AZ52" s="85" t="str">
        <f>REPLACE(INDEX(GroupVertices[Group],MATCH(Vertices[[#This Row],[Vertex]],GroupVertices[Vertex],0)),1,1,"")</f>
        <v>5</v>
      </c>
      <c r="BA52" s="51"/>
      <c r="BB52" s="51"/>
      <c r="BC52" s="51"/>
      <c r="BD52" s="51"/>
      <c r="BE52" s="51"/>
      <c r="BF52" s="51"/>
      <c r="BG52" s="131" t="s">
        <v>1704</v>
      </c>
      <c r="BH52" s="131" t="s">
        <v>1704</v>
      </c>
      <c r="BI52" s="131" t="s">
        <v>1719</v>
      </c>
      <c r="BJ52" s="131" t="s">
        <v>1719</v>
      </c>
      <c r="BK52" s="131">
        <v>0</v>
      </c>
      <c r="BL52" s="134">
        <v>0</v>
      </c>
      <c r="BM52" s="131">
        <v>0</v>
      </c>
      <c r="BN52" s="134">
        <v>0</v>
      </c>
      <c r="BO52" s="131">
        <v>0</v>
      </c>
      <c r="BP52" s="134">
        <v>0</v>
      </c>
      <c r="BQ52" s="131">
        <v>9</v>
      </c>
      <c r="BR52" s="134">
        <v>100</v>
      </c>
      <c r="BS52" s="131">
        <v>9</v>
      </c>
      <c r="BT52" s="2"/>
      <c r="BU52" s="3"/>
      <c r="BV52" s="3"/>
      <c r="BW52" s="3"/>
      <c r="BX52" s="3"/>
    </row>
    <row r="53" spans="1:76" ht="15">
      <c r="A53" s="14" t="s">
        <v>264</v>
      </c>
      <c r="B53" s="15"/>
      <c r="C53" s="15" t="s">
        <v>64</v>
      </c>
      <c r="D53" s="93">
        <v>179.44842401730097</v>
      </c>
      <c r="E53" s="81"/>
      <c r="F53" s="112" t="s">
        <v>1162</v>
      </c>
      <c r="G53" s="15"/>
      <c r="H53" s="16" t="s">
        <v>264</v>
      </c>
      <c r="I53" s="66"/>
      <c r="J53" s="66"/>
      <c r="K53" s="114" t="s">
        <v>1346</v>
      </c>
      <c r="L53" s="94">
        <v>1</v>
      </c>
      <c r="M53" s="95">
        <v>9385.0263671875</v>
      </c>
      <c r="N53" s="95">
        <v>4399.56005859375</v>
      </c>
      <c r="O53" s="77"/>
      <c r="P53" s="96"/>
      <c r="Q53" s="96"/>
      <c r="R53" s="97"/>
      <c r="S53" s="51">
        <v>1</v>
      </c>
      <c r="T53" s="51">
        <v>0</v>
      </c>
      <c r="U53" s="52">
        <v>0</v>
      </c>
      <c r="V53" s="52">
        <v>0.333333</v>
      </c>
      <c r="W53" s="52">
        <v>0</v>
      </c>
      <c r="X53" s="52">
        <v>0.770266</v>
      </c>
      <c r="Y53" s="52">
        <v>0</v>
      </c>
      <c r="Z53" s="52">
        <v>0</v>
      </c>
      <c r="AA53" s="82">
        <v>53</v>
      </c>
      <c r="AB53" s="82"/>
      <c r="AC53" s="98"/>
      <c r="AD53" s="85" t="s">
        <v>850</v>
      </c>
      <c r="AE53" s="85">
        <v>419</v>
      </c>
      <c r="AF53" s="85">
        <v>2898</v>
      </c>
      <c r="AG53" s="85">
        <v>12256</v>
      </c>
      <c r="AH53" s="85">
        <v>4691</v>
      </c>
      <c r="AI53" s="85"/>
      <c r="AJ53" s="85" t="s">
        <v>929</v>
      </c>
      <c r="AK53" s="85" t="s">
        <v>988</v>
      </c>
      <c r="AL53" s="85"/>
      <c r="AM53" s="85"/>
      <c r="AN53" s="87">
        <v>42764.12945601852</v>
      </c>
      <c r="AO53" s="89" t="s">
        <v>1086</v>
      </c>
      <c r="AP53" s="85" t="b">
        <v>1</v>
      </c>
      <c r="AQ53" s="85" t="b">
        <v>0</v>
      </c>
      <c r="AR53" s="85" t="b">
        <v>0</v>
      </c>
      <c r="AS53" s="85" t="s">
        <v>768</v>
      </c>
      <c r="AT53" s="85">
        <v>2</v>
      </c>
      <c r="AU53" s="85"/>
      <c r="AV53" s="85" t="b">
        <v>0</v>
      </c>
      <c r="AW53" s="85" t="s">
        <v>1200</v>
      </c>
      <c r="AX53" s="89" t="s">
        <v>1251</v>
      </c>
      <c r="AY53" s="85" t="s">
        <v>65</v>
      </c>
      <c r="AZ53" s="85" t="str">
        <f>REPLACE(INDEX(GroupVertices[Group],MATCH(Vertices[[#This Row],[Vertex]],GroupVertices[Vertex],0)),1,1,"")</f>
        <v>5</v>
      </c>
      <c r="BA53" s="51"/>
      <c r="BB53" s="51"/>
      <c r="BC53" s="51"/>
      <c r="BD53" s="51"/>
      <c r="BE53" s="51"/>
      <c r="BF53" s="51"/>
      <c r="BG53" s="51"/>
      <c r="BH53" s="51"/>
      <c r="BI53" s="51"/>
      <c r="BJ53" s="51"/>
      <c r="BK53" s="51"/>
      <c r="BL53" s="52"/>
      <c r="BM53" s="51"/>
      <c r="BN53" s="52"/>
      <c r="BO53" s="51"/>
      <c r="BP53" s="52"/>
      <c r="BQ53" s="51"/>
      <c r="BR53" s="52"/>
      <c r="BS53" s="51"/>
      <c r="BT53" s="2"/>
      <c r="BU53" s="3"/>
      <c r="BV53" s="3"/>
      <c r="BW53" s="3"/>
      <c r="BX53" s="3"/>
    </row>
    <row r="54" spans="1:76" ht="15">
      <c r="A54" s="14" t="s">
        <v>265</v>
      </c>
      <c r="B54" s="15"/>
      <c r="C54" s="15" t="s">
        <v>64</v>
      </c>
      <c r="D54" s="93">
        <v>213.68297852467614</v>
      </c>
      <c r="E54" s="81"/>
      <c r="F54" s="112" t="s">
        <v>1163</v>
      </c>
      <c r="G54" s="15"/>
      <c r="H54" s="16" t="s">
        <v>265</v>
      </c>
      <c r="I54" s="66"/>
      <c r="J54" s="66"/>
      <c r="K54" s="114" t="s">
        <v>1347</v>
      </c>
      <c r="L54" s="94">
        <v>1</v>
      </c>
      <c r="M54" s="95">
        <v>9385.0263671875</v>
      </c>
      <c r="N54" s="95">
        <v>3552.5859375</v>
      </c>
      <c r="O54" s="77"/>
      <c r="P54" s="96"/>
      <c r="Q54" s="96"/>
      <c r="R54" s="97"/>
      <c r="S54" s="51">
        <v>1</v>
      </c>
      <c r="T54" s="51">
        <v>0</v>
      </c>
      <c r="U54" s="52">
        <v>0</v>
      </c>
      <c r="V54" s="52">
        <v>0.333333</v>
      </c>
      <c r="W54" s="52">
        <v>0</v>
      </c>
      <c r="X54" s="52">
        <v>0.770266</v>
      </c>
      <c r="Y54" s="52">
        <v>0</v>
      </c>
      <c r="Z54" s="52">
        <v>0</v>
      </c>
      <c r="AA54" s="82">
        <v>54</v>
      </c>
      <c r="AB54" s="82"/>
      <c r="AC54" s="98"/>
      <c r="AD54" s="85" t="s">
        <v>851</v>
      </c>
      <c r="AE54" s="85">
        <v>3139</v>
      </c>
      <c r="AF54" s="85">
        <v>8584</v>
      </c>
      <c r="AG54" s="85">
        <v>174427</v>
      </c>
      <c r="AH54" s="85">
        <v>64382</v>
      </c>
      <c r="AI54" s="85"/>
      <c r="AJ54" s="85" t="s">
        <v>930</v>
      </c>
      <c r="AK54" s="85" t="s">
        <v>989</v>
      </c>
      <c r="AL54" s="89" t="s">
        <v>1028</v>
      </c>
      <c r="AM54" s="85"/>
      <c r="AN54" s="87">
        <v>40404.46616898148</v>
      </c>
      <c r="AO54" s="89" t="s">
        <v>1087</v>
      </c>
      <c r="AP54" s="85" t="b">
        <v>0</v>
      </c>
      <c r="AQ54" s="85" t="b">
        <v>0</v>
      </c>
      <c r="AR54" s="85" t="b">
        <v>0</v>
      </c>
      <c r="AS54" s="85" t="s">
        <v>1113</v>
      </c>
      <c r="AT54" s="85">
        <v>193</v>
      </c>
      <c r="AU54" s="89" t="s">
        <v>1122</v>
      </c>
      <c r="AV54" s="85" t="b">
        <v>0</v>
      </c>
      <c r="AW54" s="85" t="s">
        <v>1200</v>
      </c>
      <c r="AX54" s="89" t="s">
        <v>1252</v>
      </c>
      <c r="AY54" s="85" t="s">
        <v>65</v>
      </c>
      <c r="AZ54" s="85" t="str">
        <f>REPLACE(INDEX(GroupVertices[Group],MATCH(Vertices[[#This Row],[Vertex]],GroupVertices[Vertex],0)),1,1,"")</f>
        <v>5</v>
      </c>
      <c r="BA54" s="51"/>
      <c r="BB54" s="51"/>
      <c r="BC54" s="51"/>
      <c r="BD54" s="51"/>
      <c r="BE54" s="51"/>
      <c r="BF54" s="51"/>
      <c r="BG54" s="51"/>
      <c r="BH54" s="51"/>
      <c r="BI54" s="51"/>
      <c r="BJ54" s="51"/>
      <c r="BK54" s="51"/>
      <c r="BL54" s="52"/>
      <c r="BM54" s="51"/>
      <c r="BN54" s="52"/>
      <c r="BO54" s="51"/>
      <c r="BP54" s="52"/>
      <c r="BQ54" s="51"/>
      <c r="BR54" s="52"/>
      <c r="BS54" s="51"/>
      <c r="BT54" s="2"/>
      <c r="BU54" s="3"/>
      <c r="BV54" s="3"/>
      <c r="BW54" s="3"/>
      <c r="BX54" s="3"/>
    </row>
    <row r="55" spans="1:76" ht="15">
      <c r="A55" s="14" t="s">
        <v>224</v>
      </c>
      <c r="B55" s="15"/>
      <c r="C55" s="15" t="s">
        <v>64</v>
      </c>
      <c r="D55" s="93">
        <v>1000</v>
      </c>
      <c r="E55" s="81"/>
      <c r="F55" s="112" t="s">
        <v>428</v>
      </c>
      <c r="G55" s="15"/>
      <c r="H55" s="16" t="s">
        <v>224</v>
      </c>
      <c r="I55" s="66"/>
      <c r="J55" s="66"/>
      <c r="K55" s="114" t="s">
        <v>1348</v>
      </c>
      <c r="L55" s="94">
        <v>14.492577597840755</v>
      </c>
      <c r="M55" s="95">
        <v>8351.9912109375</v>
      </c>
      <c r="N55" s="95">
        <v>2705.61181640625</v>
      </c>
      <c r="O55" s="77"/>
      <c r="P55" s="96"/>
      <c r="Q55" s="96"/>
      <c r="R55" s="97"/>
      <c r="S55" s="51">
        <v>0</v>
      </c>
      <c r="T55" s="51">
        <v>2</v>
      </c>
      <c r="U55" s="52">
        <v>2</v>
      </c>
      <c r="V55" s="52">
        <v>0.5</v>
      </c>
      <c r="W55" s="52">
        <v>0</v>
      </c>
      <c r="X55" s="52">
        <v>1.459451</v>
      </c>
      <c r="Y55" s="52">
        <v>0</v>
      </c>
      <c r="Z55" s="52">
        <v>0</v>
      </c>
      <c r="AA55" s="82">
        <v>55</v>
      </c>
      <c r="AB55" s="82"/>
      <c r="AC55" s="98"/>
      <c r="AD55" s="85" t="s">
        <v>852</v>
      </c>
      <c r="AE55" s="85">
        <v>31041</v>
      </c>
      <c r="AF55" s="85">
        <v>139183</v>
      </c>
      <c r="AG55" s="85">
        <v>1296478</v>
      </c>
      <c r="AH55" s="85">
        <v>888</v>
      </c>
      <c r="AI55" s="85"/>
      <c r="AJ55" s="85" t="s">
        <v>931</v>
      </c>
      <c r="AK55" s="85" t="s">
        <v>990</v>
      </c>
      <c r="AL55" s="89" t="s">
        <v>1029</v>
      </c>
      <c r="AM55" s="85"/>
      <c r="AN55" s="87">
        <v>39723.61730324074</v>
      </c>
      <c r="AO55" s="89" t="s">
        <v>1088</v>
      </c>
      <c r="AP55" s="85" t="b">
        <v>0</v>
      </c>
      <c r="AQ55" s="85" t="b">
        <v>0</v>
      </c>
      <c r="AR55" s="85" t="b">
        <v>0</v>
      </c>
      <c r="AS55" s="85" t="s">
        <v>768</v>
      </c>
      <c r="AT55" s="85">
        <v>856</v>
      </c>
      <c r="AU55" s="89" t="s">
        <v>1114</v>
      </c>
      <c r="AV55" s="85" t="b">
        <v>1</v>
      </c>
      <c r="AW55" s="85" t="s">
        <v>1200</v>
      </c>
      <c r="AX55" s="89" t="s">
        <v>1253</v>
      </c>
      <c r="AY55" s="85" t="s">
        <v>66</v>
      </c>
      <c r="AZ55" s="85" t="str">
        <f>REPLACE(INDEX(GroupVertices[Group],MATCH(Vertices[[#This Row],[Vertex]],GroupVertices[Vertex],0)),1,1,"")</f>
        <v>4</v>
      </c>
      <c r="BA55" s="51" t="s">
        <v>402</v>
      </c>
      <c r="BB55" s="51" t="s">
        <v>402</v>
      </c>
      <c r="BC55" s="51" t="s">
        <v>411</v>
      </c>
      <c r="BD55" s="51" t="s">
        <v>411</v>
      </c>
      <c r="BE55" s="51"/>
      <c r="BF55" s="51"/>
      <c r="BG55" s="131" t="s">
        <v>1705</v>
      </c>
      <c r="BH55" s="131" t="s">
        <v>1709</v>
      </c>
      <c r="BI55" s="131" t="s">
        <v>1720</v>
      </c>
      <c r="BJ55" s="131" t="s">
        <v>1720</v>
      </c>
      <c r="BK55" s="131">
        <v>1</v>
      </c>
      <c r="BL55" s="134">
        <v>2.127659574468085</v>
      </c>
      <c r="BM55" s="131">
        <v>1</v>
      </c>
      <c r="BN55" s="134">
        <v>2.127659574468085</v>
      </c>
      <c r="BO55" s="131">
        <v>0</v>
      </c>
      <c r="BP55" s="134">
        <v>0</v>
      </c>
      <c r="BQ55" s="131">
        <v>45</v>
      </c>
      <c r="BR55" s="134">
        <v>95.74468085106383</v>
      </c>
      <c r="BS55" s="131">
        <v>47</v>
      </c>
      <c r="BT55" s="2"/>
      <c r="BU55" s="3"/>
      <c r="BV55" s="3"/>
      <c r="BW55" s="3"/>
      <c r="BX55" s="3"/>
    </row>
    <row r="56" spans="1:76" ht="15">
      <c r="A56" s="14" t="s">
        <v>266</v>
      </c>
      <c r="B56" s="15"/>
      <c r="C56" s="15" t="s">
        <v>64</v>
      </c>
      <c r="D56" s="93">
        <v>164.6190698576694</v>
      </c>
      <c r="E56" s="81"/>
      <c r="F56" s="112" t="s">
        <v>1164</v>
      </c>
      <c r="G56" s="15"/>
      <c r="H56" s="16" t="s">
        <v>266</v>
      </c>
      <c r="I56" s="66"/>
      <c r="J56" s="66"/>
      <c r="K56" s="114" t="s">
        <v>1349</v>
      </c>
      <c r="L56" s="94">
        <v>1</v>
      </c>
      <c r="M56" s="95">
        <v>8351.9912109375</v>
      </c>
      <c r="N56" s="95">
        <v>4399.56005859375</v>
      </c>
      <c r="O56" s="77"/>
      <c r="P56" s="96"/>
      <c r="Q56" s="96"/>
      <c r="R56" s="97"/>
      <c r="S56" s="51">
        <v>1</v>
      </c>
      <c r="T56" s="51">
        <v>0</v>
      </c>
      <c r="U56" s="52">
        <v>0</v>
      </c>
      <c r="V56" s="52">
        <v>0.333333</v>
      </c>
      <c r="W56" s="52">
        <v>0</v>
      </c>
      <c r="X56" s="52">
        <v>0.770266</v>
      </c>
      <c r="Y56" s="52">
        <v>0</v>
      </c>
      <c r="Z56" s="52">
        <v>0</v>
      </c>
      <c r="AA56" s="82">
        <v>56</v>
      </c>
      <c r="AB56" s="82"/>
      <c r="AC56" s="98"/>
      <c r="AD56" s="85" t="s">
        <v>853</v>
      </c>
      <c r="AE56" s="85">
        <v>1968</v>
      </c>
      <c r="AF56" s="85">
        <v>435</v>
      </c>
      <c r="AG56" s="85">
        <v>3634</v>
      </c>
      <c r="AH56" s="85">
        <v>574</v>
      </c>
      <c r="AI56" s="85"/>
      <c r="AJ56" s="85" t="s">
        <v>932</v>
      </c>
      <c r="AK56" s="85" t="s">
        <v>991</v>
      </c>
      <c r="AL56" s="89" t="s">
        <v>1030</v>
      </c>
      <c r="AM56" s="85"/>
      <c r="AN56" s="87">
        <v>39904.980416666665</v>
      </c>
      <c r="AO56" s="89" t="s">
        <v>1089</v>
      </c>
      <c r="AP56" s="85" t="b">
        <v>0</v>
      </c>
      <c r="AQ56" s="85" t="b">
        <v>0</v>
      </c>
      <c r="AR56" s="85" t="b">
        <v>1</v>
      </c>
      <c r="AS56" s="85" t="s">
        <v>768</v>
      </c>
      <c r="AT56" s="85">
        <v>18</v>
      </c>
      <c r="AU56" s="89" t="s">
        <v>1114</v>
      </c>
      <c r="AV56" s="85" t="b">
        <v>0</v>
      </c>
      <c r="AW56" s="85" t="s">
        <v>1200</v>
      </c>
      <c r="AX56" s="89" t="s">
        <v>1254</v>
      </c>
      <c r="AY56" s="85" t="s">
        <v>65</v>
      </c>
      <c r="AZ56" s="85" t="str">
        <f>REPLACE(INDEX(GroupVertices[Group],MATCH(Vertices[[#This Row],[Vertex]],GroupVertices[Vertex],0)),1,1,"")</f>
        <v>4</v>
      </c>
      <c r="BA56" s="51"/>
      <c r="BB56" s="51"/>
      <c r="BC56" s="51"/>
      <c r="BD56" s="51"/>
      <c r="BE56" s="51"/>
      <c r="BF56" s="51"/>
      <c r="BG56" s="51"/>
      <c r="BH56" s="51"/>
      <c r="BI56" s="51"/>
      <c r="BJ56" s="51"/>
      <c r="BK56" s="51"/>
      <c r="BL56" s="52"/>
      <c r="BM56" s="51"/>
      <c r="BN56" s="52"/>
      <c r="BO56" s="51"/>
      <c r="BP56" s="52"/>
      <c r="BQ56" s="51"/>
      <c r="BR56" s="52"/>
      <c r="BS56" s="51"/>
      <c r="BT56" s="2"/>
      <c r="BU56" s="3"/>
      <c r="BV56" s="3"/>
      <c r="BW56" s="3"/>
      <c r="BX56" s="3"/>
    </row>
    <row r="57" spans="1:76" ht="15">
      <c r="A57" s="14" t="s">
        <v>267</v>
      </c>
      <c r="B57" s="15"/>
      <c r="C57" s="15" t="s">
        <v>64</v>
      </c>
      <c r="D57" s="93">
        <v>166.42532493192417</v>
      </c>
      <c r="E57" s="81"/>
      <c r="F57" s="112" t="s">
        <v>1165</v>
      </c>
      <c r="G57" s="15"/>
      <c r="H57" s="16" t="s">
        <v>267</v>
      </c>
      <c r="I57" s="66"/>
      <c r="J57" s="66"/>
      <c r="K57" s="114" t="s">
        <v>1350</v>
      </c>
      <c r="L57" s="94">
        <v>1</v>
      </c>
      <c r="M57" s="95">
        <v>8351.9912109375</v>
      </c>
      <c r="N57" s="95">
        <v>3552.5859375</v>
      </c>
      <c r="O57" s="77"/>
      <c r="P57" s="96"/>
      <c r="Q57" s="96"/>
      <c r="R57" s="97"/>
      <c r="S57" s="51">
        <v>1</v>
      </c>
      <c r="T57" s="51">
        <v>0</v>
      </c>
      <c r="U57" s="52">
        <v>0</v>
      </c>
      <c r="V57" s="52">
        <v>0.333333</v>
      </c>
      <c r="W57" s="52">
        <v>0</v>
      </c>
      <c r="X57" s="52">
        <v>0.770266</v>
      </c>
      <c r="Y57" s="52">
        <v>0</v>
      </c>
      <c r="Z57" s="52">
        <v>0</v>
      </c>
      <c r="AA57" s="82">
        <v>57</v>
      </c>
      <c r="AB57" s="82"/>
      <c r="AC57" s="98"/>
      <c r="AD57" s="85" t="s">
        <v>854</v>
      </c>
      <c r="AE57" s="85">
        <v>935</v>
      </c>
      <c r="AF57" s="85">
        <v>735</v>
      </c>
      <c r="AG57" s="85">
        <v>19896</v>
      </c>
      <c r="AH57" s="85">
        <v>4106</v>
      </c>
      <c r="AI57" s="85"/>
      <c r="AJ57" s="85" t="s">
        <v>933</v>
      </c>
      <c r="AK57" s="85" t="s">
        <v>992</v>
      </c>
      <c r="AL57" s="89" t="s">
        <v>1031</v>
      </c>
      <c r="AM57" s="85"/>
      <c r="AN57" s="87">
        <v>39896.87452546296</v>
      </c>
      <c r="AO57" s="89" t="s">
        <v>1090</v>
      </c>
      <c r="AP57" s="85" t="b">
        <v>0</v>
      </c>
      <c r="AQ57" s="85" t="b">
        <v>0</v>
      </c>
      <c r="AR57" s="85" t="b">
        <v>1</v>
      </c>
      <c r="AS57" s="85" t="s">
        <v>768</v>
      </c>
      <c r="AT57" s="85">
        <v>55</v>
      </c>
      <c r="AU57" s="89" t="s">
        <v>1123</v>
      </c>
      <c r="AV57" s="85" t="b">
        <v>0</v>
      </c>
      <c r="AW57" s="85" t="s">
        <v>1200</v>
      </c>
      <c r="AX57" s="89" t="s">
        <v>1255</v>
      </c>
      <c r="AY57" s="85" t="s">
        <v>65</v>
      </c>
      <c r="AZ57" s="85" t="str">
        <f>REPLACE(INDEX(GroupVertices[Group],MATCH(Vertices[[#This Row],[Vertex]],GroupVertices[Vertex],0)),1,1,"")</f>
        <v>4</v>
      </c>
      <c r="BA57" s="51"/>
      <c r="BB57" s="51"/>
      <c r="BC57" s="51"/>
      <c r="BD57" s="51"/>
      <c r="BE57" s="51"/>
      <c r="BF57" s="51"/>
      <c r="BG57" s="51"/>
      <c r="BH57" s="51"/>
      <c r="BI57" s="51"/>
      <c r="BJ57" s="51"/>
      <c r="BK57" s="51"/>
      <c r="BL57" s="52"/>
      <c r="BM57" s="51"/>
      <c r="BN57" s="52"/>
      <c r="BO57" s="51"/>
      <c r="BP57" s="52"/>
      <c r="BQ57" s="51"/>
      <c r="BR57" s="52"/>
      <c r="BS57" s="51"/>
      <c r="BT57" s="2"/>
      <c r="BU57" s="3"/>
      <c r="BV57" s="3"/>
      <c r="BW57" s="3"/>
      <c r="BX57" s="3"/>
    </row>
    <row r="58" spans="1:76" ht="15">
      <c r="A58" s="14" t="s">
        <v>225</v>
      </c>
      <c r="B58" s="15"/>
      <c r="C58" s="15" t="s">
        <v>64</v>
      </c>
      <c r="D58" s="93">
        <v>768.2574739731145</v>
      </c>
      <c r="E58" s="81"/>
      <c r="F58" s="112" t="s">
        <v>429</v>
      </c>
      <c r="G58" s="15"/>
      <c r="H58" s="16" t="s">
        <v>225</v>
      </c>
      <c r="I58" s="66"/>
      <c r="J58" s="66"/>
      <c r="K58" s="114" t="s">
        <v>1351</v>
      </c>
      <c r="L58" s="94">
        <v>9999</v>
      </c>
      <c r="M58" s="95">
        <v>2169.377197265625</v>
      </c>
      <c r="N58" s="95">
        <v>5011.5283203125</v>
      </c>
      <c r="O58" s="77"/>
      <c r="P58" s="96"/>
      <c r="Q58" s="96"/>
      <c r="R58" s="97"/>
      <c r="S58" s="51">
        <v>0</v>
      </c>
      <c r="T58" s="51">
        <v>39</v>
      </c>
      <c r="U58" s="52">
        <v>1482</v>
      </c>
      <c r="V58" s="52">
        <v>0.025641</v>
      </c>
      <c r="W58" s="52">
        <v>0.024977</v>
      </c>
      <c r="X58" s="52">
        <v>18.459349</v>
      </c>
      <c r="Y58" s="52">
        <v>0</v>
      </c>
      <c r="Z58" s="52">
        <v>0</v>
      </c>
      <c r="AA58" s="82">
        <v>58</v>
      </c>
      <c r="AB58" s="82"/>
      <c r="AC58" s="98"/>
      <c r="AD58" s="85" t="s">
        <v>855</v>
      </c>
      <c r="AE58" s="85">
        <v>67</v>
      </c>
      <c r="AF58" s="85">
        <v>100693</v>
      </c>
      <c r="AG58" s="85">
        <v>557179</v>
      </c>
      <c r="AH58" s="85">
        <v>3</v>
      </c>
      <c r="AI58" s="85"/>
      <c r="AJ58" s="85" t="s">
        <v>934</v>
      </c>
      <c r="AK58" s="85" t="s">
        <v>993</v>
      </c>
      <c r="AL58" s="89" t="s">
        <v>1032</v>
      </c>
      <c r="AM58" s="85"/>
      <c r="AN58" s="87">
        <v>40029.83263888889</v>
      </c>
      <c r="AO58" s="89" t="s">
        <v>1091</v>
      </c>
      <c r="AP58" s="85" t="b">
        <v>0</v>
      </c>
      <c r="AQ58" s="85" t="b">
        <v>0</v>
      </c>
      <c r="AR58" s="85" t="b">
        <v>0</v>
      </c>
      <c r="AS58" s="85" t="s">
        <v>768</v>
      </c>
      <c r="AT58" s="85">
        <v>707</v>
      </c>
      <c r="AU58" s="89" t="s">
        <v>1114</v>
      </c>
      <c r="AV58" s="85" t="b">
        <v>1</v>
      </c>
      <c r="AW58" s="85" t="s">
        <v>1200</v>
      </c>
      <c r="AX58" s="89" t="s">
        <v>1256</v>
      </c>
      <c r="AY58" s="85" t="s">
        <v>66</v>
      </c>
      <c r="AZ58" s="85" t="str">
        <f>REPLACE(INDEX(GroupVertices[Group],MATCH(Vertices[[#This Row],[Vertex]],GroupVertices[Vertex],0)),1,1,"")</f>
        <v>1</v>
      </c>
      <c r="BA58" s="51" t="s">
        <v>403</v>
      </c>
      <c r="BB58" s="51" t="s">
        <v>403</v>
      </c>
      <c r="BC58" s="51" t="s">
        <v>412</v>
      </c>
      <c r="BD58" s="51" t="s">
        <v>412</v>
      </c>
      <c r="BE58" s="51"/>
      <c r="BF58" s="51"/>
      <c r="BG58" s="131" t="s">
        <v>1586</v>
      </c>
      <c r="BH58" s="131" t="s">
        <v>1710</v>
      </c>
      <c r="BI58" s="131" t="s">
        <v>1637</v>
      </c>
      <c r="BJ58" s="131" t="s">
        <v>1724</v>
      </c>
      <c r="BK58" s="131">
        <v>33</v>
      </c>
      <c r="BL58" s="134">
        <v>4.353562005277045</v>
      </c>
      <c r="BM58" s="131">
        <v>0</v>
      </c>
      <c r="BN58" s="134">
        <v>0</v>
      </c>
      <c r="BO58" s="131">
        <v>0</v>
      </c>
      <c r="BP58" s="134">
        <v>0</v>
      </c>
      <c r="BQ58" s="131">
        <v>725</v>
      </c>
      <c r="BR58" s="134">
        <v>95.64643799472296</v>
      </c>
      <c r="BS58" s="131">
        <v>758</v>
      </c>
      <c r="BT58" s="2"/>
      <c r="BU58" s="3"/>
      <c r="BV58" s="3"/>
      <c r="BW58" s="3"/>
      <c r="BX58" s="3"/>
    </row>
    <row r="59" spans="1:76" ht="15">
      <c r="A59" s="14" t="s">
        <v>268</v>
      </c>
      <c r="B59" s="15"/>
      <c r="C59" s="15" t="s">
        <v>64</v>
      </c>
      <c r="D59" s="93">
        <v>162.09633360396026</v>
      </c>
      <c r="E59" s="81"/>
      <c r="F59" s="112" t="s">
        <v>1166</v>
      </c>
      <c r="G59" s="15"/>
      <c r="H59" s="16" t="s">
        <v>268</v>
      </c>
      <c r="I59" s="66"/>
      <c r="J59" s="66"/>
      <c r="K59" s="114" t="s">
        <v>1352</v>
      </c>
      <c r="L59" s="94">
        <v>1</v>
      </c>
      <c r="M59" s="95">
        <v>2150.6806640625</v>
      </c>
      <c r="N59" s="95">
        <v>8070.4287109375</v>
      </c>
      <c r="O59" s="77"/>
      <c r="P59" s="96"/>
      <c r="Q59" s="96"/>
      <c r="R59" s="97"/>
      <c r="S59" s="51">
        <v>1</v>
      </c>
      <c r="T59" s="51">
        <v>0</v>
      </c>
      <c r="U59" s="52">
        <v>0</v>
      </c>
      <c r="V59" s="52">
        <v>0.012987</v>
      </c>
      <c r="W59" s="52">
        <v>0.024977</v>
      </c>
      <c r="X59" s="52">
        <v>0.552318</v>
      </c>
      <c r="Y59" s="52">
        <v>0</v>
      </c>
      <c r="Z59" s="52">
        <v>0</v>
      </c>
      <c r="AA59" s="82">
        <v>59</v>
      </c>
      <c r="AB59" s="82"/>
      <c r="AC59" s="98"/>
      <c r="AD59" s="85" t="s">
        <v>856</v>
      </c>
      <c r="AE59" s="85">
        <v>2</v>
      </c>
      <c r="AF59" s="85">
        <v>16</v>
      </c>
      <c r="AG59" s="85">
        <v>8</v>
      </c>
      <c r="AH59" s="85">
        <v>0</v>
      </c>
      <c r="AI59" s="85"/>
      <c r="AJ59" s="85"/>
      <c r="AK59" s="85"/>
      <c r="AL59" s="85"/>
      <c r="AM59" s="85"/>
      <c r="AN59" s="87">
        <v>39951.12336805555</v>
      </c>
      <c r="AO59" s="85"/>
      <c r="AP59" s="85" t="b">
        <v>1</v>
      </c>
      <c r="AQ59" s="85" t="b">
        <v>0</v>
      </c>
      <c r="AR59" s="85" t="b">
        <v>0</v>
      </c>
      <c r="AS59" s="85" t="s">
        <v>768</v>
      </c>
      <c r="AT59" s="85">
        <v>0</v>
      </c>
      <c r="AU59" s="89" t="s">
        <v>1114</v>
      </c>
      <c r="AV59" s="85" t="b">
        <v>0</v>
      </c>
      <c r="AW59" s="85" t="s">
        <v>1200</v>
      </c>
      <c r="AX59" s="89" t="s">
        <v>1257</v>
      </c>
      <c r="AY59" s="85" t="s">
        <v>65</v>
      </c>
      <c r="AZ59" s="85" t="str">
        <f>REPLACE(INDEX(GroupVertices[Group],MATCH(Vertices[[#This Row],[Vertex]],GroupVertices[Vertex],0)),1,1,"")</f>
        <v>1</v>
      </c>
      <c r="BA59" s="51"/>
      <c r="BB59" s="51"/>
      <c r="BC59" s="51"/>
      <c r="BD59" s="51"/>
      <c r="BE59" s="51"/>
      <c r="BF59" s="51"/>
      <c r="BG59" s="51"/>
      <c r="BH59" s="51"/>
      <c r="BI59" s="51"/>
      <c r="BJ59" s="51"/>
      <c r="BK59" s="51"/>
      <c r="BL59" s="52"/>
      <c r="BM59" s="51"/>
      <c r="BN59" s="52"/>
      <c r="BO59" s="51"/>
      <c r="BP59" s="52"/>
      <c r="BQ59" s="51"/>
      <c r="BR59" s="52"/>
      <c r="BS59" s="51"/>
      <c r="BT59" s="2"/>
      <c r="BU59" s="3"/>
      <c r="BV59" s="3"/>
      <c r="BW59" s="3"/>
      <c r="BX59" s="3"/>
    </row>
    <row r="60" spans="1:76" ht="15">
      <c r="A60" s="14" t="s">
        <v>269</v>
      </c>
      <c r="B60" s="15"/>
      <c r="C60" s="15" t="s">
        <v>64</v>
      </c>
      <c r="D60" s="93">
        <v>162.05418765222765</v>
      </c>
      <c r="E60" s="81"/>
      <c r="F60" s="112" t="s">
        <v>1167</v>
      </c>
      <c r="G60" s="15"/>
      <c r="H60" s="16" t="s">
        <v>269</v>
      </c>
      <c r="I60" s="66"/>
      <c r="J60" s="66"/>
      <c r="K60" s="114" t="s">
        <v>1353</v>
      </c>
      <c r="L60" s="94">
        <v>1</v>
      </c>
      <c r="M60" s="95">
        <v>2127.190185546875</v>
      </c>
      <c r="N60" s="95">
        <v>9646.09375</v>
      </c>
      <c r="O60" s="77"/>
      <c r="P60" s="96"/>
      <c r="Q60" s="96"/>
      <c r="R60" s="97"/>
      <c r="S60" s="51">
        <v>1</v>
      </c>
      <c r="T60" s="51">
        <v>0</v>
      </c>
      <c r="U60" s="52">
        <v>0</v>
      </c>
      <c r="V60" s="52">
        <v>0.012987</v>
      </c>
      <c r="W60" s="52">
        <v>0.024977</v>
      </c>
      <c r="X60" s="52">
        <v>0.552318</v>
      </c>
      <c r="Y60" s="52">
        <v>0</v>
      </c>
      <c r="Z60" s="52">
        <v>0</v>
      </c>
      <c r="AA60" s="82">
        <v>60</v>
      </c>
      <c r="AB60" s="82"/>
      <c r="AC60" s="98"/>
      <c r="AD60" s="85" t="s">
        <v>857</v>
      </c>
      <c r="AE60" s="85">
        <v>97</v>
      </c>
      <c r="AF60" s="85">
        <v>9</v>
      </c>
      <c r="AG60" s="85">
        <v>9</v>
      </c>
      <c r="AH60" s="85">
        <v>119</v>
      </c>
      <c r="AI60" s="85"/>
      <c r="AJ60" s="85"/>
      <c r="AK60" s="85"/>
      <c r="AL60" s="85"/>
      <c r="AM60" s="85"/>
      <c r="AN60" s="87">
        <v>39528.662094907406</v>
      </c>
      <c r="AO60" s="89" t="s">
        <v>1092</v>
      </c>
      <c r="AP60" s="85" t="b">
        <v>1</v>
      </c>
      <c r="AQ60" s="85" t="b">
        <v>0</v>
      </c>
      <c r="AR60" s="85" t="b">
        <v>0</v>
      </c>
      <c r="AS60" s="85" t="s">
        <v>768</v>
      </c>
      <c r="AT60" s="85">
        <v>0</v>
      </c>
      <c r="AU60" s="89" t="s">
        <v>1114</v>
      </c>
      <c r="AV60" s="85" t="b">
        <v>0</v>
      </c>
      <c r="AW60" s="85" t="s">
        <v>1200</v>
      </c>
      <c r="AX60" s="89" t="s">
        <v>1258</v>
      </c>
      <c r="AY60" s="85" t="s">
        <v>65</v>
      </c>
      <c r="AZ60" s="85" t="str">
        <f>REPLACE(INDEX(GroupVertices[Group],MATCH(Vertices[[#This Row],[Vertex]],GroupVertices[Vertex],0)),1,1,"")</f>
        <v>1</v>
      </c>
      <c r="BA60" s="51"/>
      <c r="BB60" s="51"/>
      <c r="BC60" s="51"/>
      <c r="BD60" s="51"/>
      <c r="BE60" s="51"/>
      <c r="BF60" s="51"/>
      <c r="BG60" s="51"/>
      <c r="BH60" s="51"/>
      <c r="BI60" s="51"/>
      <c r="BJ60" s="51"/>
      <c r="BK60" s="51"/>
      <c r="BL60" s="52"/>
      <c r="BM60" s="51"/>
      <c r="BN60" s="52"/>
      <c r="BO60" s="51"/>
      <c r="BP60" s="52"/>
      <c r="BQ60" s="51"/>
      <c r="BR60" s="52"/>
      <c r="BS60" s="51"/>
      <c r="BT60" s="2"/>
      <c r="BU60" s="3"/>
      <c r="BV60" s="3"/>
      <c r="BW60" s="3"/>
      <c r="BX60" s="3"/>
    </row>
    <row r="61" spans="1:76" ht="15">
      <c r="A61" s="14" t="s">
        <v>270</v>
      </c>
      <c r="B61" s="15"/>
      <c r="C61" s="15" t="s">
        <v>64</v>
      </c>
      <c r="D61" s="93">
        <v>162.758627131187</v>
      </c>
      <c r="E61" s="81"/>
      <c r="F61" s="112" t="s">
        <v>1168</v>
      </c>
      <c r="G61" s="15"/>
      <c r="H61" s="16" t="s">
        <v>270</v>
      </c>
      <c r="I61" s="66"/>
      <c r="J61" s="66"/>
      <c r="K61" s="114" t="s">
        <v>1354</v>
      </c>
      <c r="L61" s="94">
        <v>1</v>
      </c>
      <c r="M61" s="95">
        <v>3462.94482421875</v>
      </c>
      <c r="N61" s="95">
        <v>4905.51123046875</v>
      </c>
      <c r="O61" s="77"/>
      <c r="P61" s="96"/>
      <c r="Q61" s="96"/>
      <c r="R61" s="97"/>
      <c r="S61" s="51">
        <v>1</v>
      </c>
      <c r="T61" s="51">
        <v>0</v>
      </c>
      <c r="U61" s="52">
        <v>0</v>
      </c>
      <c r="V61" s="52">
        <v>0.012987</v>
      </c>
      <c r="W61" s="52">
        <v>0.024977</v>
      </c>
      <c r="X61" s="52">
        <v>0.552318</v>
      </c>
      <c r="Y61" s="52">
        <v>0</v>
      </c>
      <c r="Z61" s="52">
        <v>0</v>
      </c>
      <c r="AA61" s="82">
        <v>61</v>
      </c>
      <c r="AB61" s="82"/>
      <c r="AC61" s="98"/>
      <c r="AD61" s="85" t="s">
        <v>858</v>
      </c>
      <c r="AE61" s="85">
        <v>169</v>
      </c>
      <c r="AF61" s="85">
        <v>126</v>
      </c>
      <c r="AG61" s="85">
        <v>354</v>
      </c>
      <c r="AH61" s="85">
        <v>36</v>
      </c>
      <c r="AI61" s="85"/>
      <c r="AJ61" s="85" t="s">
        <v>935</v>
      </c>
      <c r="AK61" s="85" t="s">
        <v>994</v>
      </c>
      <c r="AL61" s="89" t="s">
        <v>1033</v>
      </c>
      <c r="AM61" s="85"/>
      <c r="AN61" s="87">
        <v>42827.657326388886</v>
      </c>
      <c r="AO61" s="89" t="s">
        <v>1093</v>
      </c>
      <c r="AP61" s="85" t="b">
        <v>0</v>
      </c>
      <c r="AQ61" s="85" t="b">
        <v>0</v>
      </c>
      <c r="AR61" s="85" t="b">
        <v>0</v>
      </c>
      <c r="AS61" s="85" t="s">
        <v>768</v>
      </c>
      <c r="AT61" s="85">
        <v>3</v>
      </c>
      <c r="AU61" s="89" t="s">
        <v>1114</v>
      </c>
      <c r="AV61" s="85" t="b">
        <v>0</v>
      </c>
      <c r="AW61" s="85" t="s">
        <v>1200</v>
      </c>
      <c r="AX61" s="89" t="s">
        <v>1259</v>
      </c>
      <c r="AY61" s="85" t="s">
        <v>65</v>
      </c>
      <c r="AZ61" s="85" t="str">
        <f>REPLACE(INDEX(GroupVertices[Group],MATCH(Vertices[[#This Row],[Vertex]],GroupVertices[Vertex],0)),1,1,"")</f>
        <v>1</v>
      </c>
      <c r="BA61" s="51"/>
      <c r="BB61" s="51"/>
      <c r="BC61" s="51"/>
      <c r="BD61" s="51"/>
      <c r="BE61" s="51"/>
      <c r="BF61" s="51"/>
      <c r="BG61" s="51"/>
      <c r="BH61" s="51"/>
      <c r="BI61" s="51"/>
      <c r="BJ61" s="51"/>
      <c r="BK61" s="51"/>
      <c r="BL61" s="52"/>
      <c r="BM61" s="51"/>
      <c r="BN61" s="52"/>
      <c r="BO61" s="51"/>
      <c r="BP61" s="52"/>
      <c r="BQ61" s="51"/>
      <c r="BR61" s="52"/>
      <c r="BS61" s="51"/>
      <c r="BT61" s="2"/>
      <c r="BU61" s="3"/>
      <c r="BV61" s="3"/>
      <c r="BW61" s="3"/>
      <c r="BX61" s="3"/>
    </row>
    <row r="62" spans="1:76" ht="15">
      <c r="A62" s="14" t="s">
        <v>271</v>
      </c>
      <c r="B62" s="15"/>
      <c r="C62" s="15" t="s">
        <v>64</v>
      </c>
      <c r="D62" s="93">
        <v>162.3010425123758</v>
      </c>
      <c r="E62" s="81"/>
      <c r="F62" s="112" t="s">
        <v>1169</v>
      </c>
      <c r="G62" s="15"/>
      <c r="H62" s="16" t="s">
        <v>271</v>
      </c>
      <c r="I62" s="66"/>
      <c r="J62" s="66"/>
      <c r="K62" s="114" t="s">
        <v>1355</v>
      </c>
      <c r="L62" s="94">
        <v>1</v>
      </c>
      <c r="M62" s="95">
        <v>962.7718505859375</v>
      </c>
      <c r="N62" s="95">
        <v>7106.04638671875</v>
      </c>
      <c r="O62" s="77"/>
      <c r="P62" s="96"/>
      <c r="Q62" s="96"/>
      <c r="R62" s="97"/>
      <c r="S62" s="51">
        <v>1</v>
      </c>
      <c r="T62" s="51">
        <v>0</v>
      </c>
      <c r="U62" s="52">
        <v>0</v>
      </c>
      <c r="V62" s="52">
        <v>0.012987</v>
      </c>
      <c r="W62" s="52">
        <v>0.024977</v>
      </c>
      <c r="X62" s="52">
        <v>0.552318</v>
      </c>
      <c r="Y62" s="52">
        <v>0</v>
      </c>
      <c r="Z62" s="52">
        <v>0</v>
      </c>
      <c r="AA62" s="82">
        <v>62</v>
      </c>
      <c r="AB62" s="82"/>
      <c r="AC62" s="98"/>
      <c r="AD62" s="85" t="s">
        <v>859</v>
      </c>
      <c r="AE62" s="85">
        <v>465</v>
      </c>
      <c r="AF62" s="85">
        <v>50</v>
      </c>
      <c r="AG62" s="85">
        <v>3986</v>
      </c>
      <c r="AH62" s="85">
        <v>1833</v>
      </c>
      <c r="AI62" s="85"/>
      <c r="AJ62" s="85" t="s">
        <v>936</v>
      </c>
      <c r="AK62" s="85"/>
      <c r="AL62" s="85"/>
      <c r="AM62" s="85"/>
      <c r="AN62" s="87">
        <v>42785.70149305555</v>
      </c>
      <c r="AO62" s="89" t="s">
        <v>1094</v>
      </c>
      <c r="AP62" s="85" t="b">
        <v>1</v>
      </c>
      <c r="AQ62" s="85" t="b">
        <v>0</v>
      </c>
      <c r="AR62" s="85" t="b">
        <v>0</v>
      </c>
      <c r="AS62" s="85" t="s">
        <v>768</v>
      </c>
      <c r="AT62" s="85">
        <v>0</v>
      </c>
      <c r="AU62" s="85"/>
      <c r="AV62" s="85" t="b">
        <v>0</v>
      </c>
      <c r="AW62" s="85" t="s">
        <v>1200</v>
      </c>
      <c r="AX62" s="89" t="s">
        <v>1260</v>
      </c>
      <c r="AY62" s="85" t="s">
        <v>65</v>
      </c>
      <c r="AZ62" s="85" t="str">
        <f>REPLACE(INDEX(GroupVertices[Group],MATCH(Vertices[[#This Row],[Vertex]],GroupVertices[Vertex],0)),1,1,"")</f>
        <v>1</v>
      </c>
      <c r="BA62" s="51"/>
      <c r="BB62" s="51"/>
      <c r="BC62" s="51"/>
      <c r="BD62" s="51"/>
      <c r="BE62" s="51"/>
      <c r="BF62" s="51"/>
      <c r="BG62" s="51"/>
      <c r="BH62" s="51"/>
      <c r="BI62" s="51"/>
      <c r="BJ62" s="51"/>
      <c r="BK62" s="51"/>
      <c r="BL62" s="52"/>
      <c r="BM62" s="51"/>
      <c r="BN62" s="52"/>
      <c r="BO62" s="51"/>
      <c r="BP62" s="52"/>
      <c r="BQ62" s="51"/>
      <c r="BR62" s="52"/>
      <c r="BS62" s="51"/>
      <c r="BT62" s="2"/>
      <c r="BU62" s="3"/>
      <c r="BV62" s="3"/>
      <c r="BW62" s="3"/>
      <c r="BX62" s="3"/>
    </row>
    <row r="63" spans="1:76" ht="15">
      <c r="A63" s="14" t="s">
        <v>272</v>
      </c>
      <c r="B63" s="15"/>
      <c r="C63" s="15" t="s">
        <v>64</v>
      </c>
      <c r="D63" s="93">
        <v>162.12041700495033</v>
      </c>
      <c r="E63" s="81"/>
      <c r="F63" s="112" t="s">
        <v>1170</v>
      </c>
      <c r="G63" s="15"/>
      <c r="H63" s="16" t="s">
        <v>272</v>
      </c>
      <c r="I63" s="66"/>
      <c r="J63" s="66"/>
      <c r="K63" s="114" t="s">
        <v>1356</v>
      </c>
      <c r="L63" s="94">
        <v>1</v>
      </c>
      <c r="M63" s="95">
        <v>4045.232177734375</v>
      </c>
      <c r="N63" s="95">
        <v>6051.07958984375</v>
      </c>
      <c r="O63" s="77"/>
      <c r="P63" s="96"/>
      <c r="Q63" s="96"/>
      <c r="R63" s="97"/>
      <c r="S63" s="51">
        <v>1</v>
      </c>
      <c r="T63" s="51">
        <v>0</v>
      </c>
      <c r="U63" s="52">
        <v>0</v>
      </c>
      <c r="V63" s="52">
        <v>0.012987</v>
      </c>
      <c r="W63" s="52">
        <v>0.024977</v>
      </c>
      <c r="X63" s="52">
        <v>0.552318</v>
      </c>
      <c r="Y63" s="52">
        <v>0</v>
      </c>
      <c r="Z63" s="52">
        <v>0</v>
      </c>
      <c r="AA63" s="82">
        <v>63</v>
      </c>
      <c r="AB63" s="82"/>
      <c r="AC63" s="98"/>
      <c r="AD63" s="85" t="s">
        <v>860</v>
      </c>
      <c r="AE63" s="85">
        <v>201</v>
      </c>
      <c r="AF63" s="85">
        <v>20</v>
      </c>
      <c r="AG63" s="85">
        <v>1013</v>
      </c>
      <c r="AH63" s="85">
        <v>31</v>
      </c>
      <c r="AI63" s="85"/>
      <c r="AJ63" s="85"/>
      <c r="AK63" s="85" t="s">
        <v>995</v>
      </c>
      <c r="AL63" s="85"/>
      <c r="AM63" s="85"/>
      <c r="AN63" s="87">
        <v>39937.05351851852</v>
      </c>
      <c r="AO63" s="89" t="s">
        <v>1095</v>
      </c>
      <c r="AP63" s="85" t="b">
        <v>1</v>
      </c>
      <c r="AQ63" s="85" t="b">
        <v>0</v>
      </c>
      <c r="AR63" s="85" t="b">
        <v>1</v>
      </c>
      <c r="AS63" s="85" t="s">
        <v>768</v>
      </c>
      <c r="AT63" s="85">
        <v>0</v>
      </c>
      <c r="AU63" s="89" t="s">
        <v>1114</v>
      </c>
      <c r="AV63" s="85" t="b">
        <v>0</v>
      </c>
      <c r="AW63" s="85" t="s">
        <v>1200</v>
      </c>
      <c r="AX63" s="89" t="s">
        <v>1261</v>
      </c>
      <c r="AY63" s="85" t="s">
        <v>65</v>
      </c>
      <c r="AZ63" s="85" t="str">
        <f>REPLACE(INDEX(GroupVertices[Group],MATCH(Vertices[[#This Row],[Vertex]],GroupVertices[Vertex],0)),1,1,"")</f>
        <v>1</v>
      </c>
      <c r="BA63" s="51"/>
      <c r="BB63" s="51"/>
      <c r="BC63" s="51"/>
      <c r="BD63" s="51"/>
      <c r="BE63" s="51"/>
      <c r="BF63" s="51"/>
      <c r="BG63" s="51"/>
      <c r="BH63" s="51"/>
      <c r="BI63" s="51"/>
      <c r="BJ63" s="51"/>
      <c r="BK63" s="51"/>
      <c r="BL63" s="52"/>
      <c r="BM63" s="51"/>
      <c r="BN63" s="52"/>
      <c r="BO63" s="51"/>
      <c r="BP63" s="52"/>
      <c r="BQ63" s="51"/>
      <c r="BR63" s="52"/>
      <c r="BS63" s="51"/>
      <c r="BT63" s="2"/>
      <c r="BU63" s="3"/>
      <c r="BV63" s="3"/>
      <c r="BW63" s="3"/>
      <c r="BX63" s="3"/>
    </row>
    <row r="64" spans="1:76" ht="15">
      <c r="A64" s="14" t="s">
        <v>273</v>
      </c>
      <c r="B64" s="15"/>
      <c r="C64" s="15" t="s">
        <v>64</v>
      </c>
      <c r="D64" s="93">
        <v>187.64280120417004</v>
      </c>
      <c r="E64" s="81"/>
      <c r="F64" s="112" t="s">
        <v>1171</v>
      </c>
      <c r="G64" s="15"/>
      <c r="H64" s="16" t="s">
        <v>273</v>
      </c>
      <c r="I64" s="66"/>
      <c r="J64" s="66"/>
      <c r="K64" s="114" t="s">
        <v>1357</v>
      </c>
      <c r="L64" s="94">
        <v>1</v>
      </c>
      <c r="M64" s="95">
        <v>756.98876953125</v>
      </c>
      <c r="N64" s="95">
        <v>5503.96044921875</v>
      </c>
      <c r="O64" s="77"/>
      <c r="P64" s="96"/>
      <c r="Q64" s="96"/>
      <c r="R64" s="97"/>
      <c r="S64" s="51">
        <v>1</v>
      </c>
      <c r="T64" s="51">
        <v>0</v>
      </c>
      <c r="U64" s="52">
        <v>0</v>
      </c>
      <c r="V64" s="52">
        <v>0.012987</v>
      </c>
      <c r="W64" s="52">
        <v>0.024977</v>
      </c>
      <c r="X64" s="52">
        <v>0.552318</v>
      </c>
      <c r="Y64" s="52">
        <v>0</v>
      </c>
      <c r="Z64" s="52">
        <v>0</v>
      </c>
      <c r="AA64" s="82">
        <v>64</v>
      </c>
      <c r="AB64" s="82"/>
      <c r="AC64" s="98"/>
      <c r="AD64" s="85" t="s">
        <v>861</v>
      </c>
      <c r="AE64" s="85">
        <v>4986</v>
      </c>
      <c r="AF64" s="85">
        <v>4259</v>
      </c>
      <c r="AG64" s="85">
        <v>2810</v>
      </c>
      <c r="AH64" s="85">
        <v>1136</v>
      </c>
      <c r="AI64" s="85"/>
      <c r="AJ64" s="85" t="s">
        <v>937</v>
      </c>
      <c r="AK64" s="85" t="s">
        <v>996</v>
      </c>
      <c r="AL64" s="85"/>
      <c r="AM64" s="85"/>
      <c r="AN64" s="87">
        <v>42695.82960648148</v>
      </c>
      <c r="AO64" s="89" t="s">
        <v>1096</v>
      </c>
      <c r="AP64" s="85" t="b">
        <v>1</v>
      </c>
      <c r="AQ64" s="85" t="b">
        <v>0</v>
      </c>
      <c r="AR64" s="85" t="b">
        <v>0</v>
      </c>
      <c r="AS64" s="85" t="s">
        <v>768</v>
      </c>
      <c r="AT64" s="85">
        <v>1</v>
      </c>
      <c r="AU64" s="85"/>
      <c r="AV64" s="85" t="b">
        <v>0</v>
      </c>
      <c r="AW64" s="85" t="s">
        <v>1200</v>
      </c>
      <c r="AX64" s="89" t="s">
        <v>1262</v>
      </c>
      <c r="AY64" s="85" t="s">
        <v>65</v>
      </c>
      <c r="AZ64" s="85" t="str">
        <f>REPLACE(INDEX(GroupVertices[Group],MATCH(Vertices[[#This Row],[Vertex]],GroupVertices[Vertex],0)),1,1,"")</f>
        <v>1</v>
      </c>
      <c r="BA64" s="51"/>
      <c r="BB64" s="51"/>
      <c r="BC64" s="51"/>
      <c r="BD64" s="51"/>
      <c r="BE64" s="51"/>
      <c r="BF64" s="51"/>
      <c r="BG64" s="51"/>
      <c r="BH64" s="51"/>
      <c r="BI64" s="51"/>
      <c r="BJ64" s="51"/>
      <c r="BK64" s="51"/>
      <c r="BL64" s="52"/>
      <c r="BM64" s="51"/>
      <c r="BN64" s="52"/>
      <c r="BO64" s="51"/>
      <c r="BP64" s="52"/>
      <c r="BQ64" s="51"/>
      <c r="BR64" s="52"/>
      <c r="BS64" s="51"/>
      <c r="BT64" s="2"/>
      <c r="BU64" s="3"/>
      <c r="BV64" s="3"/>
      <c r="BW64" s="3"/>
      <c r="BX64" s="3"/>
    </row>
    <row r="65" spans="1:76" ht="15">
      <c r="A65" s="14" t="s">
        <v>274</v>
      </c>
      <c r="B65" s="15"/>
      <c r="C65" s="15" t="s">
        <v>64</v>
      </c>
      <c r="D65" s="93">
        <v>162.34920931435593</v>
      </c>
      <c r="E65" s="81"/>
      <c r="F65" s="112" t="s">
        <v>1172</v>
      </c>
      <c r="G65" s="15"/>
      <c r="H65" s="16" t="s">
        <v>274</v>
      </c>
      <c r="I65" s="66"/>
      <c r="J65" s="66"/>
      <c r="K65" s="114" t="s">
        <v>1358</v>
      </c>
      <c r="L65" s="94">
        <v>1</v>
      </c>
      <c r="M65" s="95">
        <v>1610.52685546875</v>
      </c>
      <c r="N65" s="95">
        <v>6365.943359375</v>
      </c>
      <c r="O65" s="77"/>
      <c r="P65" s="96"/>
      <c r="Q65" s="96"/>
      <c r="R65" s="97"/>
      <c r="S65" s="51">
        <v>1</v>
      </c>
      <c r="T65" s="51">
        <v>0</v>
      </c>
      <c r="U65" s="52">
        <v>0</v>
      </c>
      <c r="V65" s="52">
        <v>0.012987</v>
      </c>
      <c r="W65" s="52">
        <v>0.024977</v>
      </c>
      <c r="X65" s="52">
        <v>0.552318</v>
      </c>
      <c r="Y65" s="52">
        <v>0</v>
      </c>
      <c r="Z65" s="52">
        <v>0</v>
      </c>
      <c r="AA65" s="82">
        <v>65</v>
      </c>
      <c r="AB65" s="82"/>
      <c r="AC65" s="98"/>
      <c r="AD65" s="85" t="s">
        <v>862</v>
      </c>
      <c r="AE65" s="85">
        <v>434</v>
      </c>
      <c r="AF65" s="85">
        <v>58</v>
      </c>
      <c r="AG65" s="85">
        <v>452</v>
      </c>
      <c r="AH65" s="85">
        <v>792</v>
      </c>
      <c r="AI65" s="85"/>
      <c r="AJ65" s="85"/>
      <c r="AK65" s="85" t="s">
        <v>982</v>
      </c>
      <c r="AL65" s="85"/>
      <c r="AM65" s="85"/>
      <c r="AN65" s="87">
        <v>40623.77222222222</v>
      </c>
      <c r="AO65" s="85"/>
      <c r="AP65" s="85" t="b">
        <v>1</v>
      </c>
      <c r="AQ65" s="85" t="b">
        <v>0</v>
      </c>
      <c r="AR65" s="85" t="b">
        <v>1</v>
      </c>
      <c r="AS65" s="85" t="s">
        <v>768</v>
      </c>
      <c r="AT65" s="85">
        <v>0</v>
      </c>
      <c r="AU65" s="89" t="s">
        <v>1114</v>
      </c>
      <c r="AV65" s="85" t="b">
        <v>0</v>
      </c>
      <c r="AW65" s="85" t="s">
        <v>1200</v>
      </c>
      <c r="AX65" s="89" t="s">
        <v>1263</v>
      </c>
      <c r="AY65" s="85" t="s">
        <v>65</v>
      </c>
      <c r="AZ65" s="85" t="str">
        <f>REPLACE(INDEX(GroupVertices[Group],MATCH(Vertices[[#This Row],[Vertex]],GroupVertices[Vertex],0)),1,1,"")</f>
        <v>1</v>
      </c>
      <c r="BA65" s="51"/>
      <c r="BB65" s="51"/>
      <c r="BC65" s="51"/>
      <c r="BD65" s="51"/>
      <c r="BE65" s="51"/>
      <c r="BF65" s="51"/>
      <c r="BG65" s="51"/>
      <c r="BH65" s="51"/>
      <c r="BI65" s="51"/>
      <c r="BJ65" s="51"/>
      <c r="BK65" s="51"/>
      <c r="BL65" s="52"/>
      <c r="BM65" s="51"/>
      <c r="BN65" s="52"/>
      <c r="BO65" s="51"/>
      <c r="BP65" s="52"/>
      <c r="BQ65" s="51"/>
      <c r="BR65" s="52"/>
      <c r="BS65" s="51"/>
      <c r="BT65" s="2"/>
      <c r="BU65" s="3"/>
      <c r="BV65" s="3"/>
      <c r="BW65" s="3"/>
      <c r="BX65" s="3"/>
    </row>
    <row r="66" spans="1:76" ht="15">
      <c r="A66" s="14" t="s">
        <v>275</v>
      </c>
      <c r="B66" s="15"/>
      <c r="C66" s="15" t="s">
        <v>64</v>
      </c>
      <c r="D66" s="93">
        <v>163.55337936385908</v>
      </c>
      <c r="E66" s="81"/>
      <c r="F66" s="112" t="s">
        <v>1173</v>
      </c>
      <c r="G66" s="15"/>
      <c r="H66" s="16" t="s">
        <v>275</v>
      </c>
      <c r="I66" s="66"/>
      <c r="J66" s="66"/>
      <c r="K66" s="114" t="s">
        <v>1359</v>
      </c>
      <c r="L66" s="94">
        <v>1</v>
      </c>
      <c r="M66" s="95">
        <v>3332.76123046875</v>
      </c>
      <c r="N66" s="95">
        <v>6595.43994140625</v>
      </c>
      <c r="O66" s="77"/>
      <c r="P66" s="96"/>
      <c r="Q66" s="96"/>
      <c r="R66" s="97"/>
      <c r="S66" s="51">
        <v>1</v>
      </c>
      <c r="T66" s="51">
        <v>0</v>
      </c>
      <c r="U66" s="52">
        <v>0</v>
      </c>
      <c r="V66" s="52">
        <v>0.012987</v>
      </c>
      <c r="W66" s="52">
        <v>0.024977</v>
      </c>
      <c r="X66" s="52">
        <v>0.552318</v>
      </c>
      <c r="Y66" s="52">
        <v>0</v>
      </c>
      <c r="Z66" s="52">
        <v>0</v>
      </c>
      <c r="AA66" s="82">
        <v>66</v>
      </c>
      <c r="AB66" s="82"/>
      <c r="AC66" s="98"/>
      <c r="AD66" s="85" t="s">
        <v>863</v>
      </c>
      <c r="AE66" s="85">
        <v>565</v>
      </c>
      <c r="AF66" s="85">
        <v>258</v>
      </c>
      <c r="AG66" s="85">
        <v>933</v>
      </c>
      <c r="AH66" s="85">
        <v>1055</v>
      </c>
      <c r="AI66" s="85"/>
      <c r="AJ66" s="85" t="s">
        <v>938</v>
      </c>
      <c r="AK66" s="85" t="s">
        <v>997</v>
      </c>
      <c r="AL66" s="85"/>
      <c r="AM66" s="85"/>
      <c r="AN66" s="87">
        <v>40598.1980787037</v>
      </c>
      <c r="AO66" s="89" t="s">
        <v>1097</v>
      </c>
      <c r="AP66" s="85" t="b">
        <v>0</v>
      </c>
      <c r="AQ66" s="85" t="b">
        <v>0</v>
      </c>
      <c r="AR66" s="85" t="b">
        <v>0</v>
      </c>
      <c r="AS66" s="85" t="s">
        <v>768</v>
      </c>
      <c r="AT66" s="85">
        <v>0</v>
      </c>
      <c r="AU66" s="89" t="s">
        <v>1114</v>
      </c>
      <c r="AV66" s="85" t="b">
        <v>0</v>
      </c>
      <c r="AW66" s="85" t="s">
        <v>1200</v>
      </c>
      <c r="AX66" s="89" t="s">
        <v>1264</v>
      </c>
      <c r="AY66" s="85" t="s">
        <v>65</v>
      </c>
      <c r="AZ66" s="85" t="str">
        <f>REPLACE(INDEX(GroupVertices[Group],MATCH(Vertices[[#This Row],[Vertex]],GroupVertices[Vertex],0)),1,1,"")</f>
        <v>1</v>
      </c>
      <c r="BA66" s="51"/>
      <c r="BB66" s="51"/>
      <c r="BC66" s="51"/>
      <c r="BD66" s="51"/>
      <c r="BE66" s="51"/>
      <c r="BF66" s="51"/>
      <c r="BG66" s="51"/>
      <c r="BH66" s="51"/>
      <c r="BI66" s="51"/>
      <c r="BJ66" s="51"/>
      <c r="BK66" s="51"/>
      <c r="BL66" s="52"/>
      <c r="BM66" s="51"/>
      <c r="BN66" s="52"/>
      <c r="BO66" s="51"/>
      <c r="BP66" s="52"/>
      <c r="BQ66" s="51"/>
      <c r="BR66" s="52"/>
      <c r="BS66" s="51"/>
      <c r="BT66" s="2"/>
      <c r="BU66" s="3"/>
      <c r="BV66" s="3"/>
      <c r="BW66" s="3"/>
      <c r="BX66" s="3"/>
    </row>
    <row r="67" spans="1:76" ht="15">
      <c r="A67" s="14" t="s">
        <v>276</v>
      </c>
      <c r="B67" s="15"/>
      <c r="C67" s="15" t="s">
        <v>64</v>
      </c>
      <c r="D67" s="93">
        <v>162.07827105321772</v>
      </c>
      <c r="E67" s="81"/>
      <c r="F67" s="112" t="s">
        <v>1134</v>
      </c>
      <c r="G67" s="15"/>
      <c r="H67" s="16" t="s">
        <v>276</v>
      </c>
      <c r="I67" s="66"/>
      <c r="J67" s="66"/>
      <c r="K67" s="114" t="s">
        <v>1360</v>
      </c>
      <c r="L67" s="94">
        <v>1</v>
      </c>
      <c r="M67" s="95">
        <v>2512.7861328125</v>
      </c>
      <c r="N67" s="95">
        <v>352.9058837890625</v>
      </c>
      <c r="O67" s="77"/>
      <c r="P67" s="96"/>
      <c r="Q67" s="96"/>
      <c r="R67" s="97"/>
      <c r="S67" s="51">
        <v>1</v>
      </c>
      <c r="T67" s="51">
        <v>0</v>
      </c>
      <c r="U67" s="52">
        <v>0</v>
      </c>
      <c r="V67" s="52">
        <v>0.012987</v>
      </c>
      <c r="W67" s="52">
        <v>0.024977</v>
      </c>
      <c r="X67" s="52">
        <v>0.552318</v>
      </c>
      <c r="Y67" s="52">
        <v>0</v>
      </c>
      <c r="Z67" s="52">
        <v>0</v>
      </c>
      <c r="AA67" s="82">
        <v>67</v>
      </c>
      <c r="AB67" s="82"/>
      <c r="AC67" s="98"/>
      <c r="AD67" s="85" t="s">
        <v>864</v>
      </c>
      <c r="AE67" s="85">
        <v>65</v>
      </c>
      <c r="AF67" s="85">
        <v>13</v>
      </c>
      <c r="AG67" s="85">
        <v>603</v>
      </c>
      <c r="AH67" s="85">
        <v>4</v>
      </c>
      <c r="AI67" s="85"/>
      <c r="AJ67" s="85"/>
      <c r="AK67" s="85"/>
      <c r="AL67" s="85"/>
      <c r="AM67" s="85"/>
      <c r="AN67" s="87">
        <v>42394.53826388889</v>
      </c>
      <c r="AO67" s="85"/>
      <c r="AP67" s="85" t="b">
        <v>1</v>
      </c>
      <c r="AQ67" s="85" t="b">
        <v>1</v>
      </c>
      <c r="AR67" s="85" t="b">
        <v>0</v>
      </c>
      <c r="AS67" s="85" t="s">
        <v>768</v>
      </c>
      <c r="AT67" s="85">
        <v>1</v>
      </c>
      <c r="AU67" s="85"/>
      <c r="AV67" s="85" t="b">
        <v>0</v>
      </c>
      <c r="AW67" s="85" t="s">
        <v>1200</v>
      </c>
      <c r="AX67" s="89" t="s">
        <v>1265</v>
      </c>
      <c r="AY67" s="85" t="s">
        <v>65</v>
      </c>
      <c r="AZ67" s="85" t="str">
        <f>REPLACE(INDEX(GroupVertices[Group],MATCH(Vertices[[#This Row],[Vertex]],GroupVertices[Vertex],0)),1,1,"")</f>
        <v>1</v>
      </c>
      <c r="BA67" s="51"/>
      <c r="BB67" s="51"/>
      <c r="BC67" s="51"/>
      <c r="BD67" s="51"/>
      <c r="BE67" s="51"/>
      <c r="BF67" s="51"/>
      <c r="BG67" s="51"/>
      <c r="BH67" s="51"/>
      <c r="BI67" s="51"/>
      <c r="BJ67" s="51"/>
      <c r="BK67" s="51"/>
      <c r="BL67" s="52"/>
      <c r="BM67" s="51"/>
      <c r="BN67" s="52"/>
      <c r="BO67" s="51"/>
      <c r="BP67" s="52"/>
      <c r="BQ67" s="51"/>
      <c r="BR67" s="52"/>
      <c r="BS67" s="51"/>
      <c r="BT67" s="2"/>
      <c r="BU67" s="3"/>
      <c r="BV67" s="3"/>
      <c r="BW67" s="3"/>
      <c r="BX67" s="3"/>
    </row>
    <row r="68" spans="1:76" ht="15">
      <c r="A68" s="14" t="s">
        <v>277</v>
      </c>
      <c r="B68" s="15"/>
      <c r="C68" s="15" t="s">
        <v>64</v>
      </c>
      <c r="D68" s="93">
        <v>162.61412672524662</v>
      </c>
      <c r="E68" s="81"/>
      <c r="F68" s="112" t="s">
        <v>1174</v>
      </c>
      <c r="G68" s="15"/>
      <c r="H68" s="16" t="s">
        <v>277</v>
      </c>
      <c r="I68" s="66"/>
      <c r="J68" s="66"/>
      <c r="K68" s="114" t="s">
        <v>1361</v>
      </c>
      <c r="L68" s="94">
        <v>1</v>
      </c>
      <c r="M68" s="95">
        <v>1412.0810546875</v>
      </c>
      <c r="N68" s="95">
        <v>4262.04541015625</v>
      </c>
      <c r="O68" s="77"/>
      <c r="P68" s="96"/>
      <c r="Q68" s="96"/>
      <c r="R68" s="97"/>
      <c r="S68" s="51">
        <v>1</v>
      </c>
      <c r="T68" s="51">
        <v>0</v>
      </c>
      <c r="U68" s="52">
        <v>0</v>
      </c>
      <c r="V68" s="52">
        <v>0.012987</v>
      </c>
      <c r="W68" s="52">
        <v>0.024977</v>
      </c>
      <c r="X68" s="52">
        <v>0.552318</v>
      </c>
      <c r="Y68" s="52">
        <v>0</v>
      </c>
      <c r="Z68" s="52">
        <v>0</v>
      </c>
      <c r="AA68" s="82">
        <v>68</v>
      </c>
      <c r="AB68" s="82"/>
      <c r="AC68" s="98"/>
      <c r="AD68" s="85" t="s">
        <v>865</v>
      </c>
      <c r="AE68" s="85">
        <v>188</v>
      </c>
      <c r="AF68" s="85">
        <v>102</v>
      </c>
      <c r="AG68" s="85">
        <v>361</v>
      </c>
      <c r="AH68" s="85">
        <v>497</v>
      </c>
      <c r="AI68" s="85"/>
      <c r="AJ68" s="85" t="s">
        <v>939</v>
      </c>
      <c r="AK68" s="85" t="s">
        <v>998</v>
      </c>
      <c r="AL68" s="89" t="s">
        <v>1034</v>
      </c>
      <c r="AM68" s="85"/>
      <c r="AN68" s="87">
        <v>40714.17643518518</v>
      </c>
      <c r="AO68" s="89" t="s">
        <v>1098</v>
      </c>
      <c r="AP68" s="85" t="b">
        <v>0</v>
      </c>
      <c r="AQ68" s="85" t="b">
        <v>0</v>
      </c>
      <c r="AR68" s="85" t="b">
        <v>1</v>
      </c>
      <c r="AS68" s="85" t="s">
        <v>768</v>
      </c>
      <c r="AT68" s="85">
        <v>5</v>
      </c>
      <c r="AU68" s="89" t="s">
        <v>1114</v>
      </c>
      <c r="AV68" s="85" t="b">
        <v>0</v>
      </c>
      <c r="AW68" s="85" t="s">
        <v>1200</v>
      </c>
      <c r="AX68" s="89" t="s">
        <v>1266</v>
      </c>
      <c r="AY68" s="85" t="s">
        <v>65</v>
      </c>
      <c r="AZ68" s="85" t="str">
        <f>REPLACE(INDEX(GroupVertices[Group],MATCH(Vertices[[#This Row],[Vertex]],GroupVertices[Vertex],0)),1,1,"")</f>
        <v>1</v>
      </c>
      <c r="BA68" s="51"/>
      <c r="BB68" s="51"/>
      <c r="BC68" s="51"/>
      <c r="BD68" s="51"/>
      <c r="BE68" s="51"/>
      <c r="BF68" s="51"/>
      <c r="BG68" s="51"/>
      <c r="BH68" s="51"/>
      <c r="BI68" s="51"/>
      <c r="BJ68" s="51"/>
      <c r="BK68" s="51"/>
      <c r="BL68" s="52"/>
      <c r="BM68" s="51"/>
      <c r="BN68" s="52"/>
      <c r="BO68" s="51"/>
      <c r="BP68" s="52"/>
      <c r="BQ68" s="51"/>
      <c r="BR68" s="52"/>
      <c r="BS68" s="51"/>
      <c r="BT68" s="2"/>
      <c r="BU68" s="3"/>
      <c r="BV68" s="3"/>
      <c r="BW68" s="3"/>
      <c r="BX68" s="3"/>
    </row>
    <row r="69" spans="1:76" ht="15">
      <c r="A69" s="14" t="s">
        <v>278</v>
      </c>
      <c r="B69" s="15"/>
      <c r="C69" s="15" t="s">
        <v>64</v>
      </c>
      <c r="D69" s="93">
        <v>162.0301042512376</v>
      </c>
      <c r="E69" s="81"/>
      <c r="F69" s="112" t="s">
        <v>1175</v>
      </c>
      <c r="G69" s="15"/>
      <c r="H69" s="16" t="s">
        <v>278</v>
      </c>
      <c r="I69" s="66"/>
      <c r="J69" s="66"/>
      <c r="K69" s="114" t="s">
        <v>1362</v>
      </c>
      <c r="L69" s="94">
        <v>1</v>
      </c>
      <c r="M69" s="95">
        <v>492.79571533203125</v>
      </c>
      <c r="N69" s="95">
        <v>2553.220947265625</v>
      </c>
      <c r="O69" s="77"/>
      <c r="P69" s="96"/>
      <c r="Q69" s="96"/>
      <c r="R69" s="97"/>
      <c r="S69" s="51">
        <v>1</v>
      </c>
      <c r="T69" s="51">
        <v>0</v>
      </c>
      <c r="U69" s="52">
        <v>0</v>
      </c>
      <c r="V69" s="52">
        <v>0.012987</v>
      </c>
      <c r="W69" s="52">
        <v>0.024977</v>
      </c>
      <c r="X69" s="52">
        <v>0.552318</v>
      </c>
      <c r="Y69" s="52">
        <v>0</v>
      </c>
      <c r="Z69" s="52">
        <v>0</v>
      </c>
      <c r="AA69" s="82">
        <v>69</v>
      </c>
      <c r="AB69" s="82"/>
      <c r="AC69" s="98"/>
      <c r="AD69" s="85" t="s">
        <v>866</v>
      </c>
      <c r="AE69" s="85">
        <v>63</v>
      </c>
      <c r="AF69" s="85">
        <v>5</v>
      </c>
      <c r="AG69" s="85">
        <v>4</v>
      </c>
      <c r="AH69" s="85">
        <v>13</v>
      </c>
      <c r="AI69" s="85"/>
      <c r="AJ69" s="85" t="s">
        <v>940</v>
      </c>
      <c r="AK69" s="85" t="s">
        <v>999</v>
      </c>
      <c r="AL69" s="85"/>
      <c r="AM69" s="85"/>
      <c r="AN69" s="87">
        <v>42599.82325231482</v>
      </c>
      <c r="AO69" s="85"/>
      <c r="AP69" s="85" t="b">
        <v>1</v>
      </c>
      <c r="AQ69" s="85" t="b">
        <v>0</v>
      </c>
      <c r="AR69" s="85" t="b">
        <v>0</v>
      </c>
      <c r="AS69" s="85" t="s">
        <v>768</v>
      </c>
      <c r="AT69" s="85">
        <v>0</v>
      </c>
      <c r="AU69" s="85"/>
      <c r="AV69" s="85" t="b">
        <v>0</v>
      </c>
      <c r="AW69" s="85" t="s">
        <v>1200</v>
      </c>
      <c r="AX69" s="89" t="s">
        <v>1267</v>
      </c>
      <c r="AY69" s="85" t="s">
        <v>65</v>
      </c>
      <c r="AZ69" s="85" t="str">
        <f>REPLACE(INDEX(GroupVertices[Group],MATCH(Vertices[[#This Row],[Vertex]],GroupVertices[Vertex],0)),1,1,"")</f>
        <v>1</v>
      </c>
      <c r="BA69" s="51"/>
      <c r="BB69" s="51"/>
      <c r="BC69" s="51"/>
      <c r="BD69" s="51"/>
      <c r="BE69" s="51"/>
      <c r="BF69" s="51"/>
      <c r="BG69" s="51"/>
      <c r="BH69" s="51"/>
      <c r="BI69" s="51"/>
      <c r="BJ69" s="51"/>
      <c r="BK69" s="51"/>
      <c r="BL69" s="52"/>
      <c r="BM69" s="51"/>
      <c r="BN69" s="52"/>
      <c r="BO69" s="51"/>
      <c r="BP69" s="52"/>
      <c r="BQ69" s="51"/>
      <c r="BR69" s="52"/>
      <c r="BS69" s="51"/>
      <c r="BT69" s="2"/>
      <c r="BU69" s="3"/>
      <c r="BV69" s="3"/>
      <c r="BW69" s="3"/>
      <c r="BX69" s="3"/>
    </row>
    <row r="70" spans="1:76" ht="15">
      <c r="A70" s="14" t="s">
        <v>279</v>
      </c>
      <c r="B70" s="15"/>
      <c r="C70" s="15" t="s">
        <v>64</v>
      </c>
      <c r="D70" s="93">
        <v>162.0301042512376</v>
      </c>
      <c r="E70" s="81"/>
      <c r="F70" s="112" t="s">
        <v>1176</v>
      </c>
      <c r="G70" s="15"/>
      <c r="H70" s="16" t="s">
        <v>279</v>
      </c>
      <c r="I70" s="66"/>
      <c r="J70" s="66"/>
      <c r="K70" s="114" t="s">
        <v>1363</v>
      </c>
      <c r="L70" s="94">
        <v>1</v>
      </c>
      <c r="M70" s="95">
        <v>1984.99609375</v>
      </c>
      <c r="N70" s="95">
        <v>2797.877685546875</v>
      </c>
      <c r="O70" s="77"/>
      <c r="P70" s="96"/>
      <c r="Q70" s="96"/>
      <c r="R70" s="97"/>
      <c r="S70" s="51">
        <v>1</v>
      </c>
      <c r="T70" s="51">
        <v>0</v>
      </c>
      <c r="U70" s="52">
        <v>0</v>
      </c>
      <c r="V70" s="52">
        <v>0.012987</v>
      </c>
      <c r="W70" s="52">
        <v>0.024977</v>
      </c>
      <c r="X70" s="52">
        <v>0.552318</v>
      </c>
      <c r="Y70" s="52">
        <v>0</v>
      </c>
      <c r="Z70" s="52">
        <v>0</v>
      </c>
      <c r="AA70" s="82">
        <v>70</v>
      </c>
      <c r="AB70" s="82"/>
      <c r="AC70" s="98"/>
      <c r="AD70" s="85" t="s">
        <v>867</v>
      </c>
      <c r="AE70" s="85">
        <v>110</v>
      </c>
      <c r="AF70" s="85">
        <v>5</v>
      </c>
      <c r="AG70" s="85">
        <v>103</v>
      </c>
      <c r="AH70" s="85">
        <v>22</v>
      </c>
      <c r="AI70" s="85"/>
      <c r="AJ70" s="85" t="s">
        <v>941</v>
      </c>
      <c r="AK70" s="85"/>
      <c r="AL70" s="85"/>
      <c r="AM70" s="85"/>
      <c r="AN70" s="87">
        <v>41545.82277777778</v>
      </c>
      <c r="AO70" s="85"/>
      <c r="AP70" s="85" t="b">
        <v>1</v>
      </c>
      <c r="AQ70" s="85" t="b">
        <v>0</v>
      </c>
      <c r="AR70" s="85" t="b">
        <v>0</v>
      </c>
      <c r="AS70" s="85" t="s">
        <v>768</v>
      </c>
      <c r="AT70" s="85">
        <v>0</v>
      </c>
      <c r="AU70" s="89" t="s">
        <v>1114</v>
      </c>
      <c r="AV70" s="85" t="b">
        <v>0</v>
      </c>
      <c r="AW70" s="85" t="s">
        <v>1200</v>
      </c>
      <c r="AX70" s="89" t="s">
        <v>1268</v>
      </c>
      <c r="AY70" s="85" t="s">
        <v>65</v>
      </c>
      <c r="AZ70" s="85" t="str">
        <f>REPLACE(INDEX(GroupVertices[Group],MATCH(Vertices[[#This Row],[Vertex]],GroupVertices[Vertex],0)),1,1,"")</f>
        <v>1</v>
      </c>
      <c r="BA70" s="51"/>
      <c r="BB70" s="51"/>
      <c r="BC70" s="51"/>
      <c r="BD70" s="51"/>
      <c r="BE70" s="51"/>
      <c r="BF70" s="51"/>
      <c r="BG70" s="51"/>
      <c r="BH70" s="51"/>
      <c r="BI70" s="51"/>
      <c r="BJ70" s="51"/>
      <c r="BK70" s="51"/>
      <c r="BL70" s="52"/>
      <c r="BM70" s="51"/>
      <c r="BN70" s="52"/>
      <c r="BO70" s="51"/>
      <c r="BP70" s="52"/>
      <c r="BQ70" s="51"/>
      <c r="BR70" s="52"/>
      <c r="BS70" s="51"/>
      <c r="BT70" s="2"/>
      <c r="BU70" s="3"/>
      <c r="BV70" s="3"/>
      <c r="BW70" s="3"/>
      <c r="BX70" s="3"/>
    </row>
    <row r="71" spans="1:76" ht="15">
      <c r="A71" s="14" t="s">
        <v>280</v>
      </c>
      <c r="B71" s="15"/>
      <c r="C71" s="15" t="s">
        <v>64</v>
      </c>
      <c r="D71" s="93">
        <v>178.90654749502454</v>
      </c>
      <c r="E71" s="81"/>
      <c r="F71" s="112" t="s">
        <v>1177</v>
      </c>
      <c r="G71" s="15"/>
      <c r="H71" s="16" t="s">
        <v>280</v>
      </c>
      <c r="I71" s="66"/>
      <c r="J71" s="66"/>
      <c r="K71" s="114" t="s">
        <v>1364</v>
      </c>
      <c r="L71" s="94">
        <v>1</v>
      </c>
      <c r="M71" s="95">
        <v>994.8745727539062</v>
      </c>
      <c r="N71" s="95">
        <v>8832.1865234375</v>
      </c>
      <c r="O71" s="77"/>
      <c r="P71" s="96"/>
      <c r="Q71" s="96"/>
      <c r="R71" s="97"/>
      <c r="S71" s="51">
        <v>1</v>
      </c>
      <c r="T71" s="51">
        <v>0</v>
      </c>
      <c r="U71" s="52">
        <v>0</v>
      </c>
      <c r="V71" s="52">
        <v>0.012987</v>
      </c>
      <c r="W71" s="52">
        <v>0.024977</v>
      </c>
      <c r="X71" s="52">
        <v>0.552318</v>
      </c>
      <c r="Y71" s="52">
        <v>0</v>
      </c>
      <c r="Z71" s="52">
        <v>0</v>
      </c>
      <c r="AA71" s="82">
        <v>71</v>
      </c>
      <c r="AB71" s="82"/>
      <c r="AC71" s="98"/>
      <c r="AD71" s="85" t="s">
        <v>868</v>
      </c>
      <c r="AE71" s="85">
        <v>481</v>
      </c>
      <c r="AF71" s="85">
        <v>2808</v>
      </c>
      <c r="AG71" s="85">
        <v>12777</v>
      </c>
      <c r="AH71" s="85">
        <v>1081</v>
      </c>
      <c r="AI71" s="85">
        <v>-28800</v>
      </c>
      <c r="AJ71" s="85" t="s">
        <v>942</v>
      </c>
      <c r="AK71" s="85"/>
      <c r="AL71" s="89" t="s">
        <v>1035</v>
      </c>
      <c r="AM71" s="85" t="s">
        <v>1043</v>
      </c>
      <c r="AN71" s="87">
        <v>39858.29510416667</v>
      </c>
      <c r="AO71" s="89" t="s">
        <v>1099</v>
      </c>
      <c r="AP71" s="85" t="b">
        <v>0</v>
      </c>
      <c r="AQ71" s="85" t="b">
        <v>0</v>
      </c>
      <c r="AR71" s="85" t="b">
        <v>0</v>
      </c>
      <c r="AS71" s="85" t="s">
        <v>768</v>
      </c>
      <c r="AT71" s="85">
        <v>163</v>
      </c>
      <c r="AU71" s="89" t="s">
        <v>1124</v>
      </c>
      <c r="AV71" s="85" t="b">
        <v>0</v>
      </c>
      <c r="AW71" s="85" t="s">
        <v>1200</v>
      </c>
      <c r="AX71" s="89" t="s">
        <v>1269</v>
      </c>
      <c r="AY71" s="85" t="s">
        <v>65</v>
      </c>
      <c r="AZ71" s="85" t="str">
        <f>REPLACE(INDEX(GroupVertices[Group],MATCH(Vertices[[#This Row],[Vertex]],GroupVertices[Vertex],0)),1,1,"")</f>
        <v>1</v>
      </c>
      <c r="BA71" s="51"/>
      <c r="BB71" s="51"/>
      <c r="BC71" s="51"/>
      <c r="BD71" s="51"/>
      <c r="BE71" s="51"/>
      <c r="BF71" s="51"/>
      <c r="BG71" s="51"/>
      <c r="BH71" s="51"/>
      <c r="BI71" s="51"/>
      <c r="BJ71" s="51"/>
      <c r="BK71" s="51"/>
      <c r="BL71" s="52"/>
      <c r="BM71" s="51"/>
      <c r="BN71" s="52"/>
      <c r="BO71" s="51"/>
      <c r="BP71" s="52"/>
      <c r="BQ71" s="51"/>
      <c r="BR71" s="52"/>
      <c r="BS71" s="51"/>
      <c r="BT71" s="2"/>
      <c r="BU71" s="3"/>
      <c r="BV71" s="3"/>
      <c r="BW71" s="3"/>
      <c r="BX71" s="3"/>
    </row>
    <row r="72" spans="1:76" ht="15">
      <c r="A72" s="14" t="s">
        <v>281</v>
      </c>
      <c r="B72" s="15"/>
      <c r="C72" s="15" t="s">
        <v>64</v>
      </c>
      <c r="D72" s="93">
        <v>172.87365554701364</v>
      </c>
      <c r="E72" s="81"/>
      <c r="F72" s="112" t="s">
        <v>1178</v>
      </c>
      <c r="G72" s="15"/>
      <c r="H72" s="16" t="s">
        <v>281</v>
      </c>
      <c r="I72" s="66"/>
      <c r="J72" s="66"/>
      <c r="K72" s="114" t="s">
        <v>1365</v>
      </c>
      <c r="L72" s="94">
        <v>1</v>
      </c>
      <c r="M72" s="95">
        <v>2128.982177734375</v>
      </c>
      <c r="N72" s="95">
        <v>1169.47314453125</v>
      </c>
      <c r="O72" s="77"/>
      <c r="P72" s="96"/>
      <c r="Q72" s="96"/>
      <c r="R72" s="97"/>
      <c r="S72" s="51">
        <v>1</v>
      </c>
      <c r="T72" s="51">
        <v>0</v>
      </c>
      <c r="U72" s="52">
        <v>0</v>
      </c>
      <c r="V72" s="52">
        <v>0.012987</v>
      </c>
      <c r="W72" s="52">
        <v>0.024977</v>
      </c>
      <c r="X72" s="52">
        <v>0.552318</v>
      </c>
      <c r="Y72" s="52">
        <v>0</v>
      </c>
      <c r="Z72" s="52">
        <v>0</v>
      </c>
      <c r="AA72" s="82">
        <v>72</v>
      </c>
      <c r="AB72" s="82"/>
      <c r="AC72" s="98"/>
      <c r="AD72" s="85" t="s">
        <v>869</v>
      </c>
      <c r="AE72" s="85">
        <v>1103</v>
      </c>
      <c r="AF72" s="85">
        <v>1806</v>
      </c>
      <c r="AG72" s="85">
        <v>12581</v>
      </c>
      <c r="AH72" s="85">
        <v>3127</v>
      </c>
      <c r="AI72" s="85"/>
      <c r="AJ72" s="85" t="s">
        <v>943</v>
      </c>
      <c r="AK72" s="85" t="s">
        <v>1000</v>
      </c>
      <c r="AL72" s="89" t="s">
        <v>1036</v>
      </c>
      <c r="AM72" s="85"/>
      <c r="AN72" s="87">
        <v>40029.69564814815</v>
      </c>
      <c r="AO72" s="89" t="s">
        <v>1100</v>
      </c>
      <c r="AP72" s="85" t="b">
        <v>0</v>
      </c>
      <c r="AQ72" s="85" t="b">
        <v>0</v>
      </c>
      <c r="AR72" s="85" t="b">
        <v>1</v>
      </c>
      <c r="AS72" s="85" t="s">
        <v>768</v>
      </c>
      <c r="AT72" s="85">
        <v>127</v>
      </c>
      <c r="AU72" s="89" t="s">
        <v>1114</v>
      </c>
      <c r="AV72" s="85" t="b">
        <v>0</v>
      </c>
      <c r="AW72" s="85" t="s">
        <v>1200</v>
      </c>
      <c r="AX72" s="89" t="s">
        <v>1270</v>
      </c>
      <c r="AY72" s="85" t="s">
        <v>65</v>
      </c>
      <c r="AZ72" s="85" t="str">
        <f>REPLACE(INDEX(GroupVertices[Group],MATCH(Vertices[[#This Row],[Vertex]],GroupVertices[Vertex],0)),1,1,"")</f>
        <v>1</v>
      </c>
      <c r="BA72" s="51"/>
      <c r="BB72" s="51"/>
      <c r="BC72" s="51"/>
      <c r="BD72" s="51"/>
      <c r="BE72" s="51"/>
      <c r="BF72" s="51"/>
      <c r="BG72" s="51"/>
      <c r="BH72" s="51"/>
      <c r="BI72" s="51"/>
      <c r="BJ72" s="51"/>
      <c r="BK72" s="51"/>
      <c r="BL72" s="52"/>
      <c r="BM72" s="51"/>
      <c r="BN72" s="52"/>
      <c r="BO72" s="51"/>
      <c r="BP72" s="52"/>
      <c r="BQ72" s="51"/>
      <c r="BR72" s="52"/>
      <c r="BS72" s="51"/>
      <c r="BT72" s="2"/>
      <c r="BU72" s="3"/>
      <c r="BV72" s="3"/>
      <c r="BW72" s="3"/>
      <c r="BX72" s="3"/>
    </row>
    <row r="73" spans="1:76" ht="15">
      <c r="A73" s="14" t="s">
        <v>282</v>
      </c>
      <c r="B73" s="15"/>
      <c r="C73" s="15" t="s">
        <v>64</v>
      </c>
      <c r="D73" s="93">
        <v>162.43952206806867</v>
      </c>
      <c r="E73" s="81"/>
      <c r="F73" s="112" t="s">
        <v>1179</v>
      </c>
      <c r="G73" s="15"/>
      <c r="H73" s="16" t="s">
        <v>282</v>
      </c>
      <c r="I73" s="66"/>
      <c r="J73" s="66"/>
      <c r="K73" s="114" t="s">
        <v>1366</v>
      </c>
      <c r="L73" s="94">
        <v>1</v>
      </c>
      <c r="M73" s="95">
        <v>2642.02734375</v>
      </c>
      <c r="N73" s="95">
        <v>9564.58203125</v>
      </c>
      <c r="O73" s="77"/>
      <c r="P73" s="96"/>
      <c r="Q73" s="96"/>
      <c r="R73" s="97"/>
      <c r="S73" s="51">
        <v>1</v>
      </c>
      <c r="T73" s="51">
        <v>0</v>
      </c>
      <c r="U73" s="52">
        <v>0</v>
      </c>
      <c r="V73" s="52">
        <v>0.012987</v>
      </c>
      <c r="W73" s="52">
        <v>0.024977</v>
      </c>
      <c r="X73" s="52">
        <v>0.552318</v>
      </c>
      <c r="Y73" s="52">
        <v>0</v>
      </c>
      <c r="Z73" s="52">
        <v>0</v>
      </c>
      <c r="AA73" s="82">
        <v>73</v>
      </c>
      <c r="AB73" s="82"/>
      <c r="AC73" s="98"/>
      <c r="AD73" s="85" t="s">
        <v>870</v>
      </c>
      <c r="AE73" s="85">
        <v>206</v>
      </c>
      <c r="AF73" s="85">
        <v>73</v>
      </c>
      <c r="AG73" s="85">
        <v>1205</v>
      </c>
      <c r="AH73" s="85">
        <v>110</v>
      </c>
      <c r="AI73" s="85">
        <v>-18000</v>
      </c>
      <c r="AJ73" s="85"/>
      <c r="AK73" s="85"/>
      <c r="AL73" s="85"/>
      <c r="AM73" s="85" t="s">
        <v>1044</v>
      </c>
      <c r="AN73" s="87">
        <v>41424.87293981481</v>
      </c>
      <c r="AO73" s="85"/>
      <c r="AP73" s="85" t="b">
        <v>1</v>
      </c>
      <c r="AQ73" s="85" t="b">
        <v>0</v>
      </c>
      <c r="AR73" s="85" t="b">
        <v>1</v>
      </c>
      <c r="AS73" s="85" t="s">
        <v>768</v>
      </c>
      <c r="AT73" s="85">
        <v>0</v>
      </c>
      <c r="AU73" s="89" t="s">
        <v>1114</v>
      </c>
      <c r="AV73" s="85" t="b">
        <v>0</v>
      </c>
      <c r="AW73" s="85" t="s">
        <v>1200</v>
      </c>
      <c r="AX73" s="89" t="s">
        <v>1271</v>
      </c>
      <c r="AY73" s="85" t="s">
        <v>65</v>
      </c>
      <c r="AZ73" s="85" t="str">
        <f>REPLACE(INDEX(GroupVertices[Group],MATCH(Vertices[[#This Row],[Vertex]],GroupVertices[Vertex],0)),1,1,"")</f>
        <v>1</v>
      </c>
      <c r="BA73" s="51"/>
      <c r="BB73" s="51"/>
      <c r="BC73" s="51"/>
      <c r="BD73" s="51"/>
      <c r="BE73" s="51"/>
      <c r="BF73" s="51"/>
      <c r="BG73" s="51"/>
      <c r="BH73" s="51"/>
      <c r="BI73" s="51"/>
      <c r="BJ73" s="51"/>
      <c r="BK73" s="51"/>
      <c r="BL73" s="52"/>
      <c r="BM73" s="51"/>
      <c r="BN73" s="52"/>
      <c r="BO73" s="51"/>
      <c r="BP73" s="52"/>
      <c r="BQ73" s="51"/>
      <c r="BR73" s="52"/>
      <c r="BS73" s="51"/>
      <c r="BT73" s="2"/>
      <c r="BU73" s="3"/>
      <c r="BV73" s="3"/>
      <c r="BW73" s="3"/>
      <c r="BX73" s="3"/>
    </row>
    <row r="74" spans="1:76" ht="15">
      <c r="A74" s="14" t="s">
        <v>283</v>
      </c>
      <c r="B74" s="15"/>
      <c r="C74" s="15" t="s">
        <v>64</v>
      </c>
      <c r="D74" s="93">
        <v>162.05418765222765</v>
      </c>
      <c r="E74" s="81"/>
      <c r="F74" s="112" t="s">
        <v>1180</v>
      </c>
      <c r="G74" s="15"/>
      <c r="H74" s="16" t="s">
        <v>283</v>
      </c>
      <c r="I74" s="66"/>
      <c r="J74" s="66"/>
      <c r="K74" s="114" t="s">
        <v>1367</v>
      </c>
      <c r="L74" s="94">
        <v>1</v>
      </c>
      <c r="M74" s="95">
        <v>4030.87451171875</v>
      </c>
      <c r="N74" s="95">
        <v>3753.158935546875</v>
      </c>
      <c r="O74" s="77"/>
      <c r="P74" s="96"/>
      <c r="Q74" s="96"/>
      <c r="R74" s="97"/>
      <c r="S74" s="51">
        <v>1</v>
      </c>
      <c r="T74" s="51">
        <v>0</v>
      </c>
      <c r="U74" s="52">
        <v>0</v>
      </c>
      <c r="V74" s="52">
        <v>0.012987</v>
      </c>
      <c r="W74" s="52">
        <v>0.024977</v>
      </c>
      <c r="X74" s="52">
        <v>0.552318</v>
      </c>
      <c r="Y74" s="52">
        <v>0</v>
      </c>
      <c r="Z74" s="52">
        <v>0</v>
      </c>
      <c r="AA74" s="82">
        <v>74</v>
      </c>
      <c r="AB74" s="82"/>
      <c r="AC74" s="98"/>
      <c r="AD74" s="85" t="s">
        <v>283</v>
      </c>
      <c r="AE74" s="85">
        <v>23</v>
      </c>
      <c r="AF74" s="85">
        <v>9</v>
      </c>
      <c r="AG74" s="85">
        <v>142</v>
      </c>
      <c r="AH74" s="85">
        <v>1</v>
      </c>
      <c r="AI74" s="85">
        <v>-18000</v>
      </c>
      <c r="AJ74" s="85"/>
      <c r="AK74" s="85"/>
      <c r="AL74" s="85"/>
      <c r="AM74" s="85" t="s">
        <v>1045</v>
      </c>
      <c r="AN74" s="87">
        <v>40600.85769675926</v>
      </c>
      <c r="AO74" s="85"/>
      <c r="AP74" s="85" t="b">
        <v>1</v>
      </c>
      <c r="AQ74" s="85" t="b">
        <v>1</v>
      </c>
      <c r="AR74" s="85" t="b">
        <v>0</v>
      </c>
      <c r="AS74" s="85" t="s">
        <v>768</v>
      </c>
      <c r="AT74" s="85">
        <v>0</v>
      </c>
      <c r="AU74" s="89" t="s">
        <v>1114</v>
      </c>
      <c r="AV74" s="85" t="b">
        <v>0</v>
      </c>
      <c r="AW74" s="85" t="s">
        <v>1200</v>
      </c>
      <c r="AX74" s="89" t="s">
        <v>1272</v>
      </c>
      <c r="AY74" s="85" t="s">
        <v>65</v>
      </c>
      <c r="AZ74" s="85" t="str">
        <f>REPLACE(INDEX(GroupVertices[Group],MATCH(Vertices[[#This Row],[Vertex]],GroupVertices[Vertex],0)),1,1,"")</f>
        <v>1</v>
      </c>
      <c r="BA74" s="51"/>
      <c r="BB74" s="51"/>
      <c r="BC74" s="51"/>
      <c r="BD74" s="51"/>
      <c r="BE74" s="51"/>
      <c r="BF74" s="51"/>
      <c r="BG74" s="51"/>
      <c r="BH74" s="51"/>
      <c r="BI74" s="51"/>
      <c r="BJ74" s="51"/>
      <c r="BK74" s="51"/>
      <c r="BL74" s="52"/>
      <c r="BM74" s="51"/>
      <c r="BN74" s="52"/>
      <c r="BO74" s="51"/>
      <c r="BP74" s="52"/>
      <c r="BQ74" s="51"/>
      <c r="BR74" s="52"/>
      <c r="BS74" s="51"/>
      <c r="BT74" s="2"/>
      <c r="BU74" s="3"/>
      <c r="BV74" s="3"/>
      <c r="BW74" s="3"/>
      <c r="BX74" s="3"/>
    </row>
    <row r="75" spans="1:76" ht="15">
      <c r="A75" s="14" t="s">
        <v>284</v>
      </c>
      <c r="B75" s="15"/>
      <c r="C75" s="15" t="s">
        <v>64</v>
      </c>
      <c r="D75" s="93">
        <v>162.36727186509847</v>
      </c>
      <c r="E75" s="81"/>
      <c r="F75" s="112" t="s">
        <v>1181</v>
      </c>
      <c r="G75" s="15"/>
      <c r="H75" s="16" t="s">
        <v>284</v>
      </c>
      <c r="I75" s="66"/>
      <c r="J75" s="66"/>
      <c r="K75" s="114" t="s">
        <v>1368</v>
      </c>
      <c r="L75" s="94">
        <v>1</v>
      </c>
      <c r="M75" s="95">
        <v>1279.8714599609375</v>
      </c>
      <c r="N75" s="95">
        <v>2281.40234375</v>
      </c>
      <c r="O75" s="77"/>
      <c r="P75" s="96"/>
      <c r="Q75" s="96"/>
      <c r="R75" s="97"/>
      <c r="S75" s="51">
        <v>1</v>
      </c>
      <c r="T75" s="51">
        <v>0</v>
      </c>
      <c r="U75" s="52">
        <v>0</v>
      </c>
      <c r="V75" s="52">
        <v>0.012987</v>
      </c>
      <c r="W75" s="52">
        <v>0.024977</v>
      </c>
      <c r="X75" s="52">
        <v>0.552318</v>
      </c>
      <c r="Y75" s="52">
        <v>0</v>
      </c>
      <c r="Z75" s="52">
        <v>0</v>
      </c>
      <c r="AA75" s="82">
        <v>75</v>
      </c>
      <c r="AB75" s="82"/>
      <c r="AC75" s="98"/>
      <c r="AD75" s="85" t="s">
        <v>871</v>
      </c>
      <c r="AE75" s="85">
        <v>329</v>
      </c>
      <c r="AF75" s="85">
        <v>61</v>
      </c>
      <c r="AG75" s="85">
        <v>3900</v>
      </c>
      <c r="AH75" s="85">
        <v>27545</v>
      </c>
      <c r="AI75" s="85"/>
      <c r="AJ75" s="85" t="s">
        <v>944</v>
      </c>
      <c r="AK75" s="85"/>
      <c r="AL75" s="85"/>
      <c r="AM75" s="85"/>
      <c r="AN75" s="87">
        <v>42428.29681712963</v>
      </c>
      <c r="AO75" s="89" t="s">
        <v>1101</v>
      </c>
      <c r="AP75" s="85" t="b">
        <v>1</v>
      </c>
      <c r="AQ75" s="85" t="b">
        <v>0</v>
      </c>
      <c r="AR75" s="85" t="b">
        <v>0</v>
      </c>
      <c r="AS75" s="85" t="s">
        <v>768</v>
      </c>
      <c r="AT75" s="85">
        <v>0</v>
      </c>
      <c r="AU75" s="85"/>
      <c r="AV75" s="85" t="b">
        <v>0</v>
      </c>
      <c r="AW75" s="85" t="s">
        <v>1200</v>
      </c>
      <c r="AX75" s="89" t="s">
        <v>1273</v>
      </c>
      <c r="AY75" s="85" t="s">
        <v>65</v>
      </c>
      <c r="AZ75" s="85" t="str">
        <f>REPLACE(INDEX(GroupVertices[Group],MATCH(Vertices[[#This Row],[Vertex]],GroupVertices[Vertex],0)),1,1,"")</f>
        <v>1</v>
      </c>
      <c r="BA75" s="51"/>
      <c r="BB75" s="51"/>
      <c r="BC75" s="51"/>
      <c r="BD75" s="51"/>
      <c r="BE75" s="51"/>
      <c r="BF75" s="51"/>
      <c r="BG75" s="51"/>
      <c r="BH75" s="51"/>
      <c r="BI75" s="51"/>
      <c r="BJ75" s="51"/>
      <c r="BK75" s="51"/>
      <c r="BL75" s="52"/>
      <c r="BM75" s="51"/>
      <c r="BN75" s="52"/>
      <c r="BO75" s="51"/>
      <c r="BP75" s="52"/>
      <c r="BQ75" s="51"/>
      <c r="BR75" s="52"/>
      <c r="BS75" s="51"/>
      <c r="BT75" s="2"/>
      <c r="BU75" s="3"/>
      <c r="BV75" s="3"/>
      <c r="BW75" s="3"/>
      <c r="BX75" s="3"/>
    </row>
    <row r="76" spans="1:76" ht="15">
      <c r="A76" s="14" t="s">
        <v>285</v>
      </c>
      <c r="B76" s="15"/>
      <c r="C76" s="15" t="s">
        <v>64</v>
      </c>
      <c r="D76" s="93">
        <v>163.1800866485131</v>
      </c>
      <c r="E76" s="81"/>
      <c r="F76" s="112" t="s">
        <v>1182</v>
      </c>
      <c r="G76" s="15"/>
      <c r="H76" s="16" t="s">
        <v>285</v>
      </c>
      <c r="I76" s="66"/>
      <c r="J76" s="66"/>
      <c r="K76" s="114" t="s">
        <v>1369</v>
      </c>
      <c r="L76" s="94">
        <v>1</v>
      </c>
      <c r="M76" s="95">
        <v>2852.334228515625</v>
      </c>
      <c r="N76" s="95">
        <v>8239.9326171875</v>
      </c>
      <c r="O76" s="77"/>
      <c r="P76" s="96"/>
      <c r="Q76" s="96"/>
      <c r="R76" s="97"/>
      <c r="S76" s="51">
        <v>1</v>
      </c>
      <c r="T76" s="51">
        <v>0</v>
      </c>
      <c r="U76" s="52">
        <v>0</v>
      </c>
      <c r="V76" s="52">
        <v>0.012987</v>
      </c>
      <c r="W76" s="52">
        <v>0.024977</v>
      </c>
      <c r="X76" s="52">
        <v>0.552318</v>
      </c>
      <c r="Y76" s="52">
        <v>0</v>
      </c>
      <c r="Z76" s="52">
        <v>0</v>
      </c>
      <c r="AA76" s="82">
        <v>76</v>
      </c>
      <c r="AB76" s="82"/>
      <c r="AC76" s="98"/>
      <c r="AD76" s="85" t="s">
        <v>872</v>
      </c>
      <c r="AE76" s="85">
        <v>389</v>
      </c>
      <c r="AF76" s="85">
        <v>196</v>
      </c>
      <c r="AG76" s="85">
        <v>4673</v>
      </c>
      <c r="AH76" s="85">
        <v>4229</v>
      </c>
      <c r="AI76" s="85"/>
      <c r="AJ76" s="85" t="s">
        <v>945</v>
      </c>
      <c r="AK76" s="85" t="s">
        <v>1001</v>
      </c>
      <c r="AL76" s="89" t="s">
        <v>1037</v>
      </c>
      <c r="AM76" s="85"/>
      <c r="AN76" s="87">
        <v>40034.26574074074</v>
      </c>
      <c r="AO76" s="85"/>
      <c r="AP76" s="85" t="b">
        <v>0</v>
      </c>
      <c r="AQ76" s="85" t="b">
        <v>0</v>
      </c>
      <c r="AR76" s="85" t="b">
        <v>1</v>
      </c>
      <c r="AS76" s="85" t="s">
        <v>768</v>
      </c>
      <c r="AT76" s="85">
        <v>15</v>
      </c>
      <c r="AU76" s="89" t="s">
        <v>1125</v>
      </c>
      <c r="AV76" s="85" t="b">
        <v>0</v>
      </c>
      <c r="AW76" s="85" t="s">
        <v>1200</v>
      </c>
      <c r="AX76" s="89" t="s">
        <v>1274</v>
      </c>
      <c r="AY76" s="85" t="s">
        <v>65</v>
      </c>
      <c r="AZ76" s="85" t="str">
        <f>REPLACE(INDEX(GroupVertices[Group],MATCH(Vertices[[#This Row],[Vertex]],GroupVertices[Vertex],0)),1,1,"")</f>
        <v>1</v>
      </c>
      <c r="BA76" s="51"/>
      <c r="BB76" s="51"/>
      <c r="BC76" s="51"/>
      <c r="BD76" s="51"/>
      <c r="BE76" s="51"/>
      <c r="BF76" s="51"/>
      <c r="BG76" s="51"/>
      <c r="BH76" s="51"/>
      <c r="BI76" s="51"/>
      <c r="BJ76" s="51"/>
      <c r="BK76" s="51"/>
      <c r="BL76" s="52"/>
      <c r="BM76" s="51"/>
      <c r="BN76" s="52"/>
      <c r="BO76" s="51"/>
      <c r="BP76" s="52"/>
      <c r="BQ76" s="51"/>
      <c r="BR76" s="52"/>
      <c r="BS76" s="51"/>
      <c r="BT76" s="2"/>
      <c r="BU76" s="3"/>
      <c r="BV76" s="3"/>
      <c r="BW76" s="3"/>
      <c r="BX76" s="3"/>
    </row>
    <row r="77" spans="1:76" ht="15">
      <c r="A77" s="14" t="s">
        <v>286</v>
      </c>
      <c r="B77" s="15"/>
      <c r="C77" s="15" t="s">
        <v>64</v>
      </c>
      <c r="D77" s="93">
        <v>162.31910506311834</v>
      </c>
      <c r="E77" s="81"/>
      <c r="F77" s="112" t="s">
        <v>1183</v>
      </c>
      <c r="G77" s="15"/>
      <c r="H77" s="16" t="s">
        <v>286</v>
      </c>
      <c r="I77" s="66"/>
      <c r="J77" s="66"/>
      <c r="K77" s="114" t="s">
        <v>1370</v>
      </c>
      <c r="L77" s="94">
        <v>1</v>
      </c>
      <c r="M77" s="95">
        <v>3384.318359375</v>
      </c>
      <c r="N77" s="95">
        <v>3035.4873046875</v>
      </c>
      <c r="O77" s="77"/>
      <c r="P77" s="96"/>
      <c r="Q77" s="96"/>
      <c r="R77" s="97"/>
      <c r="S77" s="51">
        <v>1</v>
      </c>
      <c r="T77" s="51">
        <v>0</v>
      </c>
      <c r="U77" s="52">
        <v>0</v>
      </c>
      <c r="V77" s="52">
        <v>0.012987</v>
      </c>
      <c r="W77" s="52">
        <v>0.024977</v>
      </c>
      <c r="X77" s="52">
        <v>0.552318</v>
      </c>
      <c r="Y77" s="52">
        <v>0</v>
      </c>
      <c r="Z77" s="52">
        <v>0</v>
      </c>
      <c r="AA77" s="82">
        <v>77</v>
      </c>
      <c r="AB77" s="82"/>
      <c r="AC77" s="98"/>
      <c r="AD77" s="85" t="s">
        <v>873</v>
      </c>
      <c r="AE77" s="85">
        <v>190</v>
      </c>
      <c r="AF77" s="85">
        <v>53</v>
      </c>
      <c r="AG77" s="85">
        <v>99</v>
      </c>
      <c r="AH77" s="85">
        <v>9</v>
      </c>
      <c r="AI77" s="85"/>
      <c r="AJ77" s="85" t="s">
        <v>946</v>
      </c>
      <c r="AK77" s="85" t="s">
        <v>1002</v>
      </c>
      <c r="AL77" s="85"/>
      <c r="AM77" s="85"/>
      <c r="AN77" s="87">
        <v>40576.02413194445</v>
      </c>
      <c r="AO77" s="85"/>
      <c r="AP77" s="85" t="b">
        <v>1</v>
      </c>
      <c r="AQ77" s="85" t="b">
        <v>0</v>
      </c>
      <c r="AR77" s="85" t="b">
        <v>1</v>
      </c>
      <c r="AS77" s="85" t="s">
        <v>768</v>
      </c>
      <c r="AT77" s="85">
        <v>0</v>
      </c>
      <c r="AU77" s="89" t="s">
        <v>1114</v>
      </c>
      <c r="AV77" s="85" t="b">
        <v>0</v>
      </c>
      <c r="AW77" s="85" t="s">
        <v>1200</v>
      </c>
      <c r="AX77" s="89" t="s">
        <v>1275</v>
      </c>
      <c r="AY77" s="85" t="s">
        <v>65</v>
      </c>
      <c r="AZ77" s="85" t="str">
        <f>REPLACE(INDEX(GroupVertices[Group],MATCH(Vertices[[#This Row],[Vertex]],GroupVertices[Vertex],0)),1,1,"")</f>
        <v>1</v>
      </c>
      <c r="BA77" s="51"/>
      <c r="BB77" s="51"/>
      <c r="BC77" s="51"/>
      <c r="BD77" s="51"/>
      <c r="BE77" s="51"/>
      <c r="BF77" s="51"/>
      <c r="BG77" s="51"/>
      <c r="BH77" s="51"/>
      <c r="BI77" s="51"/>
      <c r="BJ77" s="51"/>
      <c r="BK77" s="51"/>
      <c r="BL77" s="52"/>
      <c r="BM77" s="51"/>
      <c r="BN77" s="52"/>
      <c r="BO77" s="51"/>
      <c r="BP77" s="52"/>
      <c r="BQ77" s="51"/>
      <c r="BR77" s="52"/>
      <c r="BS77" s="51"/>
      <c r="BT77" s="2"/>
      <c r="BU77" s="3"/>
      <c r="BV77" s="3"/>
      <c r="BW77" s="3"/>
      <c r="BX77" s="3"/>
    </row>
    <row r="78" spans="1:76" ht="15">
      <c r="A78" s="14" t="s">
        <v>287</v>
      </c>
      <c r="B78" s="15"/>
      <c r="C78" s="15" t="s">
        <v>64</v>
      </c>
      <c r="D78" s="93">
        <v>162.24083400990062</v>
      </c>
      <c r="E78" s="81"/>
      <c r="F78" s="112" t="s">
        <v>1180</v>
      </c>
      <c r="G78" s="15"/>
      <c r="H78" s="16" t="s">
        <v>287</v>
      </c>
      <c r="I78" s="66"/>
      <c r="J78" s="66"/>
      <c r="K78" s="114" t="s">
        <v>1371</v>
      </c>
      <c r="L78" s="94">
        <v>1</v>
      </c>
      <c r="M78" s="95">
        <v>746.73779296875</v>
      </c>
      <c r="N78" s="95">
        <v>3710.5419921875</v>
      </c>
      <c r="O78" s="77"/>
      <c r="P78" s="96"/>
      <c r="Q78" s="96"/>
      <c r="R78" s="97"/>
      <c r="S78" s="51">
        <v>1</v>
      </c>
      <c r="T78" s="51">
        <v>0</v>
      </c>
      <c r="U78" s="52">
        <v>0</v>
      </c>
      <c r="V78" s="52">
        <v>0.012987</v>
      </c>
      <c r="W78" s="52">
        <v>0.024977</v>
      </c>
      <c r="X78" s="52">
        <v>0.552318</v>
      </c>
      <c r="Y78" s="52">
        <v>0</v>
      </c>
      <c r="Z78" s="52">
        <v>0</v>
      </c>
      <c r="AA78" s="82">
        <v>78</v>
      </c>
      <c r="AB78" s="82"/>
      <c r="AC78" s="98"/>
      <c r="AD78" s="85" t="s">
        <v>287</v>
      </c>
      <c r="AE78" s="85">
        <v>363</v>
      </c>
      <c r="AF78" s="85">
        <v>40</v>
      </c>
      <c r="AG78" s="85">
        <v>191</v>
      </c>
      <c r="AH78" s="85">
        <v>28</v>
      </c>
      <c r="AI78" s="85"/>
      <c r="AJ78" s="85"/>
      <c r="AK78" s="85"/>
      <c r="AL78" s="85"/>
      <c r="AM78" s="85"/>
      <c r="AN78" s="87">
        <v>39433.96988425926</v>
      </c>
      <c r="AO78" s="85"/>
      <c r="AP78" s="85" t="b">
        <v>1</v>
      </c>
      <c r="AQ78" s="85" t="b">
        <v>1</v>
      </c>
      <c r="AR78" s="85" t="b">
        <v>0</v>
      </c>
      <c r="AS78" s="85" t="s">
        <v>768</v>
      </c>
      <c r="AT78" s="85">
        <v>0</v>
      </c>
      <c r="AU78" s="89" t="s">
        <v>1114</v>
      </c>
      <c r="AV78" s="85" t="b">
        <v>0</v>
      </c>
      <c r="AW78" s="85" t="s">
        <v>1200</v>
      </c>
      <c r="AX78" s="89" t="s">
        <v>1276</v>
      </c>
      <c r="AY78" s="85" t="s">
        <v>65</v>
      </c>
      <c r="AZ78" s="85" t="str">
        <f>REPLACE(INDEX(GroupVertices[Group],MATCH(Vertices[[#This Row],[Vertex]],GroupVertices[Vertex],0)),1,1,"")</f>
        <v>1</v>
      </c>
      <c r="BA78" s="51"/>
      <c r="BB78" s="51"/>
      <c r="BC78" s="51"/>
      <c r="BD78" s="51"/>
      <c r="BE78" s="51"/>
      <c r="BF78" s="51"/>
      <c r="BG78" s="51"/>
      <c r="BH78" s="51"/>
      <c r="BI78" s="51"/>
      <c r="BJ78" s="51"/>
      <c r="BK78" s="51"/>
      <c r="BL78" s="52"/>
      <c r="BM78" s="51"/>
      <c r="BN78" s="52"/>
      <c r="BO78" s="51"/>
      <c r="BP78" s="52"/>
      <c r="BQ78" s="51"/>
      <c r="BR78" s="52"/>
      <c r="BS78" s="51"/>
      <c r="BT78" s="2"/>
      <c r="BU78" s="3"/>
      <c r="BV78" s="3"/>
      <c r="BW78" s="3"/>
      <c r="BX78" s="3"/>
    </row>
    <row r="79" spans="1:76" ht="15">
      <c r="A79" s="14" t="s">
        <v>288</v>
      </c>
      <c r="B79" s="15"/>
      <c r="C79" s="15" t="s">
        <v>64</v>
      </c>
      <c r="D79" s="93">
        <v>271.54937025355105</v>
      </c>
      <c r="E79" s="81"/>
      <c r="F79" s="112" t="s">
        <v>1184</v>
      </c>
      <c r="G79" s="15"/>
      <c r="H79" s="16" t="s">
        <v>288</v>
      </c>
      <c r="I79" s="66"/>
      <c r="J79" s="66"/>
      <c r="K79" s="114" t="s">
        <v>1372</v>
      </c>
      <c r="L79" s="94">
        <v>1</v>
      </c>
      <c r="M79" s="95">
        <v>1796.2510986328125</v>
      </c>
      <c r="N79" s="95">
        <v>369.7419738769531</v>
      </c>
      <c r="O79" s="77"/>
      <c r="P79" s="96"/>
      <c r="Q79" s="96"/>
      <c r="R79" s="97"/>
      <c r="S79" s="51">
        <v>1</v>
      </c>
      <c r="T79" s="51">
        <v>0</v>
      </c>
      <c r="U79" s="52">
        <v>0</v>
      </c>
      <c r="V79" s="52">
        <v>0.012987</v>
      </c>
      <c r="W79" s="52">
        <v>0.024977</v>
      </c>
      <c r="X79" s="52">
        <v>0.552318</v>
      </c>
      <c r="Y79" s="52">
        <v>0</v>
      </c>
      <c r="Z79" s="52">
        <v>0</v>
      </c>
      <c r="AA79" s="82">
        <v>79</v>
      </c>
      <c r="AB79" s="82"/>
      <c r="AC79" s="98"/>
      <c r="AD79" s="85" t="s">
        <v>874</v>
      </c>
      <c r="AE79" s="85">
        <v>1123</v>
      </c>
      <c r="AF79" s="85">
        <v>18195</v>
      </c>
      <c r="AG79" s="85">
        <v>5672</v>
      </c>
      <c r="AH79" s="85">
        <v>5726</v>
      </c>
      <c r="AI79" s="85"/>
      <c r="AJ79" s="85" t="s">
        <v>947</v>
      </c>
      <c r="AK79" s="85" t="s">
        <v>983</v>
      </c>
      <c r="AL79" s="89" t="s">
        <v>1038</v>
      </c>
      <c r="AM79" s="85"/>
      <c r="AN79" s="87">
        <v>39933.915289351855</v>
      </c>
      <c r="AO79" s="89" t="s">
        <v>1102</v>
      </c>
      <c r="AP79" s="85" t="b">
        <v>0</v>
      </c>
      <c r="AQ79" s="85" t="b">
        <v>0</v>
      </c>
      <c r="AR79" s="85" t="b">
        <v>0</v>
      </c>
      <c r="AS79" s="85" t="s">
        <v>768</v>
      </c>
      <c r="AT79" s="85">
        <v>36</v>
      </c>
      <c r="AU79" s="89" t="s">
        <v>1123</v>
      </c>
      <c r="AV79" s="85" t="b">
        <v>1</v>
      </c>
      <c r="AW79" s="85" t="s">
        <v>1200</v>
      </c>
      <c r="AX79" s="89" t="s">
        <v>1277</v>
      </c>
      <c r="AY79" s="85" t="s">
        <v>65</v>
      </c>
      <c r="AZ79" s="85" t="str">
        <f>REPLACE(INDEX(GroupVertices[Group],MATCH(Vertices[[#This Row],[Vertex]],GroupVertices[Vertex],0)),1,1,"")</f>
        <v>1</v>
      </c>
      <c r="BA79" s="51"/>
      <c r="BB79" s="51"/>
      <c r="BC79" s="51"/>
      <c r="BD79" s="51"/>
      <c r="BE79" s="51"/>
      <c r="BF79" s="51"/>
      <c r="BG79" s="51"/>
      <c r="BH79" s="51"/>
      <c r="BI79" s="51"/>
      <c r="BJ79" s="51"/>
      <c r="BK79" s="51"/>
      <c r="BL79" s="52"/>
      <c r="BM79" s="51"/>
      <c r="BN79" s="52"/>
      <c r="BO79" s="51"/>
      <c r="BP79" s="52"/>
      <c r="BQ79" s="51"/>
      <c r="BR79" s="52"/>
      <c r="BS79" s="51"/>
      <c r="BT79" s="2"/>
      <c r="BU79" s="3"/>
      <c r="BV79" s="3"/>
      <c r="BW79" s="3"/>
      <c r="BX79" s="3"/>
    </row>
    <row r="80" spans="1:76" ht="15">
      <c r="A80" s="14" t="s">
        <v>289</v>
      </c>
      <c r="B80" s="15"/>
      <c r="C80" s="15" t="s">
        <v>64</v>
      </c>
      <c r="D80" s="93">
        <v>162.3010425123758</v>
      </c>
      <c r="E80" s="81"/>
      <c r="F80" s="112" t="s">
        <v>1185</v>
      </c>
      <c r="G80" s="15"/>
      <c r="H80" s="16" t="s">
        <v>289</v>
      </c>
      <c r="I80" s="66"/>
      <c r="J80" s="66"/>
      <c r="K80" s="114" t="s">
        <v>1373</v>
      </c>
      <c r="L80" s="94">
        <v>1</v>
      </c>
      <c r="M80" s="95">
        <v>3868.173583984375</v>
      </c>
      <c r="N80" s="95">
        <v>2548.764892578125</v>
      </c>
      <c r="O80" s="77"/>
      <c r="P80" s="96"/>
      <c r="Q80" s="96"/>
      <c r="R80" s="97"/>
      <c r="S80" s="51">
        <v>1</v>
      </c>
      <c r="T80" s="51">
        <v>0</v>
      </c>
      <c r="U80" s="52">
        <v>0</v>
      </c>
      <c r="V80" s="52">
        <v>0.012987</v>
      </c>
      <c r="W80" s="52">
        <v>0.024977</v>
      </c>
      <c r="X80" s="52">
        <v>0.552318</v>
      </c>
      <c r="Y80" s="52">
        <v>0</v>
      </c>
      <c r="Z80" s="52">
        <v>0</v>
      </c>
      <c r="AA80" s="82">
        <v>80</v>
      </c>
      <c r="AB80" s="82"/>
      <c r="AC80" s="98"/>
      <c r="AD80" s="85" t="s">
        <v>875</v>
      </c>
      <c r="AE80" s="85">
        <v>131</v>
      </c>
      <c r="AF80" s="85">
        <v>50</v>
      </c>
      <c r="AG80" s="85">
        <v>314</v>
      </c>
      <c r="AH80" s="85">
        <v>752</v>
      </c>
      <c r="AI80" s="85"/>
      <c r="AJ80" s="85" t="s">
        <v>948</v>
      </c>
      <c r="AK80" s="85" t="s">
        <v>1003</v>
      </c>
      <c r="AL80" s="89" t="s">
        <v>1039</v>
      </c>
      <c r="AM80" s="85"/>
      <c r="AN80" s="87">
        <v>40469.67716435185</v>
      </c>
      <c r="AO80" s="89" t="s">
        <v>1103</v>
      </c>
      <c r="AP80" s="85" t="b">
        <v>0</v>
      </c>
      <c r="AQ80" s="85" t="b">
        <v>0</v>
      </c>
      <c r="AR80" s="85" t="b">
        <v>1</v>
      </c>
      <c r="AS80" s="85" t="s">
        <v>768</v>
      </c>
      <c r="AT80" s="85">
        <v>1</v>
      </c>
      <c r="AU80" s="89" t="s">
        <v>1122</v>
      </c>
      <c r="AV80" s="85" t="b">
        <v>0</v>
      </c>
      <c r="AW80" s="85" t="s">
        <v>1200</v>
      </c>
      <c r="AX80" s="89" t="s">
        <v>1278</v>
      </c>
      <c r="AY80" s="85" t="s">
        <v>65</v>
      </c>
      <c r="AZ80" s="85" t="str">
        <f>REPLACE(INDEX(GroupVertices[Group],MATCH(Vertices[[#This Row],[Vertex]],GroupVertices[Vertex],0)),1,1,"")</f>
        <v>1</v>
      </c>
      <c r="BA80" s="51"/>
      <c r="BB80" s="51"/>
      <c r="BC80" s="51"/>
      <c r="BD80" s="51"/>
      <c r="BE80" s="51"/>
      <c r="BF80" s="51"/>
      <c r="BG80" s="51"/>
      <c r="BH80" s="51"/>
      <c r="BI80" s="51"/>
      <c r="BJ80" s="51"/>
      <c r="BK80" s="51"/>
      <c r="BL80" s="52"/>
      <c r="BM80" s="51"/>
      <c r="BN80" s="52"/>
      <c r="BO80" s="51"/>
      <c r="BP80" s="52"/>
      <c r="BQ80" s="51"/>
      <c r="BR80" s="52"/>
      <c r="BS80" s="51"/>
      <c r="BT80" s="2"/>
      <c r="BU80" s="3"/>
      <c r="BV80" s="3"/>
      <c r="BW80" s="3"/>
      <c r="BX80" s="3"/>
    </row>
    <row r="81" spans="1:76" ht="15">
      <c r="A81" s="14" t="s">
        <v>290</v>
      </c>
      <c r="B81" s="15"/>
      <c r="C81" s="15" t="s">
        <v>64</v>
      </c>
      <c r="D81" s="93">
        <v>189.31057672273195</v>
      </c>
      <c r="E81" s="81"/>
      <c r="F81" s="112" t="s">
        <v>1186</v>
      </c>
      <c r="G81" s="15"/>
      <c r="H81" s="16" t="s">
        <v>290</v>
      </c>
      <c r="I81" s="66"/>
      <c r="J81" s="66"/>
      <c r="K81" s="114" t="s">
        <v>1374</v>
      </c>
      <c r="L81" s="94">
        <v>1</v>
      </c>
      <c r="M81" s="95">
        <v>565.8108520507812</v>
      </c>
      <c r="N81" s="95">
        <v>7830.3984375</v>
      </c>
      <c r="O81" s="77"/>
      <c r="P81" s="96"/>
      <c r="Q81" s="96"/>
      <c r="R81" s="97"/>
      <c r="S81" s="51">
        <v>1</v>
      </c>
      <c r="T81" s="51">
        <v>0</v>
      </c>
      <c r="U81" s="52">
        <v>0</v>
      </c>
      <c r="V81" s="52">
        <v>0.012987</v>
      </c>
      <c r="W81" s="52">
        <v>0.024977</v>
      </c>
      <c r="X81" s="52">
        <v>0.552318</v>
      </c>
      <c r="Y81" s="52">
        <v>0</v>
      </c>
      <c r="Z81" s="52">
        <v>0</v>
      </c>
      <c r="AA81" s="82">
        <v>81</v>
      </c>
      <c r="AB81" s="82"/>
      <c r="AC81" s="98"/>
      <c r="AD81" s="85" t="s">
        <v>876</v>
      </c>
      <c r="AE81" s="85">
        <v>635</v>
      </c>
      <c r="AF81" s="85">
        <v>4536</v>
      </c>
      <c r="AG81" s="85">
        <v>12917</v>
      </c>
      <c r="AH81" s="85">
        <v>1743</v>
      </c>
      <c r="AI81" s="85"/>
      <c r="AJ81" s="85" t="s">
        <v>949</v>
      </c>
      <c r="AK81" s="85" t="s">
        <v>1004</v>
      </c>
      <c r="AL81" s="89" t="s">
        <v>1040</v>
      </c>
      <c r="AM81" s="85"/>
      <c r="AN81" s="87">
        <v>39750.8246875</v>
      </c>
      <c r="AO81" s="89" t="s">
        <v>1104</v>
      </c>
      <c r="AP81" s="85" t="b">
        <v>1</v>
      </c>
      <c r="AQ81" s="85" t="b">
        <v>0</v>
      </c>
      <c r="AR81" s="85" t="b">
        <v>1</v>
      </c>
      <c r="AS81" s="85" t="s">
        <v>768</v>
      </c>
      <c r="AT81" s="85">
        <v>271</v>
      </c>
      <c r="AU81" s="89" t="s">
        <v>1114</v>
      </c>
      <c r="AV81" s="85" t="b">
        <v>0</v>
      </c>
      <c r="AW81" s="85" t="s">
        <v>1200</v>
      </c>
      <c r="AX81" s="89" t="s">
        <v>1279</v>
      </c>
      <c r="AY81" s="85" t="s">
        <v>65</v>
      </c>
      <c r="AZ81" s="85" t="str">
        <f>REPLACE(INDEX(GroupVertices[Group],MATCH(Vertices[[#This Row],[Vertex]],GroupVertices[Vertex],0)),1,1,"")</f>
        <v>1</v>
      </c>
      <c r="BA81" s="51"/>
      <c r="BB81" s="51"/>
      <c r="BC81" s="51"/>
      <c r="BD81" s="51"/>
      <c r="BE81" s="51"/>
      <c r="BF81" s="51"/>
      <c r="BG81" s="51"/>
      <c r="BH81" s="51"/>
      <c r="BI81" s="51"/>
      <c r="BJ81" s="51"/>
      <c r="BK81" s="51"/>
      <c r="BL81" s="52"/>
      <c r="BM81" s="51"/>
      <c r="BN81" s="52"/>
      <c r="BO81" s="51"/>
      <c r="BP81" s="52"/>
      <c r="BQ81" s="51"/>
      <c r="BR81" s="52"/>
      <c r="BS81" s="51"/>
      <c r="BT81" s="2"/>
      <c r="BU81" s="3"/>
      <c r="BV81" s="3"/>
      <c r="BW81" s="3"/>
      <c r="BX81" s="3"/>
    </row>
    <row r="82" spans="1:76" ht="15">
      <c r="A82" s="14" t="s">
        <v>291</v>
      </c>
      <c r="B82" s="15"/>
      <c r="C82" s="15" t="s">
        <v>64</v>
      </c>
      <c r="D82" s="93">
        <v>164.85990386757004</v>
      </c>
      <c r="E82" s="81"/>
      <c r="F82" s="112" t="s">
        <v>1187</v>
      </c>
      <c r="G82" s="15"/>
      <c r="H82" s="16" t="s">
        <v>291</v>
      </c>
      <c r="I82" s="66"/>
      <c r="J82" s="66"/>
      <c r="K82" s="114" t="s">
        <v>1375</v>
      </c>
      <c r="L82" s="94">
        <v>1</v>
      </c>
      <c r="M82" s="95">
        <v>2621.974853515625</v>
      </c>
      <c r="N82" s="95">
        <v>6471.61474609375</v>
      </c>
      <c r="O82" s="77"/>
      <c r="P82" s="96"/>
      <c r="Q82" s="96"/>
      <c r="R82" s="97"/>
      <c r="S82" s="51">
        <v>1</v>
      </c>
      <c r="T82" s="51">
        <v>0</v>
      </c>
      <c r="U82" s="52">
        <v>0</v>
      </c>
      <c r="V82" s="52">
        <v>0.012987</v>
      </c>
      <c r="W82" s="52">
        <v>0.024977</v>
      </c>
      <c r="X82" s="52">
        <v>0.552318</v>
      </c>
      <c r="Y82" s="52">
        <v>0</v>
      </c>
      <c r="Z82" s="52">
        <v>0</v>
      </c>
      <c r="AA82" s="82">
        <v>82</v>
      </c>
      <c r="AB82" s="82"/>
      <c r="AC82" s="98"/>
      <c r="AD82" s="85" t="s">
        <v>877</v>
      </c>
      <c r="AE82" s="85">
        <v>877</v>
      </c>
      <c r="AF82" s="85">
        <v>475</v>
      </c>
      <c r="AG82" s="85">
        <v>4759</v>
      </c>
      <c r="AH82" s="85">
        <v>5524</v>
      </c>
      <c r="AI82" s="85"/>
      <c r="AJ82" s="85" t="s">
        <v>950</v>
      </c>
      <c r="AK82" s="85"/>
      <c r="AL82" s="85"/>
      <c r="AM82" s="85"/>
      <c r="AN82" s="87">
        <v>40921.98721064815</v>
      </c>
      <c r="AO82" s="85"/>
      <c r="AP82" s="85" t="b">
        <v>0</v>
      </c>
      <c r="AQ82" s="85" t="b">
        <v>0</v>
      </c>
      <c r="AR82" s="85" t="b">
        <v>0</v>
      </c>
      <c r="AS82" s="85" t="s">
        <v>768</v>
      </c>
      <c r="AT82" s="85">
        <v>11</v>
      </c>
      <c r="AU82" s="89" t="s">
        <v>1116</v>
      </c>
      <c r="AV82" s="85" t="b">
        <v>0</v>
      </c>
      <c r="AW82" s="85" t="s">
        <v>1200</v>
      </c>
      <c r="AX82" s="89" t="s">
        <v>1280</v>
      </c>
      <c r="AY82" s="85" t="s">
        <v>65</v>
      </c>
      <c r="AZ82" s="85" t="str">
        <f>REPLACE(INDEX(GroupVertices[Group],MATCH(Vertices[[#This Row],[Vertex]],GroupVertices[Vertex],0)),1,1,"")</f>
        <v>1</v>
      </c>
      <c r="BA82" s="51"/>
      <c r="BB82" s="51"/>
      <c r="BC82" s="51"/>
      <c r="BD82" s="51"/>
      <c r="BE82" s="51"/>
      <c r="BF82" s="51"/>
      <c r="BG82" s="51"/>
      <c r="BH82" s="51"/>
      <c r="BI82" s="51"/>
      <c r="BJ82" s="51"/>
      <c r="BK82" s="51"/>
      <c r="BL82" s="52"/>
      <c r="BM82" s="51"/>
      <c r="BN82" s="52"/>
      <c r="BO82" s="51"/>
      <c r="BP82" s="52"/>
      <c r="BQ82" s="51"/>
      <c r="BR82" s="52"/>
      <c r="BS82" s="51"/>
      <c r="BT82" s="2"/>
      <c r="BU82" s="3"/>
      <c r="BV82" s="3"/>
      <c r="BW82" s="3"/>
      <c r="BX82" s="3"/>
    </row>
    <row r="83" spans="1:76" ht="15">
      <c r="A83" s="14" t="s">
        <v>292</v>
      </c>
      <c r="B83" s="15"/>
      <c r="C83" s="15" t="s">
        <v>64</v>
      </c>
      <c r="D83" s="93">
        <v>168.40618466335687</v>
      </c>
      <c r="E83" s="81"/>
      <c r="F83" s="112" t="s">
        <v>1188</v>
      </c>
      <c r="G83" s="15"/>
      <c r="H83" s="16" t="s">
        <v>292</v>
      </c>
      <c r="I83" s="66"/>
      <c r="J83" s="66"/>
      <c r="K83" s="114" t="s">
        <v>1376</v>
      </c>
      <c r="L83" s="94">
        <v>1</v>
      </c>
      <c r="M83" s="95">
        <v>3472.497802734375</v>
      </c>
      <c r="N83" s="95">
        <v>1522.255615234375</v>
      </c>
      <c r="O83" s="77"/>
      <c r="P83" s="96"/>
      <c r="Q83" s="96"/>
      <c r="R83" s="97"/>
      <c r="S83" s="51">
        <v>1</v>
      </c>
      <c r="T83" s="51">
        <v>0</v>
      </c>
      <c r="U83" s="52">
        <v>0</v>
      </c>
      <c r="V83" s="52">
        <v>0.012987</v>
      </c>
      <c r="W83" s="52">
        <v>0.024977</v>
      </c>
      <c r="X83" s="52">
        <v>0.552318</v>
      </c>
      <c r="Y83" s="52">
        <v>0</v>
      </c>
      <c r="Z83" s="52">
        <v>0</v>
      </c>
      <c r="AA83" s="82">
        <v>83</v>
      </c>
      <c r="AB83" s="82"/>
      <c r="AC83" s="98"/>
      <c r="AD83" s="85" t="s">
        <v>878</v>
      </c>
      <c r="AE83" s="85">
        <v>329</v>
      </c>
      <c r="AF83" s="85">
        <v>1064</v>
      </c>
      <c r="AG83" s="85">
        <v>80415</v>
      </c>
      <c r="AH83" s="85">
        <v>7278</v>
      </c>
      <c r="AI83" s="85"/>
      <c r="AJ83" s="85" t="s">
        <v>951</v>
      </c>
      <c r="AK83" s="85" t="s">
        <v>1005</v>
      </c>
      <c r="AL83" s="89" t="s">
        <v>1041</v>
      </c>
      <c r="AM83" s="85"/>
      <c r="AN83" s="87">
        <v>39745.054618055554</v>
      </c>
      <c r="AO83" s="89" t="s">
        <v>1105</v>
      </c>
      <c r="AP83" s="85" t="b">
        <v>0</v>
      </c>
      <c r="AQ83" s="85" t="b">
        <v>0</v>
      </c>
      <c r="AR83" s="85" t="b">
        <v>1</v>
      </c>
      <c r="AS83" s="85" t="s">
        <v>768</v>
      </c>
      <c r="AT83" s="85">
        <v>57</v>
      </c>
      <c r="AU83" s="89" t="s">
        <v>1126</v>
      </c>
      <c r="AV83" s="85" t="b">
        <v>0</v>
      </c>
      <c r="AW83" s="85" t="s">
        <v>1200</v>
      </c>
      <c r="AX83" s="89" t="s">
        <v>1281</v>
      </c>
      <c r="AY83" s="85" t="s">
        <v>65</v>
      </c>
      <c r="AZ83" s="85" t="str">
        <f>REPLACE(INDEX(GroupVertices[Group],MATCH(Vertices[[#This Row],[Vertex]],GroupVertices[Vertex],0)),1,1,"")</f>
        <v>1</v>
      </c>
      <c r="BA83" s="51"/>
      <c r="BB83" s="51"/>
      <c r="BC83" s="51"/>
      <c r="BD83" s="51"/>
      <c r="BE83" s="51"/>
      <c r="BF83" s="51"/>
      <c r="BG83" s="51"/>
      <c r="BH83" s="51"/>
      <c r="BI83" s="51"/>
      <c r="BJ83" s="51"/>
      <c r="BK83" s="51"/>
      <c r="BL83" s="52"/>
      <c r="BM83" s="51"/>
      <c r="BN83" s="52"/>
      <c r="BO83" s="51"/>
      <c r="BP83" s="52"/>
      <c r="BQ83" s="51"/>
      <c r="BR83" s="52"/>
      <c r="BS83" s="51"/>
      <c r="BT83" s="2"/>
      <c r="BU83" s="3"/>
      <c r="BV83" s="3"/>
      <c r="BW83" s="3"/>
      <c r="BX83" s="3"/>
    </row>
    <row r="84" spans="1:76" ht="15">
      <c r="A84" s="14" t="s">
        <v>293</v>
      </c>
      <c r="B84" s="15"/>
      <c r="C84" s="15" t="s">
        <v>64</v>
      </c>
      <c r="D84" s="93">
        <v>162.01806255074254</v>
      </c>
      <c r="E84" s="81"/>
      <c r="F84" s="112" t="s">
        <v>1134</v>
      </c>
      <c r="G84" s="15"/>
      <c r="H84" s="16" t="s">
        <v>293</v>
      </c>
      <c r="I84" s="66"/>
      <c r="J84" s="66"/>
      <c r="K84" s="114" t="s">
        <v>1377</v>
      </c>
      <c r="L84" s="94">
        <v>1</v>
      </c>
      <c r="M84" s="95">
        <v>3226.535400390625</v>
      </c>
      <c r="N84" s="95">
        <v>9039.5673828125</v>
      </c>
      <c r="O84" s="77"/>
      <c r="P84" s="96"/>
      <c r="Q84" s="96"/>
      <c r="R84" s="97"/>
      <c r="S84" s="51">
        <v>1</v>
      </c>
      <c r="T84" s="51">
        <v>0</v>
      </c>
      <c r="U84" s="52">
        <v>0</v>
      </c>
      <c r="V84" s="52">
        <v>0.012987</v>
      </c>
      <c r="W84" s="52">
        <v>0.024977</v>
      </c>
      <c r="X84" s="52">
        <v>0.552318</v>
      </c>
      <c r="Y84" s="52">
        <v>0</v>
      </c>
      <c r="Z84" s="52">
        <v>0</v>
      </c>
      <c r="AA84" s="82">
        <v>84</v>
      </c>
      <c r="AB84" s="82"/>
      <c r="AC84" s="98"/>
      <c r="AD84" s="85" t="s">
        <v>879</v>
      </c>
      <c r="AE84" s="85">
        <v>6</v>
      </c>
      <c r="AF84" s="85">
        <v>3</v>
      </c>
      <c r="AG84" s="85">
        <v>33</v>
      </c>
      <c r="AH84" s="85">
        <v>0</v>
      </c>
      <c r="AI84" s="85"/>
      <c r="AJ84" s="85"/>
      <c r="AK84" s="85"/>
      <c r="AL84" s="85"/>
      <c r="AM84" s="85"/>
      <c r="AN84" s="87">
        <v>41247.747615740744</v>
      </c>
      <c r="AO84" s="85"/>
      <c r="AP84" s="85" t="b">
        <v>1</v>
      </c>
      <c r="AQ84" s="85" t="b">
        <v>1</v>
      </c>
      <c r="AR84" s="85" t="b">
        <v>0</v>
      </c>
      <c r="AS84" s="85" t="s">
        <v>768</v>
      </c>
      <c r="AT84" s="85">
        <v>0</v>
      </c>
      <c r="AU84" s="89" t="s">
        <v>1114</v>
      </c>
      <c r="AV84" s="85" t="b">
        <v>0</v>
      </c>
      <c r="AW84" s="85" t="s">
        <v>1200</v>
      </c>
      <c r="AX84" s="89" t="s">
        <v>1282</v>
      </c>
      <c r="AY84" s="85" t="s">
        <v>65</v>
      </c>
      <c r="AZ84" s="85" t="str">
        <f>REPLACE(INDEX(GroupVertices[Group],MATCH(Vertices[[#This Row],[Vertex]],GroupVertices[Vertex],0)),1,1,"")</f>
        <v>1</v>
      </c>
      <c r="BA84" s="51"/>
      <c r="BB84" s="51"/>
      <c r="BC84" s="51"/>
      <c r="BD84" s="51"/>
      <c r="BE84" s="51"/>
      <c r="BF84" s="51"/>
      <c r="BG84" s="51"/>
      <c r="BH84" s="51"/>
      <c r="BI84" s="51"/>
      <c r="BJ84" s="51"/>
      <c r="BK84" s="51"/>
      <c r="BL84" s="52"/>
      <c r="BM84" s="51"/>
      <c r="BN84" s="52"/>
      <c r="BO84" s="51"/>
      <c r="BP84" s="52"/>
      <c r="BQ84" s="51"/>
      <c r="BR84" s="52"/>
      <c r="BS84" s="51"/>
      <c r="BT84" s="2"/>
      <c r="BU84" s="3"/>
      <c r="BV84" s="3"/>
      <c r="BW84" s="3"/>
      <c r="BX84" s="3"/>
    </row>
    <row r="85" spans="1:76" ht="15">
      <c r="A85" s="14" t="s">
        <v>294</v>
      </c>
      <c r="B85" s="15"/>
      <c r="C85" s="15" t="s">
        <v>64</v>
      </c>
      <c r="D85" s="93">
        <v>162.1505212561879</v>
      </c>
      <c r="E85" s="81"/>
      <c r="F85" s="112" t="s">
        <v>1189</v>
      </c>
      <c r="G85" s="15"/>
      <c r="H85" s="16" t="s">
        <v>294</v>
      </c>
      <c r="I85" s="66"/>
      <c r="J85" s="66"/>
      <c r="K85" s="114" t="s">
        <v>1378</v>
      </c>
      <c r="L85" s="94">
        <v>1</v>
      </c>
      <c r="M85" s="95">
        <v>1485.939697265625</v>
      </c>
      <c r="N85" s="95">
        <v>8349.6376953125</v>
      </c>
      <c r="O85" s="77"/>
      <c r="P85" s="96"/>
      <c r="Q85" s="96"/>
      <c r="R85" s="97"/>
      <c r="S85" s="51">
        <v>1</v>
      </c>
      <c r="T85" s="51">
        <v>0</v>
      </c>
      <c r="U85" s="52">
        <v>0</v>
      </c>
      <c r="V85" s="52">
        <v>0.012987</v>
      </c>
      <c r="W85" s="52">
        <v>0.024977</v>
      </c>
      <c r="X85" s="52">
        <v>0.552318</v>
      </c>
      <c r="Y85" s="52">
        <v>0</v>
      </c>
      <c r="Z85" s="52">
        <v>0</v>
      </c>
      <c r="AA85" s="82">
        <v>85</v>
      </c>
      <c r="AB85" s="82"/>
      <c r="AC85" s="98"/>
      <c r="AD85" s="85" t="s">
        <v>880</v>
      </c>
      <c r="AE85" s="85">
        <v>319</v>
      </c>
      <c r="AF85" s="85">
        <v>25</v>
      </c>
      <c r="AG85" s="85">
        <v>712</v>
      </c>
      <c r="AH85" s="85">
        <v>8287</v>
      </c>
      <c r="AI85" s="85"/>
      <c r="AJ85" s="85"/>
      <c r="AK85" s="85"/>
      <c r="AL85" s="85"/>
      <c r="AM85" s="85"/>
      <c r="AN85" s="87">
        <v>40583.69940972222</v>
      </c>
      <c r="AO85" s="85"/>
      <c r="AP85" s="85" t="b">
        <v>1</v>
      </c>
      <c r="AQ85" s="85" t="b">
        <v>0</v>
      </c>
      <c r="AR85" s="85" t="b">
        <v>0</v>
      </c>
      <c r="AS85" s="85" t="s">
        <v>768</v>
      </c>
      <c r="AT85" s="85">
        <v>0</v>
      </c>
      <c r="AU85" s="89" t="s">
        <v>1114</v>
      </c>
      <c r="AV85" s="85" t="b">
        <v>0</v>
      </c>
      <c r="AW85" s="85" t="s">
        <v>1200</v>
      </c>
      <c r="AX85" s="89" t="s">
        <v>1283</v>
      </c>
      <c r="AY85" s="85" t="s">
        <v>65</v>
      </c>
      <c r="AZ85" s="85" t="str">
        <f>REPLACE(INDEX(GroupVertices[Group],MATCH(Vertices[[#This Row],[Vertex]],GroupVertices[Vertex],0)),1,1,"")</f>
        <v>1</v>
      </c>
      <c r="BA85" s="51"/>
      <c r="BB85" s="51"/>
      <c r="BC85" s="51"/>
      <c r="BD85" s="51"/>
      <c r="BE85" s="51"/>
      <c r="BF85" s="51"/>
      <c r="BG85" s="51"/>
      <c r="BH85" s="51"/>
      <c r="BI85" s="51"/>
      <c r="BJ85" s="51"/>
      <c r="BK85" s="51"/>
      <c r="BL85" s="52"/>
      <c r="BM85" s="51"/>
      <c r="BN85" s="52"/>
      <c r="BO85" s="51"/>
      <c r="BP85" s="52"/>
      <c r="BQ85" s="51"/>
      <c r="BR85" s="52"/>
      <c r="BS85" s="51"/>
      <c r="BT85" s="2"/>
      <c r="BU85" s="3"/>
      <c r="BV85" s="3"/>
      <c r="BW85" s="3"/>
      <c r="BX85" s="3"/>
    </row>
    <row r="86" spans="1:76" ht="15">
      <c r="A86" s="14" t="s">
        <v>295</v>
      </c>
      <c r="B86" s="15"/>
      <c r="C86" s="15" t="s">
        <v>64</v>
      </c>
      <c r="D86" s="93">
        <v>162</v>
      </c>
      <c r="E86" s="81"/>
      <c r="F86" s="112" t="s">
        <v>1190</v>
      </c>
      <c r="G86" s="15"/>
      <c r="H86" s="16" t="s">
        <v>295</v>
      </c>
      <c r="I86" s="66"/>
      <c r="J86" s="66"/>
      <c r="K86" s="114" t="s">
        <v>1379</v>
      </c>
      <c r="L86" s="94">
        <v>1</v>
      </c>
      <c r="M86" s="95">
        <v>4125.64306640625</v>
      </c>
      <c r="N86" s="95">
        <v>4903.70361328125</v>
      </c>
      <c r="O86" s="77"/>
      <c r="P86" s="96"/>
      <c r="Q86" s="96"/>
      <c r="R86" s="97"/>
      <c r="S86" s="51">
        <v>1</v>
      </c>
      <c r="T86" s="51">
        <v>0</v>
      </c>
      <c r="U86" s="52">
        <v>0</v>
      </c>
      <c r="V86" s="52">
        <v>0.012987</v>
      </c>
      <c r="W86" s="52">
        <v>0.024977</v>
      </c>
      <c r="X86" s="52">
        <v>0.552318</v>
      </c>
      <c r="Y86" s="52">
        <v>0</v>
      </c>
      <c r="Z86" s="52">
        <v>0</v>
      </c>
      <c r="AA86" s="82">
        <v>86</v>
      </c>
      <c r="AB86" s="82"/>
      <c r="AC86" s="98"/>
      <c r="AD86" s="85" t="s">
        <v>881</v>
      </c>
      <c r="AE86" s="85">
        <v>11</v>
      </c>
      <c r="AF86" s="85">
        <v>0</v>
      </c>
      <c r="AG86" s="85">
        <v>20</v>
      </c>
      <c r="AH86" s="85">
        <v>1</v>
      </c>
      <c r="AI86" s="85"/>
      <c r="AJ86" s="85"/>
      <c r="AK86" s="85"/>
      <c r="AL86" s="85"/>
      <c r="AM86" s="85"/>
      <c r="AN86" s="87">
        <v>42081.85246527778</v>
      </c>
      <c r="AO86" s="85"/>
      <c r="AP86" s="85" t="b">
        <v>1</v>
      </c>
      <c r="AQ86" s="85" t="b">
        <v>0</v>
      </c>
      <c r="AR86" s="85" t="b">
        <v>0</v>
      </c>
      <c r="AS86" s="85" t="s">
        <v>768</v>
      </c>
      <c r="AT86" s="85">
        <v>0</v>
      </c>
      <c r="AU86" s="89" t="s">
        <v>1114</v>
      </c>
      <c r="AV86" s="85" t="b">
        <v>0</v>
      </c>
      <c r="AW86" s="85" t="s">
        <v>1200</v>
      </c>
      <c r="AX86" s="89" t="s">
        <v>1284</v>
      </c>
      <c r="AY86" s="85" t="s">
        <v>65</v>
      </c>
      <c r="AZ86" s="85" t="str">
        <f>REPLACE(INDEX(GroupVertices[Group],MATCH(Vertices[[#This Row],[Vertex]],GroupVertices[Vertex],0)),1,1,"")</f>
        <v>1</v>
      </c>
      <c r="BA86" s="51"/>
      <c r="BB86" s="51"/>
      <c r="BC86" s="51"/>
      <c r="BD86" s="51"/>
      <c r="BE86" s="51"/>
      <c r="BF86" s="51"/>
      <c r="BG86" s="51"/>
      <c r="BH86" s="51"/>
      <c r="BI86" s="51"/>
      <c r="BJ86" s="51"/>
      <c r="BK86" s="51"/>
      <c r="BL86" s="52"/>
      <c r="BM86" s="51"/>
      <c r="BN86" s="52"/>
      <c r="BO86" s="51"/>
      <c r="BP86" s="52"/>
      <c r="BQ86" s="51"/>
      <c r="BR86" s="52"/>
      <c r="BS86" s="51"/>
      <c r="BT86" s="2"/>
      <c r="BU86" s="3"/>
      <c r="BV86" s="3"/>
      <c r="BW86" s="3"/>
      <c r="BX86" s="3"/>
    </row>
    <row r="87" spans="1:76" ht="15">
      <c r="A87" s="14" t="s">
        <v>296</v>
      </c>
      <c r="B87" s="15"/>
      <c r="C87" s="15" t="s">
        <v>64</v>
      </c>
      <c r="D87" s="93">
        <v>162.16256295668293</v>
      </c>
      <c r="E87" s="81"/>
      <c r="F87" s="112" t="s">
        <v>1191</v>
      </c>
      <c r="G87" s="15"/>
      <c r="H87" s="16" t="s">
        <v>296</v>
      </c>
      <c r="I87" s="66"/>
      <c r="J87" s="66"/>
      <c r="K87" s="114" t="s">
        <v>1380</v>
      </c>
      <c r="L87" s="94">
        <v>1</v>
      </c>
      <c r="M87" s="95">
        <v>1324.695556640625</v>
      </c>
      <c r="N87" s="95">
        <v>855.2001342773438</v>
      </c>
      <c r="O87" s="77"/>
      <c r="P87" s="96"/>
      <c r="Q87" s="96"/>
      <c r="R87" s="97"/>
      <c r="S87" s="51">
        <v>1</v>
      </c>
      <c r="T87" s="51">
        <v>0</v>
      </c>
      <c r="U87" s="52">
        <v>0</v>
      </c>
      <c r="V87" s="52">
        <v>0.012987</v>
      </c>
      <c r="W87" s="52">
        <v>0.024977</v>
      </c>
      <c r="X87" s="52">
        <v>0.552318</v>
      </c>
      <c r="Y87" s="52">
        <v>0</v>
      </c>
      <c r="Z87" s="52">
        <v>0</v>
      </c>
      <c r="AA87" s="82">
        <v>87</v>
      </c>
      <c r="AB87" s="82"/>
      <c r="AC87" s="98"/>
      <c r="AD87" s="85" t="s">
        <v>882</v>
      </c>
      <c r="AE87" s="85">
        <v>116</v>
      </c>
      <c r="AF87" s="85">
        <v>27</v>
      </c>
      <c r="AG87" s="85">
        <v>89</v>
      </c>
      <c r="AH87" s="85">
        <v>6</v>
      </c>
      <c r="AI87" s="85">
        <v>28800</v>
      </c>
      <c r="AJ87" s="85" t="s">
        <v>952</v>
      </c>
      <c r="AK87" s="85"/>
      <c r="AL87" s="85"/>
      <c r="AM87" s="85" t="s">
        <v>1046</v>
      </c>
      <c r="AN87" s="87">
        <v>39954.066030092596</v>
      </c>
      <c r="AO87" s="85"/>
      <c r="AP87" s="85" t="b">
        <v>1</v>
      </c>
      <c r="AQ87" s="85" t="b">
        <v>0</v>
      </c>
      <c r="AR87" s="85" t="b">
        <v>0</v>
      </c>
      <c r="AS87" s="85" t="s">
        <v>768</v>
      </c>
      <c r="AT87" s="85">
        <v>0</v>
      </c>
      <c r="AU87" s="89" t="s">
        <v>1114</v>
      </c>
      <c r="AV87" s="85" t="b">
        <v>0</v>
      </c>
      <c r="AW87" s="85" t="s">
        <v>1200</v>
      </c>
      <c r="AX87" s="89" t="s">
        <v>1285</v>
      </c>
      <c r="AY87" s="85" t="s">
        <v>65</v>
      </c>
      <c r="AZ87" s="85" t="str">
        <f>REPLACE(INDEX(GroupVertices[Group],MATCH(Vertices[[#This Row],[Vertex]],GroupVertices[Vertex],0)),1,1,"")</f>
        <v>1</v>
      </c>
      <c r="BA87" s="51"/>
      <c r="BB87" s="51"/>
      <c r="BC87" s="51"/>
      <c r="BD87" s="51"/>
      <c r="BE87" s="51"/>
      <c r="BF87" s="51"/>
      <c r="BG87" s="51"/>
      <c r="BH87" s="51"/>
      <c r="BI87" s="51"/>
      <c r="BJ87" s="51"/>
      <c r="BK87" s="51"/>
      <c r="BL87" s="52"/>
      <c r="BM87" s="51"/>
      <c r="BN87" s="52"/>
      <c r="BO87" s="51"/>
      <c r="BP87" s="52"/>
      <c r="BQ87" s="51"/>
      <c r="BR87" s="52"/>
      <c r="BS87" s="51"/>
      <c r="BT87" s="2"/>
      <c r="BU87" s="3"/>
      <c r="BV87" s="3"/>
      <c r="BW87" s="3"/>
      <c r="BX87" s="3"/>
    </row>
    <row r="88" spans="1:76" ht="15">
      <c r="A88" s="14" t="s">
        <v>297</v>
      </c>
      <c r="B88" s="15"/>
      <c r="C88" s="15" t="s">
        <v>64</v>
      </c>
      <c r="D88" s="93">
        <v>162.10235445420776</v>
      </c>
      <c r="E88" s="81"/>
      <c r="F88" s="112" t="s">
        <v>1192</v>
      </c>
      <c r="G88" s="15"/>
      <c r="H88" s="16" t="s">
        <v>297</v>
      </c>
      <c r="I88" s="66"/>
      <c r="J88" s="66"/>
      <c r="K88" s="114" t="s">
        <v>1381</v>
      </c>
      <c r="L88" s="94">
        <v>1</v>
      </c>
      <c r="M88" s="95">
        <v>235.9972381591797</v>
      </c>
      <c r="N88" s="95">
        <v>3914.1005859375</v>
      </c>
      <c r="O88" s="77"/>
      <c r="P88" s="96"/>
      <c r="Q88" s="96"/>
      <c r="R88" s="97"/>
      <c r="S88" s="51">
        <v>1</v>
      </c>
      <c r="T88" s="51">
        <v>0</v>
      </c>
      <c r="U88" s="52">
        <v>0</v>
      </c>
      <c r="V88" s="52">
        <v>0.012987</v>
      </c>
      <c r="W88" s="52">
        <v>0.024977</v>
      </c>
      <c r="X88" s="52">
        <v>0.552318</v>
      </c>
      <c r="Y88" s="52">
        <v>0</v>
      </c>
      <c r="Z88" s="52">
        <v>0</v>
      </c>
      <c r="AA88" s="82">
        <v>88</v>
      </c>
      <c r="AB88" s="82"/>
      <c r="AC88" s="98"/>
      <c r="AD88" s="85" t="s">
        <v>883</v>
      </c>
      <c r="AE88" s="85">
        <v>56</v>
      </c>
      <c r="AF88" s="85">
        <v>17</v>
      </c>
      <c r="AG88" s="85">
        <v>78</v>
      </c>
      <c r="AH88" s="85">
        <v>127</v>
      </c>
      <c r="AI88" s="85"/>
      <c r="AJ88" s="85" t="s">
        <v>953</v>
      </c>
      <c r="AK88" s="85" t="s">
        <v>1006</v>
      </c>
      <c r="AL88" s="85"/>
      <c r="AM88" s="85"/>
      <c r="AN88" s="87">
        <v>40458.71943287037</v>
      </c>
      <c r="AO88" s="85"/>
      <c r="AP88" s="85" t="b">
        <v>1</v>
      </c>
      <c r="AQ88" s="85" t="b">
        <v>0</v>
      </c>
      <c r="AR88" s="85" t="b">
        <v>1</v>
      </c>
      <c r="AS88" s="85" t="s">
        <v>768</v>
      </c>
      <c r="AT88" s="85">
        <v>0</v>
      </c>
      <c r="AU88" s="89" t="s">
        <v>1114</v>
      </c>
      <c r="AV88" s="85" t="b">
        <v>0</v>
      </c>
      <c r="AW88" s="85" t="s">
        <v>1200</v>
      </c>
      <c r="AX88" s="89" t="s">
        <v>1286</v>
      </c>
      <c r="AY88" s="85" t="s">
        <v>65</v>
      </c>
      <c r="AZ88" s="85" t="str">
        <f>REPLACE(INDEX(GroupVertices[Group],MATCH(Vertices[[#This Row],[Vertex]],GroupVertices[Vertex],0)),1,1,"")</f>
        <v>1</v>
      </c>
      <c r="BA88" s="51"/>
      <c r="BB88" s="51"/>
      <c r="BC88" s="51"/>
      <c r="BD88" s="51"/>
      <c r="BE88" s="51"/>
      <c r="BF88" s="51"/>
      <c r="BG88" s="51"/>
      <c r="BH88" s="51"/>
      <c r="BI88" s="51"/>
      <c r="BJ88" s="51"/>
      <c r="BK88" s="51"/>
      <c r="BL88" s="52"/>
      <c r="BM88" s="51"/>
      <c r="BN88" s="52"/>
      <c r="BO88" s="51"/>
      <c r="BP88" s="52"/>
      <c r="BQ88" s="51"/>
      <c r="BR88" s="52"/>
      <c r="BS88" s="51"/>
      <c r="BT88" s="2"/>
      <c r="BU88" s="3"/>
      <c r="BV88" s="3"/>
      <c r="BW88" s="3"/>
      <c r="BX88" s="3"/>
    </row>
    <row r="89" spans="1:76" ht="15">
      <c r="A89" s="14" t="s">
        <v>298</v>
      </c>
      <c r="B89" s="15"/>
      <c r="C89" s="15" t="s">
        <v>64</v>
      </c>
      <c r="D89" s="93">
        <v>162</v>
      </c>
      <c r="E89" s="81"/>
      <c r="F89" s="112" t="s">
        <v>1193</v>
      </c>
      <c r="G89" s="15"/>
      <c r="H89" s="16" t="s">
        <v>298</v>
      </c>
      <c r="I89" s="66"/>
      <c r="J89" s="66"/>
      <c r="K89" s="114" t="s">
        <v>1382</v>
      </c>
      <c r="L89" s="94">
        <v>1</v>
      </c>
      <c r="M89" s="95">
        <v>310.8106384277344</v>
      </c>
      <c r="N89" s="95">
        <v>6576.6083984375</v>
      </c>
      <c r="O89" s="77"/>
      <c r="P89" s="96"/>
      <c r="Q89" s="96"/>
      <c r="R89" s="97"/>
      <c r="S89" s="51">
        <v>1</v>
      </c>
      <c r="T89" s="51">
        <v>0</v>
      </c>
      <c r="U89" s="52">
        <v>0</v>
      </c>
      <c r="V89" s="52">
        <v>0.012987</v>
      </c>
      <c r="W89" s="52">
        <v>0.024977</v>
      </c>
      <c r="X89" s="52">
        <v>0.552318</v>
      </c>
      <c r="Y89" s="52">
        <v>0</v>
      </c>
      <c r="Z89" s="52">
        <v>0</v>
      </c>
      <c r="AA89" s="82">
        <v>89</v>
      </c>
      <c r="AB89" s="82"/>
      <c r="AC89" s="98"/>
      <c r="AD89" s="85" t="s">
        <v>884</v>
      </c>
      <c r="AE89" s="85">
        <v>35</v>
      </c>
      <c r="AF89" s="85">
        <v>0</v>
      </c>
      <c r="AG89" s="85">
        <v>9</v>
      </c>
      <c r="AH89" s="85">
        <v>311</v>
      </c>
      <c r="AI89" s="85"/>
      <c r="AJ89" s="85"/>
      <c r="AK89" s="85"/>
      <c r="AL89" s="85"/>
      <c r="AM89" s="85"/>
      <c r="AN89" s="87">
        <v>42300.13298611111</v>
      </c>
      <c r="AO89" s="85"/>
      <c r="AP89" s="85" t="b">
        <v>1</v>
      </c>
      <c r="AQ89" s="85" t="b">
        <v>1</v>
      </c>
      <c r="AR89" s="85" t="b">
        <v>0</v>
      </c>
      <c r="AS89" s="85" t="s">
        <v>768</v>
      </c>
      <c r="AT89" s="85">
        <v>0</v>
      </c>
      <c r="AU89" s="89" t="s">
        <v>1114</v>
      </c>
      <c r="AV89" s="85" t="b">
        <v>0</v>
      </c>
      <c r="AW89" s="85" t="s">
        <v>1200</v>
      </c>
      <c r="AX89" s="89" t="s">
        <v>1287</v>
      </c>
      <c r="AY89" s="85" t="s">
        <v>65</v>
      </c>
      <c r="AZ89" s="85" t="str">
        <f>REPLACE(INDEX(GroupVertices[Group],MATCH(Vertices[[#This Row],[Vertex]],GroupVertices[Vertex],0)),1,1,"")</f>
        <v>1</v>
      </c>
      <c r="BA89" s="51"/>
      <c r="BB89" s="51"/>
      <c r="BC89" s="51"/>
      <c r="BD89" s="51"/>
      <c r="BE89" s="51"/>
      <c r="BF89" s="51"/>
      <c r="BG89" s="51"/>
      <c r="BH89" s="51"/>
      <c r="BI89" s="51"/>
      <c r="BJ89" s="51"/>
      <c r="BK89" s="51"/>
      <c r="BL89" s="52"/>
      <c r="BM89" s="51"/>
      <c r="BN89" s="52"/>
      <c r="BO89" s="51"/>
      <c r="BP89" s="52"/>
      <c r="BQ89" s="51"/>
      <c r="BR89" s="52"/>
      <c r="BS89" s="51"/>
      <c r="BT89" s="2"/>
      <c r="BU89" s="3"/>
      <c r="BV89" s="3"/>
      <c r="BW89" s="3"/>
      <c r="BX89" s="3"/>
    </row>
    <row r="90" spans="1:76" ht="15">
      <c r="A90" s="14" t="s">
        <v>299</v>
      </c>
      <c r="B90" s="15"/>
      <c r="C90" s="15" t="s">
        <v>64</v>
      </c>
      <c r="D90" s="93">
        <v>162.3010425123758</v>
      </c>
      <c r="E90" s="81"/>
      <c r="F90" s="112" t="s">
        <v>1194</v>
      </c>
      <c r="G90" s="15"/>
      <c r="H90" s="16" t="s">
        <v>299</v>
      </c>
      <c r="I90" s="66"/>
      <c r="J90" s="66"/>
      <c r="K90" s="114" t="s">
        <v>1383</v>
      </c>
      <c r="L90" s="94">
        <v>1</v>
      </c>
      <c r="M90" s="95">
        <v>3031.484130859375</v>
      </c>
      <c r="N90" s="95">
        <v>809.6092529296875</v>
      </c>
      <c r="O90" s="77"/>
      <c r="P90" s="96"/>
      <c r="Q90" s="96"/>
      <c r="R90" s="97"/>
      <c r="S90" s="51">
        <v>1</v>
      </c>
      <c r="T90" s="51">
        <v>0</v>
      </c>
      <c r="U90" s="52">
        <v>0</v>
      </c>
      <c r="V90" s="52">
        <v>0.012987</v>
      </c>
      <c r="W90" s="52">
        <v>0.024977</v>
      </c>
      <c r="X90" s="52">
        <v>0.552318</v>
      </c>
      <c r="Y90" s="52">
        <v>0</v>
      </c>
      <c r="Z90" s="52">
        <v>0</v>
      </c>
      <c r="AA90" s="82">
        <v>90</v>
      </c>
      <c r="AB90" s="82"/>
      <c r="AC90" s="98"/>
      <c r="AD90" s="85" t="s">
        <v>885</v>
      </c>
      <c r="AE90" s="85">
        <v>163</v>
      </c>
      <c r="AF90" s="85">
        <v>50</v>
      </c>
      <c r="AG90" s="85">
        <v>620</v>
      </c>
      <c r="AH90" s="85">
        <v>673</v>
      </c>
      <c r="AI90" s="85"/>
      <c r="AJ90" s="85"/>
      <c r="AK90" s="85"/>
      <c r="AL90" s="85"/>
      <c r="AM90" s="85"/>
      <c r="AN90" s="87">
        <v>41913.5702662037</v>
      </c>
      <c r="AO90" s="89" t="s">
        <v>1106</v>
      </c>
      <c r="AP90" s="85" t="b">
        <v>1</v>
      </c>
      <c r="AQ90" s="85" t="b">
        <v>0</v>
      </c>
      <c r="AR90" s="85" t="b">
        <v>0</v>
      </c>
      <c r="AS90" s="85" t="s">
        <v>768</v>
      </c>
      <c r="AT90" s="85">
        <v>0</v>
      </c>
      <c r="AU90" s="89" t="s">
        <v>1114</v>
      </c>
      <c r="AV90" s="85" t="b">
        <v>0</v>
      </c>
      <c r="AW90" s="85" t="s">
        <v>1200</v>
      </c>
      <c r="AX90" s="89" t="s">
        <v>1288</v>
      </c>
      <c r="AY90" s="85" t="s">
        <v>65</v>
      </c>
      <c r="AZ90" s="85" t="str">
        <f>REPLACE(INDEX(GroupVertices[Group],MATCH(Vertices[[#This Row],[Vertex]],GroupVertices[Vertex],0)),1,1,"")</f>
        <v>1</v>
      </c>
      <c r="BA90" s="51"/>
      <c r="BB90" s="51"/>
      <c r="BC90" s="51"/>
      <c r="BD90" s="51"/>
      <c r="BE90" s="51"/>
      <c r="BF90" s="51"/>
      <c r="BG90" s="51"/>
      <c r="BH90" s="51"/>
      <c r="BI90" s="51"/>
      <c r="BJ90" s="51"/>
      <c r="BK90" s="51"/>
      <c r="BL90" s="52"/>
      <c r="BM90" s="51"/>
      <c r="BN90" s="52"/>
      <c r="BO90" s="51"/>
      <c r="BP90" s="52"/>
      <c r="BQ90" s="51"/>
      <c r="BR90" s="52"/>
      <c r="BS90" s="51"/>
      <c r="BT90" s="2"/>
      <c r="BU90" s="3"/>
      <c r="BV90" s="3"/>
      <c r="BW90" s="3"/>
      <c r="BX90" s="3"/>
    </row>
    <row r="91" spans="1:76" ht="15">
      <c r="A91" s="14" t="s">
        <v>300</v>
      </c>
      <c r="B91" s="15"/>
      <c r="C91" s="15" t="s">
        <v>64</v>
      </c>
      <c r="D91" s="93">
        <v>162.03612510148508</v>
      </c>
      <c r="E91" s="81"/>
      <c r="F91" s="112" t="s">
        <v>1195</v>
      </c>
      <c r="G91" s="15"/>
      <c r="H91" s="16" t="s">
        <v>300</v>
      </c>
      <c r="I91" s="66"/>
      <c r="J91" s="66"/>
      <c r="K91" s="114" t="s">
        <v>1384</v>
      </c>
      <c r="L91" s="94">
        <v>1</v>
      </c>
      <c r="M91" s="95">
        <v>829.7487182617188</v>
      </c>
      <c r="N91" s="95">
        <v>1536.341064453125</v>
      </c>
      <c r="O91" s="77"/>
      <c r="P91" s="96"/>
      <c r="Q91" s="96"/>
      <c r="R91" s="97"/>
      <c r="S91" s="51">
        <v>1</v>
      </c>
      <c r="T91" s="51">
        <v>0</v>
      </c>
      <c r="U91" s="52">
        <v>0</v>
      </c>
      <c r="V91" s="52">
        <v>0.012987</v>
      </c>
      <c r="W91" s="52">
        <v>0.024977</v>
      </c>
      <c r="X91" s="52">
        <v>0.552318</v>
      </c>
      <c r="Y91" s="52">
        <v>0</v>
      </c>
      <c r="Z91" s="52">
        <v>0</v>
      </c>
      <c r="AA91" s="82">
        <v>91</v>
      </c>
      <c r="AB91" s="82"/>
      <c r="AC91" s="98"/>
      <c r="AD91" s="85" t="s">
        <v>886</v>
      </c>
      <c r="AE91" s="85">
        <v>20</v>
      </c>
      <c r="AF91" s="85">
        <v>6</v>
      </c>
      <c r="AG91" s="85">
        <v>237</v>
      </c>
      <c r="AH91" s="85">
        <v>120</v>
      </c>
      <c r="AI91" s="85">
        <v>-21600</v>
      </c>
      <c r="AJ91" s="85"/>
      <c r="AK91" s="85" t="s">
        <v>1007</v>
      </c>
      <c r="AL91" s="85"/>
      <c r="AM91" s="85" t="s">
        <v>1045</v>
      </c>
      <c r="AN91" s="87">
        <v>40004.206354166665</v>
      </c>
      <c r="AO91" s="89" t="s">
        <v>1107</v>
      </c>
      <c r="AP91" s="85" t="b">
        <v>0</v>
      </c>
      <c r="AQ91" s="85" t="b">
        <v>0</v>
      </c>
      <c r="AR91" s="85" t="b">
        <v>1</v>
      </c>
      <c r="AS91" s="85" t="s">
        <v>768</v>
      </c>
      <c r="AT91" s="85">
        <v>4</v>
      </c>
      <c r="AU91" s="89" t="s">
        <v>1126</v>
      </c>
      <c r="AV91" s="85" t="b">
        <v>0</v>
      </c>
      <c r="AW91" s="85" t="s">
        <v>1200</v>
      </c>
      <c r="AX91" s="89" t="s">
        <v>1289</v>
      </c>
      <c r="AY91" s="85" t="s">
        <v>65</v>
      </c>
      <c r="AZ91" s="85" t="str">
        <f>REPLACE(INDEX(GroupVertices[Group],MATCH(Vertices[[#This Row],[Vertex]],GroupVertices[Vertex],0)),1,1,"")</f>
        <v>1</v>
      </c>
      <c r="BA91" s="51"/>
      <c r="BB91" s="51"/>
      <c r="BC91" s="51"/>
      <c r="BD91" s="51"/>
      <c r="BE91" s="51"/>
      <c r="BF91" s="51"/>
      <c r="BG91" s="51"/>
      <c r="BH91" s="51"/>
      <c r="BI91" s="51"/>
      <c r="BJ91" s="51"/>
      <c r="BK91" s="51"/>
      <c r="BL91" s="52"/>
      <c r="BM91" s="51"/>
      <c r="BN91" s="52"/>
      <c r="BO91" s="51"/>
      <c r="BP91" s="52"/>
      <c r="BQ91" s="51"/>
      <c r="BR91" s="52"/>
      <c r="BS91" s="51"/>
      <c r="BT91" s="2"/>
      <c r="BU91" s="3"/>
      <c r="BV91" s="3"/>
      <c r="BW91" s="3"/>
      <c r="BX91" s="3"/>
    </row>
    <row r="92" spans="1:76" ht="15">
      <c r="A92" s="14" t="s">
        <v>301</v>
      </c>
      <c r="B92" s="15"/>
      <c r="C92" s="15" t="s">
        <v>64</v>
      </c>
      <c r="D92" s="93">
        <v>162</v>
      </c>
      <c r="E92" s="81"/>
      <c r="F92" s="112" t="s">
        <v>1134</v>
      </c>
      <c r="G92" s="15"/>
      <c r="H92" s="16" t="s">
        <v>301</v>
      </c>
      <c r="I92" s="66"/>
      <c r="J92" s="66"/>
      <c r="K92" s="114" t="s">
        <v>1385</v>
      </c>
      <c r="L92" s="94">
        <v>1</v>
      </c>
      <c r="M92" s="95">
        <v>2769.36279296875</v>
      </c>
      <c r="N92" s="95">
        <v>3970.884765625</v>
      </c>
      <c r="O92" s="77"/>
      <c r="P92" s="96"/>
      <c r="Q92" s="96"/>
      <c r="R92" s="97"/>
      <c r="S92" s="51">
        <v>1</v>
      </c>
      <c r="T92" s="51">
        <v>0</v>
      </c>
      <c r="U92" s="52">
        <v>0</v>
      </c>
      <c r="V92" s="52">
        <v>0.012987</v>
      </c>
      <c r="W92" s="52">
        <v>0.024977</v>
      </c>
      <c r="X92" s="52">
        <v>0.552318</v>
      </c>
      <c r="Y92" s="52">
        <v>0</v>
      </c>
      <c r="Z92" s="52">
        <v>0</v>
      </c>
      <c r="AA92" s="82">
        <v>92</v>
      </c>
      <c r="AB92" s="82"/>
      <c r="AC92" s="98"/>
      <c r="AD92" s="85" t="s">
        <v>887</v>
      </c>
      <c r="AE92" s="85">
        <v>0</v>
      </c>
      <c r="AF92" s="85">
        <v>0</v>
      </c>
      <c r="AG92" s="85">
        <v>2</v>
      </c>
      <c r="AH92" s="85">
        <v>0</v>
      </c>
      <c r="AI92" s="85"/>
      <c r="AJ92" s="85"/>
      <c r="AK92" s="85"/>
      <c r="AL92" s="85"/>
      <c r="AM92" s="85"/>
      <c r="AN92" s="87">
        <v>43474.57282407407</v>
      </c>
      <c r="AO92" s="85"/>
      <c r="AP92" s="85" t="b">
        <v>1</v>
      </c>
      <c r="AQ92" s="85" t="b">
        <v>1</v>
      </c>
      <c r="AR92" s="85" t="b">
        <v>0</v>
      </c>
      <c r="AS92" s="85" t="s">
        <v>768</v>
      </c>
      <c r="AT92" s="85">
        <v>0</v>
      </c>
      <c r="AU92" s="85"/>
      <c r="AV92" s="85" t="b">
        <v>0</v>
      </c>
      <c r="AW92" s="85" t="s">
        <v>1200</v>
      </c>
      <c r="AX92" s="89" t="s">
        <v>1290</v>
      </c>
      <c r="AY92" s="85" t="s">
        <v>65</v>
      </c>
      <c r="AZ92" s="85" t="str">
        <f>REPLACE(INDEX(GroupVertices[Group],MATCH(Vertices[[#This Row],[Vertex]],GroupVertices[Vertex],0)),1,1,"")</f>
        <v>1</v>
      </c>
      <c r="BA92" s="51"/>
      <c r="BB92" s="51"/>
      <c r="BC92" s="51"/>
      <c r="BD92" s="51"/>
      <c r="BE92" s="51"/>
      <c r="BF92" s="51"/>
      <c r="BG92" s="51"/>
      <c r="BH92" s="51"/>
      <c r="BI92" s="51"/>
      <c r="BJ92" s="51"/>
      <c r="BK92" s="51"/>
      <c r="BL92" s="52"/>
      <c r="BM92" s="51"/>
      <c r="BN92" s="52"/>
      <c r="BO92" s="51"/>
      <c r="BP92" s="52"/>
      <c r="BQ92" s="51"/>
      <c r="BR92" s="52"/>
      <c r="BS92" s="51"/>
      <c r="BT92" s="2"/>
      <c r="BU92" s="3"/>
      <c r="BV92" s="3"/>
      <c r="BW92" s="3"/>
      <c r="BX92" s="3"/>
    </row>
    <row r="93" spans="1:76" ht="15">
      <c r="A93" s="14" t="s">
        <v>302</v>
      </c>
      <c r="B93" s="15"/>
      <c r="C93" s="15" t="s">
        <v>64</v>
      </c>
      <c r="D93" s="93">
        <v>163.2101908997507</v>
      </c>
      <c r="E93" s="81"/>
      <c r="F93" s="112" t="s">
        <v>1196</v>
      </c>
      <c r="G93" s="15"/>
      <c r="H93" s="16" t="s">
        <v>302</v>
      </c>
      <c r="I93" s="66"/>
      <c r="J93" s="66"/>
      <c r="K93" s="114" t="s">
        <v>1386</v>
      </c>
      <c r="L93" s="94">
        <v>1</v>
      </c>
      <c r="M93" s="95">
        <v>1589.7398681640625</v>
      </c>
      <c r="N93" s="95">
        <v>9551.5361328125</v>
      </c>
      <c r="O93" s="77"/>
      <c r="P93" s="96"/>
      <c r="Q93" s="96"/>
      <c r="R93" s="97"/>
      <c r="S93" s="51">
        <v>1</v>
      </c>
      <c r="T93" s="51">
        <v>0</v>
      </c>
      <c r="U93" s="52">
        <v>0</v>
      </c>
      <c r="V93" s="52">
        <v>0.012987</v>
      </c>
      <c r="W93" s="52">
        <v>0.024977</v>
      </c>
      <c r="X93" s="52">
        <v>0.552318</v>
      </c>
      <c r="Y93" s="52">
        <v>0</v>
      </c>
      <c r="Z93" s="52">
        <v>0</v>
      </c>
      <c r="AA93" s="82">
        <v>93</v>
      </c>
      <c r="AB93" s="82"/>
      <c r="AC93" s="98"/>
      <c r="AD93" s="85" t="s">
        <v>888</v>
      </c>
      <c r="AE93" s="85">
        <v>817</v>
      </c>
      <c r="AF93" s="85">
        <v>201</v>
      </c>
      <c r="AG93" s="85">
        <v>7731</v>
      </c>
      <c r="AH93" s="85">
        <v>39147</v>
      </c>
      <c r="AI93" s="85"/>
      <c r="AJ93" s="85" t="s">
        <v>954</v>
      </c>
      <c r="AK93" s="85" t="s">
        <v>1008</v>
      </c>
      <c r="AL93" s="85"/>
      <c r="AM93" s="85"/>
      <c r="AN93" s="87">
        <v>40295.87648148148</v>
      </c>
      <c r="AO93" s="89" t="s">
        <v>1108</v>
      </c>
      <c r="AP93" s="85" t="b">
        <v>0</v>
      </c>
      <c r="AQ93" s="85" t="b">
        <v>0</v>
      </c>
      <c r="AR93" s="85" t="b">
        <v>1</v>
      </c>
      <c r="AS93" s="85" t="s">
        <v>768</v>
      </c>
      <c r="AT93" s="85">
        <v>10</v>
      </c>
      <c r="AU93" s="89" t="s">
        <v>1116</v>
      </c>
      <c r="AV93" s="85" t="b">
        <v>0</v>
      </c>
      <c r="AW93" s="85" t="s">
        <v>1200</v>
      </c>
      <c r="AX93" s="89" t="s">
        <v>1291</v>
      </c>
      <c r="AY93" s="85" t="s">
        <v>65</v>
      </c>
      <c r="AZ93" s="85" t="str">
        <f>REPLACE(INDEX(GroupVertices[Group],MATCH(Vertices[[#This Row],[Vertex]],GroupVertices[Vertex],0)),1,1,"")</f>
        <v>1</v>
      </c>
      <c r="BA93" s="51"/>
      <c r="BB93" s="51"/>
      <c r="BC93" s="51"/>
      <c r="BD93" s="51"/>
      <c r="BE93" s="51"/>
      <c r="BF93" s="51"/>
      <c r="BG93" s="51"/>
      <c r="BH93" s="51"/>
      <c r="BI93" s="51"/>
      <c r="BJ93" s="51"/>
      <c r="BK93" s="51"/>
      <c r="BL93" s="52"/>
      <c r="BM93" s="51"/>
      <c r="BN93" s="52"/>
      <c r="BO93" s="51"/>
      <c r="BP93" s="52"/>
      <c r="BQ93" s="51"/>
      <c r="BR93" s="52"/>
      <c r="BS93" s="51"/>
      <c r="BT93" s="2"/>
      <c r="BU93" s="3"/>
      <c r="BV93" s="3"/>
      <c r="BW93" s="3"/>
      <c r="BX93" s="3"/>
    </row>
    <row r="94" spans="1:76" ht="15">
      <c r="A94" s="14" t="s">
        <v>303</v>
      </c>
      <c r="B94" s="15"/>
      <c r="C94" s="15" t="s">
        <v>64</v>
      </c>
      <c r="D94" s="93">
        <v>162.48166801980128</v>
      </c>
      <c r="E94" s="81"/>
      <c r="F94" s="112" t="s">
        <v>1197</v>
      </c>
      <c r="G94" s="15"/>
      <c r="H94" s="16" t="s">
        <v>303</v>
      </c>
      <c r="I94" s="66"/>
      <c r="J94" s="66"/>
      <c r="K94" s="114" t="s">
        <v>1387</v>
      </c>
      <c r="L94" s="94">
        <v>1</v>
      </c>
      <c r="M94" s="95">
        <v>2760.455078125</v>
      </c>
      <c r="N94" s="95">
        <v>2045.046875</v>
      </c>
      <c r="O94" s="77"/>
      <c r="P94" s="96"/>
      <c r="Q94" s="96"/>
      <c r="R94" s="97"/>
      <c r="S94" s="51">
        <v>1</v>
      </c>
      <c r="T94" s="51">
        <v>0</v>
      </c>
      <c r="U94" s="52">
        <v>0</v>
      </c>
      <c r="V94" s="52">
        <v>0.012987</v>
      </c>
      <c r="W94" s="52">
        <v>0.024977</v>
      </c>
      <c r="X94" s="52">
        <v>0.552318</v>
      </c>
      <c r="Y94" s="52">
        <v>0</v>
      </c>
      <c r="Z94" s="52">
        <v>0</v>
      </c>
      <c r="AA94" s="82">
        <v>94</v>
      </c>
      <c r="AB94" s="82"/>
      <c r="AC94" s="98"/>
      <c r="AD94" s="85" t="s">
        <v>889</v>
      </c>
      <c r="AE94" s="85">
        <v>51</v>
      </c>
      <c r="AF94" s="85">
        <v>80</v>
      </c>
      <c r="AG94" s="85">
        <v>86</v>
      </c>
      <c r="AH94" s="85">
        <v>18</v>
      </c>
      <c r="AI94" s="85">
        <v>-18000</v>
      </c>
      <c r="AJ94" s="85"/>
      <c r="AK94" s="85"/>
      <c r="AL94" s="85"/>
      <c r="AM94" s="85" t="s">
        <v>1044</v>
      </c>
      <c r="AN94" s="87">
        <v>40545.023460648146</v>
      </c>
      <c r="AO94" s="85"/>
      <c r="AP94" s="85" t="b">
        <v>1</v>
      </c>
      <c r="AQ94" s="85" t="b">
        <v>0</v>
      </c>
      <c r="AR94" s="85" t="b">
        <v>0</v>
      </c>
      <c r="AS94" s="85" t="s">
        <v>768</v>
      </c>
      <c r="AT94" s="85">
        <v>0</v>
      </c>
      <c r="AU94" s="89" t="s">
        <v>1114</v>
      </c>
      <c r="AV94" s="85" t="b">
        <v>0</v>
      </c>
      <c r="AW94" s="85" t="s">
        <v>1200</v>
      </c>
      <c r="AX94" s="89" t="s">
        <v>1292</v>
      </c>
      <c r="AY94" s="85" t="s">
        <v>65</v>
      </c>
      <c r="AZ94" s="85" t="str">
        <f>REPLACE(INDEX(GroupVertices[Group],MATCH(Vertices[[#This Row],[Vertex]],GroupVertices[Vertex],0)),1,1,"")</f>
        <v>1</v>
      </c>
      <c r="BA94" s="51"/>
      <c r="BB94" s="51"/>
      <c r="BC94" s="51"/>
      <c r="BD94" s="51"/>
      <c r="BE94" s="51"/>
      <c r="BF94" s="51"/>
      <c r="BG94" s="51"/>
      <c r="BH94" s="51"/>
      <c r="BI94" s="51"/>
      <c r="BJ94" s="51"/>
      <c r="BK94" s="51"/>
      <c r="BL94" s="52"/>
      <c r="BM94" s="51"/>
      <c r="BN94" s="52"/>
      <c r="BO94" s="51"/>
      <c r="BP94" s="52"/>
      <c r="BQ94" s="51"/>
      <c r="BR94" s="52"/>
      <c r="BS94" s="51"/>
      <c r="BT94" s="2"/>
      <c r="BU94" s="3"/>
      <c r="BV94" s="3"/>
      <c r="BW94" s="3"/>
      <c r="BX94" s="3"/>
    </row>
    <row r="95" spans="1:76" ht="15">
      <c r="A95" s="14" t="s">
        <v>304</v>
      </c>
      <c r="B95" s="15"/>
      <c r="C95" s="15" t="s">
        <v>64</v>
      </c>
      <c r="D95" s="93">
        <v>162.0301042512376</v>
      </c>
      <c r="E95" s="81"/>
      <c r="F95" s="112" t="s">
        <v>1134</v>
      </c>
      <c r="G95" s="15"/>
      <c r="H95" s="16" t="s">
        <v>304</v>
      </c>
      <c r="I95" s="66"/>
      <c r="J95" s="66"/>
      <c r="K95" s="114" t="s">
        <v>1388</v>
      </c>
      <c r="L95" s="94">
        <v>1</v>
      </c>
      <c r="M95" s="95">
        <v>3593.161376953125</v>
      </c>
      <c r="N95" s="95">
        <v>8124.6298828125</v>
      </c>
      <c r="O95" s="77"/>
      <c r="P95" s="96"/>
      <c r="Q95" s="96"/>
      <c r="R95" s="97"/>
      <c r="S95" s="51">
        <v>1</v>
      </c>
      <c r="T95" s="51">
        <v>0</v>
      </c>
      <c r="U95" s="52">
        <v>0</v>
      </c>
      <c r="V95" s="52">
        <v>0.012987</v>
      </c>
      <c r="W95" s="52">
        <v>0.024977</v>
      </c>
      <c r="X95" s="52">
        <v>0.552318</v>
      </c>
      <c r="Y95" s="52">
        <v>0</v>
      </c>
      <c r="Z95" s="52">
        <v>0</v>
      </c>
      <c r="AA95" s="82">
        <v>95</v>
      </c>
      <c r="AB95" s="82"/>
      <c r="AC95" s="98"/>
      <c r="AD95" s="85" t="s">
        <v>890</v>
      </c>
      <c r="AE95" s="85">
        <v>31</v>
      </c>
      <c r="AF95" s="85">
        <v>5</v>
      </c>
      <c r="AG95" s="85">
        <v>25</v>
      </c>
      <c r="AH95" s="85">
        <v>11</v>
      </c>
      <c r="AI95" s="85"/>
      <c r="AJ95" s="85"/>
      <c r="AK95" s="85"/>
      <c r="AL95" s="85"/>
      <c r="AM95" s="85"/>
      <c r="AN95" s="87">
        <v>40333.573483796295</v>
      </c>
      <c r="AO95" s="85"/>
      <c r="AP95" s="85" t="b">
        <v>1</v>
      </c>
      <c r="AQ95" s="85" t="b">
        <v>1</v>
      </c>
      <c r="AR95" s="85" t="b">
        <v>0</v>
      </c>
      <c r="AS95" s="85" t="s">
        <v>768</v>
      </c>
      <c r="AT95" s="85">
        <v>0</v>
      </c>
      <c r="AU95" s="89" t="s">
        <v>1114</v>
      </c>
      <c r="AV95" s="85" t="b">
        <v>0</v>
      </c>
      <c r="AW95" s="85" t="s">
        <v>1200</v>
      </c>
      <c r="AX95" s="89" t="s">
        <v>1293</v>
      </c>
      <c r="AY95" s="85" t="s">
        <v>65</v>
      </c>
      <c r="AZ95" s="85" t="str">
        <f>REPLACE(INDEX(GroupVertices[Group],MATCH(Vertices[[#This Row],[Vertex]],GroupVertices[Vertex],0)),1,1,"")</f>
        <v>1</v>
      </c>
      <c r="BA95" s="51"/>
      <c r="BB95" s="51"/>
      <c r="BC95" s="51"/>
      <c r="BD95" s="51"/>
      <c r="BE95" s="51"/>
      <c r="BF95" s="51"/>
      <c r="BG95" s="51"/>
      <c r="BH95" s="51"/>
      <c r="BI95" s="51"/>
      <c r="BJ95" s="51"/>
      <c r="BK95" s="51"/>
      <c r="BL95" s="52"/>
      <c r="BM95" s="51"/>
      <c r="BN95" s="52"/>
      <c r="BO95" s="51"/>
      <c r="BP95" s="52"/>
      <c r="BQ95" s="51"/>
      <c r="BR95" s="52"/>
      <c r="BS95" s="51"/>
      <c r="BT95" s="2"/>
      <c r="BU95" s="3"/>
      <c r="BV95" s="3"/>
      <c r="BW95" s="3"/>
      <c r="BX95" s="3"/>
    </row>
    <row r="96" spans="1:76" ht="15">
      <c r="A96" s="14" t="s">
        <v>305</v>
      </c>
      <c r="B96" s="15"/>
      <c r="C96" s="15" t="s">
        <v>64</v>
      </c>
      <c r="D96" s="93">
        <v>162.01204170049502</v>
      </c>
      <c r="E96" s="81"/>
      <c r="F96" s="112" t="s">
        <v>1198</v>
      </c>
      <c r="G96" s="15"/>
      <c r="H96" s="16" t="s">
        <v>305</v>
      </c>
      <c r="I96" s="66"/>
      <c r="J96" s="66"/>
      <c r="K96" s="114" t="s">
        <v>1389</v>
      </c>
      <c r="L96" s="94">
        <v>1</v>
      </c>
      <c r="M96" s="95">
        <v>3910.758056640625</v>
      </c>
      <c r="N96" s="95">
        <v>7177.44775390625</v>
      </c>
      <c r="O96" s="77"/>
      <c r="P96" s="96"/>
      <c r="Q96" s="96"/>
      <c r="R96" s="97"/>
      <c r="S96" s="51">
        <v>1</v>
      </c>
      <c r="T96" s="51">
        <v>0</v>
      </c>
      <c r="U96" s="52">
        <v>0</v>
      </c>
      <c r="V96" s="52">
        <v>0.012987</v>
      </c>
      <c r="W96" s="52">
        <v>0.024977</v>
      </c>
      <c r="X96" s="52">
        <v>0.552318</v>
      </c>
      <c r="Y96" s="52">
        <v>0</v>
      </c>
      <c r="Z96" s="52">
        <v>0</v>
      </c>
      <c r="AA96" s="82">
        <v>96</v>
      </c>
      <c r="AB96" s="82"/>
      <c r="AC96" s="98"/>
      <c r="AD96" s="85" t="s">
        <v>891</v>
      </c>
      <c r="AE96" s="85">
        <v>32</v>
      </c>
      <c r="AF96" s="85">
        <v>2</v>
      </c>
      <c r="AG96" s="85">
        <v>20</v>
      </c>
      <c r="AH96" s="85">
        <v>1</v>
      </c>
      <c r="AI96" s="85"/>
      <c r="AJ96" s="85"/>
      <c r="AK96" s="85"/>
      <c r="AL96" s="85"/>
      <c r="AM96" s="85"/>
      <c r="AN96" s="87">
        <v>40924.86672453704</v>
      </c>
      <c r="AO96" s="89" t="s">
        <v>1109</v>
      </c>
      <c r="AP96" s="85" t="b">
        <v>1</v>
      </c>
      <c r="AQ96" s="85" t="b">
        <v>0</v>
      </c>
      <c r="AR96" s="85" t="b">
        <v>0</v>
      </c>
      <c r="AS96" s="85" t="s">
        <v>768</v>
      </c>
      <c r="AT96" s="85">
        <v>1</v>
      </c>
      <c r="AU96" s="89" t="s">
        <v>1114</v>
      </c>
      <c r="AV96" s="85" t="b">
        <v>0</v>
      </c>
      <c r="AW96" s="85" t="s">
        <v>1200</v>
      </c>
      <c r="AX96" s="89" t="s">
        <v>1294</v>
      </c>
      <c r="AY96" s="85" t="s">
        <v>65</v>
      </c>
      <c r="AZ96" s="85" t="str">
        <f>REPLACE(INDEX(GroupVertices[Group],MATCH(Vertices[[#This Row],[Vertex]],GroupVertices[Vertex],0)),1,1,"")</f>
        <v>1</v>
      </c>
      <c r="BA96" s="51"/>
      <c r="BB96" s="51"/>
      <c r="BC96" s="51"/>
      <c r="BD96" s="51"/>
      <c r="BE96" s="51"/>
      <c r="BF96" s="51"/>
      <c r="BG96" s="51"/>
      <c r="BH96" s="51"/>
      <c r="BI96" s="51"/>
      <c r="BJ96" s="51"/>
      <c r="BK96" s="51"/>
      <c r="BL96" s="52"/>
      <c r="BM96" s="51"/>
      <c r="BN96" s="52"/>
      <c r="BO96" s="51"/>
      <c r="BP96" s="52"/>
      <c r="BQ96" s="51"/>
      <c r="BR96" s="52"/>
      <c r="BS96" s="51"/>
      <c r="BT96" s="2"/>
      <c r="BU96" s="3"/>
      <c r="BV96" s="3"/>
      <c r="BW96" s="3"/>
      <c r="BX96" s="3"/>
    </row>
    <row r="97" spans="1:76" ht="15">
      <c r="A97" s="99" t="s">
        <v>306</v>
      </c>
      <c r="B97" s="100"/>
      <c r="C97" s="100" t="s">
        <v>64</v>
      </c>
      <c r="D97" s="101">
        <v>163.13191984653298</v>
      </c>
      <c r="E97" s="102"/>
      <c r="F97" s="113" t="s">
        <v>1199</v>
      </c>
      <c r="G97" s="100"/>
      <c r="H97" s="103" t="s">
        <v>306</v>
      </c>
      <c r="I97" s="104"/>
      <c r="J97" s="104"/>
      <c r="K97" s="115" t="s">
        <v>1390</v>
      </c>
      <c r="L97" s="105">
        <v>1</v>
      </c>
      <c r="M97" s="106">
        <v>194.9122772216797</v>
      </c>
      <c r="N97" s="106">
        <v>5238.4912109375</v>
      </c>
      <c r="O97" s="107"/>
      <c r="P97" s="108"/>
      <c r="Q97" s="108"/>
      <c r="R97" s="109"/>
      <c r="S97" s="51">
        <v>1</v>
      </c>
      <c r="T97" s="51">
        <v>0</v>
      </c>
      <c r="U97" s="52">
        <v>0</v>
      </c>
      <c r="V97" s="52">
        <v>0.012987</v>
      </c>
      <c r="W97" s="52">
        <v>0.024977</v>
      </c>
      <c r="X97" s="52">
        <v>0.552318</v>
      </c>
      <c r="Y97" s="52">
        <v>0</v>
      </c>
      <c r="Z97" s="52">
        <v>0</v>
      </c>
      <c r="AA97" s="110">
        <v>97</v>
      </c>
      <c r="AB97" s="110"/>
      <c r="AC97" s="111"/>
      <c r="AD97" s="85" t="s">
        <v>892</v>
      </c>
      <c r="AE97" s="85">
        <v>670</v>
      </c>
      <c r="AF97" s="85">
        <v>188</v>
      </c>
      <c r="AG97" s="85">
        <v>28610</v>
      </c>
      <c r="AH97" s="85">
        <v>17</v>
      </c>
      <c r="AI97" s="85"/>
      <c r="AJ97" s="85" t="s">
        <v>955</v>
      </c>
      <c r="AK97" s="85" t="s">
        <v>1009</v>
      </c>
      <c r="AL97" s="85"/>
      <c r="AM97" s="85"/>
      <c r="AN97" s="87">
        <v>40214.543854166666</v>
      </c>
      <c r="AO97" s="89" t="s">
        <v>1110</v>
      </c>
      <c r="AP97" s="85" t="b">
        <v>0</v>
      </c>
      <c r="AQ97" s="85" t="b">
        <v>0</v>
      </c>
      <c r="AR97" s="85" t="b">
        <v>1</v>
      </c>
      <c r="AS97" s="85" t="s">
        <v>768</v>
      </c>
      <c r="AT97" s="85">
        <v>0</v>
      </c>
      <c r="AU97" s="89" t="s">
        <v>1116</v>
      </c>
      <c r="AV97" s="85" t="b">
        <v>0</v>
      </c>
      <c r="AW97" s="85" t="s">
        <v>1200</v>
      </c>
      <c r="AX97" s="89" t="s">
        <v>1295</v>
      </c>
      <c r="AY97" s="85" t="s">
        <v>65</v>
      </c>
      <c r="AZ97" s="85" t="str">
        <f>REPLACE(INDEX(GroupVertices[Group],MATCH(Vertices[[#This Row],[Vertex]],GroupVertices[Vertex],0)),1,1,"")</f>
        <v>1</v>
      </c>
      <c r="BA97" s="51"/>
      <c r="BB97" s="51"/>
      <c r="BC97" s="51"/>
      <c r="BD97" s="51"/>
      <c r="BE97" s="51"/>
      <c r="BF97" s="51"/>
      <c r="BG97" s="51"/>
      <c r="BH97" s="51"/>
      <c r="BI97" s="51"/>
      <c r="BJ97" s="51"/>
      <c r="BK97" s="51"/>
      <c r="BL97" s="52"/>
      <c r="BM97" s="51"/>
      <c r="BN97" s="52"/>
      <c r="BO97" s="51"/>
      <c r="BP97" s="52"/>
      <c r="BQ97" s="51"/>
      <c r="BR97" s="52"/>
      <c r="BS97" s="51"/>
      <c r="BT97" s="2"/>
      <c r="BU97" s="3"/>
      <c r="BV97" s="3"/>
      <c r="BW97" s="3"/>
      <c r="BX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7"/>
    <dataValidation allowBlank="1" showInputMessage="1" promptTitle="Vertex Tooltip" prompt="Enter optional text that will pop up when the mouse is hovered over the vertex." errorTitle="Invalid Vertex Image Key" sqref="K3:K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7"/>
    <dataValidation allowBlank="1" showInputMessage="1" promptTitle="Vertex Label Fill Color" prompt="To select an optional fill color for the Label shape, right-click and select Select Color on the right-click menu." sqref="I3:I97"/>
    <dataValidation allowBlank="1" showInputMessage="1" promptTitle="Vertex Image File" prompt="Enter the path to an image file.  Hover over the column header for examples." errorTitle="Invalid Vertex Image Key" sqref="F3:F97"/>
    <dataValidation allowBlank="1" showInputMessage="1" promptTitle="Vertex Color" prompt="To select an optional vertex color, right-click and select Select Color on the right-click menu." sqref="B3:B97"/>
    <dataValidation allowBlank="1" showInputMessage="1" promptTitle="Vertex Opacity" prompt="Enter an optional vertex opacity between 0 (transparent) and 100 (opaque)." errorTitle="Invalid Vertex Opacity" error="The optional vertex opacity must be a whole number between 0 and 10." sqref="E3:E97"/>
    <dataValidation type="list" allowBlank="1" showInputMessage="1" showErrorMessage="1" promptTitle="Vertex Shape" prompt="Select an optional vertex shape." errorTitle="Invalid Vertex Shape" error="You have entered an invalid vertex shape.  Try selecting from the drop-down list instead." sqref="C3:C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7">
      <formula1>ValidVertexLabelPositions</formula1>
    </dataValidation>
    <dataValidation allowBlank="1" showInputMessage="1" showErrorMessage="1" promptTitle="Vertex Name" prompt="Enter the name of the vertex." sqref="A3:A97"/>
  </dataValidations>
  <hyperlinks>
    <hyperlink ref="AL3" r:id="rId1" display="https://www.fiverr.com/mstrumiakther"/>
    <hyperlink ref="AL5" r:id="rId2" display="http://www.smartfren.com/"/>
    <hyperlink ref="AL6" r:id="rId3" display="https://t.co/PatKNaPaG4"/>
    <hyperlink ref="AL7" r:id="rId4" display="https://t.co/F3fLcfn45H"/>
    <hyperlink ref="AL8" r:id="rId5" display="https://t.co/0yMgDIecYf"/>
    <hyperlink ref="AL10" r:id="rId6" display="https://about.me/daniele.spadoni"/>
    <hyperlink ref="AL11" r:id="rId7" display="http://t.co/0KHoQf4gyq"/>
    <hyperlink ref="AL18" r:id="rId8" display="http://theburgerlist.co.uk/"/>
    <hyperlink ref="AL26" r:id="rId9" display="https://t.co/bZmdKuPQS1"/>
    <hyperlink ref="AL37" r:id="rId10" display="https://t.co/4FwVcCBIhw"/>
    <hyperlink ref="AL39" r:id="rId11" display="http://www.coveburgess.com/"/>
    <hyperlink ref="AL46" r:id="rId12" display="http://t.co/JB0gsumdf9"/>
    <hyperlink ref="AL47" r:id="rId13" display="http://www.curtbizelli.com/"/>
    <hyperlink ref="AL48" r:id="rId14" display="http://t.co/mQstYg1SL4"/>
    <hyperlink ref="AL49" r:id="rId15" display="https://t.co/fHsW7Yw2Uk"/>
    <hyperlink ref="AL50" r:id="rId16" display="https://t.co/9lTezcg3iZ"/>
    <hyperlink ref="AL51" r:id="rId17" display="http://t.co/ERmMmcatpc"/>
    <hyperlink ref="AL52" r:id="rId18" display="https://t.co/zZHWQIUA9W"/>
    <hyperlink ref="AL54" r:id="rId19" display="http://mauorder.com/"/>
    <hyperlink ref="AL55" r:id="rId20" display="https://t.co/KFdvZUDYFk"/>
    <hyperlink ref="AL56" r:id="rId21" display="http://www.brianceballos.com/"/>
    <hyperlink ref="AL57" r:id="rId22" display="https://t.co/LTK3kVLilT"/>
    <hyperlink ref="AL58" r:id="rId23" display="https://t.co/MLO0oaKCXp"/>
    <hyperlink ref="AL61" r:id="rId24" display="https://t.co/09DHUma53o"/>
    <hyperlink ref="AL68" r:id="rId25" display="http://www.linkedin.com/profile/view?id=77032615&amp;trk=tab_pro"/>
    <hyperlink ref="AL71" r:id="rId26" display="http://juliaswain.net/"/>
    <hyperlink ref="AL72" r:id="rId27" display="http://www.amedeo.shop/"/>
    <hyperlink ref="AL76" r:id="rId28" display="http://hydengg.blogspot.com/"/>
    <hyperlink ref="AL79" r:id="rId29" display="https://www.linkedin.com/in/mikerittberg"/>
    <hyperlink ref="AL80" r:id="rId30" display="http://www.wiedersheim.com/"/>
    <hyperlink ref="AL81" r:id="rId31" display="https://t.co/LBQlVLGmQu"/>
    <hyperlink ref="AL83" r:id="rId32" display="https://t.co/h4BioMWLgO"/>
    <hyperlink ref="AO3" r:id="rId33" display="https://pbs.twimg.com/profile_banners/970916268533403648/1525525472"/>
    <hyperlink ref="AO5" r:id="rId34" display="https://pbs.twimg.com/profile_banners/376601151/1537327640"/>
    <hyperlink ref="AO6" r:id="rId35" display="https://pbs.twimg.com/profile_banners/65371797/1408827840"/>
    <hyperlink ref="AO7" r:id="rId36" display="https://pbs.twimg.com/profile_banners/10228272/1530457276"/>
    <hyperlink ref="AO10" r:id="rId37" display="https://pbs.twimg.com/profile_banners/1315171460/1513933529"/>
    <hyperlink ref="AO11" r:id="rId38" display="https://pbs.twimg.com/profile_banners/258719649/1543596265"/>
    <hyperlink ref="AO13" r:id="rId39" display="https://pbs.twimg.com/profile_banners/215765784/1462788672"/>
    <hyperlink ref="AO14" r:id="rId40" display="https://pbs.twimg.com/profile_banners/238141167/1481379005"/>
    <hyperlink ref="AO16" r:id="rId41" display="https://pbs.twimg.com/profile_banners/2351730240/1537255303"/>
    <hyperlink ref="AO18" r:id="rId42" display="https://pbs.twimg.com/profile_banners/21799391/1435226204"/>
    <hyperlink ref="AO19" r:id="rId43" display="https://pbs.twimg.com/profile_banners/498943437/1353944193"/>
    <hyperlink ref="AO20" r:id="rId44" display="https://pbs.twimg.com/profile_banners/520840183/1372193341"/>
    <hyperlink ref="AO21" r:id="rId45" display="https://pbs.twimg.com/profile_banners/109593499/1507475508"/>
    <hyperlink ref="AO22" r:id="rId46" display="https://pbs.twimg.com/profile_banners/463127518/1397428711"/>
    <hyperlink ref="AO23" r:id="rId47" display="https://pbs.twimg.com/profile_banners/140553015/1401023463"/>
    <hyperlink ref="AO24" r:id="rId48" display="https://pbs.twimg.com/profile_banners/2471530985/1529694951"/>
    <hyperlink ref="AO25" r:id="rId49" display="https://pbs.twimg.com/profile_banners/932375540/1443561409"/>
    <hyperlink ref="AO26" r:id="rId50" display="https://pbs.twimg.com/profile_banners/2884005137/1540580626"/>
    <hyperlink ref="AO27" r:id="rId51" display="https://pbs.twimg.com/profile_banners/2829119133/1515021974"/>
    <hyperlink ref="AO29" r:id="rId52" display="https://pbs.twimg.com/profile_banners/1009465320/1355426005"/>
    <hyperlink ref="AO30" r:id="rId53" display="https://pbs.twimg.com/profile_banners/293433953/1427143641"/>
    <hyperlink ref="AO31" r:id="rId54" display="https://pbs.twimg.com/profile_banners/532561347/1483656227"/>
    <hyperlink ref="AO33" r:id="rId55" display="https://pbs.twimg.com/profile_banners/28640443/1528057872"/>
    <hyperlink ref="AO34" r:id="rId56" display="https://pbs.twimg.com/profile_banners/160229562/1523378278"/>
    <hyperlink ref="AO36" r:id="rId57" display="https://pbs.twimg.com/profile_banners/893778048/1403895313"/>
    <hyperlink ref="AO37" r:id="rId58" display="https://pbs.twimg.com/profile_banners/1222813315/1528239249"/>
    <hyperlink ref="AO38" r:id="rId59" display="https://pbs.twimg.com/profile_banners/194277468/1470826814"/>
    <hyperlink ref="AO39" r:id="rId60" display="https://pbs.twimg.com/profile_banners/103011917/1483543157"/>
    <hyperlink ref="AO40" r:id="rId61" display="https://pbs.twimg.com/profile_banners/951739401838657536/1516963900"/>
    <hyperlink ref="AO41" r:id="rId62" display="https://pbs.twimg.com/profile_banners/368046795/1479084369"/>
    <hyperlink ref="AO42" r:id="rId63" display="https://pbs.twimg.com/profile_banners/2239079718/1486896369"/>
    <hyperlink ref="AO43" r:id="rId64" display="https://pbs.twimg.com/profile_banners/1860659911/1413454257"/>
    <hyperlink ref="AO45" r:id="rId65" display="https://pbs.twimg.com/profile_banners/529818825/1494534151"/>
    <hyperlink ref="AO46" r:id="rId66" display="https://pbs.twimg.com/profile_banners/287681946/1536686164"/>
    <hyperlink ref="AO47" r:id="rId67" display="https://pbs.twimg.com/profile_banners/103563795/1526553397"/>
    <hyperlink ref="AO48" r:id="rId68" display="https://pbs.twimg.com/profile_banners/136224331/1494958248"/>
    <hyperlink ref="AO49" r:id="rId69" display="https://pbs.twimg.com/profile_banners/117252361/1484437331"/>
    <hyperlink ref="AO50" r:id="rId70" display="https://pbs.twimg.com/profile_banners/3456210023/1508449101"/>
    <hyperlink ref="AO52" r:id="rId71" display="https://pbs.twimg.com/profile_banners/819778996229394433/1540458028"/>
    <hyperlink ref="AO53" r:id="rId72" display="https://pbs.twimg.com/profile_banners/825540573406703616/1545875664"/>
    <hyperlink ref="AO54" r:id="rId73" display="https://pbs.twimg.com/profile_banners/178297097/1543725419"/>
    <hyperlink ref="AO55" r:id="rId74" display="https://pbs.twimg.com/profile_banners/16560043/1531490438"/>
    <hyperlink ref="AO56" r:id="rId75" display="https://pbs.twimg.com/profile_banners/28226522/1469567575"/>
    <hyperlink ref="AO57" r:id="rId76" display="https://pbs.twimg.com/profile_banners/26322684/1518630157"/>
    <hyperlink ref="AO58" r:id="rId77" display="https://pbs.twimg.com/profile_banners/62911603/1398959376"/>
    <hyperlink ref="AO60" r:id="rId78" display="https://pbs.twimg.com/profile_banners/14191909/1393159288"/>
    <hyperlink ref="AO61" r:id="rId79" display="https://pbs.twimg.com/profile_banners/848562302718791681/1543415759"/>
    <hyperlink ref="AO62" r:id="rId80" display="https://pbs.twimg.com/profile_banners/833358020788834304/1487541309"/>
    <hyperlink ref="AO63" r:id="rId81" display="https://pbs.twimg.com/profile_banners/37555777/1411752400"/>
    <hyperlink ref="AO64" r:id="rId82" display="https://pbs.twimg.com/profile_banners/800789535592353792/1520627627"/>
    <hyperlink ref="AO66" r:id="rId83" display="https://pbs.twimg.com/profile_banners/256832844/1400282011"/>
    <hyperlink ref="AO68" r:id="rId84" display="https://pbs.twimg.com/profile_banners/320565085/1481215437"/>
    <hyperlink ref="AO71" r:id="rId85" display="https://pbs.twimg.com/profile_banners/20834994/1466181925"/>
    <hyperlink ref="AO72" r:id="rId86" display="https://pbs.twimg.com/profile_banners/62863270/1522954826"/>
    <hyperlink ref="AO75" r:id="rId87" display="https://pbs.twimg.com/profile_banners/703838900234510336/1456643494"/>
    <hyperlink ref="AO79" r:id="rId88" display="https://pbs.twimg.com/profile_banners/36785426/1406303859"/>
    <hyperlink ref="AO80" r:id="rId89" display="https://pbs.twimg.com/profile_banners/204397930/1520174289"/>
    <hyperlink ref="AO81" r:id="rId90" display="https://pbs.twimg.com/profile_banners/17049669/1462824501"/>
    <hyperlink ref="AO83" r:id="rId91" display="https://pbs.twimg.com/profile_banners/16940704/1449380514"/>
    <hyperlink ref="AO90" r:id="rId92" display="https://pbs.twimg.com/profile_banners/2798022040/1521475744"/>
    <hyperlink ref="AO91" r:id="rId93" display="https://pbs.twimg.com/profile_banners/55475211/1502776443"/>
    <hyperlink ref="AO93" r:id="rId94" display="https://pbs.twimg.com/profile_banners/137812456/1407253679"/>
    <hyperlink ref="AO96" r:id="rId95" display="https://pbs.twimg.com/profile_banners/465879921/1468516449"/>
    <hyperlink ref="AO97" r:id="rId96" display="https://pbs.twimg.com/profile_banners/111586772/1443896684"/>
    <hyperlink ref="AU3" r:id="rId97" display="http://abs.twimg.com/images/themes/theme1/bg.png"/>
    <hyperlink ref="AU4" r:id="rId98" display="http://abs.twimg.com/images/themes/theme10/bg.gif"/>
    <hyperlink ref="AU5" r:id="rId99" display="http://abs.twimg.com/images/themes/theme1/bg.png"/>
    <hyperlink ref="AU6" r:id="rId100" display="http://abs.twimg.com/images/themes/theme1/bg.png"/>
    <hyperlink ref="AU7" r:id="rId101" display="http://abs.twimg.com/images/themes/theme14/bg.gif"/>
    <hyperlink ref="AU8" r:id="rId102" display="http://abs.twimg.com/images/themes/theme1/bg.png"/>
    <hyperlink ref="AU9" r:id="rId103" display="http://abs.twimg.com/images/themes/theme1/bg.png"/>
    <hyperlink ref="AU10" r:id="rId104" display="http://abs.twimg.com/images/themes/theme1/bg.png"/>
    <hyperlink ref="AU11" r:id="rId105" display="http://abs.twimg.com/images/themes/theme1/bg.png"/>
    <hyperlink ref="AU12" r:id="rId106" display="http://abs.twimg.com/images/themes/theme1/bg.png"/>
    <hyperlink ref="AU13" r:id="rId107" display="http://abs.twimg.com/images/themes/theme1/bg.png"/>
    <hyperlink ref="AU14" r:id="rId108" display="http://abs.twimg.com/images/themes/theme1/bg.png"/>
    <hyperlink ref="AU16" r:id="rId109" display="http://abs.twimg.com/images/themes/theme14/bg.gif"/>
    <hyperlink ref="AU17" r:id="rId110" display="http://abs.twimg.com/images/themes/theme1/bg.png"/>
    <hyperlink ref="AU18" r:id="rId111" display="http://abs.twimg.com/images/themes/theme14/bg.gif"/>
    <hyperlink ref="AU19" r:id="rId112" display="http://abs.twimg.com/images/themes/theme1/bg.png"/>
    <hyperlink ref="AU20" r:id="rId113" display="http://abs.twimg.com/images/themes/theme1/bg.png"/>
    <hyperlink ref="AU21" r:id="rId114" display="http://abs.twimg.com/images/themes/theme12/bg.gif"/>
    <hyperlink ref="AU22" r:id="rId115" display="http://abs.twimg.com/images/themes/theme1/bg.png"/>
    <hyperlink ref="AU23" r:id="rId116" display="http://pbs.twimg.com/profile_background_images/346777002/tumblr_lj9337jW6H1qci54ao1_500.jpg"/>
    <hyperlink ref="AU24" r:id="rId117" display="http://abs.twimg.com/images/themes/theme1/bg.png"/>
    <hyperlink ref="AU25" r:id="rId118" display="http://pbs.twimg.com/profile_background_images/378800000052168983/aace4fae330b7a72db6c09078df3adfc.jpeg"/>
    <hyperlink ref="AU26" r:id="rId119" display="http://abs.twimg.com/images/themes/theme1/bg.png"/>
    <hyperlink ref="AU27" r:id="rId120" display="http://abs.twimg.com/images/themes/theme1/bg.png"/>
    <hyperlink ref="AU29" r:id="rId121" display="http://abs.twimg.com/images/themes/theme1/bg.png"/>
    <hyperlink ref="AU30" r:id="rId122" display="http://abs.twimg.com/images/themes/theme1/bg.png"/>
    <hyperlink ref="AU31" r:id="rId123" display="http://abs.twimg.com/images/themes/theme1/bg.png"/>
    <hyperlink ref="AU32" r:id="rId124" display="http://abs.twimg.com/images/themes/theme1/bg.png"/>
    <hyperlink ref="AU33" r:id="rId125" display="http://abs.twimg.com/images/themes/theme14/bg.gif"/>
    <hyperlink ref="AU34" r:id="rId126" display="http://abs.twimg.com/images/themes/theme1/bg.png"/>
    <hyperlink ref="AU36" r:id="rId127" display="http://abs.twimg.com/images/themes/theme1/bg.png"/>
    <hyperlink ref="AU37" r:id="rId128" display="http://abs.twimg.com/images/themes/theme1/bg.png"/>
    <hyperlink ref="AU38" r:id="rId129" display="http://abs.twimg.com/images/themes/theme1/bg.png"/>
    <hyperlink ref="AU39" r:id="rId130" display="http://pbs.twimg.com/profile_background_images/85318580/bkgd-pic-holding.jpg"/>
    <hyperlink ref="AU41" r:id="rId131" display="http://abs.twimg.com/images/themes/theme1/bg.png"/>
    <hyperlink ref="AU42" r:id="rId132" display="http://abs.twimg.com/images/themes/theme1/bg.png"/>
    <hyperlink ref="AU43" r:id="rId133" display="http://abs.twimg.com/images/themes/theme1/bg.png"/>
    <hyperlink ref="AU44" r:id="rId134" display="http://abs.twimg.com/images/themes/theme1/bg.png"/>
    <hyperlink ref="AU45" r:id="rId135" display="http://abs.twimg.com/images/themes/theme9/bg.gif"/>
    <hyperlink ref="AU46" r:id="rId136" display="http://abs.twimg.com/images/themes/theme1/bg.png"/>
    <hyperlink ref="AU47" r:id="rId137" display="http://abs.twimg.com/images/themes/theme1/bg.png"/>
    <hyperlink ref="AU48" r:id="rId138" display="http://abs.twimg.com/images/themes/theme1/bg.png"/>
    <hyperlink ref="AU49" r:id="rId139" display="http://abs.twimg.com/images/themes/theme1/bg.png"/>
    <hyperlink ref="AU50" r:id="rId140" display="http://abs.twimg.com/images/themes/theme1/bg.png"/>
    <hyperlink ref="AU51" r:id="rId141" display="http://abs.twimg.com/images/themes/theme1/bg.png"/>
    <hyperlink ref="AU54" r:id="rId142" display="http://abs.twimg.com/images/themes/theme15/bg.png"/>
    <hyperlink ref="AU55" r:id="rId143" display="http://abs.twimg.com/images/themes/theme1/bg.png"/>
    <hyperlink ref="AU56" r:id="rId144" display="http://abs.twimg.com/images/themes/theme1/bg.png"/>
    <hyperlink ref="AU57" r:id="rId145" display="http://abs.twimg.com/images/themes/theme2/bg.gif"/>
    <hyperlink ref="AU58" r:id="rId146" display="http://abs.twimg.com/images/themes/theme1/bg.png"/>
    <hyperlink ref="AU59" r:id="rId147" display="http://abs.twimg.com/images/themes/theme1/bg.png"/>
    <hyperlink ref="AU60" r:id="rId148" display="http://abs.twimg.com/images/themes/theme1/bg.png"/>
    <hyperlink ref="AU61" r:id="rId149" display="http://abs.twimg.com/images/themes/theme1/bg.png"/>
    <hyperlink ref="AU63" r:id="rId150" display="http://abs.twimg.com/images/themes/theme1/bg.png"/>
    <hyperlink ref="AU65" r:id="rId151" display="http://abs.twimg.com/images/themes/theme1/bg.png"/>
    <hyperlink ref="AU66" r:id="rId152" display="http://abs.twimg.com/images/themes/theme1/bg.png"/>
    <hyperlink ref="AU68" r:id="rId153" display="http://abs.twimg.com/images/themes/theme1/bg.png"/>
    <hyperlink ref="AU70" r:id="rId154" display="http://abs.twimg.com/images/themes/theme1/bg.png"/>
    <hyperlink ref="AU71" r:id="rId155" display="http://pbs.twimg.com/profile_background_images/445423039/IMG_0420.jpg"/>
    <hyperlink ref="AU72" r:id="rId156" display="http://abs.twimg.com/images/themes/theme1/bg.png"/>
    <hyperlink ref="AU73" r:id="rId157" display="http://abs.twimg.com/images/themes/theme1/bg.png"/>
    <hyperlink ref="AU74" r:id="rId158" display="http://abs.twimg.com/images/themes/theme1/bg.png"/>
    <hyperlink ref="AU76" r:id="rId159" display="http://abs.twimg.com/images/themes/theme4/bg.gif"/>
    <hyperlink ref="AU77" r:id="rId160" display="http://abs.twimg.com/images/themes/theme1/bg.png"/>
    <hyperlink ref="AU78" r:id="rId161" display="http://abs.twimg.com/images/themes/theme1/bg.png"/>
    <hyperlink ref="AU79" r:id="rId162" display="http://abs.twimg.com/images/themes/theme2/bg.gif"/>
    <hyperlink ref="AU80" r:id="rId163" display="http://abs.twimg.com/images/themes/theme15/bg.png"/>
    <hyperlink ref="AU81" r:id="rId164" display="http://abs.twimg.com/images/themes/theme1/bg.png"/>
    <hyperlink ref="AU82" r:id="rId165" display="http://abs.twimg.com/images/themes/theme14/bg.gif"/>
    <hyperlink ref="AU83" r:id="rId166" display="http://abs.twimg.com/images/themes/theme5/bg.gif"/>
    <hyperlink ref="AU84" r:id="rId167" display="http://abs.twimg.com/images/themes/theme1/bg.png"/>
    <hyperlink ref="AU85" r:id="rId168" display="http://abs.twimg.com/images/themes/theme1/bg.png"/>
    <hyperlink ref="AU86" r:id="rId169" display="http://abs.twimg.com/images/themes/theme1/bg.png"/>
    <hyperlink ref="AU87" r:id="rId170" display="http://abs.twimg.com/images/themes/theme1/bg.png"/>
    <hyperlink ref="AU88" r:id="rId171" display="http://abs.twimg.com/images/themes/theme1/bg.png"/>
    <hyperlink ref="AU89" r:id="rId172" display="http://abs.twimg.com/images/themes/theme1/bg.png"/>
    <hyperlink ref="AU90" r:id="rId173" display="http://abs.twimg.com/images/themes/theme1/bg.png"/>
    <hyperlink ref="AU91" r:id="rId174" display="http://abs.twimg.com/images/themes/theme5/bg.gif"/>
    <hyperlink ref="AU93" r:id="rId175" display="http://abs.twimg.com/images/themes/theme14/bg.gif"/>
    <hyperlink ref="AU94" r:id="rId176" display="http://abs.twimg.com/images/themes/theme1/bg.png"/>
    <hyperlink ref="AU95" r:id="rId177" display="http://abs.twimg.com/images/themes/theme1/bg.png"/>
    <hyperlink ref="AU96" r:id="rId178" display="http://abs.twimg.com/images/themes/theme1/bg.png"/>
    <hyperlink ref="AU97" r:id="rId179" display="http://abs.twimg.com/images/themes/theme14/bg.gif"/>
    <hyperlink ref="F3" r:id="rId180" display="http://pbs.twimg.com/profile_images/1039030716195958784/yd5RxWhO_normal.jpg"/>
    <hyperlink ref="F4" r:id="rId181" display="http://pbs.twimg.com/profile_images/1023226723683393536/kpFg9UxB_normal.jpg"/>
    <hyperlink ref="F5" r:id="rId182" display="http://pbs.twimg.com/profile_images/961975513194442752/I9fiiHKt_normal.jpg"/>
    <hyperlink ref="F6" r:id="rId183" display="http://pbs.twimg.com/profile_images/503252868170670080/STdsSXdJ_normal.jpeg"/>
    <hyperlink ref="F7" r:id="rId184" display="http://pbs.twimg.com/profile_images/1013436760859299847/aQltRN9T_normal.jpg"/>
    <hyperlink ref="F8" r:id="rId185" display="http://pbs.twimg.com/profile_images/902562892179955713/h3CGa4zF_normal.jpg"/>
    <hyperlink ref="F9" r:id="rId186" display="http://pbs.twimg.com/profile_images/378800000253891949/43d12f2247a3a9b4b4e8c6c279186c32_normal.jpeg"/>
    <hyperlink ref="F10" r:id="rId187" display="http://pbs.twimg.com/profile_images/874954850521546752/XHNvzTB9_normal.jpg"/>
    <hyperlink ref="F11" r:id="rId188" display="http://pbs.twimg.com/profile_images/1035131842209505280/PEUiVXKE_normal.jpg"/>
    <hyperlink ref="F12" r:id="rId189" display="http://pbs.twimg.com/profile_images/729961302207115264/6SLW4av0_normal.jpg"/>
    <hyperlink ref="F13" r:id="rId190" display="http://pbs.twimg.com/profile_images/752854116460793856/DPC09hPc_normal.jpg"/>
    <hyperlink ref="F14" r:id="rId191" display="http://pbs.twimg.com/profile_images/780378522330234881/XLQB6u1B_normal.jpg"/>
    <hyperlink ref="F15" r:id="rId192" display="http://abs.twimg.com/sticky/default_profile_images/default_profile_normal.png"/>
    <hyperlink ref="F16" r:id="rId193" display="http://pbs.twimg.com/profile_images/963865969205620736/tK8qzg15_normal.jpg"/>
    <hyperlink ref="F17" r:id="rId194" display="http://pbs.twimg.com/profile_images/502728969926766593/LBb_qK70_normal.jpeg"/>
    <hyperlink ref="F18" r:id="rId195" display="http://pbs.twimg.com/profile_images/1027673475576733696/sSOZSqNr_normal.jpg"/>
    <hyperlink ref="F19" r:id="rId196" display="http://pbs.twimg.com/profile_images/956093538684559360/r5Wd-R1O_normal.jpg"/>
    <hyperlink ref="F20" r:id="rId197" display="http://pbs.twimg.com/profile_images/856491130657091588/B5fRxNER_normal.jpg"/>
    <hyperlink ref="F21" r:id="rId198" display="http://pbs.twimg.com/profile_images/950123593043718145/YBmI6FsZ_normal.jpg"/>
    <hyperlink ref="F22" r:id="rId199" display="http://pbs.twimg.com/profile_images/455444202370125824/mRM_FSuC_normal.jpeg"/>
    <hyperlink ref="F23" r:id="rId200" display="http://pbs.twimg.com/profile_images/576509580953399297/xzxvsDxN_normal.jpeg"/>
    <hyperlink ref="F24" r:id="rId201" display="http://pbs.twimg.com/profile_images/1010239675662000128/oHF8wDol_normal.jpg"/>
    <hyperlink ref="F25" r:id="rId202" display="http://pbs.twimg.com/profile_images/648969540706156544/AfGQkA8E_normal.jpg"/>
    <hyperlink ref="F26" r:id="rId203" display="http://pbs.twimg.com/profile_images/991423455596818434/5t3AP0Zl_normal.jpg"/>
    <hyperlink ref="F27" r:id="rId204" display="http://pbs.twimg.com/profile_images/521942460889829376/EgZQmeOh_normal.jpeg"/>
    <hyperlink ref="F28" r:id="rId205" display="http://abs.twimg.com/sticky/default_profile_images/default_profile_normal.png"/>
    <hyperlink ref="F29" r:id="rId206" display="http://pbs.twimg.com/profile_images/2971693027/f8f797846c344e0b71b16e9c3040a789_normal.jpeg"/>
    <hyperlink ref="F30" r:id="rId207" display="http://pbs.twimg.com/profile_images/580108588808572928/0ENDOCLI_normal.jpg"/>
    <hyperlink ref="F31" r:id="rId208" display="http://pbs.twimg.com/profile_images/813451724707024897/4n4yKqoZ_normal.jpg"/>
    <hyperlink ref="F32" r:id="rId209" display="http://abs.twimg.com/sticky/default_profile_images/default_profile_normal.png"/>
    <hyperlink ref="F33" r:id="rId210" display="http://pbs.twimg.com/profile_images/1004289495959769088/mWnTO8bG_normal.jpg"/>
    <hyperlink ref="F34" r:id="rId211" display="http://pbs.twimg.com/profile_images/1046477026700521472/kqXmfkr1_normal.jpg"/>
    <hyperlink ref="F35" r:id="rId212" display="http://abs.twimg.com/sticky/default_profile_images/default_profile_normal.png"/>
    <hyperlink ref="F36" r:id="rId213" display="http://pbs.twimg.com/profile_images/482597336498315265/9MWDvaYr_normal.jpeg"/>
    <hyperlink ref="F37" r:id="rId214" display="http://pbs.twimg.com/profile_images/1023312699281866754/SDprJiwD_normal.jpg"/>
    <hyperlink ref="F38" r:id="rId215" display="http://pbs.twimg.com/profile_images/898927538252152832/ZotAYICJ_normal.jpg"/>
    <hyperlink ref="F39" r:id="rId216" display="http://pbs.twimg.com/profile_images/614091036856594432/PaFQNVQK_normal.jpg"/>
    <hyperlink ref="F40" r:id="rId217" display="http://pbs.twimg.com/profile_images/1056876271337197568/3hc-E7H0_normal.jpg"/>
    <hyperlink ref="F41" r:id="rId218" display="http://pbs.twimg.com/profile_images/797953019128201216/9tHR59Jc_normal.jpg"/>
    <hyperlink ref="F42" r:id="rId219" display="http://pbs.twimg.com/profile_images/802522098627477505/i3qD0xjj_normal.jpg"/>
    <hyperlink ref="F43" r:id="rId220" display="http://pbs.twimg.com/profile_images/1066640390491643904/OzuYPcZS_normal.jpg"/>
    <hyperlink ref="F44" r:id="rId221" display="http://pbs.twimg.com/profile_images/965608524993658881/5YbEjvGc_normal.jpg"/>
    <hyperlink ref="F45" r:id="rId222" display="http://pbs.twimg.com/profile_images/1059157749563559938/wxJ1bR-H_normal.jpg"/>
    <hyperlink ref="F46" r:id="rId223" display="http://pbs.twimg.com/profile_images/1039564115381874689/EZfoujmk_normal.jpg"/>
    <hyperlink ref="F47" r:id="rId224" display="http://pbs.twimg.com/profile_images/1030175723972001793/-47iB-ct_normal.jpg"/>
    <hyperlink ref="F48" r:id="rId225" display="http://pbs.twimg.com/profile_images/1000451152436056064/1EzUWm12_normal.jpg"/>
    <hyperlink ref="F49" r:id="rId226" display="http://pbs.twimg.com/profile_images/1000366802864553986/dVfZqo9l_normal.jpg"/>
    <hyperlink ref="F50" r:id="rId227" display="http://pbs.twimg.com/profile_images/921128478040297478/gVhVMEfP_normal.jpg"/>
    <hyperlink ref="F51" r:id="rId228" display="http://pbs.twimg.com/profile_images/2389883639/lc4rqm6b1pxfkuajsdo1_normal.jpeg"/>
    <hyperlink ref="F52" r:id="rId229" display="http://pbs.twimg.com/profile_images/1076629460810526720/MlN6STt5_normal.jpg"/>
    <hyperlink ref="F53" r:id="rId230" display="http://pbs.twimg.com/profile_images/1079294979401383936/HQgSbNKR_normal.jpg"/>
    <hyperlink ref="F54" r:id="rId231" display="http://pbs.twimg.com/profile_images/1083772248551415808/QCxh4CNh_normal.jpg"/>
    <hyperlink ref="F55" r:id="rId232" display="http://pbs.twimg.com/profile_images/1017770615359434753/ECt2ncRL_normal.jpg"/>
    <hyperlink ref="F56" r:id="rId233" display="http://pbs.twimg.com/profile_images/956651782846885888/8LYgl7iU_normal.jpg"/>
    <hyperlink ref="F57" r:id="rId234" display="http://pbs.twimg.com/profile_images/1025604876066119681/FEFdrkT2_normal.jpg"/>
    <hyperlink ref="F58" r:id="rId235" display="http://pbs.twimg.com/profile_images/983810906927792128/QToPQDeT_normal.jpg"/>
    <hyperlink ref="F59" r:id="rId236" display="http://pbs.twimg.com/profile_images/216721196/anna_normal.jpg"/>
    <hyperlink ref="F60" r:id="rId237" display="http://pbs.twimg.com/profile_images/437567667285659648/Zz7G-hbZ_normal.jpeg"/>
    <hyperlink ref="F61" r:id="rId238" display="http://pbs.twimg.com/profile_images/1072556563271954433/DnLPTWl7_normal.jpg"/>
    <hyperlink ref="F62" r:id="rId239" display="http://pbs.twimg.com/profile_images/833432173801771011/yaTj6CP0_normal.jpg"/>
    <hyperlink ref="F63" r:id="rId240" display="http://pbs.twimg.com/profile_images/515553043082149889/yhXiDegS_normal.jpeg"/>
    <hyperlink ref="F64" r:id="rId241" display="http://pbs.twimg.com/profile_images/972190138372706304/Sw2EpjeY_normal.jpg"/>
    <hyperlink ref="F65" r:id="rId242" display="http://pbs.twimg.com/profile_images/442270177640841216/-iuFQjnJ_normal.jpeg"/>
    <hyperlink ref="F66" r:id="rId243" display="http://pbs.twimg.com/profile_images/1059333471775195138/-jdu9p1Y_normal.jpg"/>
    <hyperlink ref="F67" r:id="rId244" display="http://abs.twimg.com/sticky/default_profile_images/default_profile_normal.png"/>
    <hyperlink ref="F68" r:id="rId245" display="http://pbs.twimg.com/profile_images/806901939950665732/RdupVZlA_normal.jpg"/>
    <hyperlink ref="F69" r:id="rId246" display="http://pbs.twimg.com/profile_images/928796543423074304/Tno3Hf70_normal.jpg"/>
    <hyperlink ref="F70" r:id="rId247" display="http://pbs.twimg.com/profile_images/950774977346916354/vAf9nE9w_normal.jpg"/>
    <hyperlink ref="F71" r:id="rId248" display="http://pbs.twimg.com/profile_images/760930477662363648/myUvaSfg_normal.jpg"/>
    <hyperlink ref="F72" r:id="rId249" display="http://pbs.twimg.com/profile_images/981969822916448257/ShINtTlC_normal.jpg"/>
    <hyperlink ref="F73" r:id="rId250" display="http://pbs.twimg.com/profile_images/937698217315258369/OyDGrmTf_normal.jpg"/>
    <hyperlink ref="F74" r:id="rId251" display="http://abs.twimg.com/sticky/default_profile_images/default_profile_4_normal.png"/>
    <hyperlink ref="F75" r:id="rId252" display="http://pbs.twimg.com/profile_images/703839895819649025/fsiphtpk_normal.jpg"/>
    <hyperlink ref="F76" r:id="rId253" display="http://pbs.twimg.com/profile_images/2253831240/srk1_normal.jpg"/>
    <hyperlink ref="F77" r:id="rId254" display="http://pbs.twimg.com/profile_images/538729214565171200/pSsOwb7h_normal.jpeg"/>
    <hyperlink ref="F78" r:id="rId255" display="http://abs.twimg.com/sticky/default_profile_images/default_profile_4_normal.png"/>
    <hyperlink ref="F79" r:id="rId256" display="http://pbs.twimg.com/profile_images/800356780450541568/SaDDMkzm_normal.jpg"/>
    <hyperlink ref="F80" r:id="rId257" display="http://pbs.twimg.com/profile_images/955155177618714624/JDGiM36y_normal.jpg"/>
    <hyperlink ref="F81" r:id="rId258" display="http://pbs.twimg.com/profile_images/937740809687969793/I02t69Kt_normal.jpg"/>
    <hyperlink ref="F82" r:id="rId259" display="http://pbs.twimg.com/profile_images/1045378373168615426/7RTCTj9X_normal.jpg"/>
    <hyperlink ref="F83" r:id="rId260" display="http://pbs.twimg.com/profile_images/1022317318733479937/Xd03CUPS_normal.jpg"/>
    <hyperlink ref="F84" r:id="rId261" display="http://abs.twimg.com/sticky/default_profile_images/default_profile_normal.png"/>
    <hyperlink ref="F85" r:id="rId262" display="http://pbs.twimg.com/profile_images/3421215668/c3158aeed87cebd01ded71984b14a870_normal.jpeg"/>
    <hyperlink ref="F86" r:id="rId263" display="http://pbs.twimg.com/profile_images/578292513225605120/JmNHM3iD_normal.jpeg"/>
    <hyperlink ref="F87" r:id="rId264" display="http://pbs.twimg.com/profile_images/3531748838/2b87340ba2bc6e41ef8afecf5c493786_normal.jpeg"/>
    <hyperlink ref="F88" r:id="rId265" display="http://pbs.twimg.com/profile_images/950125901890686978/IfoRVR5f_normal.jpg"/>
    <hyperlink ref="F89" r:id="rId266" display="http://abs.twimg.com/sticky/default_profile_images/default_profile_5_normal.png"/>
    <hyperlink ref="F90" r:id="rId267" display="http://pbs.twimg.com/profile_images/975766102474133504/jNCtSvtL_normal.jpg"/>
    <hyperlink ref="F91" r:id="rId268" display="http://pbs.twimg.com/profile_images/897335550839070720/-_nHcWBQ_normal.jpg"/>
    <hyperlink ref="F92" r:id="rId269" display="http://abs.twimg.com/sticky/default_profile_images/default_profile_normal.png"/>
    <hyperlink ref="F93" r:id="rId270" display="http://pbs.twimg.com/profile_images/869744252095299584/gIOdqEYe_normal.jpg"/>
    <hyperlink ref="F94" r:id="rId271" display="http://pbs.twimg.com/profile_images/3047600705/dda29b919bcf26ee2686a6659a4611ab_normal.jpeg"/>
    <hyperlink ref="F95" r:id="rId272" display="http://abs.twimg.com/sticky/default_profile_images/default_profile_normal.png"/>
    <hyperlink ref="F96" r:id="rId273" display="http://pbs.twimg.com/profile_images/753638757266370561/CqwmlE-v_normal.jpg"/>
    <hyperlink ref="F97" r:id="rId274" display="http://pbs.twimg.com/profile_images/1051667529519661057/gmPoVjJV_normal.jpg"/>
    <hyperlink ref="AX3" r:id="rId275" display="https://twitter.com/rumanarumi13"/>
    <hyperlink ref="AX4" r:id="rId276" display="https://twitter.com/lianjaniaa_"/>
    <hyperlink ref="AX5" r:id="rId277" display="https://twitter.com/smartfrencare"/>
    <hyperlink ref="AX6" r:id="rId278" display="https://twitter.com/lawrenceasnow"/>
    <hyperlink ref="AX7" r:id="rId279" display="https://twitter.com/youtube"/>
    <hyperlink ref="AX8" r:id="rId280" display="https://twitter.com/tim4ugiulia"/>
    <hyperlink ref="AX9" r:id="rId281" display="https://twitter.com/luciano_de_pau"/>
    <hyperlink ref="AX10" r:id="rId282" display="https://twitter.com/danielyno"/>
    <hyperlink ref="AX11" r:id="rId283" display="https://twitter.com/talktalk"/>
    <hyperlink ref="AX12" r:id="rId284" display="https://twitter.com/alexismw"/>
    <hyperlink ref="AX13" r:id="rId285" display="https://twitter.com/megsbaldwin"/>
    <hyperlink ref="AX14" r:id="rId286" display="https://twitter.com/sweet_as_a_nutt"/>
    <hyperlink ref="AX15" r:id="rId287" display="https://twitter.com/freezygdsaiyan"/>
    <hyperlink ref="AX16" r:id="rId288" display="https://twitter.com/deafhulkuk"/>
    <hyperlink ref="AX17" r:id="rId289" display="https://twitter.com/marianelliotttg"/>
    <hyperlink ref="AX18" r:id="rId290" display="https://twitter.com/mattypoop"/>
    <hyperlink ref="AX19" r:id="rId291" display="https://twitter.com/jeldonf"/>
    <hyperlink ref="AX20" r:id="rId292" display="https://twitter.com/bemmabell"/>
    <hyperlink ref="AX21" r:id="rId293" display="https://twitter.com/md_pavel"/>
    <hyperlink ref="AX22" r:id="rId294" display="https://twitter.com/see1bhard"/>
    <hyperlink ref="AX23" r:id="rId295" display="https://twitter.com/adamgrif1"/>
    <hyperlink ref="AX24" r:id="rId296" display="https://twitter.com/fionawhitty73"/>
    <hyperlink ref="AX25" r:id="rId297" display="https://twitter.com/thaliabeard"/>
    <hyperlink ref="AX26" r:id="rId298" display="https://twitter.com/luluugaming"/>
    <hyperlink ref="AX27" r:id="rId299" display="https://twitter.com/wage_slave46"/>
    <hyperlink ref="AX28" r:id="rId300" display="https://twitter.com/bnoneof"/>
    <hyperlink ref="AX29" r:id="rId301" display="https://twitter.com/linnavald"/>
    <hyperlink ref="AX30" r:id="rId302" display="https://twitter.com/ktn1977"/>
    <hyperlink ref="AX31" r:id="rId303" display="https://twitter.com/tesslyddonx"/>
    <hyperlink ref="AX32" r:id="rId304" display="https://twitter.com/jon_howes1"/>
    <hyperlink ref="AX33" r:id="rId305" display="https://twitter.com/robga_"/>
    <hyperlink ref="AX34" r:id="rId306" display="https://twitter.com/ro_nan9"/>
    <hyperlink ref="AX35" r:id="rId307" display="https://twitter.com/eramyousaf"/>
    <hyperlink ref="AX36" r:id="rId308" display="https://twitter.com/mark_barrell32"/>
    <hyperlink ref="AX37" r:id="rId309" display="https://twitter.com/evedyson14"/>
    <hyperlink ref="AX38" r:id="rId310" display="https://twitter.com/botchy96"/>
    <hyperlink ref="AX39" r:id="rId311" display="https://twitter.com/timothy_burgess"/>
    <hyperlink ref="AX40" r:id="rId312" display="https://twitter.com/gypsyqueen786"/>
    <hyperlink ref="AX41" r:id="rId313" display="https://twitter.com/jamielennie"/>
    <hyperlink ref="AX42" r:id="rId314" display="https://twitter.com/fabchester"/>
    <hyperlink ref="AX43" r:id="rId315" display="https://twitter.com/phil_bert"/>
    <hyperlink ref="AX44" r:id="rId316" display="https://twitter.com/meganok227"/>
    <hyperlink ref="AX45" r:id="rId317" display="https://twitter.com/melbutterz94"/>
    <hyperlink ref="AX46" r:id="rId318" display="https://twitter.com/alphabizelli"/>
    <hyperlink ref="AX47" r:id="rId319" display="https://twitter.com/watchmancbiz"/>
    <hyperlink ref="AX48" r:id="rId320" display="https://twitter.com/dreamspublicity"/>
    <hyperlink ref="AX49" r:id="rId321" display="https://twitter.com/da1cbiz"/>
    <hyperlink ref="AX50" r:id="rId322" display="https://twitter.com/why_pay_upfront"/>
    <hyperlink ref="AX51" r:id="rId323" display="https://twitter.com/twitliveevents"/>
    <hyperlink ref="AX52" r:id="rId324" display="https://twitter.com/f4n9sj0k3r"/>
    <hyperlink ref="AX53" r:id="rId325" display="https://twitter.com/isekaihero"/>
    <hyperlink ref="AX54" r:id="rId326" display="https://twitter.com/rigenz123"/>
    <hyperlink ref="AX55" r:id="rId327" display="https://twitter.com/sprintcare"/>
    <hyperlink ref="AX56" r:id="rId328" display="https://twitter.com/mrbreezy2u"/>
    <hyperlink ref="AX57" r:id="rId329" display="https://twitter.com/infamouswambli"/>
    <hyperlink ref="AX58" r:id="rId330" display="https://twitter.com/askamex"/>
    <hyperlink ref="AX59" r:id="rId331" display="https://twitter.com/amyumma"/>
    <hyperlink ref="AX60" r:id="rId332" display="https://twitter.com/cooper_tastic"/>
    <hyperlink ref="AX61" r:id="rId333" display="https://twitter.com/arjuna_pandit"/>
    <hyperlink ref="AX62" r:id="rId334" display="https://twitter.com/herkyfan73"/>
    <hyperlink ref="AX63" r:id="rId335" display="https://twitter.com/djmcm"/>
    <hyperlink ref="AX64" r:id="rId336" display="https://twitter.com/amolingal"/>
    <hyperlink ref="AX65" r:id="rId337" display="https://twitter.com/jkoenig1963"/>
    <hyperlink ref="AX66" r:id="rId338" display="https://twitter.com/silentlessthan3"/>
    <hyperlink ref="AX67" r:id="rId339" display="https://twitter.com/vwrestlemania1"/>
    <hyperlink ref="AX68" r:id="rId340" display="https://twitter.com/olivierbouan"/>
    <hyperlink ref="AX69" r:id="rId341" display="https://twitter.com/xia428"/>
    <hyperlink ref="AX70" r:id="rId342" display="https://twitter.com/kt205951"/>
    <hyperlink ref="AX71" r:id="rId343" display="https://twitter.com/juliaswain"/>
    <hyperlink ref="AX72" r:id="rId344" display="https://twitter.com/amedeonyc"/>
    <hyperlink ref="AX73" r:id="rId345" display="https://twitter.com/neellsson8"/>
    <hyperlink ref="AX74" r:id="rId346" display="https://twitter.com/danhouston999"/>
    <hyperlink ref="AX75" r:id="rId347" display="https://twitter.com/korstralican"/>
    <hyperlink ref="AX76" r:id="rId348" display="https://twitter.com/mudassernayeem"/>
    <hyperlink ref="AX77" r:id="rId349" display="https://twitter.com/amboyjack"/>
    <hyperlink ref="AX78" r:id="rId350" display="https://twitter.com/littleprince"/>
    <hyperlink ref="AX79" r:id="rId351" display="https://twitter.com/mikerittberg"/>
    <hyperlink ref="AX80" r:id="rId352" display="https://twitter.com/lwieders"/>
    <hyperlink ref="AX81" r:id="rId353" display="https://twitter.com/johnffarrell"/>
    <hyperlink ref="AX82" r:id="rId354" display="https://twitter.com/biggie_talls23"/>
    <hyperlink ref="AX83" r:id="rId355" display="https://twitter.com/aria_healy"/>
    <hyperlink ref="AX84" r:id="rId356" display="https://twitter.com/kminseon1"/>
    <hyperlink ref="AX85" r:id="rId357" display="https://twitter.com/danacav"/>
    <hyperlink ref="AX86" r:id="rId358" display="https://twitter.com/angelsternadel"/>
    <hyperlink ref="AX87" r:id="rId359" display="https://twitter.com/flutamide"/>
    <hyperlink ref="AX88" r:id="rId360" display="https://twitter.com/jamisonbe"/>
    <hyperlink ref="AX89" r:id="rId361" display="https://twitter.com/belairbeth"/>
    <hyperlink ref="AX90" r:id="rId362" display="https://twitter.com/kuhnsk09"/>
    <hyperlink ref="AX91" r:id="rId363" display="https://twitter.com/kidgkodiak"/>
    <hyperlink ref="AX92" r:id="rId364" display="https://twitter.com/rickhtgt"/>
    <hyperlink ref="AX93" r:id="rId365" display="https://twitter.com/myrealnameisdj"/>
    <hyperlink ref="AX94" r:id="rId366" display="https://twitter.com/modashb"/>
    <hyperlink ref="AX95" r:id="rId367" display="https://twitter.com/andfunny2"/>
    <hyperlink ref="AX96" r:id="rId368" display="https://twitter.com/jenna__tulls"/>
    <hyperlink ref="AX97" r:id="rId369" display="https://twitter.com/aliceboscoli"/>
  </hyperlinks>
  <printOptions/>
  <pageMargins left="0.7" right="0.7" top="0.75" bottom="0.75" header="0.3" footer="0.3"/>
  <pageSetup horizontalDpi="600" verticalDpi="600" orientation="portrait" r:id="rId373"/>
  <legacyDrawing r:id="rId371"/>
  <tableParts>
    <tablePart r:id="rId37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1480</v>
      </c>
      <c r="Z2" s="13" t="s">
        <v>1493</v>
      </c>
      <c r="AA2" s="13" t="s">
        <v>1522</v>
      </c>
      <c r="AB2" s="13" t="s">
        <v>1585</v>
      </c>
      <c r="AC2" s="13" t="s">
        <v>1636</v>
      </c>
      <c r="AD2" s="13" t="s">
        <v>1661</v>
      </c>
      <c r="AE2" s="13" t="s">
        <v>1666</v>
      </c>
      <c r="AF2" s="13" t="s">
        <v>1677</v>
      </c>
      <c r="AG2" s="67" t="s">
        <v>1794</v>
      </c>
      <c r="AH2" s="67" t="s">
        <v>1795</v>
      </c>
      <c r="AI2" s="67" t="s">
        <v>1796</v>
      </c>
      <c r="AJ2" s="67" t="s">
        <v>1797</v>
      </c>
      <c r="AK2" s="67" t="s">
        <v>1798</v>
      </c>
      <c r="AL2" s="67" t="s">
        <v>1799</v>
      </c>
      <c r="AM2" s="67" t="s">
        <v>1800</v>
      </c>
      <c r="AN2" s="67" t="s">
        <v>1801</v>
      </c>
      <c r="AO2" s="67" t="s">
        <v>1804</v>
      </c>
    </row>
    <row r="3" spans="1:41" ht="15">
      <c r="A3" s="125" t="s">
        <v>1430</v>
      </c>
      <c r="B3" s="126" t="s">
        <v>1439</v>
      </c>
      <c r="C3" s="126" t="s">
        <v>56</v>
      </c>
      <c r="D3" s="117"/>
      <c r="E3" s="116"/>
      <c r="F3" s="118" t="s">
        <v>1849</v>
      </c>
      <c r="G3" s="119"/>
      <c r="H3" s="119"/>
      <c r="I3" s="120">
        <v>3</v>
      </c>
      <c r="J3" s="121"/>
      <c r="K3" s="51">
        <v>40</v>
      </c>
      <c r="L3" s="51">
        <v>38</v>
      </c>
      <c r="M3" s="51">
        <v>2</v>
      </c>
      <c r="N3" s="51">
        <v>40</v>
      </c>
      <c r="O3" s="51">
        <v>0</v>
      </c>
      <c r="P3" s="52">
        <v>0</v>
      </c>
      <c r="Q3" s="52">
        <v>0</v>
      </c>
      <c r="R3" s="51">
        <v>1</v>
      </c>
      <c r="S3" s="51">
        <v>0</v>
      </c>
      <c r="T3" s="51">
        <v>40</v>
      </c>
      <c r="U3" s="51">
        <v>40</v>
      </c>
      <c r="V3" s="51">
        <v>2</v>
      </c>
      <c r="W3" s="52">
        <v>1.90125</v>
      </c>
      <c r="X3" s="52">
        <v>0.025</v>
      </c>
      <c r="Y3" s="85" t="s">
        <v>403</v>
      </c>
      <c r="Z3" s="85" t="s">
        <v>412</v>
      </c>
      <c r="AA3" s="85"/>
      <c r="AB3" s="91" t="s">
        <v>1586</v>
      </c>
      <c r="AC3" s="91" t="s">
        <v>1637</v>
      </c>
      <c r="AD3" s="91" t="s">
        <v>1662</v>
      </c>
      <c r="AE3" s="91"/>
      <c r="AF3" s="91" t="s">
        <v>1678</v>
      </c>
      <c r="AG3" s="131">
        <v>33</v>
      </c>
      <c r="AH3" s="134">
        <v>4.353562005277045</v>
      </c>
      <c r="AI3" s="131">
        <v>0</v>
      </c>
      <c r="AJ3" s="134">
        <v>0</v>
      </c>
      <c r="AK3" s="131">
        <v>0</v>
      </c>
      <c r="AL3" s="134">
        <v>0</v>
      </c>
      <c r="AM3" s="131">
        <v>725</v>
      </c>
      <c r="AN3" s="134">
        <v>95.64643799472296</v>
      </c>
      <c r="AO3" s="131">
        <v>758</v>
      </c>
    </row>
    <row r="4" spans="1:41" ht="15">
      <c r="A4" s="125" t="s">
        <v>1431</v>
      </c>
      <c r="B4" s="126" t="s">
        <v>1440</v>
      </c>
      <c r="C4" s="126" t="s">
        <v>56</v>
      </c>
      <c r="D4" s="122"/>
      <c r="E4" s="100"/>
      <c r="F4" s="103" t="s">
        <v>1850</v>
      </c>
      <c r="G4" s="107"/>
      <c r="H4" s="107"/>
      <c r="I4" s="123">
        <v>4</v>
      </c>
      <c r="J4" s="110"/>
      <c r="K4" s="51">
        <v>35</v>
      </c>
      <c r="L4" s="51">
        <v>34</v>
      </c>
      <c r="M4" s="51">
        <v>0</v>
      </c>
      <c r="N4" s="51">
        <v>34</v>
      </c>
      <c r="O4" s="51">
        <v>0</v>
      </c>
      <c r="P4" s="52">
        <v>0</v>
      </c>
      <c r="Q4" s="52">
        <v>0</v>
      </c>
      <c r="R4" s="51">
        <v>1</v>
      </c>
      <c r="S4" s="51">
        <v>0</v>
      </c>
      <c r="T4" s="51">
        <v>35</v>
      </c>
      <c r="U4" s="51">
        <v>34</v>
      </c>
      <c r="V4" s="51">
        <v>2</v>
      </c>
      <c r="W4" s="52">
        <v>1.887347</v>
      </c>
      <c r="X4" s="52">
        <v>0.02857142857142857</v>
      </c>
      <c r="Y4" s="85" t="s">
        <v>399</v>
      </c>
      <c r="Z4" s="85" t="s">
        <v>408</v>
      </c>
      <c r="AA4" s="85"/>
      <c r="AB4" s="91" t="s">
        <v>1587</v>
      </c>
      <c r="AC4" s="91" t="s">
        <v>1638</v>
      </c>
      <c r="AD4" s="91" t="s">
        <v>1663</v>
      </c>
      <c r="AE4" s="91"/>
      <c r="AF4" s="91" t="s">
        <v>1679</v>
      </c>
      <c r="AG4" s="131">
        <v>14</v>
      </c>
      <c r="AH4" s="134">
        <v>1.520086862106406</v>
      </c>
      <c r="AI4" s="131">
        <v>16</v>
      </c>
      <c r="AJ4" s="134">
        <v>1.737242128121607</v>
      </c>
      <c r="AK4" s="131">
        <v>0</v>
      </c>
      <c r="AL4" s="134">
        <v>0</v>
      </c>
      <c r="AM4" s="131">
        <v>891</v>
      </c>
      <c r="AN4" s="134">
        <v>96.74267100977198</v>
      </c>
      <c r="AO4" s="131">
        <v>921</v>
      </c>
    </row>
    <row r="5" spans="1:41" ht="15">
      <c r="A5" s="125" t="s">
        <v>1432</v>
      </c>
      <c r="B5" s="126" t="s">
        <v>1441</v>
      </c>
      <c r="C5" s="126" t="s">
        <v>56</v>
      </c>
      <c r="D5" s="122"/>
      <c r="E5" s="100"/>
      <c r="F5" s="103" t="s">
        <v>1851</v>
      </c>
      <c r="G5" s="107"/>
      <c r="H5" s="107"/>
      <c r="I5" s="123">
        <v>5</v>
      </c>
      <c r="J5" s="110"/>
      <c r="K5" s="51">
        <v>4</v>
      </c>
      <c r="L5" s="51">
        <v>4</v>
      </c>
      <c r="M5" s="51">
        <v>0</v>
      </c>
      <c r="N5" s="51">
        <v>4</v>
      </c>
      <c r="O5" s="51">
        <v>1</v>
      </c>
      <c r="P5" s="52">
        <v>0</v>
      </c>
      <c r="Q5" s="52">
        <v>0</v>
      </c>
      <c r="R5" s="51">
        <v>1</v>
      </c>
      <c r="S5" s="51">
        <v>0</v>
      </c>
      <c r="T5" s="51">
        <v>4</v>
      </c>
      <c r="U5" s="51">
        <v>4</v>
      </c>
      <c r="V5" s="51">
        <v>2</v>
      </c>
      <c r="W5" s="52">
        <v>1.125</v>
      </c>
      <c r="X5" s="52">
        <v>0.25</v>
      </c>
      <c r="Y5" s="85"/>
      <c r="Z5" s="85"/>
      <c r="AA5" s="85" t="s">
        <v>414</v>
      </c>
      <c r="AB5" s="91" t="s">
        <v>1588</v>
      </c>
      <c r="AC5" s="91" t="s">
        <v>1639</v>
      </c>
      <c r="AD5" s="91"/>
      <c r="AE5" s="91" t="s">
        <v>219</v>
      </c>
      <c r="AF5" s="91" t="s">
        <v>1680</v>
      </c>
      <c r="AG5" s="131">
        <v>7</v>
      </c>
      <c r="AH5" s="134">
        <v>6.0344827586206895</v>
      </c>
      <c r="AI5" s="131">
        <v>4</v>
      </c>
      <c r="AJ5" s="134">
        <v>3.4482758620689653</v>
      </c>
      <c r="AK5" s="131">
        <v>0</v>
      </c>
      <c r="AL5" s="134">
        <v>0</v>
      </c>
      <c r="AM5" s="131">
        <v>105</v>
      </c>
      <c r="AN5" s="134">
        <v>90.51724137931035</v>
      </c>
      <c r="AO5" s="131">
        <v>116</v>
      </c>
    </row>
    <row r="6" spans="1:41" ht="15">
      <c r="A6" s="125" t="s">
        <v>1433</v>
      </c>
      <c r="B6" s="126" t="s">
        <v>1442</v>
      </c>
      <c r="C6" s="126" t="s">
        <v>56</v>
      </c>
      <c r="D6" s="122"/>
      <c r="E6" s="100"/>
      <c r="F6" s="103" t="s">
        <v>1852</v>
      </c>
      <c r="G6" s="107"/>
      <c r="H6" s="107"/>
      <c r="I6" s="123">
        <v>6</v>
      </c>
      <c r="J6" s="110"/>
      <c r="K6" s="51">
        <v>3</v>
      </c>
      <c r="L6" s="51">
        <v>2</v>
      </c>
      <c r="M6" s="51">
        <v>0</v>
      </c>
      <c r="N6" s="51">
        <v>2</v>
      </c>
      <c r="O6" s="51">
        <v>0</v>
      </c>
      <c r="P6" s="52">
        <v>0</v>
      </c>
      <c r="Q6" s="52">
        <v>0</v>
      </c>
      <c r="R6" s="51">
        <v>1</v>
      </c>
      <c r="S6" s="51">
        <v>0</v>
      </c>
      <c r="T6" s="51">
        <v>3</v>
      </c>
      <c r="U6" s="51">
        <v>2</v>
      </c>
      <c r="V6" s="51">
        <v>2</v>
      </c>
      <c r="W6" s="52">
        <v>0.888889</v>
      </c>
      <c r="X6" s="52">
        <v>0.3333333333333333</v>
      </c>
      <c r="Y6" s="85" t="s">
        <v>402</v>
      </c>
      <c r="Z6" s="85" t="s">
        <v>411</v>
      </c>
      <c r="AA6" s="85"/>
      <c r="AB6" s="91" t="s">
        <v>1589</v>
      </c>
      <c r="AC6" s="91" t="s">
        <v>686</v>
      </c>
      <c r="AD6" s="91" t="s">
        <v>1664</v>
      </c>
      <c r="AE6" s="91"/>
      <c r="AF6" s="91" t="s">
        <v>1681</v>
      </c>
      <c r="AG6" s="131">
        <v>1</v>
      </c>
      <c r="AH6" s="134">
        <v>2.127659574468085</v>
      </c>
      <c r="AI6" s="131">
        <v>1</v>
      </c>
      <c r="AJ6" s="134">
        <v>2.127659574468085</v>
      </c>
      <c r="AK6" s="131">
        <v>0</v>
      </c>
      <c r="AL6" s="134">
        <v>0</v>
      </c>
      <c r="AM6" s="131">
        <v>45</v>
      </c>
      <c r="AN6" s="134">
        <v>95.74468085106383</v>
      </c>
      <c r="AO6" s="131">
        <v>47</v>
      </c>
    </row>
    <row r="7" spans="1:41" ht="15">
      <c r="A7" s="125" t="s">
        <v>1434</v>
      </c>
      <c r="B7" s="126" t="s">
        <v>1443</v>
      </c>
      <c r="C7" s="126" t="s">
        <v>56</v>
      </c>
      <c r="D7" s="122"/>
      <c r="E7" s="100"/>
      <c r="F7" s="103" t="s">
        <v>1434</v>
      </c>
      <c r="G7" s="107"/>
      <c r="H7" s="107"/>
      <c r="I7" s="123">
        <v>7</v>
      </c>
      <c r="J7" s="110"/>
      <c r="K7" s="51">
        <v>3</v>
      </c>
      <c r="L7" s="51">
        <v>2</v>
      </c>
      <c r="M7" s="51">
        <v>0</v>
      </c>
      <c r="N7" s="51">
        <v>2</v>
      </c>
      <c r="O7" s="51">
        <v>0</v>
      </c>
      <c r="P7" s="52">
        <v>0</v>
      </c>
      <c r="Q7" s="52">
        <v>0</v>
      </c>
      <c r="R7" s="51">
        <v>1</v>
      </c>
      <c r="S7" s="51">
        <v>0</v>
      </c>
      <c r="T7" s="51">
        <v>3</v>
      </c>
      <c r="U7" s="51">
        <v>2</v>
      </c>
      <c r="V7" s="51">
        <v>2</v>
      </c>
      <c r="W7" s="52">
        <v>0.888889</v>
      </c>
      <c r="X7" s="52">
        <v>0.3333333333333333</v>
      </c>
      <c r="Y7" s="85"/>
      <c r="Z7" s="85"/>
      <c r="AA7" s="85"/>
      <c r="AB7" s="91" t="s">
        <v>686</v>
      </c>
      <c r="AC7" s="91" t="s">
        <v>686</v>
      </c>
      <c r="AD7" s="91" t="s">
        <v>265</v>
      </c>
      <c r="AE7" s="91" t="s">
        <v>264</v>
      </c>
      <c r="AF7" s="91" t="s">
        <v>1682</v>
      </c>
      <c r="AG7" s="131">
        <v>0</v>
      </c>
      <c r="AH7" s="134">
        <v>0</v>
      </c>
      <c r="AI7" s="131">
        <v>0</v>
      </c>
      <c r="AJ7" s="134">
        <v>0</v>
      </c>
      <c r="AK7" s="131">
        <v>0</v>
      </c>
      <c r="AL7" s="134">
        <v>0</v>
      </c>
      <c r="AM7" s="131">
        <v>9</v>
      </c>
      <c r="AN7" s="134">
        <v>100</v>
      </c>
      <c r="AO7" s="131">
        <v>9</v>
      </c>
    </row>
    <row r="8" spans="1:41" ht="15">
      <c r="A8" s="125" t="s">
        <v>1435</v>
      </c>
      <c r="B8" s="126" t="s">
        <v>1444</v>
      </c>
      <c r="C8" s="126" t="s">
        <v>56</v>
      </c>
      <c r="D8" s="122"/>
      <c r="E8" s="100"/>
      <c r="F8" s="103" t="s">
        <v>1853</v>
      </c>
      <c r="G8" s="107"/>
      <c r="H8" s="107"/>
      <c r="I8" s="123">
        <v>8</v>
      </c>
      <c r="J8" s="110"/>
      <c r="K8" s="51">
        <v>3</v>
      </c>
      <c r="L8" s="51">
        <v>2</v>
      </c>
      <c r="M8" s="51">
        <v>0</v>
      </c>
      <c r="N8" s="51">
        <v>2</v>
      </c>
      <c r="O8" s="51">
        <v>0</v>
      </c>
      <c r="P8" s="52">
        <v>0</v>
      </c>
      <c r="Q8" s="52">
        <v>0</v>
      </c>
      <c r="R8" s="51">
        <v>1</v>
      </c>
      <c r="S8" s="51">
        <v>0</v>
      </c>
      <c r="T8" s="51">
        <v>3</v>
      </c>
      <c r="U8" s="51">
        <v>2</v>
      </c>
      <c r="V8" s="51">
        <v>2</v>
      </c>
      <c r="W8" s="52">
        <v>0.888889</v>
      </c>
      <c r="X8" s="52">
        <v>0.3333333333333333</v>
      </c>
      <c r="Y8" s="85" t="s">
        <v>397</v>
      </c>
      <c r="Z8" s="85" t="s">
        <v>406</v>
      </c>
      <c r="AA8" s="85"/>
      <c r="AB8" s="91" t="s">
        <v>1590</v>
      </c>
      <c r="AC8" s="91" t="s">
        <v>1629</v>
      </c>
      <c r="AD8" s="91" t="s">
        <v>1665</v>
      </c>
      <c r="AE8" s="91"/>
      <c r="AF8" s="91" t="s">
        <v>1683</v>
      </c>
      <c r="AG8" s="131">
        <v>0</v>
      </c>
      <c r="AH8" s="134">
        <v>0</v>
      </c>
      <c r="AI8" s="131">
        <v>0</v>
      </c>
      <c r="AJ8" s="134">
        <v>0</v>
      </c>
      <c r="AK8" s="131">
        <v>0</v>
      </c>
      <c r="AL8" s="134">
        <v>0</v>
      </c>
      <c r="AM8" s="131">
        <v>61</v>
      </c>
      <c r="AN8" s="134">
        <v>100</v>
      </c>
      <c r="AO8" s="131">
        <v>61</v>
      </c>
    </row>
    <row r="9" spans="1:41" ht="15">
      <c r="A9" s="125" t="s">
        <v>1436</v>
      </c>
      <c r="B9" s="126" t="s">
        <v>1445</v>
      </c>
      <c r="C9" s="126" t="s">
        <v>56</v>
      </c>
      <c r="D9" s="122"/>
      <c r="E9" s="100"/>
      <c r="F9" s="103" t="s">
        <v>1854</v>
      </c>
      <c r="G9" s="107"/>
      <c r="H9" s="107"/>
      <c r="I9" s="123">
        <v>9</v>
      </c>
      <c r="J9" s="110"/>
      <c r="K9" s="51">
        <v>3</v>
      </c>
      <c r="L9" s="51">
        <v>3</v>
      </c>
      <c r="M9" s="51">
        <v>0</v>
      </c>
      <c r="N9" s="51">
        <v>3</v>
      </c>
      <c r="O9" s="51">
        <v>3</v>
      </c>
      <c r="P9" s="52" t="s">
        <v>1805</v>
      </c>
      <c r="Q9" s="52" t="s">
        <v>1805</v>
      </c>
      <c r="R9" s="51">
        <v>3</v>
      </c>
      <c r="S9" s="51">
        <v>3</v>
      </c>
      <c r="T9" s="51">
        <v>1</v>
      </c>
      <c r="U9" s="51">
        <v>1</v>
      </c>
      <c r="V9" s="51">
        <v>0</v>
      </c>
      <c r="W9" s="52">
        <v>0</v>
      </c>
      <c r="X9" s="52">
        <v>0</v>
      </c>
      <c r="Y9" s="85" t="s">
        <v>1481</v>
      </c>
      <c r="Z9" s="85" t="s">
        <v>1494</v>
      </c>
      <c r="AA9" s="85" t="s">
        <v>1523</v>
      </c>
      <c r="AB9" s="91" t="s">
        <v>1496</v>
      </c>
      <c r="AC9" s="91" t="s">
        <v>686</v>
      </c>
      <c r="AD9" s="91"/>
      <c r="AE9" s="91"/>
      <c r="AF9" s="91" t="s">
        <v>1684</v>
      </c>
      <c r="AG9" s="131">
        <v>0</v>
      </c>
      <c r="AH9" s="134">
        <v>0</v>
      </c>
      <c r="AI9" s="131">
        <v>0</v>
      </c>
      <c r="AJ9" s="134">
        <v>0</v>
      </c>
      <c r="AK9" s="131">
        <v>0</v>
      </c>
      <c r="AL9" s="134">
        <v>0</v>
      </c>
      <c r="AM9" s="131">
        <v>45</v>
      </c>
      <c r="AN9" s="134">
        <v>100</v>
      </c>
      <c r="AO9" s="131">
        <v>45</v>
      </c>
    </row>
    <row r="10" spans="1:41" ht="14.25" customHeight="1">
      <c r="A10" s="125" t="s">
        <v>1437</v>
      </c>
      <c r="B10" s="126" t="s">
        <v>1446</v>
      </c>
      <c r="C10" s="126" t="s">
        <v>56</v>
      </c>
      <c r="D10" s="122"/>
      <c r="E10" s="100"/>
      <c r="F10" s="103" t="s">
        <v>1437</v>
      </c>
      <c r="G10" s="107"/>
      <c r="H10" s="107"/>
      <c r="I10" s="123">
        <v>10</v>
      </c>
      <c r="J10" s="110"/>
      <c r="K10" s="51">
        <v>2</v>
      </c>
      <c r="L10" s="51">
        <v>1</v>
      </c>
      <c r="M10" s="51">
        <v>0</v>
      </c>
      <c r="N10" s="51">
        <v>1</v>
      </c>
      <c r="O10" s="51">
        <v>0</v>
      </c>
      <c r="P10" s="52">
        <v>0</v>
      </c>
      <c r="Q10" s="52">
        <v>0</v>
      </c>
      <c r="R10" s="51">
        <v>1</v>
      </c>
      <c r="S10" s="51">
        <v>0</v>
      </c>
      <c r="T10" s="51">
        <v>2</v>
      </c>
      <c r="U10" s="51">
        <v>1</v>
      </c>
      <c r="V10" s="51">
        <v>1</v>
      </c>
      <c r="W10" s="52">
        <v>0.5</v>
      </c>
      <c r="X10" s="52">
        <v>0.5</v>
      </c>
      <c r="Y10" s="85" t="s">
        <v>396</v>
      </c>
      <c r="Z10" s="85" t="s">
        <v>405</v>
      </c>
      <c r="AA10" s="85"/>
      <c r="AB10" s="91" t="s">
        <v>686</v>
      </c>
      <c r="AC10" s="91" t="s">
        <v>686</v>
      </c>
      <c r="AD10" s="91"/>
      <c r="AE10" s="91" t="s">
        <v>227</v>
      </c>
      <c r="AF10" s="91" t="s">
        <v>1685</v>
      </c>
      <c r="AG10" s="131">
        <v>0</v>
      </c>
      <c r="AH10" s="134">
        <v>0</v>
      </c>
      <c r="AI10" s="131">
        <v>0</v>
      </c>
      <c r="AJ10" s="134">
        <v>0</v>
      </c>
      <c r="AK10" s="131">
        <v>0</v>
      </c>
      <c r="AL10" s="134">
        <v>0</v>
      </c>
      <c r="AM10" s="131">
        <v>17</v>
      </c>
      <c r="AN10" s="134">
        <v>100</v>
      </c>
      <c r="AO10" s="131">
        <v>17</v>
      </c>
    </row>
    <row r="11" spans="1:41" ht="15">
      <c r="A11" s="125" t="s">
        <v>1438</v>
      </c>
      <c r="B11" s="126" t="s">
        <v>1447</v>
      </c>
      <c r="C11" s="126" t="s">
        <v>56</v>
      </c>
      <c r="D11" s="122"/>
      <c r="E11" s="100"/>
      <c r="F11" s="103" t="s">
        <v>1855</v>
      </c>
      <c r="G11" s="107"/>
      <c r="H11" s="107"/>
      <c r="I11" s="123">
        <v>11</v>
      </c>
      <c r="J11" s="110"/>
      <c r="K11" s="51">
        <v>2</v>
      </c>
      <c r="L11" s="51">
        <v>1</v>
      </c>
      <c r="M11" s="51">
        <v>0</v>
      </c>
      <c r="N11" s="51">
        <v>1</v>
      </c>
      <c r="O11" s="51">
        <v>0</v>
      </c>
      <c r="P11" s="52">
        <v>0</v>
      </c>
      <c r="Q11" s="52">
        <v>0</v>
      </c>
      <c r="R11" s="51">
        <v>1</v>
      </c>
      <c r="S11" s="51">
        <v>0</v>
      </c>
      <c r="T11" s="51">
        <v>2</v>
      </c>
      <c r="U11" s="51">
        <v>1</v>
      </c>
      <c r="V11" s="51">
        <v>1</v>
      </c>
      <c r="W11" s="52">
        <v>0.5</v>
      </c>
      <c r="X11" s="52">
        <v>0.5</v>
      </c>
      <c r="Y11" s="85"/>
      <c r="Z11" s="85"/>
      <c r="AA11" s="85"/>
      <c r="AB11" s="91" t="s">
        <v>1591</v>
      </c>
      <c r="AC11" s="91" t="s">
        <v>1640</v>
      </c>
      <c r="AD11" s="91" t="s">
        <v>226</v>
      </c>
      <c r="AE11" s="91"/>
      <c r="AF11" s="91" t="s">
        <v>1686</v>
      </c>
      <c r="AG11" s="131">
        <v>0</v>
      </c>
      <c r="AH11" s="134">
        <v>0</v>
      </c>
      <c r="AI11" s="131">
        <v>0</v>
      </c>
      <c r="AJ11" s="134">
        <v>0</v>
      </c>
      <c r="AK11" s="131">
        <v>0</v>
      </c>
      <c r="AL11" s="134">
        <v>0</v>
      </c>
      <c r="AM11" s="131">
        <v>37</v>
      </c>
      <c r="AN11" s="134">
        <v>100</v>
      </c>
      <c r="AO11" s="131">
        <v>37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1430</v>
      </c>
      <c r="B2" s="91" t="s">
        <v>225</v>
      </c>
      <c r="C2" s="85">
        <f>VLOOKUP(GroupVertices[[#This Row],[Vertex]],Vertices[],MATCH("ID",Vertices[[#Headers],[Vertex]:[Vertex Content Word Count]],0),FALSE)</f>
        <v>58</v>
      </c>
    </row>
    <row r="3" spans="1:3" ht="15">
      <c r="A3" s="85" t="s">
        <v>1430</v>
      </c>
      <c r="B3" s="91" t="s">
        <v>306</v>
      </c>
      <c r="C3" s="85">
        <f>VLOOKUP(GroupVertices[[#This Row],[Vertex]],Vertices[],MATCH("ID",Vertices[[#Headers],[Vertex]:[Vertex Content Word Count]],0),FALSE)</f>
        <v>97</v>
      </c>
    </row>
    <row r="4" spans="1:3" ht="15">
      <c r="A4" s="85" t="s">
        <v>1430</v>
      </c>
      <c r="B4" s="91" t="s">
        <v>305</v>
      </c>
      <c r="C4" s="85">
        <f>VLOOKUP(GroupVertices[[#This Row],[Vertex]],Vertices[],MATCH("ID",Vertices[[#Headers],[Vertex]:[Vertex Content Word Count]],0),FALSE)</f>
        <v>96</v>
      </c>
    </row>
    <row r="5" spans="1:3" ht="15">
      <c r="A5" s="85" t="s">
        <v>1430</v>
      </c>
      <c r="B5" s="91" t="s">
        <v>304</v>
      </c>
      <c r="C5" s="85">
        <f>VLOOKUP(GroupVertices[[#This Row],[Vertex]],Vertices[],MATCH("ID",Vertices[[#Headers],[Vertex]:[Vertex Content Word Count]],0),FALSE)</f>
        <v>95</v>
      </c>
    </row>
    <row r="6" spans="1:3" ht="15">
      <c r="A6" s="85" t="s">
        <v>1430</v>
      </c>
      <c r="B6" s="91" t="s">
        <v>303</v>
      </c>
      <c r="C6" s="85">
        <f>VLOOKUP(GroupVertices[[#This Row],[Vertex]],Vertices[],MATCH("ID",Vertices[[#Headers],[Vertex]:[Vertex Content Word Count]],0),FALSE)</f>
        <v>94</v>
      </c>
    </row>
    <row r="7" spans="1:3" ht="15">
      <c r="A7" s="85" t="s">
        <v>1430</v>
      </c>
      <c r="B7" s="91" t="s">
        <v>302</v>
      </c>
      <c r="C7" s="85">
        <f>VLOOKUP(GroupVertices[[#This Row],[Vertex]],Vertices[],MATCH("ID",Vertices[[#Headers],[Vertex]:[Vertex Content Word Count]],0),FALSE)</f>
        <v>93</v>
      </c>
    </row>
    <row r="8" spans="1:3" ht="15">
      <c r="A8" s="85" t="s">
        <v>1430</v>
      </c>
      <c r="B8" s="91" t="s">
        <v>301</v>
      </c>
      <c r="C8" s="85">
        <f>VLOOKUP(GroupVertices[[#This Row],[Vertex]],Vertices[],MATCH("ID",Vertices[[#Headers],[Vertex]:[Vertex Content Word Count]],0),FALSE)</f>
        <v>92</v>
      </c>
    </row>
    <row r="9" spans="1:3" ht="15">
      <c r="A9" s="85" t="s">
        <v>1430</v>
      </c>
      <c r="B9" s="91" t="s">
        <v>300</v>
      </c>
      <c r="C9" s="85">
        <f>VLOOKUP(GroupVertices[[#This Row],[Vertex]],Vertices[],MATCH("ID",Vertices[[#Headers],[Vertex]:[Vertex Content Word Count]],0),FALSE)</f>
        <v>91</v>
      </c>
    </row>
    <row r="10" spans="1:3" ht="15">
      <c r="A10" s="85" t="s">
        <v>1430</v>
      </c>
      <c r="B10" s="91" t="s">
        <v>299</v>
      </c>
      <c r="C10" s="85">
        <f>VLOOKUP(GroupVertices[[#This Row],[Vertex]],Vertices[],MATCH("ID",Vertices[[#Headers],[Vertex]:[Vertex Content Word Count]],0),FALSE)</f>
        <v>90</v>
      </c>
    </row>
    <row r="11" spans="1:3" ht="15">
      <c r="A11" s="85" t="s">
        <v>1430</v>
      </c>
      <c r="B11" s="91" t="s">
        <v>298</v>
      </c>
      <c r="C11" s="85">
        <f>VLOOKUP(GroupVertices[[#This Row],[Vertex]],Vertices[],MATCH("ID",Vertices[[#Headers],[Vertex]:[Vertex Content Word Count]],0),FALSE)</f>
        <v>89</v>
      </c>
    </row>
    <row r="12" spans="1:3" ht="15">
      <c r="A12" s="85" t="s">
        <v>1430</v>
      </c>
      <c r="B12" s="91" t="s">
        <v>297</v>
      </c>
      <c r="C12" s="85">
        <f>VLOOKUP(GroupVertices[[#This Row],[Vertex]],Vertices[],MATCH("ID",Vertices[[#Headers],[Vertex]:[Vertex Content Word Count]],0),FALSE)</f>
        <v>88</v>
      </c>
    </row>
    <row r="13" spans="1:3" ht="15">
      <c r="A13" s="85" t="s">
        <v>1430</v>
      </c>
      <c r="B13" s="91" t="s">
        <v>296</v>
      </c>
      <c r="C13" s="85">
        <f>VLOOKUP(GroupVertices[[#This Row],[Vertex]],Vertices[],MATCH("ID",Vertices[[#Headers],[Vertex]:[Vertex Content Word Count]],0),FALSE)</f>
        <v>87</v>
      </c>
    </row>
    <row r="14" spans="1:3" ht="15">
      <c r="A14" s="85" t="s">
        <v>1430</v>
      </c>
      <c r="B14" s="91" t="s">
        <v>295</v>
      </c>
      <c r="C14" s="85">
        <f>VLOOKUP(GroupVertices[[#This Row],[Vertex]],Vertices[],MATCH("ID",Vertices[[#Headers],[Vertex]:[Vertex Content Word Count]],0),FALSE)</f>
        <v>86</v>
      </c>
    </row>
    <row r="15" spans="1:3" ht="15">
      <c r="A15" s="85" t="s">
        <v>1430</v>
      </c>
      <c r="B15" s="91" t="s">
        <v>294</v>
      </c>
      <c r="C15" s="85">
        <f>VLOOKUP(GroupVertices[[#This Row],[Vertex]],Vertices[],MATCH("ID",Vertices[[#Headers],[Vertex]:[Vertex Content Word Count]],0),FALSE)</f>
        <v>85</v>
      </c>
    </row>
    <row r="16" spans="1:3" ht="15">
      <c r="A16" s="85" t="s">
        <v>1430</v>
      </c>
      <c r="B16" s="91" t="s">
        <v>293</v>
      </c>
      <c r="C16" s="85">
        <f>VLOOKUP(GroupVertices[[#This Row],[Vertex]],Vertices[],MATCH("ID",Vertices[[#Headers],[Vertex]:[Vertex Content Word Count]],0),FALSE)</f>
        <v>84</v>
      </c>
    </row>
    <row r="17" spans="1:3" ht="15">
      <c r="A17" s="85" t="s">
        <v>1430</v>
      </c>
      <c r="B17" s="91" t="s">
        <v>292</v>
      </c>
      <c r="C17" s="85">
        <f>VLOOKUP(GroupVertices[[#This Row],[Vertex]],Vertices[],MATCH("ID",Vertices[[#Headers],[Vertex]:[Vertex Content Word Count]],0),FALSE)</f>
        <v>83</v>
      </c>
    </row>
    <row r="18" spans="1:3" ht="15">
      <c r="A18" s="85" t="s">
        <v>1430</v>
      </c>
      <c r="B18" s="91" t="s">
        <v>291</v>
      </c>
      <c r="C18" s="85">
        <f>VLOOKUP(GroupVertices[[#This Row],[Vertex]],Vertices[],MATCH("ID",Vertices[[#Headers],[Vertex]:[Vertex Content Word Count]],0),FALSE)</f>
        <v>82</v>
      </c>
    </row>
    <row r="19" spans="1:3" ht="15">
      <c r="A19" s="85" t="s">
        <v>1430</v>
      </c>
      <c r="B19" s="91" t="s">
        <v>290</v>
      </c>
      <c r="C19" s="85">
        <f>VLOOKUP(GroupVertices[[#This Row],[Vertex]],Vertices[],MATCH("ID",Vertices[[#Headers],[Vertex]:[Vertex Content Word Count]],0),FALSE)</f>
        <v>81</v>
      </c>
    </row>
    <row r="20" spans="1:3" ht="15">
      <c r="A20" s="85" t="s">
        <v>1430</v>
      </c>
      <c r="B20" s="91" t="s">
        <v>289</v>
      </c>
      <c r="C20" s="85">
        <f>VLOOKUP(GroupVertices[[#This Row],[Vertex]],Vertices[],MATCH("ID",Vertices[[#Headers],[Vertex]:[Vertex Content Word Count]],0),FALSE)</f>
        <v>80</v>
      </c>
    </row>
    <row r="21" spans="1:3" ht="15">
      <c r="A21" s="85" t="s">
        <v>1430</v>
      </c>
      <c r="B21" s="91" t="s">
        <v>288</v>
      </c>
      <c r="C21" s="85">
        <f>VLOOKUP(GroupVertices[[#This Row],[Vertex]],Vertices[],MATCH("ID",Vertices[[#Headers],[Vertex]:[Vertex Content Word Count]],0),FALSE)</f>
        <v>79</v>
      </c>
    </row>
    <row r="22" spans="1:3" ht="15">
      <c r="A22" s="85" t="s">
        <v>1430</v>
      </c>
      <c r="B22" s="91" t="s">
        <v>287</v>
      </c>
      <c r="C22" s="85">
        <f>VLOOKUP(GroupVertices[[#This Row],[Vertex]],Vertices[],MATCH("ID",Vertices[[#Headers],[Vertex]:[Vertex Content Word Count]],0),FALSE)</f>
        <v>78</v>
      </c>
    </row>
    <row r="23" spans="1:3" ht="15">
      <c r="A23" s="85" t="s">
        <v>1430</v>
      </c>
      <c r="B23" s="91" t="s">
        <v>286</v>
      </c>
      <c r="C23" s="85">
        <f>VLOOKUP(GroupVertices[[#This Row],[Vertex]],Vertices[],MATCH("ID",Vertices[[#Headers],[Vertex]:[Vertex Content Word Count]],0),FALSE)</f>
        <v>77</v>
      </c>
    </row>
    <row r="24" spans="1:3" ht="15">
      <c r="A24" s="85" t="s">
        <v>1430</v>
      </c>
      <c r="B24" s="91" t="s">
        <v>285</v>
      </c>
      <c r="C24" s="85">
        <f>VLOOKUP(GroupVertices[[#This Row],[Vertex]],Vertices[],MATCH("ID",Vertices[[#Headers],[Vertex]:[Vertex Content Word Count]],0),FALSE)</f>
        <v>76</v>
      </c>
    </row>
    <row r="25" spans="1:3" ht="15">
      <c r="A25" s="85" t="s">
        <v>1430</v>
      </c>
      <c r="B25" s="91" t="s">
        <v>284</v>
      </c>
      <c r="C25" s="85">
        <f>VLOOKUP(GroupVertices[[#This Row],[Vertex]],Vertices[],MATCH("ID",Vertices[[#Headers],[Vertex]:[Vertex Content Word Count]],0),FALSE)</f>
        <v>75</v>
      </c>
    </row>
    <row r="26" spans="1:3" ht="15">
      <c r="A26" s="85" t="s">
        <v>1430</v>
      </c>
      <c r="B26" s="91" t="s">
        <v>283</v>
      </c>
      <c r="C26" s="85">
        <f>VLOOKUP(GroupVertices[[#This Row],[Vertex]],Vertices[],MATCH("ID",Vertices[[#Headers],[Vertex]:[Vertex Content Word Count]],0),FALSE)</f>
        <v>74</v>
      </c>
    </row>
    <row r="27" spans="1:3" ht="15">
      <c r="A27" s="85" t="s">
        <v>1430</v>
      </c>
      <c r="B27" s="91" t="s">
        <v>282</v>
      </c>
      <c r="C27" s="85">
        <f>VLOOKUP(GroupVertices[[#This Row],[Vertex]],Vertices[],MATCH("ID",Vertices[[#Headers],[Vertex]:[Vertex Content Word Count]],0),FALSE)</f>
        <v>73</v>
      </c>
    </row>
    <row r="28" spans="1:3" ht="15">
      <c r="A28" s="85" t="s">
        <v>1430</v>
      </c>
      <c r="B28" s="91" t="s">
        <v>281</v>
      </c>
      <c r="C28" s="85">
        <f>VLOOKUP(GroupVertices[[#This Row],[Vertex]],Vertices[],MATCH("ID",Vertices[[#Headers],[Vertex]:[Vertex Content Word Count]],0),FALSE)</f>
        <v>72</v>
      </c>
    </row>
    <row r="29" spans="1:3" ht="15">
      <c r="A29" s="85" t="s">
        <v>1430</v>
      </c>
      <c r="B29" s="91" t="s">
        <v>280</v>
      </c>
      <c r="C29" s="85">
        <f>VLOOKUP(GroupVertices[[#This Row],[Vertex]],Vertices[],MATCH("ID",Vertices[[#Headers],[Vertex]:[Vertex Content Word Count]],0),FALSE)</f>
        <v>71</v>
      </c>
    </row>
    <row r="30" spans="1:3" ht="15">
      <c r="A30" s="85" t="s">
        <v>1430</v>
      </c>
      <c r="B30" s="91" t="s">
        <v>279</v>
      </c>
      <c r="C30" s="85">
        <f>VLOOKUP(GroupVertices[[#This Row],[Vertex]],Vertices[],MATCH("ID",Vertices[[#Headers],[Vertex]:[Vertex Content Word Count]],0),FALSE)</f>
        <v>70</v>
      </c>
    </row>
    <row r="31" spans="1:3" ht="15">
      <c r="A31" s="85" t="s">
        <v>1430</v>
      </c>
      <c r="B31" s="91" t="s">
        <v>278</v>
      </c>
      <c r="C31" s="85">
        <f>VLOOKUP(GroupVertices[[#This Row],[Vertex]],Vertices[],MATCH("ID",Vertices[[#Headers],[Vertex]:[Vertex Content Word Count]],0),FALSE)</f>
        <v>69</v>
      </c>
    </row>
    <row r="32" spans="1:3" ht="15">
      <c r="A32" s="85" t="s">
        <v>1430</v>
      </c>
      <c r="B32" s="91" t="s">
        <v>277</v>
      </c>
      <c r="C32" s="85">
        <f>VLOOKUP(GroupVertices[[#This Row],[Vertex]],Vertices[],MATCH("ID",Vertices[[#Headers],[Vertex]:[Vertex Content Word Count]],0),FALSE)</f>
        <v>68</v>
      </c>
    </row>
    <row r="33" spans="1:3" ht="15">
      <c r="A33" s="85" t="s">
        <v>1430</v>
      </c>
      <c r="B33" s="91" t="s">
        <v>276</v>
      </c>
      <c r="C33" s="85">
        <f>VLOOKUP(GroupVertices[[#This Row],[Vertex]],Vertices[],MATCH("ID",Vertices[[#Headers],[Vertex]:[Vertex Content Word Count]],0),FALSE)</f>
        <v>67</v>
      </c>
    </row>
    <row r="34" spans="1:3" ht="15">
      <c r="A34" s="85" t="s">
        <v>1430</v>
      </c>
      <c r="B34" s="91" t="s">
        <v>275</v>
      </c>
      <c r="C34" s="85">
        <f>VLOOKUP(GroupVertices[[#This Row],[Vertex]],Vertices[],MATCH("ID",Vertices[[#Headers],[Vertex]:[Vertex Content Word Count]],0),FALSE)</f>
        <v>66</v>
      </c>
    </row>
    <row r="35" spans="1:3" ht="15">
      <c r="A35" s="85" t="s">
        <v>1430</v>
      </c>
      <c r="B35" s="91" t="s">
        <v>274</v>
      </c>
      <c r="C35" s="85">
        <f>VLOOKUP(GroupVertices[[#This Row],[Vertex]],Vertices[],MATCH("ID",Vertices[[#Headers],[Vertex]:[Vertex Content Word Count]],0),FALSE)</f>
        <v>65</v>
      </c>
    </row>
    <row r="36" spans="1:3" ht="15">
      <c r="A36" s="85" t="s">
        <v>1430</v>
      </c>
      <c r="B36" s="91" t="s">
        <v>273</v>
      </c>
      <c r="C36" s="85">
        <f>VLOOKUP(GroupVertices[[#This Row],[Vertex]],Vertices[],MATCH("ID",Vertices[[#Headers],[Vertex]:[Vertex Content Word Count]],0),FALSE)</f>
        <v>64</v>
      </c>
    </row>
    <row r="37" spans="1:3" ht="15">
      <c r="A37" s="85" t="s">
        <v>1430</v>
      </c>
      <c r="B37" s="91" t="s">
        <v>272</v>
      </c>
      <c r="C37" s="85">
        <f>VLOOKUP(GroupVertices[[#This Row],[Vertex]],Vertices[],MATCH("ID",Vertices[[#Headers],[Vertex]:[Vertex Content Word Count]],0),FALSE)</f>
        <v>63</v>
      </c>
    </row>
    <row r="38" spans="1:3" ht="15">
      <c r="A38" s="85" t="s">
        <v>1430</v>
      </c>
      <c r="B38" s="91" t="s">
        <v>271</v>
      </c>
      <c r="C38" s="85">
        <f>VLOOKUP(GroupVertices[[#This Row],[Vertex]],Vertices[],MATCH("ID",Vertices[[#Headers],[Vertex]:[Vertex Content Word Count]],0),FALSE)</f>
        <v>62</v>
      </c>
    </row>
    <row r="39" spans="1:3" ht="15">
      <c r="A39" s="85" t="s">
        <v>1430</v>
      </c>
      <c r="B39" s="91" t="s">
        <v>270</v>
      </c>
      <c r="C39" s="85">
        <f>VLOOKUP(GroupVertices[[#This Row],[Vertex]],Vertices[],MATCH("ID",Vertices[[#Headers],[Vertex]:[Vertex Content Word Count]],0),FALSE)</f>
        <v>61</v>
      </c>
    </row>
    <row r="40" spans="1:3" ht="15">
      <c r="A40" s="85" t="s">
        <v>1430</v>
      </c>
      <c r="B40" s="91" t="s">
        <v>269</v>
      </c>
      <c r="C40" s="85">
        <f>VLOOKUP(GroupVertices[[#This Row],[Vertex]],Vertices[],MATCH("ID",Vertices[[#Headers],[Vertex]:[Vertex Content Word Count]],0),FALSE)</f>
        <v>60</v>
      </c>
    </row>
    <row r="41" spans="1:3" ht="15">
      <c r="A41" s="85" t="s">
        <v>1430</v>
      </c>
      <c r="B41" s="91" t="s">
        <v>268</v>
      </c>
      <c r="C41" s="85">
        <f>VLOOKUP(GroupVertices[[#This Row],[Vertex]],Vertices[],MATCH("ID",Vertices[[#Headers],[Vertex]:[Vertex Content Word Count]],0),FALSE)</f>
        <v>59</v>
      </c>
    </row>
    <row r="42" spans="1:3" ht="15">
      <c r="A42" s="85" t="s">
        <v>1431</v>
      </c>
      <c r="B42" s="91" t="s">
        <v>216</v>
      </c>
      <c r="C42" s="85">
        <f>VLOOKUP(GroupVertices[[#This Row],[Vertex]],Vertices[],MATCH("ID",Vertices[[#Headers],[Vertex]:[Vertex Content Word Count]],0),FALSE)</f>
        <v>11</v>
      </c>
    </row>
    <row r="43" spans="1:3" ht="15">
      <c r="A43" s="85" t="s">
        <v>1431</v>
      </c>
      <c r="B43" s="91" t="s">
        <v>263</v>
      </c>
      <c r="C43" s="85">
        <f>VLOOKUP(GroupVertices[[#This Row],[Vertex]],Vertices[],MATCH("ID",Vertices[[#Headers],[Vertex]:[Vertex Content Word Count]],0),FALSE)</f>
        <v>45</v>
      </c>
    </row>
    <row r="44" spans="1:3" ht="15">
      <c r="A44" s="85" t="s">
        <v>1431</v>
      </c>
      <c r="B44" s="91" t="s">
        <v>262</v>
      </c>
      <c r="C44" s="85">
        <f>VLOOKUP(GroupVertices[[#This Row],[Vertex]],Vertices[],MATCH("ID",Vertices[[#Headers],[Vertex]:[Vertex Content Word Count]],0),FALSE)</f>
        <v>44</v>
      </c>
    </row>
    <row r="45" spans="1:3" ht="15">
      <c r="A45" s="85" t="s">
        <v>1431</v>
      </c>
      <c r="B45" s="91" t="s">
        <v>261</v>
      </c>
      <c r="C45" s="85">
        <f>VLOOKUP(GroupVertices[[#This Row],[Vertex]],Vertices[],MATCH("ID",Vertices[[#Headers],[Vertex]:[Vertex Content Word Count]],0),FALSE)</f>
        <v>43</v>
      </c>
    </row>
    <row r="46" spans="1:3" ht="15">
      <c r="A46" s="85" t="s">
        <v>1431</v>
      </c>
      <c r="B46" s="91" t="s">
        <v>260</v>
      </c>
      <c r="C46" s="85">
        <f>VLOOKUP(GroupVertices[[#This Row],[Vertex]],Vertices[],MATCH("ID",Vertices[[#Headers],[Vertex]:[Vertex Content Word Count]],0),FALSE)</f>
        <v>42</v>
      </c>
    </row>
    <row r="47" spans="1:3" ht="15">
      <c r="A47" s="85" t="s">
        <v>1431</v>
      </c>
      <c r="B47" s="91" t="s">
        <v>259</v>
      </c>
      <c r="C47" s="85">
        <f>VLOOKUP(GroupVertices[[#This Row],[Vertex]],Vertices[],MATCH("ID",Vertices[[#Headers],[Vertex]:[Vertex Content Word Count]],0),FALSE)</f>
        <v>41</v>
      </c>
    </row>
    <row r="48" spans="1:3" ht="15">
      <c r="A48" s="85" t="s">
        <v>1431</v>
      </c>
      <c r="B48" s="91" t="s">
        <v>258</v>
      </c>
      <c r="C48" s="85">
        <f>VLOOKUP(GroupVertices[[#This Row],[Vertex]],Vertices[],MATCH("ID",Vertices[[#Headers],[Vertex]:[Vertex Content Word Count]],0),FALSE)</f>
        <v>40</v>
      </c>
    </row>
    <row r="49" spans="1:3" ht="15">
      <c r="A49" s="85" t="s">
        <v>1431</v>
      </c>
      <c r="B49" s="91" t="s">
        <v>257</v>
      </c>
      <c r="C49" s="85">
        <f>VLOOKUP(GroupVertices[[#This Row],[Vertex]],Vertices[],MATCH("ID",Vertices[[#Headers],[Vertex]:[Vertex Content Word Count]],0),FALSE)</f>
        <v>39</v>
      </c>
    </row>
    <row r="50" spans="1:3" ht="15">
      <c r="A50" s="85" t="s">
        <v>1431</v>
      </c>
      <c r="B50" s="91" t="s">
        <v>256</v>
      </c>
      <c r="C50" s="85">
        <f>VLOOKUP(GroupVertices[[#This Row],[Vertex]],Vertices[],MATCH("ID",Vertices[[#Headers],[Vertex]:[Vertex Content Word Count]],0),FALSE)</f>
        <v>38</v>
      </c>
    </row>
    <row r="51" spans="1:3" ht="15">
      <c r="A51" s="85" t="s">
        <v>1431</v>
      </c>
      <c r="B51" s="91" t="s">
        <v>255</v>
      </c>
      <c r="C51" s="85">
        <f>VLOOKUP(GroupVertices[[#This Row],[Vertex]],Vertices[],MATCH("ID",Vertices[[#Headers],[Vertex]:[Vertex Content Word Count]],0),FALSE)</f>
        <v>37</v>
      </c>
    </row>
    <row r="52" spans="1:3" ht="15">
      <c r="A52" s="85" t="s">
        <v>1431</v>
      </c>
      <c r="B52" s="91" t="s">
        <v>254</v>
      </c>
      <c r="C52" s="85">
        <f>VLOOKUP(GroupVertices[[#This Row],[Vertex]],Vertices[],MATCH("ID",Vertices[[#Headers],[Vertex]:[Vertex Content Word Count]],0),FALSE)</f>
        <v>36</v>
      </c>
    </row>
    <row r="53" spans="1:3" ht="15">
      <c r="A53" s="85" t="s">
        <v>1431</v>
      </c>
      <c r="B53" s="91" t="s">
        <v>253</v>
      </c>
      <c r="C53" s="85">
        <f>VLOOKUP(GroupVertices[[#This Row],[Vertex]],Vertices[],MATCH("ID",Vertices[[#Headers],[Vertex]:[Vertex Content Word Count]],0),FALSE)</f>
        <v>35</v>
      </c>
    </row>
    <row r="54" spans="1:3" ht="15">
      <c r="A54" s="85" t="s">
        <v>1431</v>
      </c>
      <c r="B54" s="91" t="s">
        <v>252</v>
      </c>
      <c r="C54" s="85">
        <f>VLOOKUP(GroupVertices[[#This Row],[Vertex]],Vertices[],MATCH("ID",Vertices[[#Headers],[Vertex]:[Vertex Content Word Count]],0),FALSE)</f>
        <v>34</v>
      </c>
    </row>
    <row r="55" spans="1:3" ht="15">
      <c r="A55" s="85" t="s">
        <v>1431</v>
      </c>
      <c r="B55" s="91" t="s">
        <v>251</v>
      </c>
      <c r="C55" s="85">
        <f>VLOOKUP(GroupVertices[[#This Row],[Vertex]],Vertices[],MATCH("ID",Vertices[[#Headers],[Vertex]:[Vertex Content Word Count]],0),FALSE)</f>
        <v>33</v>
      </c>
    </row>
    <row r="56" spans="1:3" ht="15">
      <c r="A56" s="85" t="s">
        <v>1431</v>
      </c>
      <c r="B56" s="91" t="s">
        <v>250</v>
      </c>
      <c r="C56" s="85">
        <f>VLOOKUP(GroupVertices[[#This Row],[Vertex]],Vertices[],MATCH("ID",Vertices[[#Headers],[Vertex]:[Vertex Content Word Count]],0),FALSE)</f>
        <v>32</v>
      </c>
    </row>
    <row r="57" spans="1:3" ht="15">
      <c r="A57" s="85" t="s">
        <v>1431</v>
      </c>
      <c r="B57" s="91" t="s">
        <v>249</v>
      </c>
      <c r="C57" s="85">
        <f>VLOOKUP(GroupVertices[[#This Row],[Vertex]],Vertices[],MATCH("ID",Vertices[[#Headers],[Vertex]:[Vertex Content Word Count]],0),FALSE)</f>
        <v>31</v>
      </c>
    </row>
    <row r="58" spans="1:3" ht="15">
      <c r="A58" s="85" t="s">
        <v>1431</v>
      </c>
      <c r="B58" s="91" t="s">
        <v>248</v>
      </c>
      <c r="C58" s="85">
        <f>VLOOKUP(GroupVertices[[#This Row],[Vertex]],Vertices[],MATCH("ID",Vertices[[#Headers],[Vertex]:[Vertex Content Word Count]],0),FALSE)</f>
        <v>30</v>
      </c>
    </row>
    <row r="59" spans="1:3" ht="15">
      <c r="A59" s="85" t="s">
        <v>1431</v>
      </c>
      <c r="B59" s="91" t="s">
        <v>247</v>
      </c>
      <c r="C59" s="85">
        <f>VLOOKUP(GroupVertices[[#This Row],[Vertex]],Vertices[],MATCH("ID",Vertices[[#Headers],[Vertex]:[Vertex Content Word Count]],0),FALSE)</f>
        <v>29</v>
      </c>
    </row>
    <row r="60" spans="1:3" ht="15">
      <c r="A60" s="85" t="s">
        <v>1431</v>
      </c>
      <c r="B60" s="91" t="s">
        <v>246</v>
      </c>
      <c r="C60" s="85">
        <f>VLOOKUP(GroupVertices[[#This Row],[Vertex]],Vertices[],MATCH("ID",Vertices[[#Headers],[Vertex]:[Vertex Content Word Count]],0),FALSE)</f>
        <v>28</v>
      </c>
    </row>
    <row r="61" spans="1:3" ht="15">
      <c r="A61" s="85" t="s">
        <v>1431</v>
      </c>
      <c r="B61" s="91" t="s">
        <v>245</v>
      </c>
      <c r="C61" s="85">
        <f>VLOOKUP(GroupVertices[[#This Row],[Vertex]],Vertices[],MATCH("ID",Vertices[[#Headers],[Vertex]:[Vertex Content Word Count]],0),FALSE)</f>
        <v>27</v>
      </c>
    </row>
    <row r="62" spans="1:3" ht="15">
      <c r="A62" s="85" t="s">
        <v>1431</v>
      </c>
      <c r="B62" s="91" t="s">
        <v>244</v>
      </c>
      <c r="C62" s="85">
        <f>VLOOKUP(GroupVertices[[#This Row],[Vertex]],Vertices[],MATCH("ID",Vertices[[#Headers],[Vertex]:[Vertex Content Word Count]],0),FALSE)</f>
        <v>26</v>
      </c>
    </row>
    <row r="63" spans="1:3" ht="15">
      <c r="A63" s="85" t="s">
        <v>1431</v>
      </c>
      <c r="B63" s="91" t="s">
        <v>243</v>
      </c>
      <c r="C63" s="85">
        <f>VLOOKUP(GroupVertices[[#This Row],[Vertex]],Vertices[],MATCH("ID",Vertices[[#Headers],[Vertex]:[Vertex Content Word Count]],0),FALSE)</f>
        <v>25</v>
      </c>
    </row>
    <row r="64" spans="1:3" ht="15">
      <c r="A64" s="85" t="s">
        <v>1431</v>
      </c>
      <c r="B64" s="91" t="s">
        <v>242</v>
      </c>
      <c r="C64" s="85">
        <f>VLOOKUP(GroupVertices[[#This Row],[Vertex]],Vertices[],MATCH("ID",Vertices[[#Headers],[Vertex]:[Vertex Content Word Count]],0),FALSE)</f>
        <v>24</v>
      </c>
    </row>
    <row r="65" spans="1:3" ht="15">
      <c r="A65" s="85" t="s">
        <v>1431</v>
      </c>
      <c r="B65" s="91" t="s">
        <v>241</v>
      </c>
      <c r="C65" s="85">
        <f>VLOOKUP(GroupVertices[[#This Row],[Vertex]],Vertices[],MATCH("ID",Vertices[[#Headers],[Vertex]:[Vertex Content Word Count]],0),FALSE)</f>
        <v>23</v>
      </c>
    </row>
    <row r="66" spans="1:3" ht="15">
      <c r="A66" s="85" t="s">
        <v>1431</v>
      </c>
      <c r="B66" s="91" t="s">
        <v>240</v>
      </c>
      <c r="C66" s="85">
        <f>VLOOKUP(GroupVertices[[#This Row],[Vertex]],Vertices[],MATCH("ID",Vertices[[#Headers],[Vertex]:[Vertex Content Word Count]],0),FALSE)</f>
        <v>22</v>
      </c>
    </row>
    <row r="67" spans="1:3" ht="15">
      <c r="A67" s="85" t="s">
        <v>1431</v>
      </c>
      <c r="B67" s="91" t="s">
        <v>239</v>
      </c>
      <c r="C67" s="85">
        <f>VLOOKUP(GroupVertices[[#This Row],[Vertex]],Vertices[],MATCH("ID",Vertices[[#Headers],[Vertex]:[Vertex Content Word Count]],0),FALSE)</f>
        <v>21</v>
      </c>
    </row>
    <row r="68" spans="1:3" ht="15">
      <c r="A68" s="85" t="s">
        <v>1431</v>
      </c>
      <c r="B68" s="91" t="s">
        <v>238</v>
      </c>
      <c r="C68" s="85">
        <f>VLOOKUP(GroupVertices[[#This Row],[Vertex]],Vertices[],MATCH("ID",Vertices[[#Headers],[Vertex]:[Vertex Content Word Count]],0),FALSE)</f>
        <v>20</v>
      </c>
    </row>
    <row r="69" spans="1:3" ht="15">
      <c r="A69" s="85" t="s">
        <v>1431</v>
      </c>
      <c r="B69" s="91" t="s">
        <v>237</v>
      </c>
      <c r="C69" s="85">
        <f>VLOOKUP(GroupVertices[[#This Row],[Vertex]],Vertices[],MATCH("ID",Vertices[[#Headers],[Vertex]:[Vertex Content Word Count]],0),FALSE)</f>
        <v>19</v>
      </c>
    </row>
    <row r="70" spans="1:3" ht="15">
      <c r="A70" s="85" t="s">
        <v>1431</v>
      </c>
      <c r="B70" s="91" t="s">
        <v>236</v>
      </c>
      <c r="C70" s="85">
        <f>VLOOKUP(GroupVertices[[#This Row],[Vertex]],Vertices[],MATCH("ID",Vertices[[#Headers],[Vertex]:[Vertex Content Word Count]],0),FALSE)</f>
        <v>18</v>
      </c>
    </row>
    <row r="71" spans="1:3" ht="15">
      <c r="A71" s="85" t="s">
        <v>1431</v>
      </c>
      <c r="B71" s="91" t="s">
        <v>235</v>
      </c>
      <c r="C71" s="85">
        <f>VLOOKUP(GroupVertices[[#This Row],[Vertex]],Vertices[],MATCH("ID",Vertices[[#Headers],[Vertex]:[Vertex Content Word Count]],0),FALSE)</f>
        <v>17</v>
      </c>
    </row>
    <row r="72" spans="1:3" ht="15">
      <c r="A72" s="85" t="s">
        <v>1431</v>
      </c>
      <c r="B72" s="91" t="s">
        <v>234</v>
      </c>
      <c r="C72" s="85">
        <f>VLOOKUP(GroupVertices[[#This Row],[Vertex]],Vertices[],MATCH("ID",Vertices[[#Headers],[Vertex]:[Vertex Content Word Count]],0),FALSE)</f>
        <v>16</v>
      </c>
    </row>
    <row r="73" spans="1:3" ht="15">
      <c r="A73" s="85" t="s">
        <v>1431</v>
      </c>
      <c r="B73" s="91" t="s">
        <v>233</v>
      </c>
      <c r="C73" s="85">
        <f>VLOOKUP(GroupVertices[[#This Row],[Vertex]],Vertices[],MATCH("ID",Vertices[[#Headers],[Vertex]:[Vertex Content Word Count]],0),FALSE)</f>
        <v>15</v>
      </c>
    </row>
    <row r="74" spans="1:3" ht="15">
      <c r="A74" s="85" t="s">
        <v>1431</v>
      </c>
      <c r="B74" s="91" t="s">
        <v>232</v>
      </c>
      <c r="C74" s="85">
        <f>VLOOKUP(GroupVertices[[#This Row],[Vertex]],Vertices[],MATCH("ID",Vertices[[#Headers],[Vertex]:[Vertex Content Word Count]],0),FALSE)</f>
        <v>14</v>
      </c>
    </row>
    <row r="75" spans="1:3" ht="15">
      <c r="A75" s="85" t="s">
        <v>1431</v>
      </c>
      <c r="B75" s="91" t="s">
        <v>231</v>
      </c>
      <c r="C75" s="85">
        <f>VLOOKUP(GroupVertices[[#This Row],[Vertex]],Vertices[],MATCH("ID",Vertices[[#Headers],[Vertex]:[Vertex Content Word Count]],0),FALSE)</f>
        <v>13</v>
      </c>
    </row>
    <row r="76" spans="1:3" ht="15">
      <c r="A76" s="85" t="s">
        <v>1431</v>
      </c>
      <c r="B76" s="91" t="s">
        <v>230</v>
      </c>
      <c r="C76" s="85">
        <f>VLOOKUP(GroupVertices[[#This Row],[Vertex]],Vertices[],MATCH("ID",Vertices[[#Headers],[Vertex]:[Vertex Content Word Count]],0),FALSE)</f>
        <v>12</v>
      </c>
    </row>
    <row r="77" spans="1:3" ht="15">
      <c r="A77" s="85" t="s">
        <v>1432</v>
      </c>
      <c r="B77" s="91" t="s">
        <v>220</v>
      </c>
      <c r="C77" s="85">
        <f>VLOOKUP(GroupVertices[[#This Row],[Vertex]],Vertices[],MATCH("ID",Vertices[[#Headers],[Vertex]:[Vertex Content Word Count]],0),FALSE)</f>
        <v>49</v>
      </c>
    </row>
    <row r="78" spans="1:3" ht="15">
      <c r="A78" s="85" t="s">
        <v>1432</v>
      </c>
      <c r="B78" s="91" t="s">
        <v>219</v>
      </c>
      <c r="C78" s="85">
        <f>VLOOKUP(GroupVertices[[#This Row],[Vertex]],Vertices[],MATCH("ID",Vertices[[#Headers],[Vertex]:[Vertex Content Word Count]],0),FALSE)</f>
        <v>47</v>
      </c>
    </row>
    <row r="79" spans="1:3" ht="15">
      <c r="A79" s="85" t="s">
        <v>1432</v>
      </c>
      <c r="B79" s="91" t="s">
        <v>218</v>
      </c>
      <c r="C79" s="85">
        <f>VLOOKUP(GroupVertices[[#This Row],[Vertex]],Vertices[],MATCH("ID",Vertices[[#Headers],[Vertex]:[Vertex Content Word Count]],0),FALSE)</f>
        <v>48</v>
      </c>
    </row>
    <row r="80" spans="1:3" ht="15">
      <c r="A80" s="85" t="s">
        <v>1432</v>
      </c>
      <c r="B80" s="91" t="s">
        <v>217</v>
      </c>
      <c r="C80" s="85">
        <f>VLOOKUP(GroupVertices[[#This Row],[Vertex]],Vertices[],MATCH("ID",Vertices[[#Headers],[Vertex]:[Vertex Content Word Count]],0),FALSE)</f>
        <v>46</v>
      </c>
    </row>
    <row r="81" spans="1:3" ht="15">
      <c r="A81" s="85" t="s">
        <v>1433</v>
      </c>
      <c r="B81" s="91" t="s">
        <v>224</v>
      </c>
      <c r="C81" s="85">
        <f>VLOOKUP(GroupVertices[[#This Row],[Vertex]],Vertices[],MATCH("ID",Vertices[[#Headers],[Vertex]:[Vertex Content Word Count]],0),FALSE)</f>
        <v>55</v>
      </c>
    </row>
    <row r="82" spans="1:3" ht="15">
      <c r="A82" s="85" t="s">
        <v>1433</v>
      </c>
      <c r="B82" s="91" t="s">
        <v>267</v>
      </c>
      <c r="C82" s="85">
        <f>VLOOKUP(GroupVertices[[#This Row],[Vertex]],Vertices[],MATCH("ID",Vertices[[#Headers],[Vertex]:[Vertex Content Word Count]],0),FALSE)</f>
        <v>57</v>
      </c>
    </row>
    <row r="83" spans="1:3" ht="15">
      <c r="A83" s="85" t="s">
        <v>1433</v>
      </c>
      <c r="B83" s="91" t="s">
        <v>266</v>
      </c>
      <c r="C83" s="85">
        <f>VLOOKUP(GroupVertices[[#This Row],[Vertex]],Vertices[],MATCH("ID",Vertices[[#Headers],[Vertex]:[Vertex Content Word Count]],0),FALSE)</f>
        <v>56</v>
      </c>
    </row>
    <row r="84" spans="1:3" ht="15">
      <c r="A84" s="85" t="s">
        <v>1434</v>
      </c>
      <c r="B84" s="91" t="s">
        <v>223</v>
      </c>
      <c r="C84" s="85">
        <f>VLOOKUP(GroupVertices[[#This Row],[Vertex]],Vertices[],MATCH("ID",Vertices[[#Headers],[Vertex]:[Vertex Content Word Count]],0),FALSE)</f>
        <v>52</v>
      </c>
    </row>
    <row r="85" spans="1:3" ht="15">
      <c r="A85" s="85" t="s">
        <v>1434</v>
      </c>
      <c r="B85" s="91" t="s">
        <v>265</v>
      </c>
      <c r="C85" s="85">
        <f>VLOOKUP(GroupVertices[[#This Row],[Vertex]],Vertices[],MATCH("ID",Vertices[[#Headers],[Vertex]:[Vertex Content Word Count]],0),FALSE)</f>
        <v>54</v>
      </c>
    </row>
    <row r="86" spans="1:3" ht="15">
      <c r="A86" s="85" t="s">
        <v>1434</v>
      </c>
      <c r="B86" s="91" t="s">
        <v>264</v>
      </c>
      <c r="C86" s="85">
        <f>VLOOKUP(GroupVertices[[#This Row],[Vertex]],Vertices[],MATCH("ID",Vertices[[#Headers],[Vertex]:[Vertex Content Word Count]],0),FALSE)</f>
        <v>53</v>
      </c>
    </row>
    <row r="87" spans="1:3" ht="15">
      <c r="A87" s="85" t="s">
        <v>1435</v>
      </c>
      <c r="B87" s="91" t="s">
        <v>215</v>
      </c>
      <c r="C87" s="85">
        <f>VLOOKUP(GroupVertices[[#This Row],[Vertex]],Vertices[],MATCH("ID",Vertices[[#Headers],[Vertex]:[Vertex Content Word Count]],0),FALSE)</f>
        <v>8</v>
      </c>
    </row>
    <row r="88" spans="1:3" ht="15">
      <c r="A88" s="85" t="s">
        <v>1435</v>
      </c>
      <c r="B88" s="91" t="s">
        <v>229</v>
      </c>
      <c r="C88" s="85">
        <f>VLOOKUP(GroupVertices[[#This Row],[Vertex]],Vertices[],MATCH("ID",Vertices[[#Headers],[Vertex]:[Vertex Content Word Count]],0),FALSE)</f>
        <v>10</v>
      </c>
    </row>
    <row r="89" spans="1:3" ht="15">
      <c r="A89" s="85" t="s">
        <v>1435</v>
      </c>
      <c r="B89" s="91" t="s">
        <v>228</v>
      </c>
      <c r="C89" s="85">
        <f>VLOOKUP(GroupVertices[[#This Row],[Vertex]],Vertices[],MATCH("ID",Vertices[[#Headers],[Vertex]:[Vertex Content Word Count]],0),FALSE)</f>
        <v>9</v>
      </c>
    </row>
    <row r="90" spans="1:3" ht="15">
      <c r="A90" s="85" t="s">
        <v>1436</v>
      </c>
      <c r="B90" s="91" t="s">
        <v>212</v>
      </c>
      <c r="C90" s="85">
        <f>VLOOKUP(GroupVertices[[#This Row],[Vertex]],Vertices[],MATCH("ID",Vertices[[#Headers],[Vertex]:[Vertex Content Word Count]],0),FALSE)</f>
        <v>3</v>
      </c>
    </row>
    <row r="91" spans="1:3" ht="15">
      <c r="A91" s="85" t="s">
        <v>1436</v>
      </c>
      <c r="B91" s="91" t="s">
        <v>221</v>
      </c>
      <c r="C91" s="85">
        <f>VLOOKUP(GroupVertices[[#This Row],[Vertex]],Vertices[],MATCH("ID",Vertices[[#Headers],[Vertex]:[Vertex Content Word Count]],0),FALSE)</f>
        <v>50</v>
      </c>
    </row>
    <row r="92" spans="1:3" ht="15">
      <c r="A92" s="85" t="s">
        <v>1436</v>
      </c>
      <c r="B92" s="91" t="s">
        <v>222</v>
      </c>
      <c r="C92" s="85">
        <f>VLOOKUP(GroupVertices[[#This Row],[Vertex]],Vertices[],MATCH("ID",Vertices[[#Headers],[Vertex]:[Vertex Content Word Count]],0),FALSE)</f>
        <v>51</v>
      </c>
    </row>
    <row r="93" spans="1:3" ht="15">
      <c r="A93" s="85" t="s">
        <v>1437</v>
      </c>
      <c r="B93" s="91" t="s">
        <v>214</v>
      </c>
      <c r="C93" s="85">
        <f>VLOOKUP(GroupVertices[[#This Row],[Vertex]],Vertices[],MATCH("ID",Vertices[[#Headers],[Vertex]:[Vertex Content Word Count]],0),FALSE)</f>
        <v>6</v>
      </c>
    </row>
    <row r="94" spans="1:3" ht="15">
      <c r="A94" s="85" t="s">
        <v>1437</v>
      </c>
      <c r="B94" s="91" t="s">
        <v>227</v>
      </c>
      <c r="C94" s="85">
        <f>VLOOKUP(GroupVertices[[#This Row],[Vertex]],Vertices[],MATCH("ID",Vertices[[#Headers],[Vertex]:[Vertex Content Word Count]],0),FALSE)</f>
        <v>7</v>
      </c>
    </row>
    <row r="95" spans="1:3" ht="15">
      <c r="A95" s="85" t="s">
        <v>1438</v>
      </c>
      <c r="B95" s="91" t="s">
        <v>213</v>
      </c>
      <c r="C95" s="85">
        <f>VLOOKUP(GroupVertices[[#This Row],[Vertex]],Vertices[],MATCH("ID",Vertices[[#Headers],[Vertex]:[Vertex Content Word Count]],0),FALSE)</f>
        <v>4</v>
      </c>
    </row>
    <row r="96" spans="1:3" ht="15">
      <c r="A96" s="85" t="s">
        <v>1438</v>
      </c>
      <c r="B96" s="91" t="s">
        <v>226</v>
      </c>
      <c r="C96" s="85">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1454</v>
      </c>
      <c r="B2" s="36" t="s">
        <v>1391</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81</v>
      </c>
      <c r="J2" s="39">
        <f>MIN(Vertices[Betweenness Centrality])</f>
        <v>0</v>
      </c>
      <c r="K2" s="40">
        <f>COUNTIF(Vertices[Betweenness Centrality],"&gt;= "&amp;J2)-COUNTIF(Vertices[Betweenness Centrality],"&gt;="&amp;J3)</f>
        <v>93</v>
      </c>
      <c r="L2" s="39">
        <f>MIN(Vertices[Closeness Centrality])</f>
        <v>0</v>
      </c>
      <c r="M2" s="40">
        <f>COUNTIF(Vertices[Closeness Centrality],"&gt;= "&amp;L2)-COUNTIF(Vertices[Closeness Centrality],"&gt;="&amp;L3)</f>
        <v>76</v>
      </c>
      <c r="N2" s="39">
        <f>MIN(Vertices[Eigenvector Centrality])</f>
        <v>0</v>
      </c>
      <c r="O2" s="40">
        <f>COUNTIF(Vertices[Eigenvector Centrality],"&gt;= "&amp;N2)-COUNTIF(Vertices[Eigenvector Centrality],"&gt;="&amp;N3)</f>
        <v>55</v>
      </c>
      <c r="P2" s="39">
        <f>MIN(Vertices[PageRank])</f>
        <v>0.552318</v>
      </c>
      <c r="Q2" s="40">
        <f>COUNTIF(Vertices[PageRank],"&gt;= "&amp;P2)-COUNTIF(Vertices[PageRank],"&gt;="&amp;P3)</f>
        <v>82</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0.7090909090909091</v>
      </c>
      <c r="I3" s="42">
        <f>COUNTIF(Vertices[Out-Degree],"&gt;= "&amp;H3)-COUNTIF(Vertices[Out-Degree],"&gt;="&amp;H4)</f>
        <v>9</v>
      </c>
      <c r="J3" s="41">
        <f aca="true" t="shared" si="4" ref="J3:J26">J2+($J$57-$J$2)/BinDivisor</f>
        <v>26.945454545454545</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2</v>
      </c>
      <c r="N3" s="41">
        <f aca="true" t="shared" si="6" ref="N3:N26">N2+($N$57-$N$2)/BinDivisor</f>
        <v>0.0004541272727272727</v>
      </c>
      <c r="O3" s="42">
        <f>COUNTIF(Vertices[Eigenvector Centrality],"&gt;= "&amp;N3)-COUNTIF(Vertices[Eigenvector Centrality],"&gt;="&amp;N4)</f>
        <v>0</v>
      </c>
      <c r="P3" s="41">
        <f aca="true" t="shared" si="7" ref="P3:P26">P2+($P$57-$P$2)/BinDivisor</f>
        <v>0.8779003818181819</v>
      </c>
      <c r="Q3" s="42">
        <f>COUNTIF(Vertices[PageRank],"&gt;= "&amp;P3)-COUNTIF(Vertices[PageRank],"&gt;="&amp;P4)</f>
        <v>7</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95</v>
      </c>
      <c r="D4" s="34">
        <f t="shared" si="1"/>
        <v>0</v>
      </c>
      <c r="E4" s="3">
        <f>COUNTIF(Vertices[Degree],"&gt;= "&amp;D4)-COUNTIF(Vertices[Degree],"&gt;="&amp;D5)</f>
        <v>0</v>
      </c>
      <c r="F4" s="39">
        <f t="shared" si="2"/>
        <v>0.14545454545454545</v>
      </c>
      <c r="G4" s="40">
        <f>COUNTIF(Vertices[In-Degree],"&gt;= "&amp;F4)-COUNTIF(Vertices[In-Degree],"&gt;="&amp;F5)</f>
        <v>0</v>
      </c>
      <c r="H4" s="39">
        <f t="shared" si="3"/>
        <v>1.4181818181818182</v>
      </c>
      <c r="I4" s="40">
        <f>COUNTIF(Vertices[Out-Degree],"&gt;= "&amp;H4)-COUNTIF(Vertices[Out-Degree],"&gt;="&amp;H5)</f>
        <v>3</v>
      </c>
      <c r="J4" s="39">
        <f t="shared" si="4"/>
        <v>53.89090909090909</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0.0009082545454545454</v>
      </c>
      <c r="O4" s="40">
        <f>COUNTIF(Vertices[Eigenvector Centrality],"&gt;= "&amp;N4)-COUNTIF(Vertices[Eigenvector Centrality],"&gt;="&amp;N5)</f>
        <v>0</v>
      </c>
      <c r="P4" s="39">
        <f t="shared" si="7"/>
        <v>1.2034827636363636</v>
      </c>
      <c r="Q4" s="40">
        <f>COUNTIF(Vertices[PageRank],"&gt;= "&amp;P4)-COUNTIF(Vertices[PageRank],"&gt;="&amp;P5)</f>
        <v>3</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0.21818181818181817</v>
      </c>
      <c r="G5" s="42">
        <f>COUNTIF(Vertices[In-Degree],"&gt;= "&amp;F5)-COUNTIF(Vertices[In-Degree],"&gt;="&amp;F6)</f>
        <v>0</v>
      </c>
      <c r="H5" s="41">
        <f t="shared" si="3"/>
        <v>2.1272727272727274</v>
      </c>
      <c r="I5" s="42">
        <f>COUNTIF(Vertices[Out-Degree],"&gt;= "&amp;H5)-COUNTIF(Vertices[Out-Degree],"&gt;="&amp;H6)</f>
        <v>0</v>
      </c>
      <c r="J5" s="41">
        <f t="shared" si="4"/>
        <v>80.83636363636364</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0.001362381818181818</v>
      </c>
      <c r="O5" s="42">
        <f>COUNTIF(Vertices[Eigenvector Centrality],"&gt;= "&amp;N5)-COUNTIF(Vertices[Eigenvector Centrality],"&gt;="&amp;N6)</f>
        <v>0</v>
      </c>
      <c r="P5" s="41">
        <f t="shared" si="7"/>
        <v>1.5290651454545454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87</v>
      </c>
      <c r="D6" s="34">
        <f t="shared" si="1"/>
        <v>0</v>
      </c>
      <c r="E6" s="3">
        <f>COUNTIF(Vertices[Degree],"&gt;= "&amp;D6)-COUNTIF(Vertices[Degree],"&gt;="&amp;D7)</f>
        <v>0</v>
      </c>
      <c r="F6" s="39">
        <f t="shared" si="2"/>
        <v>0.2909090909090909</v>
      </c>
      <c r="G6" s="40">
        <f>COUNTIF(Vertices[In-Degree],"&gt;= "&amp;F6)-COUNTIF(Vertices[In-Degree],"&gt;="&amp;F7)</f>
        <v>0</v>
      </c>
      <c r="H6" s="39">
        <f t="shared" si="3"/>
        <v>2.8363636363636364</v>
      </c>
      <c r="I6" s="40">
        <f>COUNTIF(Vertices[Out-Degree],"&gt;= "&amp;H6)-COUNTIF(Vertices[Out-Degree],"&gt;="&amp;H7)</f>
        <v>0</v>
      </c>
      <c r="J6" s="39">
        <f t="shared" si="4"/>
        <v>107.78181818181818</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0.0018165090909090908</v>
      </c>
      <c r="O6" s="40">
        <f>COUNTIF(Vertices[Eigenvector Centrality],"&gt;= "&amp;N6)-COUNTIF(Vertices[Eigenvector Centrality],"&gt;="&amp;N7)</f>
        <v>0</v>
      </c>
      <c r="P6" s="39">
        <f t="shared" si="7"/>
        <v>1.8546475272727272</v>
      </c>
      <c r="Q6" s="40">
        <f>COUNTIF(Vertices[PageRank],"&gt;= "&amp;P6)-COUNTIF(Vertices[PageRank],"&gt;="&amp;P7)</f>
        <v>1</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0.36363636363636365</v>
      </c>
      <c r="G7" s="42">
        <f>COUNTIF(Vertices[In-Degree],"&gt;= "&amp;F7)-COUNTIF(Vertices[In-Degree],"&gt;="&amp;F8)</f>
        <v>0</v>
      </c>
      <c r="H7" s="41">
        <f t="shared" si="3"/>
        <v>3.5454545454545454</v>
      </c>
      <c r="I7" s="42">
        <f>COUNTIF(Vertices[Out-Degree],"&gt;= "&amp;H7)-COUNTIF(Vertices[Out-Degree],"&gt;="&amp;H8)</f>
        <v>0</v>
      </c>
      <c r="J7" s="41">
        <f t="shared" si="4"/>
        <v>134.72727272727272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0.0022706363636363636</v>
      </c>
      <c r="O7" s="42">
        <f>COUNTIF(Vertices[Eigenvector Centrality],"&gt;= "&amp;N7)-COUNTIF(Vertices[Eigenvector Centrality],"&gt;="&amp;N8)</f>
        <v>0</v>
      </c>
      <c r="P7" s="41">
        <f t="shared" si="7"/>
        <v>2.180229909090909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89</v>
      </c>
      <c r="D8" s="34">
        <f t="shared" si="1"/>
        <v>0</v>
      </c>
      <c r="E8" s="3">
        <f>COUNTIF(Vertices[Degree],"&gt;= "&amp;D8)-COUNTIF(Vertices[Degree],"&gt;="&amp;D9)</f>
        <v>0</v>
      </c>
      <c r="F8" s="39">
        <f t="shared" si="2"/>
        <v>0.4363636363636364</v>
      </c>
      <c r="G8" s="40">
        <f>COUNTIF(Vertices[In-Degree],"&gt;= "&amp;F8)-COUNTIF(Vertices[In-Degree],"&gt;="&amp;F9)</f>
        <v>0</v>
      </c>
      <c r="H8" s="39">
        <f t="shared" si="3"/>
        <v>4.254545454545455</v>
      </c>
      <c r="I8" s="40">
        <f>COUNTIF(Vertices[Out-Degree],"&gt;= "&amp;H8)-COUNTIF(Vertices[Out-Degree],"&gt;="&amp;H9)</f>
        <v>0</v>
      </c>
      <c r="J8" s="39">
        <f t="shared" si="4"/>
        <v>161.67272727272726</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0.002724763636363636</v>
      </c>
      <c r="O8" s="40">
        <f>COUNTIF(Vertices[Eigenvector Centrality],"&gt;= "&amp;N8)-COUNTIF(Vertices[Eigenvector Centrality],"&gt;="&amp;N9)</f>
        <v>0</v>
      </c>
      <c r="P8" s="39">
        <f t="shared" si="7"/>
        <v>2.5058122909090907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0.5090909090909091</v>
      </c>
      <c r="G9" s="42">
        <f>COUNTIF(Vertices[In-Degree],"&gt;= "&amp;F9)-COUNTIF(Vertices[In-Degree],"&gt;="&amp;F10)</f>
        <v>0</v>
      </c>
      <c r="H9" s="41">
        <f t="shared" si="3"/>
        <v>4.963636363636364</v>
      </c>
      <c r="I9" s="42">
        <f>COUNTIF(Vertices[Out-Degree],"&gt;= "&amp;H9)-COUNTIF(Vertices[Out-Degree],"&gt;="&amp;H10)</f>
        <v>0</v>
      </c>
      <c r="J9" s="41">
        <f t="shared" si="4"/>
        <v>188.6181818181818</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0.0031788909090909086</v>
      </c>
      <c r="O9" s="42">
        <f>COUNTIF(Vertices[Eigenvector Centrality],"&gt;= "&amp;N9)-COUNTIF(Vertices[Eigenvector Centrality],"&gt;="&amp;N10)</f>
        <v>0</v>
      </c>
      <c r="P9" s="41">
        <f t="shared" si="7"/>
        <v>2.8313946727272725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1455</v>
      </c>
      <c r="B10" s="36">
        <v>3</v>
      </c>
      <c r="D10" s="34">
        <f t="shared" si="1"/>
        <v>0</v>
      </c>
      <c r="E10" s="3">
        <f>COUNTIF(Vertices[Degree],"&gt;= "&amp;D10)-COUNTIF(Vertices[Degree],"&gt;="&amp;D11)</f>
        <v>0</v>
      </c>
      <c r="F10" s="39">
        <f t="shared" si="2"/>
        <v>0.5818181818181819</v>
      </c>
      <c r="G10" s="40">
        <f>COUNTIF(Vertices[In-Degree],"&gt;= "&amp;F10)-COUNTIF(Vertices[In-Degree],"&gt;="&amp;F11)</f>
        <v>0</v>
      </c>
      <c r="H10" s="39">
        <f t="shared" si="3"/>
        <v>5.672727272727273</v>
      </c>
      <c r="I10" s="40">
        <f>COUNTIF(Vertices[Out-Degree],"&gt;= "&amp;H10)-COUNTIF(Vertices[Out-Degree],"&gt;="&amp;H11)</f>
        <v>0</v>
      </c>
      <c r="J10" s="39">
        <f t="shared" si="4"/>
        <v>215.56363636363633</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0.003633018181818181</v>
      </c>
      <c r="O10" s="40">
        <f>COUNTIF(Vertices[Eigenvector Centrality],"&gt;= "&amp;N10)-COUNTIF(Vertices[Eigenvector Centrality],"&gt;="&amp;N11)</f>
        <v>0</v>
      </c>
      <c r="P10" s="39">
        <f t="shared" si="7"/>
        <v>3.1569770545454543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0.6545454545454547</v>
      </c>
      <c r="G11" s="42">
        <f>COUNTIF(Vertices[In-Degree],"&gt;= "&amp;F11)-COUNTIF(Vertices[In-Degree],"&gt;="&amp;F12)</f>
        <v>0</v>
      </c>
      <c r="H11" s="41">
        <f t="shared" si="3"/>
        <v>6.381818181818182</v>
      </c>
      <c r="I11" s="42">
        <f>COUNTIF(Vertices[Out-Degree],"&gt;= "&amp;H11)-COUNTIF(Vertices[Out-Degree],"&gt;="&amp;H12)</f>
        <v>0</v>
      </c>
      <c r="J11" s="41">
        <f t="shared" si="4"/>
        <v>242.50909090909087</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0.004087145454545454</v>
      </c>
      <c r="O11" s="42">
        <f>COUNTIF(Vertices[Eigenvector Centrality],"&gt;= "&amp;N11)-COUNTIF(Vertices[Eigenvector Centrality],"&gt;="&amp;N12)</f>
        <v>0</v>
      </c>
      <c r="P11" s="41">
        <f t="shared" si="7"/>
        <v>3.482559436363636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307</v>
      </c>
      <c r="B12" s="36">
        <v>80</v>
      </c>
      <c r="D12" s="34">
        <f t="shared" si="1"/>
        <v>0</v>
      </c>
      <c r="E12" s="3">
        <f>COUNTIF(Vertices[Degree],"&gt;= "&amp;D12)-COUNTIF(Vertices[Degree],"&gt;="&amp;D13)</f>
        <v>0</v>
      </c>
      <c r="F12" s="39">
        <f t="shared" si="2"/>
        <v>0.7272727272727274</v>
      </c>
      <c r="G12" s="40">
        <f>COUNTIF(Vertices[In-Degree],"&gt;= "&amp;F12)-COUNTIF(Vertices[In-Degree],"&gt;="&amp;F13)</f>
        <v>0</v>
      </c>
      <c r="H12" s="39">
        <f t="shared" si="3"/>
        <v>7.090909090909091</v>
      </c>
      <c r="I12" s="40">
        <f>COUNTIF(Vertices[Out-Degree],"&gt;= "&amp;H12)-COUNTIF(Vertices[Out-Degree],"&gt;="&amp;H13)</f>
        <v>0</v>
      </c>
      <c r="J12" s="39">
        <f t="shared" si="4"/>
        <v>269.45454545454544</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0.004541272727272726</v>
      </c>
      <c r="O12" s="40">
        <f>COUNTIF(Vertices[Eigenvector Centrality],"&gt;= "&amp;N12)-COUNTIF(Vertices[Eigenvector Centrality],"&gt;="&amp;N13)</f>
        <v>0</v>
      </c>
      <c r="P12" s="39">
        <f t="shared" si="7"/>
        <v>3.808141818181818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308</v>
      </c>
      <c r="B13" s="36">
        <v>5</v>
      </c>
      <c r="D13" s="34">
        <f t="shared" si="1"/>
        <v>0</v>
      </c>
      <c r="E13" s="3">
        <f>COUNTIF(Vertices[Degree],"&gt;= "&amp;D13)-COUNTIF(Vertices[Degree],"&gt;="&amp;D14)</f>
        <v>0</v>
      </c>
      <c r="F13" s="41">
        <f t="shared" si="2"/>
        <v>0.8000000000000002</v>
      </c>
      <c r="G13" s="42">
        <f>COUNTIF(Vertices[In-Degree],"&gt;= "&amp;F13)-COUNTIF(Vertices[In-Degree],"&gt;="&amp;F14)</f>
        <v>0</v>
      </c>
      <c r="H13" s="41">
        <f t="shared" si="3"/>
        <v>7.8</v>
      </c>
      <c r="I13" s="42">
        <f>COUNTIF(Vertices[Out-Degree],"&gt;= "&amp;H13)-COUNTIF(Vertices[Out-Degree],"&gt;="&amp;H14)</f>
        <v>0</v>
      </c>
      <c r="J13" s="41">
        <f t="shared" si="4"/>
        <v>296.4</v>
      </c>
      <c r="K13" s="42">
        <f>COUNTIF(Vertices[Betweenness Centrality],"&gt;= "&amp;J13)-COUNTIF(Vertices[Betweenness Centrality],"&gt;="&amp;J14)</f>
        <v>0</v>
      </c>
      <c r="L13" s="41">
        <f t="shared" si="5"/>
        <v>0.20000000000000004</v>
      </c>
      <c r="M13" s="42">
        <f>COUNTIF(Vertices[Closeness Centrality],"&gt;= "&amp;L13)-COUNTIF(Vertices[Closeness Centrality],"&gt;="&amp;L14)</f>
        <v>3</v>
      </c>
      <c r="N13" s="41">
        <f t="shared" si="6"/>
        <v>0.004995399999999999</v>
      </c>
      <c r="O13" s="42">
        <f>COUNTIF(Vertices[Eigenvector Centrality],"&gt;= "&amp;N13)-COUNTIF(Vertices[Eigenvector Centrality],"&gt;="&amp;N14)</f>
        <v>0</v>
      </c>
      <c r="P13" s="41">
        <f t="shared" si="7"/>
        <v>4.1337242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4</v>
      </c>
      <c r="D14" s="34">
        <f t="shared" si="1"/>
        <v>0</v>
      </c>
      <c r="E14" s="3">
        <f>COUNTIF(Vertices[Degree],"&gt;= "&amp;D14)-COUNTIF(Vertices[Degree],"&gt;="&amp;D15)</f>
        <v>0</v>
      </c>
      <c r="F14" s="39">
        <f t="shared" si="2"/>
        <v>0.8727272727272729</v>
      </c>
      <c r="G14" s="40">
        <f>COUNTIF(Vertices[In-Degree],"&gt;= "&amp;F14)-COUNTIF(Vertices[In-Degree],"&gt;="&amp;F15)</f>
        <v>0</v>
      </c>
      <c r="H14" s="39">
        <f t="shared" si="3"/>
        <v>8.50909090909091</v>
      </c>
      <c r="I14" s="40">
        <f>COUNTIF(Vertices[Out-Degree],"&gt;= "&amp;H14)-COUNTIF(Vertices[Out-Degree],"&gt;="&amp;H15)</f>
        <v>0</v>
      </c>
      <c r="J14" s="39">
        <f t="shared" si="4"/>
        <v>323.3454545454545</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0.005449527272727271</v>
      </c>
      <c r="O14" s="40">
        <f>COUNTIF(Vertices[Eigenvector Centrality],"&gt;= "&amp;N14)-COUNTIF(Vertices[Eigenvector Centrality],"&gt;="&amp;N15)</f>
        <v>0</v>
      </c>
      <c r="P14" s="39">
        <f t="shared" si="7"/>
        <v>4.459306581818182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0.9454545454545457</v>
      </c>
      <c r="G15" s="42">
        <f>COUNTIF(Vertices[In-Degree],"&gt;= "&amp;F15)-COUNTIF(Vertices[In-Degree],"&gt;="&amp;F16)</f>
        <v>84</v>
      </c>
      <c r="H15" s="41">
        <f t="shared" si="3"/>
        <v>9.218181818181819</v>
      </c>
      <c r="I15" s="42">
        <f>COUNTIF(Vertices[Out-Degree],"&gt;= "&amp;H15)-COUNTIF(Vertices[Out-Degree],"&gt;="&amp;H16)</f>
        <v>0</v>
      </c>
      <c r="J15" s="41">
        <f t="shared" si="4"/>
        <v>350.29090909090905</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0.005903654545454544</v>
      </c>
      <c r="O15" s="42">
        <f>COUNTIF(Vertices[Eigenvector Centrality],"&gt;= "&amp;N15)-COUNTIF(Vertices[Eigenvector Centrality],"&gt;="&amp;N16)</f>
        <v>0</v>
      </c>
      <c r="P15" s="41">
        <f t="shared" si="7"/>
        <v>4.784888963636364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4</v>
      </c>
      <c r="D16" s="34">
        <f t="shared" si="1"/>
        <v>0</v>
      </c>
      <c r="E16" s="3">
        <f>COUNTIF(Vertices[Degree],"&gt;= "&amp;D16)-COUNTIF(Vertices[Degree],"&gt;="&amp;D17)</f>
        <v>0</v>
      </c>
      <c r="F16" s="39">
        <f t="shared" si="2"/>
        <v>1.0181818181818183</v>
      </c>
      <c r="G16" s="40">
        <f>COUNTIF(Vertices[In-Degree],"&gt;= "&amp;F16)-COUNTIF(Vertices[In-Degree],"&gt;="&amp;F17)</f>
        <v>0</v>
      </c>
      <c r="H16" s="39">
        <f t="shared" si="3"/>
        <v>9.927272727272728</v>
      </c>
      <c r="I16" s="40">
        <f>COUNTIF(Vertices[Out-Degree],"&gt;= "&amp;H16)-COUNTIF(Vertices[Out-Degree],"&gt;="&amp;H17)</f>
        <v>0</v>
      </c>
      <c r="J16" s="39">
        <f t="shared" si="4"/>
        <v>377.2363636363636</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0.006357781818181816</v>
      </c>
      <c r="O16" s="40">
        <f>COUNTIF(Vertices[Eigenvector Centrality],"&gt;= "&amp;N16)-COUNTIF(Vertices[Eigenvector Centrality],"&gt;="&amp;N17)</f>
        <v>0</v>
      </c>
      <c r="P16" s="39">
        <f t="shared" si="7"/>
        <v>5.110471345454546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1.090909090909091</v>
      </c>
      <c r="G17" s="42">
        <f>COUNTIF(Vertices[In-Degree],"&gt;= "&amp;F17)-COUNTIF(Vertices[In-Degree],"&gt;="&amp;F18)</f>
        <v>0</v>
      </c>
      <c r="H17" s="41">
        <f t="shared" si="3"/>
        <v>10.636363636363637</v>
      </c>
      <c r="I17" s="42">
        <f>COUNTIF(Vertices[Out-Degree],"&gt;= "&amp;H17)-COUNTIF(Vertices[Out-Degree],"&gt;="&amp;H18)</f>
        <v>0</v>
      </c>
      <c r="J17" s="41">
        <f t="shared" si="4"/>
        <v>404.18181818181813</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0.006811909090909089</v>
      </c>
      <c r="O17" s="42">
        <f>COUNTIF(Vertices[Eigenvector Centrality],"&gt;= "&amp;N17)-COUNTIF(Vertices[Eigenvector Centrality],"&gt;="&amp;N18)</f>
        <v>0</v>
      </c>
      <c r="P17" s="41">
        <f t="shared" si="7"/>
        <v>5.4360537272727285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1.1636363636363638</v>
      </c>
      <c r="G18" s="40">
        <f>COUNTIF(Vertices[In-Degree],"&gt;= "&amp;F18)-COUNTIF(Vertices[In-Degree],"&gt;="&amp;F19)</f>
        <v>0</v>
      </c>
      <c r="H18" s="39">
        <f t="shared" si="3"/>
        <v>11.345454545454546</v>
      </c>
      <c r="I18" s="40">
        <f>COUNTIF(Vertices[Out-Degree],"&gt;= "&amp;H18)-COUNTIF(Vertices[Out-Degree],"&gt;="&amp;H19)</f>
        <v>0</v>
      </c>
      <c r="J18" s="39">
        <f t="shared" si="4"/>
        <v>431.12727272727267</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0.0072660363636363615</v>
      </c>
      <c r="O18" s="40">
        <f>COUNTIF(Vertices[Eigenvector Centrality],"&gt;= "&amp;N18)-COUNTIF(Vertices[Eigenvector Centrality],"&gt;="&amp;N19)</f>
        <v>0</v>
      </c>
      <c r="P18" s="39">
        <f t="shared" si="7"/>
        <v>5.761636109090911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1.2363636363636366</v>
      </c>
      <c r="G19" s="42">
        <f>COUNTIF(Vertices[In-Degree],"&gt;= "&amp;F19)-COUNTIF(Vertices[In-Degree],"&gt;="&amp;F20)</f>
        <v>0</v>
      </c>
      <c r="H19" s="41">
        <f t="shared" si="3"/>
        <v>12.054545454545455</v>
      </c>
      <c r="I19" s="42">
        <f>COUNTIF(Vertices[Out-Degree],"&gt;= "&amp;H19)-COUNTIF(Vertices[Out-Degree],"&gt;="&amp;H20)</f>
        <v>0</v>
      </c>
      <c r="J19" s="41">
        <f t="shared" si="4"/>
        <v>458.0727272727272</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0.007720163636363634</v>
      </c>
      <c r="O19" s="42">
        <f>COUNTIF(Vertices[Eigenvector Centrality],"&gt;= "&amp;N19)-COUNTIF(Vertices[Eigenvector Centrality],"&gt;="&amp;N20)</f>
        <v>0</v>
      </c>
      <c r="P19" s="41">
        <f t="shared" si="7"/>
        <v>6.087218490909093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1.3090909090909093</v>
      </c>
      <c r="G20" s="40">
        <f>COUNTIF(Vertices[In-Degree],"&gt;= "&amp;F20)-COUNTIF(Vertices[In-Degree],"&gt;="&amp;F21)</f>
        <v>0</v>
      </c>
      <c r="H20" s="39">
        <f t="shared" si="3"/>
        <v>12.763636363636364</v>
      </c>
      <c r="I20" s="40">
        <f>COUNTIF(Vertices[Out-Degree],"&gt;= "&amp;H20)-COUNTIF(Vertices[Out-Degree],"&gt;="&amp;H21)</f>
        <v>0</v>
      </c>
      <c r="J20" s="39">
        <f t="shared" si="4"/>
        <v>485.01818181818174</v>
      </c>
      <c r="K20" s="40">
        <f>COUNTIF(Vertices[Betweenness Centrality],"&gt;= "&amp;J20)-COUNTIF(Vertices[Betweenness Centrality],"&gt;="&amp;J21)</f>
        <v>0</v>
      </c>
      <c r="L20" s="39">
        <f t="shared" si="5"/>
        <v>0.3272727272727273</v>
      </c>
      <c r="M20" s="40">
        <f>COUNTIF(Vertices[Closeness Centrality],"&gt;= "&amp;L20)-COUNTIF(Vertices[Closeness Centrality],"&gt;="&amp;L21)</f>
        <v>7</v>
      </c>
      <c r="N20" s="39">
        <f t="shared" si="6"/>
        <v>0.008174290909090907</v>
      </c>
      <c r="O20" s="40">
        <f>COUNTIF(Vertices[Eigenvector Centrality],"&gt;= "&amp;N20)-COUNTIF(Vertices[Eigenvector Centrality],"&gt;="&amp;N21)</f>
        <v>0</v>
      </c>
      <c r="P20" s="39">
        <f t="shared" si="7"/>
        <v>6.412800872727275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11</v>
      </c>
      <c r="D21" s="34">
        <f t="shared" si="1"/>
        <v>0</v>
      </c>
      <c r="E21" s="3">
        <f>COUNTIF(Vertices[Degree],"&gt;= "&amp;D21)-COUNTIF(Vertices[Degree],"&gt;="&amp;D22)</f>
        <v>0</v>
      </c>
      <c r="F21" s="41">
        <f t="shared" si="2"/>
        <v>1.381818181818182</v>
      </c>
      <c r="G21" s="42">
        <f>COUNTIF(Vertices[In-Degree],"&gt;= "&amp;F21)-COUNTIF(Vertices[In-Degree],"&gt;="&amp;F22)</f>
        <v>0</v>
      </c>
      <c r="H21" s="41">
        <f t="shared" si="3"/>
        <v>13.472727272727273</v>
      </c>
      <c r="I21" s="42">
        <f>COUNTIF(Vertices[Out-Degree],"&gt;= "&amp;H21)-COUNTIF(Vertices[Out-Degree],"&gt;="&amp;H22)</f>
        <v>0</v>
      </c>
      <c r="J21" s="41">
        <f t="shared" si="4"/>
        <v>511.9636363636363</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0.00862841818181818</v>
      </c>
      <c r="O21" s="42">
        <f>COUNTIF(Vertices[Eigenvector Centrality],"&gt;= "&amp;N21)-COUNTIF(Vertices[Eigenvector Centrality],"&gt;="&amp;N22)</f>
        <v>0</v>
      </c>
      <c r="P21" s="41">
        <f t="shared" si="7"/>
        <v>6.738383254545457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3</v>
      </c>
      <c r="D22" s="34">
        <f t="shared" si="1"/>
        <v>0</v>
      </c>
      <c r="E22" s="3">
        <f>COUNTIF(Vertices[Degree],"&gt;= "&amp;D22)-COUNTIF(Vertices[Degree],"&gt;="&amp;D23)</f>
        <v>0</v>
      </c>
      <c r="F22" s="39">
        <f t="shared" si="2"/>
        <v>1.4545454545454548</v>
      </c>
      <c r="G22" s="40">
        <f>COUNTIF(Vertices[In-Degree],"&gt;= "&amp;F22)-COUNTIF(Vertices[In-Degree],"&gt;="&amp;F23)</f>
        <v>0</v>
      </c>
      <c r="H22" s="39">
        <f t="shared" si="3"/>
        <v>14.181818181818182</v>
      </c>
      <c r="I22" s="40">
        <f>COUNTIF(Vertices[Out-Degree],"&gt;= "&amp;H22)-COUNTIF(Vertices[Out-Degree],"&gt;="&amp;H23)</f>
        <v>0</v>
      </c>
      <c r="J22" s="39">
        <f t="shared" si="4"/>
        <v>538.9090909090909</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0.009082545454545454</v>
      </c>
      <c r="O22" s="40">
        <f>COUNTIF(Vertices[Eigenvector Centrality],"&gt;= "&amp;N22)-COUNTIF(Vertices[Eigenvector Centrality],"&gt;="&amp;N23)</f>
        <v>0</v>
      </c>
      <c r="P22" s="39">
        <f t="shared" si="7"/>
        <v>7.06396563636364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40</v>
      </c>
      <c r="D23" s="34">
        <f t="shared" si="1"/>
        <v>0</v>
      </c>
      <c r="E23" s="3">
        <f>COUNTIF(Vertices[Degree],"&gt;= "&amp;D23)-COUNTIF(Vertices[Degree],"&gt;="&amp;D24)</f>
        <v>0</v>
      </c>
      <c r="F23" s="41">
        <f t="shared" si="2"/>
        <v>1.5272727272727276</v>
      </c>
      <c r="G23" s="42">
        <f>COUNTIF(Vertices[In-Degree],"&gt;= "&amp;F23)-COUNTIF(Vertices[In-Degree],"&gt;="&amp;F24)</f>
        <v>0</v>
      </c>
      <c r="H23" s="41">
        <f t="shared" si="3"/>
        <v>14.89090909090909</v>
      </c>
      <c r="I23" s="42">
        <f>COUNTIF(Vertices[Out-Degree],"&gt;= "&amp;H23)-COUNTIF(Vertices[Out-Degree],"&gt;="&amp;H24)</f>
        <v>0</v>
      </c>
      <c r="J23" s="41">
        <f t="shared" si="4"/>
        <v>565.8545454545455</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0.009536672727272728</v>
      </c>
      <c r="O23" s="42">
        <f>COUNTIF(Vertices[Eigenvector Centrality],"&gt;= "&amp;N23)-COUNTIF(Vertices[Eigenvector Centrality],"&gt;="&amp;N24)</f>
        <v>0</v>
      </c>
      <c r="P23" s="41">
        <f t="shared" si="7"/>
        <v>7.389548018181822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40</v>
      </c>
      <c r="D24" s="34">
        <f t="shared" si="1"/>
        <v>0</v>
      </c>
      <c r="E24" s="3">
        <f>COUNTIF(Vertices[Degree],"&gt;= "&amp;D24)-COUNTIF(Vertices[Degree],"&gt;="&amp;D25)</f>
        <v>0</v>
      </c>
      <c r="F24" s="39">
        <f t="shared" si="2"/>
        <v>1.6000000000000003</v>
      </c>
      <c r="G24" s="40">
        <f>COUNTIF(Vertices[In-Degree],"&gt;= "&amp;F24)-COUNTIF(Vertices[In-Degree],"&gt;="&amp;F25)</f>
        <v>0</v>
      </c>
      <c r="H24" s="39">
        <f t="shared" si="3"/>
        <v>15.6</v>
      </c>
      <c r="I24" s="40">
        <f>COUNTIF(Vertices[Out-Degree],"&gt;= "&amp;H24)-COUNTIF(Vertices[Out-Degree],"&gt;="&amp;H25)</f>
        <v>0</v>
      </c>
      <c r="J24" s="39">
        <f t="shared" si="4"/>
        <v>592.8000000000001</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0.009990800000000001</v>
      </c>
      <c r="O24" s="40">
        <f>COUNTIF(Vertices[Eigenvector Centrality],"&gt;= "&amp;N24)-COUNTIF(Vertices[Eigenvector Centrality],"&gt;="&amp;N25)</f>
        <v>0</v>
      </c>
      <c r="P24" s="39">
        <f t="shared" si="7"/>
        <v>7.715130400000004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1.672727272727273</v>
      </c>
      <c r="G25" s="42">
        <f>COUNTIF(Vertices[In-Degree],"&gt;= "&amp;F25)-COUNTIF(Vertices[In-Degree],"&gt;="&amp;F26)</f>
        <v>0</v>
      </c>
      <c r="H25" s="41">
        <f t="shared" si="3"/>
        <v>16.30909090909091</v>
      </c>
      <c r="I25" s="42">
        <f>COUNTIF(Vertices[Out-Degree],"&gt;= "&amp;H25)-COUNTIF(Vertices[Out-Degree],"&gt;="&amp;H26)</f>
        <v>0</v>
      </c>
      <c r="J25" s="41">
        <f t="shared" si="4"/>
        <v>619.7454545454547</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0.010444927272727274</v>
      </c>
      <c r="O25" s="42">
        <f>COUNTIF(Vertices[Eigenvector Centrality],"&gt;= "&amp;N25)-COUNTIF(Vertices[Eigenvector Centrality],"&gt;="&amp;N26)</f>
        <v>0</v>
      </c>
      <c r="P25" s="41">
        <f t="shared" si="7"/>
        <v>8.040712781818186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1.7454545454545458</v>
      </c>
      <c r="G26" s="40">
        <f>COUNTIF(Vertices[In-Degree],"&gt;= "&amp;F26)-COUNTIF(Vertices[In-Degree],"&gt;="&amp;F28)</f>
        <v>0</v>
      </c>
      <c r="H26" s="39">
        <f t="shared" si="3"/>
        <v>17.01818181818182</v>
      </c>
      <c r="I26" s="40">
        <f>COUNTIF(Vertices[Out-Degree],"&gt;= "&amp;H26)-COUNTIF(Vertices[Out-Degree],"&gt;="&amp;H28)</f>
        <v>0</v>
      </c>
      <c r="J26" s="39">
        <f t="shared" si="4"/>
        <v>646.6909090909093</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0.010899054545454548</v>
      </c>
      <c r="O26" s="40">
        <f>COUNTIF(Vertices[Eigenvector Centrality],"&gt;= "&amp;N26)-COUNTIF(Vertices[Eigenvector Centrality],"&gt;="&amp;N28)</f>
        <v>0</v>
      </c>
      <c r="P26" s="39">
        <f t="shared" si="7"/>
        <v>8.366295163636368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1.875651</v>
      </c>
      <c r="D27" s="34"/>
      <c r="E27" s="3">
        <f>COUNTIF(Vertices[Degree],"&gt;= "&amp;D27)-COUNTIF(Vertices[Degree],"&gt;="&amp;D28)</f>
        <v>0</v>
      </c>
      <c r="F27" s="78"/>
      <c r="G27" s="79">
        <f>COUNTIF(Vertices[In-Degree],"&gt;= "&amp;F27)-COUNTIF(Vertices[In-Degree],"&gt;="&amp;F28)</f>
        <v>-1</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-7</v>
      </c>
      <c r="N27" s="78"/>
      <c r="O27" s="79">
        <f>COUNTIF(Vertices[Eigenvector Centrality],"&gt;= "&amp;N27)-COUNTIF(Vertices[Eigenvector Centrality],"&gt;="&amp;N28)</f>
        <v>-40</v>
      </c>
      <c r="P27" s="78"/>
      <c r="Q27" s="79">
        <f>COUNTIF(Vertices[Eigenvector Centrality],"&gt;= "&amp;P27)-COUNTIF(Vertices[Eigenvector Centrality],"&gt;="&amp;P28)</f>
        <v>0</v>
      </c>
      <c r="R27" s="78"/>
      <c r="S27" s="80">
        <f>COUNTIF(Vertices[Clustering Coefficient],"&gt;= "&amp;R27)-COUNTIF(Vertices[Clustering Coefficient],"&gt;="&amp;R28)</f>
        <v>-95</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17.72727272727273</v>
      </c>
      <c r="I28" s="42">
        <f>COUNTIF(Vertices[Out-Degree],"&gt;= "&amp;H28)-COUNTIF(Vertices[Out-Degree],"&gt;="&amp;H40)</f>
        <v>0</v>
      </c>
      <c r="J28" s="41">
        <f>J26+($J$57-$J$2)/BinDivisor</f>
        <v>673.6363636363639</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0.011353181818181821</v>
      </c>
      <c r="O28" s="42">
        <f>COUNTIF(Vertices[Eigenvector Centrality],"&gt;= "&amp;N28)-COUNTIF(Vertices[Eigenvector Centrality],"&gt;="&amp;N40)</f>
        <v>0</v>
      </c>
      <c r="P28" s="41">
        <f>P26+($P$57-$P$2)/BinDivisor</f>
        <v>8.691877545454549</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0.009406494960806271</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1456</v>
      </c>
      <c r="B30" s="36">
        <v>0.624732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1457</v>
      </c>
      <c r="B32" s="36" t="s">
        <v>1458</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-2</v>
      </c>
      <c r="J38" s="78"/>
      <c r="K38" s="79">
        <f>COUNTIF(Vertices[Betweenness Centrality],"&gt;= "&amp;J38)-COUNTIF(Vertices[Betweenness Centrality],"&gt;="&amp;J40)</f>
        <v>-2</v>
      </c>
      <c r="L38" s="78"/>
      <c r="M38" s="79">
        <f>COUNTIF(Vertices[Closeness Centrality],"&gt;= "&amp;L38)-COUNTIF(Vertices[Closeness Centrality],"&gt;="&amp;L40)</f>
        <v>-7</v>
      </c>
      <c r="N38" s="78"/>
      <c r="O38" s="79">
        <f>COUNTIF(Vertices[Eigenvector Centrality],"&gt;= "&amp;N38)-COUNTIF(Vertices[Eigenvector Centrality],"&gt;="&amp;N40)</f>
        <v>-40</v>
      </c>
      <c r="P38" s="78"/>
      <c r="Q38" s="79">
        <f>COUNTIF(Vertices[Eigenvector Centrality],"&gt;= "&amp;P38)-COUNTIF(Vertices[Eigenvector Centrality],"&gt;="&amp;P40)</f>
        <v>0</v>
      </c>
      <c r="R38" s="78"/>
      <c r="S38" s="80">
        <f>COUNTIF(Vertices[Clustering Coefficient],"&gt;= "&amp;R38)-COUNTIF(Vertices[Clustering Coefficient],"&gt;="&amp;R40)</f>
        <v>-95</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-2</v>
      </c>
      <c r="J39" s="78"/>
      <c r="K39" s="79">
        <f>COUNTIF(Vertices[Betweenness Centrality],"&gt;= "&amp;J39)-COUNTIF(Vertices[Betweenness Centrality],"&gt;="&amp;J40)</f>
        <v>-2</v>
      </c>
      <c r="L39" s="78"/>
      <c r="M39" s="79">
        <f>COUNTIF(Vertices[Closeness Centrality],"&gt;= "&amp;L39)-COUNTIF(Vertices[Closeness Centrality],"&gt;="&amp;L40)</f>
        <v>-7</v>
      </c>
      <c r="N39" s="78"/>
      <c r="O39" s="79">
        <f>COUNTIF(Vertices[Eigenvector Centrality],"&gt;= "&amp;N39)-COUNTIF(Vertices[Eigenvector Centrality],"&gt;="&amp;N40)</f>
        <v>-40</v>
      </c>
      <c r="P39" s="78"/>
      <c r="Q39" s="79">
        <f>COUNTIF(Vertices[Eigenvector Centrality],"&gt;= "&amp;P39)-COUNTIF(Vertices[Eigenvector Centrality],"&gt;="&amp;P40)</f>
        <v>0</v>
      </c>
      <c r="R39" s="78"/>
      <c r="S39" s="80">
        <f>COUNTIF(Vertices[Clustering Coefficient],"&gt;= "&amp;R39)-COUNTIF(Vertices[Clustering Coefficient],"&gt;="&amp;R40)</f>
        <v>-95</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18.43636363636364</v>
      </c>
      <c r="I40" s="40">
        <f>COUNTIF(Vertices[Out-Degree],"&gt;= "&amp;H40)-COUNTIF(Vertices[Out-Degree],"&gt;="&amp;H41)</f>
        <v>0</v>
      </c>
      <c r="J40" s="39">
        <f>J28+($J$57-$J$2)/BinDivisor</f>
        <v>700.5818181818184</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0.011807309090909095</v>
      </c>
      <c r="O40" s="40">
        <f>COUNTIF(Vertices[Eigenvector Centrality],"&gt;= "&amp;N40)-COUNTIF(Vertices[Eigenvector Centrality],"&gt;="&amp;N41)</f>
        <v>0</v>
      </c>
      <c r="P40" s="39">
        <f>P28+($P$57-$P$2)/BinDivisor</f>
        <v>9.01745992727273</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0</v>
      </c>
      <c r="H41" s="41">
        <f aca="true" t="shared" si="12" ref="H41:H56">H40+($H$57-$H$2)/BinDivisor</f>
        <v>19.14545454545455</v>
      </c>
      <c r="I41" s="42">
        <f>COUNTIF(Vertices[Out-Degree],"&gt;= "&amp;H41)-COUNTIF(Vertices[Out-Degree],"&gt;="&amp;H42)</f>
        <v>0</v>
      </c>
      <c r="J41" s="41">
        <f aca="true" t="shared" si="13" ref="J41:J56">J40+($J$57-$J$2)/BinDivisor</f>
        <v>727.527272727273</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3</v>
      </c>
      <c r="N41" s="41">
        <f aca="true" t="shared" si="15" ref="N41:N56">N40+($N$57-$N$2)/BinDivisor</f>
        <v>0.012261436363636368</v>
      </c>
      <c r="O41" s="42">
        <f>COUNTIF(Vertices[Eigenvector Centrality],"&gt;= "&amp;N41)-COUNTIF(Vertices[Eigenvector Centrality],"&gt;="&amp;N42)</f>
        <v>0</v>
      </c>
      <c r="P41" s="41">
        <f aca="true" t="shared" si="16" ref="P41:P56">P40+($P$57-$P$2)/BinDivisor</f>
        <v>9.343042309090912</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19.854545454545462</v>
      </c>
      <c r="I42" s="40">
        <f>COUNTIF(Vertices[Out-Degree],"&gt;= "&amp;H42)-COUNTIF(Vertices[Out-Degree],"&gt;="&amp;H43)</f>
        <v>0</v>
      </c>
      <c r="J42" s="39">
        <f t="shared" si="13"/>
        <v>754.4727272727276</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0.012715563636363642</v>
      </c>
      <c r="O42" s="40">
        <f>COUNTIF(Vertices[Eigenvector Centrality],"&gt;= "&amp;N42)-COUNTIF(Vertices[Eigenvector Centrality],"&gt;="&amp;N43)</f>
        <v>0</v>
      </c>
      <c r="P42" s="39">
        <f t="shared" si="16"/>
        <v>9.668624690909093</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20.563636363636373</v>
      </c>
      <c r="I43" s="42">
        <f>COUNTIF(Vertices[Out-Degree],"&gt;= "&amp;H43)-COUNTIF(Vertices[Out-Degree],"&gt;="&amp;H44)</f>
        <v>0</v>
      </c>
      <c r="J43" s="41">
        <f t="shared" si="13"/>
        <v>781.4181818181822</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0.013169690909090915</v>
      </c>
      <c r="O43" s="42">
        <f>COUNTIF(Vertices[Eigenvector Centrality],"&gt;= "&amp;N43)-COUNTIF(Vertices[Eigenvector Centrality],"&gt;="&amp;N44)</f>
        <v>0</v>
      </c>
      <c r="P43" s="41">
        <f t="shared" si="16"/>
        <v>9.994207072727274</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21.272727272727284</v>
      </c>
      <c r="I44" s="40">
        <f>COUNTIF(Vertices[Out-Degree],"&gt;= "&amp;H44)-COUNTIF(Vertices[Out-Degree],"&gt;="&amp;H45)</f>
        <v>0</v>
      </c>
      <c r="J44" s="39">
        <f t="shared" si="13"/>
        <v>808.3636363636368</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0.013623818181818188</v>
      </c>
      <c r="O44" s="40">
        <f>COUNTIF(Vertices[Eigenvector Centrality],"&gt;= "&amp;N44)-COUNTIF(Vertices[Eigenvector Centrality],"&gt;="&amp;N45)</f>
        <v>0</v>
      </c>
      <c r="P44" s="39">
        <f t="shared" si="16"/>
        <v>10.319789454545456</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21.981818181818195</v>
      </c>
      <c r="I45" s="42">
        <f>COUNTIF(Vertices[Out-Degree],"&gt;= "&amp;H45)-COUNTIF(Vertices[Out-Degree],"&gt;="&amp;H46)</f>
        <v>0</v>
      </c>
      <c r="J45" s="41">
        <f t="shared" si="13"/>
        <v>835.3090909090914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0.014077945454545462</v>
      </c>
      <c r="O45" s="42">
        <f>COUNTIF(Vertices[Eigenvector Centrality],"&gt;= "&amp;N45)-COUNTIF(Vertices[Eigenvector Centrality],"&gt;="&amp;N46)</f>
        <v>0</v>
      </c>
      <c r="P45" s="41">
        <f t="shared" si="16"/>
        <v>10.645371836363637</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22.690909090909106</v>
      </c>
      <c r="I46" s="40">
        <f>COUNTIF(Vertices[Out-Degree],"&gt;= "&amp;H46)-COUNTIF(Vertices[Out-Degree],"&gt;="&amp;H47)</f>
        <v>0</v>
      </c>
      <c r="J46" s="39">
        <f t="shared" si="13"/>
        <v>862.254545454546</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0.014532072727272735</v>
      </c>
      <c r="O46" s="40">
        <f>COUNTIF(Vertices[Eigenvector Centrality],"&gt;= "&amp;N46)-COUNTIF(Vertices[Eigenvector Centrality],"&gt;="&amp;N47)</f>
        <v>0</v>
      </c>
      <c r="P46" s="39">
        <f t="shared" si="16"/>
        <v>10.970954218181818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23.400000000000016</v>
      </c>
      <c r="I47" s="42">
        <f>COUNTIF(Vertices[Out-Degree],"&gt;= "&amp;H47)-COUNTIF(Vertices[Out-Degree],"&gt;="&amp;H48)</f>
        <v>0</v>
      </c>
      <c r="J47" s="41">
        <f t="shared" si="13"/>
        <v>889.2000000000006</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0.014986200000000009</v>
      </c>
      <c r="O47" s="42">
        <f>COUNTIF(Vertices[Eigenvector Centrality],"&gt;= "&amp;N47)-COUNTIF(Vertices[Eigenvector Centrality],"&gt;="&amp;N48)</f>
        <v>0</v>
      </c>
      <c r="P47" s="41">
        <f t="shared" si="16"/>
        <v>11.2965366</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24.109090909090927</v>
      </c>
      <c r="I48" s="40">
        <f>COUNTIF(Vertices[Out-Degree],"&gt;= "&amp;H48)-COUNTIF(Vertices[Out-Degree],"&gt;="&amp;H49)</f>
        <v>0</v>
      </c>
      <c r="J48" s="39">
        <f t="shared" si="13"/>
        <v>916.1454545454552</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0.015440327272727282</v>
      </c>
      <c r="O48" s="40">
        <f>COUNTIF(Vertices[Eigenvector Centrality],"&gt;= "&amp;N48)-COUNTIF(Vertices[Eigenvector Centrality],"&gt;="&amp;N49)</f>
        <v>0</v>
      </c>
      <c r="P48" s="39">
        <f t="shared" si="16"/>
        <v>11.622118981818181</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24.818181818181838</v>
      </c>
      <c r="I49" s="42">
        <f>COUNTIF(Vertices[Out-Degree],"&gt;= "&amp;H49)-COUNTIF(Vertices[Out-Degree],"&gt;="&amp;H50)</f>
        <v>0</v>
      </c>
      <c r="J49" s="41">
        <f t="shared" si="13"/>
        <v>943.0909090909098</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0.015894454545454555</v>
      </c>
      <c r="O49" s="42">
        <f>COUNTIF(Vertices[Eigenvector Centrality],"&gt;= "&amp;N49)-COUNTIF(Vertices[Eigenvector Centrality],"&gt;="&amp;N50)</f>
        <v>0</v>
      </c>
      <c r="P49" s="41">
        <f t="shared" si="16"/>
        <v>11.947701363636362</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25.52727272727275</v>
      </c>
      <c r="I50" s="40">
        <f>COUNTIF(Vertices[Out-Degree],"&gt;= "&amp;H50)-COUNTIF(Vertices[Out-Degree],"&gt;="&amp;H51)</f>
        <v>0</v>
      </c>
      <c r="J50" s="39">
        <f t="shared" si="13"/>
        <v>970.0363636363644</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0.01634858181818183</v>
      </c>
      <c r="O50" s="40">
        <f>COUNTIF(Vertices[Eigenvector Centrality],"&gt;= "&amp;N50)-COUNTIF(Vertices[Eigenvector Centrality],"&gt;="&amp;N51)</f>
        <v>0</v>
      </c>
      <c r="P50" s="39">
        <f t="shared" si="16"/>
        <v>12.273283745454544</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26.23636363636366</v>
      </c>
      <c r="I51" s="42">
        <f>COUNTIF(Vertices[Out-Degree],"&gt;= "&amp;H51)-COUNTIF(Vertices[Out-Degree],"&gt;="&amp;H52)</f>
        <v>0</v>
      </c>
      <c r="J51" s="41">
        <f t="shared" si="13"/>
        <v>996.981818181819</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0.016802709090909102</v>
      </c>
      <c r="O51" s="42">
        <f>COUNTIF(Vertices[Eigenvector Centrality],"&gt;= "&amp;N51)-COUNTIF(Vertices[Eigenvector Centrality],"&gt;="&amp;N52)</f>
        <v>0</v>
      </c>
      <c r="P51" s="41">
        <f t="shared" si="16"/>
        <v>12.598866127272725</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26.94545454545457</v>
      </c>
      <c r="I52" s="40">
        <f>COUNTIF(Vertices[Out-Degree],"&gt;= "&amp;H52)-COUNTIF(Vertices[Out-Degree],"&gt;="&amp;H53)</f>
        <v>0</v>
      </c>
      <c r="J52" s="39">
        <f t="shared" si="13"/>
        <v>1023.9272727272736</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0.017256836363636376</v>
      </c>
      <c r="O52" s="40">
        <f>COUNTIF(Vertices[Eigenvector Centrality],"&gt;= "&amp;N52)-COUNTIF(Vertices[Eigenvector Centrality],"&gt;="&amp;N53)</f>
        <v>0</v>
      </c>
      <c r="P52" s="39">
        <f t="shared" si="16"/>
        <v>12.924448509090906</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27.65454545454548</v>
      </c>
      <c r="I53" s="42">
        <f>COUNTIF(Vertices[Out-Degree],"&gt;= "&amp;H53)-COUNTIF(Vertices[Out-Degree],"&gt;="&amp;H54)</f>
        <v>0</v>
      </c>
      <c r="J53" s="41">
        <f t="shared" si="13"/>
        <v>1050.872727272728</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0.01771096363636365</v>
      </c>
      <c r="O53" s="42">
        <f>COUNTIF(Vertices[Eigenvector Centrality],"&gt;= "&amp;N53)-COUNTIF(Vertices[Eigenvector Centrality],"&gt;="&amp;N54)</f>
        <v>0</v>
      </c>
      <c r="P53" s="41">
        <f t="shared" si="16"/>
        <v>13.250030890909088</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28.36363636363639</v>
      </c>
      <c r="I54" s="40">
        <f>COUNTIF(Vertices[Out-Degree],"&gt;= "&amp;H54)-COUNTIF(Vertices[Out-Degree],"&gt;="&amp;H55)</f>
        <v>0</v>
      </c>
      <c r="J54" s="39">
        <f t="shared" si="13"/>
        <v>1077.8181818181827</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0.018165090909090922</v>
      </c>
      <c r="O54" s="40">
        <f>COUNTIF(Vertices[Eigenvector Centrality],"&gt;= "&amp;N54)-COUNTIF(Vertices[Eigenvector Centrality],"&gt;="&amp;N55)</f>
        <v>0</v>
      </c>
      <c r="P54" s="39">
        <f t="shared" si="16"/>
        <v>13.575613272727269</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0</v>
      </c>
      <c r="H55" s="41">
        <f t="shared" si="12"/>
        <v>29.072727272727303</v>
      </c>
      <c r="I55" s="42">
        <f>COUNTIF(Vertices[Out-Degree],"&gt;= "&amp;H55)-COUNTIF(Vertices[Out-Degree],"&gt;="&amp;H56)</f>
        <v>0</v>
      </c>
      <c r="J55" s="41">
        <f t="shared" si="13"/>
        <v>1104.7636363636373</v>
      </c>
      <c r="K55" s="42">
        <f>COUNTIF(Vertices[Betweenness Centrality],"&gt;= "&amp;J55)-COUNTIF(Vertices[Betweenness Centrality],"&gt;="&amp;J56)</f>
        <v>1</v>
      </c>
      <c r="L55" s="41">
        <f t="shared" si="14"/>
        <v>0.7454545454545456</v>
      </c>
      <c r="M55" s="42">
        <f>COUNTIF(Vertices[Closeness Centrality],"&gt;= "&amp;L55)-COUNTIF(Vertices[Closeness Centrality],"&gt;="&amp;L56)</f>
        <v>0</v>
      </c>
      <c r="N55" s="41">
        <f t="shared" si="15"/>
        <v>0.018619218181818196</v>
      </c>
      <c r="O55" s="42">
        <f>COUNTIF(Vertices[Eigenvector Centrality],"&gt;= "&amp;N55)-COUNTIF(Vertices[Eigenvector Centrality],"&gt;="&amp;N56)</f>
        <v>0</v>
      </c>
      <c r="P55" s="41">
        <f t="shared" si="16"/>
        <v>13.90119565454545</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29.781818181818213</v>
      </c>
      <c r="I56" s="40">
        <f>COUNTIF(Vertices[Out-Degree],"&gt;= "&amp;H56)-COUNTIF(Vertices[Out-Degree],"&gt;="&amp;H57)</f>
        <v>1</v>
      </c>
      <c r="J56" s="39">
        <f t="shared" si="13"/>
        <v>1131.7090909090919</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0.01907334545454547</v>
      </c>
      <c r="O56" s="40">
        <f>COUNTIF(Vertices[Eigenvector Centrality],"&gt;= "&amp;N56)-COUNTIF(Vertices[Eigenvector Centrality],"&gt;="&amp;N57)</f>
        <v>0</v>
      </c>
      <c r="P56" s="39">
        <f t="shared" si="16"/>
        <v>14.226778036363632</v>
      </c>
      <c r="Q56" s="40">
        <f>COUNTIF(Vertices[PageRank],"&gt;= "&amp;P56)-COUNTIF(Vertices[PageRank],"&gt;="&amp;P57)</f>
        <v>1</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1</v>
      </c>
      <c r="H57" s="43">
        <f>MAX(Vertices[Out-Degree])</f>
        <v>39</v>
      </c>
      <c r="I57" s="44">
        <f>COUNTIF(Vertices[Out-Degree],"&gt;= "&amp;H57)-COUNTIF(Vertices[Out-Degree],"&gt;="&amp;H58)</f>
        <v>1</v>
      </c>
      <c r="J57" s="43">
        <f>MAX(Vertices[Betweenness Centrality])</f>
        <v>1482</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0.024977</v>
      </c>
      <c r="O57" s="44">
        <f>COUNTIF(Vertices[Eigenvector Centrality],"&gt;= "&amp;N57)-COUNTIF(Vertices[Eigenvector Centrality],"&gt;="&amp;N58)</f>
        <v>40</v>
      </c>
      <c r="P57" s="43">
        <f>MAX(Vertices[PageRank])</f>
        <v>18.459349</v>
      </c>
      <c r="Q57" s="44">
        <f>COUNTIF(Vertices[PageRank],"&gt;= "&amp;P57)-COUNTIF(Vertices[PageRank],"&gt;="&amp;P58)</f>
        <v>1</v>
      </c>
      <c r="R57" s="43">
        <f>MAX(Vertices[Clustering Coefficient])</f>
        <v>0</v>
      </c>
      <c r="S57" s="47">
        <f>COUNTIF(Vertices[Clustering Coefficient],"&gt;= "&amp;R57)-COUNTIF(Vertices[Clustering Coefficient],"&gt;="&amp;R58)</f>
        <v>95</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0.9263157894736842</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39</v>
      </c>
    </row>
    <row r="85" spans="1:2" ht="15">
      <c r="A85" s="35" t="s">
        <v>96</v>
      </c>
      <c r="B85" s="49">
        <f>_xlfn.IFERROR(AVERAGE(Vertices[Out-Degree]),NoMetricMessage)</f>
        <v>0.9263157894736842</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1482</v>
      </c>
    </row>
    <row r="99" spans="1:2" ht="15">
      <c r="A99" s="35" t="s">
        <v>102</v>
      </c>
      <c r="B99" s="49">
        <f>_xlfn.IFERROR(AVERAGE(Vertices[Betweenness Centrality]),NoMetricMessage)</f>
        <v>27.53684210526316</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0.10002449473684234</v>
      </c>
    </row>
    <row r="114" spans="1:2" ht="15">
      <c r="A114" s="35" t="s">
        <v>109</v>
      </c>
      <c r="B114" s="49">
        <f>_xlfn.IFERROR(MEDIAN(Vertices[Closeness Centrality]),NoMetricMessage)</f>
        <v>0.014925</v>
      </c>
    </row>
    <row r="125" spans="1:2" ht="15">
      <c r="A125" s="35" t="s">
        <v>112</v>
      </c>
      <c r="B125" s="49">
        <f>IF(COUNT(Vertices[Eigenvector Centrality])&gt;0,N2,NoMetricMessage)</f>
        <v>0</v>
      </c>
    </row>
    <row r="126" spans="1:2" ht="15">
      <c r="A126" s="35" t="s">
        <v>113</v>
      </c>
      <c r="B126" s="49">
        <f>IF(COUNT(Vertices[Eigenvector Centrality])&gt;0,N57,NoMetricMessage)</f>
        <v>0.024977</v>
      </c>
    </row>
    <row r="127" spans="1:2" ht="15">
      <c r="A127" s="35" t="s">
        <v>114</v>
      </c>
      <c r="B127" s="49">
        <f>_xlfn.IFERROR(AVERAGE(Vertices[Eigenvector Centrality]),NoMetricMessage)</f>
        <v>0.010526210526315798</v>
      </c>
    </row>
    <row r="128" spans="1:2" ht="15">
      <c r="A128" s="35" t="s">
        <v>115</v>
      </c>
      <c r="B128" s="49">
        <f>_xlfn.IFERROR(MEDIAN(Vertices[Eigenvector Centrality]),NoMetricMessage)</f>
        <v>2.6E-05</v>
      </c>
    </row>
    <row r="139" spans="1:2" ht="15">
      <c r="A139" s="35" t="s">
        <v>140</v>
      </c>
      <c r="B139" s="49">
        <f>IF(COUNT(Vertices[PageRank])&gt;0,P2,NoMetricMessage)</f>
        <v>0.552318</v>
      </c>
    </row>
    <row r="140" spans="1:2" ht="15">
      <c r="A140" s="35" t="s">
        <v>141</v>
      </c>
      <c r="B140" s="49">
        <f>IF(COUNT(Vertices[PageRank])&gt;0,P57,NoMetricMessage)</f>
        <v>18.459349</v>
      </c>
    </row>
    <row r="141" spans="1:2" ht="15">
      <c r="A141" s="35" t="s">
        <v>142</v>
      </c>
      <c r="B141" s="49">
        <f>_xlfn.IFERROR(AVERAGE(Vertices[PageRank]),NoMetricMessage)</f>
        <v>0.9999940526315791</v>
      </c>
    </row>
    <row r="142" spans="1:2" ht="15">
      <c r="A142" s="35" t="s">
        <v>143</v>
      </c>
      <c r="B142" s="49">
        <f>_xlfn.IFERROR(MEDIAN(Vertices[PageRank]),NoMetricMessage)</f>
        <v>0.554051</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1393</v>
      </c>
      <c r="K7" s="13" t="s">
        <v>1394</v>
      </c>
    </row>
    <row r="8" spans="1:11" ht="409.5">
      <c r="A8"/>
      <c r="B8">
        <v>2</v>
      </c>
      <c r="C8">
        <v>2</v>
      </c>
      <c r="D8" t="s">
        <v>61</v>
      </c>
      <c r="E8" t="s">
        <v>61</v>
      </c>
      <c r="H8" t="s">
        <v>73</v>
      </c>
      <c r="J8" t="s">
        <v>1395</v>
      </c>
      <c r="K8" s="13" t="s">
        <v>1396</v>
      </c>
    </row>
    <row r="9" spans="1:11" ht="409.5">
      <c r="A9"/>
      <c r="B9">
        <v>3</v>
      </c>
      <c r="C9">
        <v>4</v>
      </c>
      <c r="D9" t="s">
        <v>62</v>
      </c>
      <c r="E9" t="s">
        <v>62</v>
      </c>
      <c r="H9" t="s">
        <v>74</v>
      </c>
      <c r="J9" t="s">
        <v>1397</v>
      </c>
      <c r="K9" s="13" t="s">
        <v>1398</v>
      </c>
    </row>
    <row r="10" spans="1:11" ht="409.5">
      <c r="A10"/>
      <c r="B10">
        <v>4</v>
      </c>
      <c r="D10" t="s">
        <v>63</v>
      </c>
      <c r="E10" t="s">
        <v>63</v>
      </c>
      <c r="H10" t="s">
        <v>75</v>
      </c>
      <c r="J10" t="s">
        <v>1399</v>
      </c>
      <c r="K10" s="13" t="s">
        <v>1400</v>
      </c>
    </row>
    <row r="11" spans="1:11" ht="15">
      <c r="A11"/>
      <c r="B11">
        <v>5</v>
      </c>
      <c r="D11" t="s">
        <v>46</v>
      </c>
      <c r="E11">
        <v>1</v>
      </c>
      <c r="H11" t="s">
        <v>76</v>
      </c>
      <c r="J11" t="s">
        <v>1401</v>
      </c>
      <c r="K11" t="s">
        <v>1402</v>
      </c>
    </row>
    <row r="12" spans="1:11" ht="15">
      <c r="A12"/>
      <c r="B12"/>
      <c r="D12" t="s">
        <v>64</v>
      </c>
      <c r="E12">
        <v>2</v>
      </c>
      <c r="H12">
        <v>0</v>
      </c>
      <c r="J12" t="s">
        <v>1403</v>
      </c>
      <c r="K12" t="s">
        <v>1404</v>
      </c>
    </row>
    <row r="13" spans="1:11" ht="15">
      <c r="A13"/>
      <c r="B13"/>
      <c r="D13">
        <v>1</v>
      </c>
      <c r="E13">
        <v>3</v>
      </c>
      <c r="H13">
        <v>1</v>
      </c>
      <c r="J13" t="s">
        <v>1405</v>
      </c>
      <c r="K13" t="s">
        <v>1406</v>
      </c>
    </row>
    <row r="14" spans="4:11" ht="15">
      <c r="D14">
        <v>2</v>
      </c>
      <c r="E14">
        <v>4</v>
      </c>
      <c r="H14">
        <v>2</v>
      </c>
      <c r="J14" t="s">
        <v>1407</v>
      </c>
      <c r="K14" t="s">
        <v>1408</v>
      </c>
    </row>
    <row r="15" spans="4:11" ht="15">
      <c r="D15">
        <v>3</v>
      </c>
      <c r="E15">
        <v>5</v>
      </c>
      <c r="H15">
        <v>3</v>
      </c>
      <c r="J15" t="s">
        <v>1409</v>
      </c>
      <c r="K15" t="s">
        <v>1410</v>
      </c>
    </row>
    <row r="16" spans="4:11" ht="15">
      <c r="D16">
        <v>4</v>
      </c>
      <c r="E16">
        <v>6</v>
      </c>
      <c r="H16">
        <v>4</v>
      </c>
      <c r="J16" t="s">
        <v>1411</v>
      </c>
      <c r="K16" t="s">
        <v>1412</v>
      </c>
    </row>
    <row r="17" spans="4:11" ht="15">
      <c r="D17">
        <v>5</v>
      </c>
      <c r="E17">
        <v>7</v>
      </c>
      <c r="H17">
        <v>5</v>
      </c>
      <c r="J17" t="s">
        <v>1413</v>
      </c>
      <c r="K17" t="s">
        <v>1414</v>
      </c>
    </row>
    <row r="18" spans="4:11" ht="15">
      <c r="D18">
        <v>6</v>
      </c>
      <c r="E18">
        <v>8</v>
      </c>
      <c r="H18">
        <v>6</v>
      </c>
      <c r="J18" t="s">
        <v>1415</v>
      </c>
      <c r="K18" t="s">
        <v>1416</v>
      </c>
    </row>
    <row r="19" spans="4:11" ht="15">
      <c r="D19">
        <v>7</v>
      </c>
      <c r="E19">
        <v>9</v>
      </c>
      <c r="H19">
        <v>7</v>
      </c>
      <c r="J19" t="s">
        <v>1417</v>
      </c>
      <c r="K19" t="s">
        <v>1418</v>
      </c>
    </row>
    <row r="20" spans="4:11" ht="15">
      <c r="D20">
        <v>8</v>
      </c>
      <c r="H20">
        <v>8</v>
      </c>
      <c r="J20" t="s">
        <v>1419</v>
      </c>
      <c r="K20" t="s">
        <v>1420</v>
      </c>
    </row>
    <row r="21" spans="4:11" ht="409.5">
      <c r="D21">
        <v>9</v>
      </c>
      <c r="H21">
        <v>9</v>
      </c>
      <c r="J21" t="s">
        <v>1421</v>
      </c>
      <c r="K21" s="13" t="s">
        <v>1422</v>
      </c>
    </row>
    <row r="22" spans="4:11" ht="409.5">
      <c r="D22">
        <v>10</v>
      </c>
      <c r="J22" t="s">
        <v>1423</v>
      </c>
      <c r="K22" s="13" t="s">
        <v>1424</v>
      </c>
    </row>
    <row r="23" spans="4:11" ht="409.5">
      <c r="D23">
        <v>11</v>
      </c>
      <c r="J23" t="s">
        <v>1425</v>
      </c>
      <c r="K23" s="13" t="s">
        <v>1426</v>
      </c>
    </row>
    <row r="24" spans="10:11" ht="409.5">
      <c r="J24" t="s">
        <v>1427</v>
      </c>
      <c r="K24" s="13" t="s">
        <v>1858</v>
      </c>
    </row>
    <row r="25" spans="10:11" ht="15">
      <c r="J25" t="s">
        <v>1428</v>
      </c>
      <c r="K25" t="b">
        <v>0</v>
      </c>
    </row>
    <row r="26" spans="10:11" ht="15">
      <c r="J26" t="s">
        <v>1856</v>
      </c>
      <c r="K26" t="s">
        <v>1857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1451</v>
      </c>
      <c r="B2" s="128" t="s">
        <v>1452</v>
      </c>
      <c r="C2" s="67" t="s">
        <v>1453</v>
      </c>
    </row>
    <row r="3" spans="1:3" ht="15">
      <c r="A3" s="127" t="s">
        <v>1430</v>
      </c>
      <c r="B3" s="127" t="s">
        <v>1430</v>
      </c>
      <c r="C3" s="36">
        <v>40</v>
      </c>
    </row>
    <row r="4" spans="1:3" ht="15">
      <c r="A4" s="127" t="s">
        <v>1431</v>
      </c>
      <c r="B4" s="127" t="s">
        <v>1431</v>
      </c>
      <c r="C4" s="36">
        <v>34</v>
      </c>
    </row>
    <row r="5" spans="1:3" ht="15">
      <c r="A5" s="127" t="s">
        <v>1432</v>
      </c>
      <c r="B5" s="127" t="s">
        <v>1432</v>
      </c>
      <c r="C5" s="36">
        <v>4</v>
      </c>
    </row>
    <row r="6" spans="1:3" ht="15">
      <c r="A6" s="127" t="s">
        <v>1433</v>
      </c>
      <c r="B6" s="127" t="s">
        <v>1433</v>
      </c>
      <c r="C6" s="36">
        <v>2</v>
      </c>
    </row>
    <row r="7" spans="1:3" ht="15">
      <c r="A7" s="127" t="s">
        <v>1434</v>
      </c>
      <c r="B7" s="127" t="s">
        <v>1434</v>
      </c>
      <c r="C7" s="36">
        <v>2</v>
      </c>
    </row>
    <row r="8" spans="1:3" ht="15">
      <c r="A8" s="127" t="s">
        <v>1435</v>
      </c>
      <c r="B8" s="127" t="s">
        <v>1435</v>
      </c>
      <c r="C8" s="36">
        <v>2</v>
      </c>
    </row>
    <row r="9" spans="1:3" ht="15">
      <c r="A9" s="127" t="s">
        <v>1436</v>
      </c>
      <c r="B9" s="127" t="s">
        <v>1436</v>
      </c>
      <c r="C9" s="36">
        <v>3</v>
      </c>
    </row>
    <row r="10" spans="1:3" ht="15">
      <c r="A10" s="127" t="s">
        <v>1437</v>
      </c>
      <c r="B10" s="127" t="s">
        <v>1437</v>
      </c>
      <c r="C10" s="36">
        <v>1</v>
      </c>
    </row>
    <row r="11" spans="1:3" ht="15">
      <c r="A11" s="127" t="s">
        <v>1438</v>
      </c>
      <c r="B11" s="127" t="s">
        <v>1438</v>
      </c>
      <c r="C11"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1459</v>
      </c>
      <c r="B1" s="13" t="s">
        <v>1461</v>
      </c>
      <c r="C1" s="13" t="s">
        <v>1462</v>
      </c>
      <c r="D1" s="13" t="s">
        <v>1464</v>
      </c>
      <c r="E1" s="13" t="s">
        <v>1463</v>
      </c>
      <c r="F1" s="13" t="s">
        <v>1466</v>
      </c>
      <c r="G1" s="85" t="s">
        <v>1465</v>
      </c>
      <c r="H1" s="85" t="s">
        <v>1468</v>
      </c>
      <c r="I1" s="13" t="s">
        <v>1467</v>
      </c>
      <c r="J1" s="13" t="s">
        <v>1470</v>
      </c>
      <c r="K1" s="85" t="s">
        <v>1469</v>
      </c>
      <c r="L1" s="85" t="s">
        <v>1472</v>
      </c>
      <c r="M1" s="13" t="s">
        <v>1471</v>
      </c>
      <c r="N1" s="13" t="s">
        <v>1474</v>
      </c>
      <c r="O1" s="13" t="s">
        <v>1473</v>
      </c>
      <c r="P1" s="13" t="s">
        <v>1476</v>
      </c>
      <c r="Q1" s="13" t="s">
        <v>1475</v>
      </c>
      <c r="R1" s="13" t="s">
        <v>1478</v>
      </c>
      <c r="S1" s="85" t="s">
        <v>1477</v>
      </c>
      <c r="T1" s="85" t="s">
        <v>1479</v>
      </c>
    </row>
    <row r="2" spans="1:20" ht="15">
      <c r="A2" s="89" t="s">
        <v>403</v>
      </c>
      <c r="B2" s="85">
        <v>40</v>
      </c>
      <c r="C2" s="89" t="s">
        <v>403</v>
      </c>
      <c r="D2" s="85">
        <v>40</v>
      </c>
      <c r="E2" s="89" t="s">
        <v>398</v>
      </c>
      <c r="F2" s="85">
        <v>34</v>
      </c>
      <c r="G2" s="85"/>
      <c r="H2" s="85"/>
      <c r="I2" s="89" t="s">
        <v>402</v>
      </c>
      <c r="J2" s="85">
        <v>2</v>
      </c>
      <c r="K2" s="85"/>
      <c r="L2" s="85"/>
      <c r="M2" s="89" t="s">
        <v>397</v>
      </c>
      <c r="N2" s="85">
        <v>2</v>
      </c>
      <c r="O2" s="89" t="s">
        <v>395</v>
      </c>
      <c r="P2" s="85">
        <v>1</v>
      </c>
      <c r="Q2" s="89" t="s">
        <v>396</v>
      </c>
      <c r="R2" s="85">
        <v>1</v>
      </c>
      <c r="S2" s="85"/>
      <c r="T2" s="85"/>
    </row>
    <row r="3" spans="1:20" ht="15">
      <c r="A3" s="89" t="s">
        <v>398</v>
      </c>
      <c r="B3" s="85">
        <v>34</v>
      </c>
      <c r="C3" s="85"/>
      <c r="D3" s="85"/>
      <c r="E3" s="89" t="s">
        <v>1460</v>
      </c>
      <c r="F3" s="85">
        <v>1</v>
      </c>
      <c r="G3" s="85"/>
      <c r="H3" s="85"/>
      <c r="I3" s="85"/>
      <c r="J3" s="85"/>
      <c r="K3" s="85"/>
      <c r="L3" s="85"/>
      <c r="M3" s="85"/>
      <c r="N3" s="85"/>
      <c r="O3" s="89" t="s">
        <v>400</v>
      </c>
      <c r="P3" s="85">
        <v>1</v>
      </c>
      <c r="Q3" s="85"/>
      <c r="R3" s="85"/>
      <c r="S3" s="85"/>
      <c r="T3" s="85"/>
    </row>
    <row r="4" spans="1:20" ht="15">
      <c r="A4" s="89" t="s">
        <v>402</v>
      </c>
      <c r="B4" s="85">
        <v>2</v>
      </c>
      <c r="C4" s="85"/>
      <c r="D4" s="85"/>
      <c r="E4" s="85"/>
      <c r="F4" s="85"/>
      <c r="G4" s="85"/>
      <c r="H4" s="85"/>
      <c r="I4" s="85"/>
      <c r="J4" s="85"/>
      <c r="K4" s="85"/>
      <c r="L4" s="85"/>
      <c r="M4" s="85"/>
      <c r="N4" s="85"/>
      <c r="O4" s="89" t="s">
        <v>401</v>
      </c>
      <c r="P4" s="85">
        <v>1</v>
      </c>
      <c r="Q4" s="85"/>
      <c r="R4" s="85"/>
      <c r="S4" s="85"/>
      <c r="T4" s="85"/>
    </row>
    <row r="5" spans="1:20" ht="15">
      <c r="A5" s="89" t="s">
        <v>397</v>
      </c>
      <c r="B5" s="85">
        <v>2</v>
      </c>
      <c r="C5" s="85"/>
      <c r="D5" s="85"/>
      <c r="E5" s="85"/>
      <c r="F5" s="85"/>
      <c r="G5" s="85"/>
      <c r="H5" s="85"/>
      <c r="I5" s="85"/>
      <c r="J5" s="85"/>
      <c r="K5" s="85"/>
      <c r="L5" s="85"/>
      <c r="M5" s="85"/>
      <c r="N5" s="85"/>
      <c r="O5" s="85"/>
      <c r="P5" s="85"/>
      <c r="Q5" s="85"/>
      <c r="R5" s="85"/>
      <c r="S5" s="85"/>
      <c r="T5" s="85"/>
    </row>
    <row r="6" spans="1:20" ht="15">
      <c r="A6" s="89" t="s">
        <v>401</v>
      </c>
      <c r="B6" s="85">
        <v>1</v>
      </c>
      <c r="C6" s="85"/>
      <c r="D6" s="85"/>
      <c r="E6" s="85"/>
      <c r="F6" s="85"/>
      <c r="G6" s="85"/>
      <c r="H6" s="85"/>
      <c r="I6" s="85"/>
      <c r="J6" s="85"/>
      <c r="K6" s="85"/>
      <c r="L6" s="85"/>
      <c r="M6" s="85"/>
      <c r="N6" s="85"/>
      <c r="O6" s="85"/>
      <c r="P6" s="85"/>
      <c r="Q6" s="85"/>
      <c r="R6" s="85"/>
      <c r="S6" s="85"/>
      <c r="T6" s="85"/>
    </row>
    <row r="7" spans="1:20" ht="15">
      <c r="A7" s="89" t="s">
        <v>400</v>
      </c>
      <c r="B7" s="85">
        <v>1</v>
      </c>
      <c r="C7" s="85"/>
      <c r="D7" s="85"/>
      <c r="E7" s="85"/>
      <c r="F7" s="85"/>
      <c r="G7" s="85"/>
      <c r="H7" s="85"/>
      <c r="I7" s="85"/>
      <c r="J7" s="85"/>
      <c r="K7" s="85"/>
      <c r="L7" s="85"/>
      <c r="M7" s="85"/>
      <c r="N7" s="85"/>
      <c r="O7" s="85"/>
      <c r="P7" s="85"/>
      <c r="Q7" s="85"/>
      <c r="R7" s="85"/>
      <c r="S7" s="85"/>
      <c r="T7" s="85"/>
    </row>
    <row r="8" spans="1:20" ht="15">
      <c r="A8" s="89" t="s">
        <v>1460</v>
      </c>
      <c r="B8" s="85">
        <v>1</v>
      </c>
      <c r="C8" s="85"/>
      <c r="D8" s="85"/>
      <c r="E8" s="85"/>
      <c r="F8" s="85"/>
      <c r="G8" s="85"/>
      <c r="H8" s="85"/>
      <c r="I8" s="85"/>
      <c r="J8" s="85"/>
      <c r="K8" s="85"/>
      <c r="L8" s="85"/>
      <c r="M8" s="85"/>
      <c r="N8" s="85"/>
      <c r="O8" s="85"/>
      <c r="P8" s="85"/>
      <c r="Q8" s="85"/>
      <c r="R8" s="85"/>
      <c r="S8" s="85"/>
      <c r="T8" s="85"/>
    </row>
    <row r="9" spans="1:20" ht="15">
      <c r="A9" s="89" t="s">
        <v>396</v>
      </c>
      <c r="B9" s="85">
        <v>1</v>
      </c>
      <c r="C9" s="85"/>
      <c r="D9" s="85"/>
      <c r="E9" s="85"/>
      <c r="F9" s="85"/>
      <c r="G9" s="85"/>
      <c r="H9" s="85"/>
      <c r="I9" s="85"/>
      <c r="J9" s="85"/>
      <c r="K9" s="85"/>
      <c r="L9" s="85"/>
      <c r="M9" s="85"/>
      <c r="N9" s="85"/>
      <c r="O9" s="85"/>
      <c r="P9" s="85"/>
      <c r="Q9" s="85"/>
      <c r="R9" s="85"/>
      <c r="S9" s="85"/>
      <c r="T9" s="85"/>
    </row>
    <row r="10" spans="1:20" ht="15">
      <c r="A10" s="89" t="s">
        <v>395</v>
      </c>
      <c r="B10" s="85">
        <v>1</v>
      </c>
      <c r="C10" s="85"/>
      <c r="D10" s="85"/>
      <c r="E10" s="85"/>
      <c r="F10" s="85"/>
      <c r="G10" s="85"/>
      <c r="H10" s="85"/>
      <c r="I10" s="85"/>
      <c r="J10" s="85"/>
      <c r="K10" s="85"/>
      <c r="L10" s="85"/>
      <c r="M10" s="85"/>
      <c r="N10" s="85"/>
      <c r="O10" s="85"/>
      <c r="P10" s="85"/>
      <c r="Q10" s="85"/>
      <c r="R10" s="85"/>
      <c r="S10" s="85"/>
      <c r="T10" s="85"/>
    </row>
    <row r="13" spans="1:20" ht="15" customHeight="1">
      <c r="A13" s="13" t="s">
        <v>1482</v>
      </c>
      <c r="B13" s="13" t="s">
        <v>1461</v>
      </c>
      <c r="C13" s="13" t="s">
        <v>1484</v>
      </c>
      <c r="D13" s="13" t="s">
        <v>1464</v>
      </c>
      <c r="E13" s="13" t="s">
        <v>1485</v>
      </c>
      <c r="F13" s="13" t="s">
        <v>1466</v>
      </c>
      <c r="G13" s="85" t="s">
        <v>1486</v>
      </c>
      <c r="H13" s="85" t="s">
        <v>1468</v>
      </c>
      <c r="I13" s="13" t="s">
        <v>1487</v>
      </c>
      <c r="J13" s="13" t="s">
        <v>1470</v>
      </c>
      <c r="K13" s="85" t="s">
        <v>1488</v>
      </c>
      <c r="L13" s="85" t="s">
        <v>1472</v>
      </c>
      <c r="M13" s="13" t="s">
        <v>1489</v>
      </c>
      <c r="N13" s="13" t="s">
        <v>1474</v>
      </c>
      <c r="O13" s="13" t="s">
        <v>1490</v>
      </c>
      <c r="P13" s="13" t="s">
        <v>1476</v>
      </c>
      <c r="Q13" s="13" t="s">
        <v>1491</v>
      </c>
      <c r="R13" s="13" t="s">
        <v>1478</v>
      </c>
      <c r="S13" s="85" t="s">
        <v>1492</v>
      </c>
      <c r="T13" s="85" t="s">
        <v>1479</v>
      </c>
    </row>
    <row r="14" spans="1:20" ht="15">
      <c r="A14" s="85" t="s">
        <v>412</v>
      </c>
      <c r="B14" s="85">
        <v>40</v>
      </c>
      <c r="C14" s="85" t="s">
        <v>412</v>
      </c>
      <c r="D14" s="85">
        <v>40</v>
      </c>
      <c r="E14" s="85" t="s">
        <v>407</v>
      </c>
      <c r="F14" s="85">
        <v>34</v>
      </c>
      <c r="G14" s="85"/>
      <c r="H14" s="85"/>
      <c r="I14" s="85" t="s">
        <v>411</v>
      </c>
      <c r="J14" s="85">
        <v>2</v>
      </c>
      <c r="K14" s="85"/>
      <c r="L14" s="85"/>
      <c r="M14" s="85" t="s">
        <v>406</v>
      </c>
      <c r="N14" s="85">
        <v>2</v>
      </c>
      <c r="O14" s="85" t="s">
        <v>404</v>
      </c>
      <c r="P14" s="85">
        <v>1</v>
      </c>
      <c r="Q14" s="85" t="s">
        <v>405</v>
      </c>
      <c r="R14" s="85">
        <v>1</v>
      </c>
      <c r="S14" s="85"/>
      <c r="T14" s="85"/>
    </row>
    <row r="15" spans="1:20" ht="15">
      <c r="A15" s="85" t="s">
        <v>407</v>
      </c>
      <c r="B15" s="85">
        <v>34</v>
      </c>
      <c r="C15" s="85"/>
      <c r="D15" s="85"/>
      <c r="E15" s="85" t="s">
        <v>1483</v>
      </c>
      <c r="F15" s="85">
        <v>1</v>
      </c>
      <c r="G15" s="85"/>
      <c r="H15" s="85"/>
      <c r="I15" s="85"/>
      <c r="J15" s="85"/>
      <c r="K15" s="85"/>
      <c r="L15" s="85"/>
      <c r="M15" s="85"/>
      <c r="N15" s="85"/>
      <c r="O15" s="85" t="s">
        <v>409</v>
      </c>
      <c r="P15" s="85">
        <v>1</v>
      </c>
      <c r="Q15" s="85"/>
      <c r="R15" s="85"/>
      <c r="S15" s="85"/>
      <c r="T15" s="85"/>
    </row>
    <row r="16" spans="1:20" ht="15">
      <c r="A16" s="85" t="s">
        <v>411</v>
      </c>
      <c r="B16" s="85">
        <v>2</v>
      </c>
      <c r="C16" s="85"/>
      <c r="D16" s="85"/>
      <c r="E16" s="85"/>
      <c r="F16" s="85"/>
      <c r="G16" s="85"/>
      <c r="H16" s="85"/>
      <c r="I16" s="85"/>
      <c r="J16" s="85"/>
      <c r="K16" s="85"/>
      <c r="L16" s="85"/>
      <c r="M16" s="85"/>
      <c r="N16" s="85"/>
      <c r="O16" s="85" t="s">
        <v>410</v>
      </c>
      <c r="P16" s="85">
        <v>1</v>
      </c>
      <c r="Q16" s="85"/>
      <c r="R16" s="85"/>
      <c r="S16" s="85"/>
      <c r="T16" s="85"/>
    </row>
    <row r="17" spans="1:20" ht="15">
      <c r="A17" s="85" t="s">
        <v>406</v>
      </c>
      <c r="B17" s="85">
        <v>2</v>
      </c>
      <c r="C17" s="85"/>
      <c r="D17" s="85"/>
      <c r="E17" s="85"/>
      <c r="F17" s="85"/>
      <c r="G17" s="85"/>
      <c r="H17" s="85"/>
      <c r="I17" s="85"/>
      <c r="J17" s="85"/>
      <c r="K17" s="85"/>
      <c r="L17" s="85"/>
      <c r="M17" s="85"/>
      <c r="N17" s="85"/>
      <c r="O17" s="85"/>
      <c r="P17" s="85"/>
      <c r="Q17" s="85"/>
      <c r="R17" s="85"/>
      <c r="S17" s="85"/>
      <c r="T17" s="85"/>
    </row>
    <row r="18" spans="1:20" ht="15">
      <c r="A18" s="85" t="s">
        <v>410</v>
      </c>
      <c r="B18" s="85">
        <v>1</v>
      </c>
      <c r="C18" s="85"/>
      <c r="D18" s="85"/>
      <c r="E18" s="85"/>
      <c r="F18" s="85"/>
      <c r="G18" s="85"/>
      <c r="H18" s="85"/>
      <c r="I18" s="85"/>
      <c r="J18" s="85"/>
      <c r="K18" s="85"/>
      <c r="L18" s="85"/>
      <c r="M18" s="85"/>
      <c r="N18" s="85"/>
      <c r="O18" s="85"/>
      <c r="P18" s="85"/>
      <c r="Q18" s="85"/>
      <c r="R18" s="85"/>
      <c r="S18" s="85"/>
      <c r="T18" s="85"/>
    </row>
    <row r="19" spans="1:20" ht="15">
      <c r="A19" s="85" t="s">
        <v>409</v>
      </c>
      <c r="B19" s="85">
        <v>1</v>
      </c>
      <c r="C19" s="85"/>
      <c r="D19" s="85"/>
      <c r="E19" s="85"/>
      <c r="F19" s="85"/>
      <c r="G19" s="85"/>
      <c r="H19" s="85"/>
      <c r="I19" s="85"/>
      <c r="J19" s="85"/>
      <c r="K19" s="85"/>
      <c r="L19" s="85"/>
      <c r="M19" s="85"/>
      <c r="N19" s="85"/>
      <c r="O19" s="85"/>
      <c r="P19" s="85"/>
      <c r="Q19" s="85"/>
      <c r="R19" s="85"/>
      <c r="S19" s="85"/>
      <c r="T19" s="85"/>
    </row>
    <row r="20" spans="1:20" ht="15">
      <c r="A20" s="85" t="s">
        <v>1483</v>
      </c>
      <c r="B20" s="85">
        <v>1</v>
      </c>
      <c r="C20" s="85"/>
      <c r="D20" s="85"/>
      <c r="E20" s="85"/>
      <c r="F20" s="85"/>
      <c r="G20" s="85"/>
      <c r="H20" s="85"/>
      <c r="I20" s="85"/>
      <c r="J20" s="85"/>
      <c r="K20" s="85"/>
      <c r="L20" s="85"/>
      <c r="M20" s="85"/>
      <c r="N20" s="85"/>
      <c r="O20" s="85"/>
      <c r="P20" s="85"/>
      <c r="Q20" s="85"/>
      <c r="R20" s="85"/>
      <c r="S20" s="85"/>
      <c r="T20" s="85"/>
    </row>
    <row r="21" spans="1:20" ht="15">
      <c r="A21" s="85" t="s">
        <v>405</v>
      </c>
      <c r="B21" s="85">
        <v>1</v>
      </c>
      <c r="C21" s="85"/>
      <c r="D21" s="85"/>
      <c r="E21" s="85"/>
      <c r="F21" s="85"/>
      <c r="G21" s="85"/>
      <c r="H21" s="85"/>
      <c r="I21" s="85"/>
      <c r="J21" s="85"/>
      <c r="K21" s="85"/>
      <c r="L21" s="85"/>
      <c r="M21" s="85"/>
      <c r="N21" s="85"/>
      <c r="O21" s="85"/>
      <c r="P21" s="85"/>
      <c r="Q21" s="85"/>
      <c r="R21" s="85"/>
      <c r="S21" s="85"/>
      <c r="T21" s="85"/>
    </row>
    <row r="22" spans="1:20" ht="15">
      <c r="A22" s="85" t="s">
        <v>404</v>
      </c>
      <c r="B22" s="85">
        <v>1</v>
      </c>
      <c r="C22" s="85"/>
      <c r="D22" s="85"/>
      <c r="E22" s="85"/>
      <c r="F22" s="85"/>
      <c r="G22" s="85"/>
      <c r="H22" s="85"/>
      <c r="I22" s="85"/>
      <c r="J22" s="85"/>
      <c r="K22" s="85"/>
      <c r="L22" s="85"/>
      <c r="M22" s="85"/>
      <c r="N22" s="85"/>
      <c r="O22" s="85"/>
      <c r="P22" s="85"/>
      <c r="Q22" s="85"/>
      <c r="R22" s="85"/>
      <c r="S22" s="85"/>
      <c r="T22" s="85"/>
    </row>
    <row r="25" spans="1:20" ht="15" customHeight="1">
      <c r="A25" s="13" t="s">
        <v>1495</v>
      </c>
      <c r="B25" s="13" t="s">
        <v>1461</v>
      </c>
      <c r="C25" s="85" t="s">
        <v>1506</v>
      </c>
      <c r="D25" s="85" t="s">
        <v>1464</v>
      </c>
      <c r="E25" s="85" t="s">
        <v>1507</v>
      </c>
      <c r="F25" s="85" t="s">
        <v>1466</v>
      </c>
      <c r="G25" s="13" t="s">
        <v>1508</v>
      </c>
      <c r="H25" s="13" t="s">
        <v>1468</v>
      </c>
      <c r="I25" s="85" t="s">
        <v>1509</v>
      </c>
      <c r="J25" s="85" t="s">
        <v>1470</v>
      </c>
      <c r="K25" s="85" t="s">
        <v>1510</v>
      </c>
      <c r="L25" s="85" t="s">
        <v>1472</v>
      </c>
      <c r="M25" s="85" t="s">
        <v>1511</v>
      </c>
      <c r="N25" s="85" t="s">
        <v>1474</v>
      </c>
      <c r="O25" s="13" t="s">
        <v>1512</v>
      </c>
      <c r="P25" s="13" t="s">
        <v>1476</v>
      </c>
      <c r="Q25" s="85" t="s">
        <v>1520</v>
      </c>
      <c r="R25" s="85" t="s">
        <v>1478</v>
      </c>
      <c r="S25" s="85" t="s">
        <v>1521</v>
      </c>
      <c r="T25" s="85" t="s">
        <v>1479</v>
      </c>
    </row>
    <row r="26" spans="1:20" ht="15">
      <c r="A26" s="85" t="s">
        <v>1496</v>
      </c>
      <c r="B26" s="85">
        <v>3</v>
      </c>
      <c r="C26" s="85"/>
      <c r="D26" s="85"/>
      <c r="E26" s="85"/>
      <c r="F26" s="85"/>
      <c r="G26" s="85" t="s">
        <v>1498</v>
      </c>
      <c r="H26" s="85">
        <v>1</v>
      </c>
      <c r="I26" s="85"/>
      <c r="J26" s="85"/>
      <c r="K26" s="85"/>
      <c r="L26" s="85"/>
      <c r="M26" s="85"/>
      <c r="N26" s="85"/>
      <c r="O26" s="85" t="s">
        <v>1496</v>
      </c>
      <c r="P26" s="85">
        <v>2</v>
      </c>
      <c r="Q26" s="85"/>
      <c r="R26" s="85"/>
      <c r="S26" s="85"/>
      <c r="T26" s="85"/>
    </row>
    <row r="27" spans="1:20" ht="15">
      <c r="A27" s="85" t="s">
        <v>1497</v>
      </c>
      <c r="B27" s="85">
        <v>1</v>
      </c>
      <c r="C27" s="85"/>
      <c r="D27" s="85"/>
      <c r="E27" s="85"/>
      <c r="F27" s="85"/>
      <c r="G27" s="85" t="s">
        <v>1499</v>
      </c>
      <c r="H27" s="85">
        <v>1</v>
      </c>
      <c r="I27" s="85"/>
      <c r="J27" s="85"/>
      <c r="K27" s="85"/>
      <c r="L27" s="85"/>
      <c r="M27" s="85"/>
      <c r="N27" s="85"/>
      <c r="O27" s="85" t="s">
        <v>1504</v>
      </c>
      <c r="P27" s="85">
        <v>1</v>
      </c>
      <c r="Q27" s="85"/>
      <c r="R27" s="85"/>
      <c r="S27" s="85"/>
      <c r="T27" s="85"/>
    </row>
    <row r="28" spans="1:20" ht="15">
      <c r="A28" s="85" t="s">
        <v>1498</v>
      </c>
      <c r="B28" s="85">
        <v>1</v>
      </c>
      <c r="C28" s="85"/>
      <c r="D28" s="85"/>
      <c r="E28" s="85"/>
      <c r="F28" s="85"/>
      <c r="G28" s="85" t="s">
        <v>1500</v>
      </c>
      <c r="H28" s="85">
        <v>1</v>
      </c>
      <c r="I28" s="85"/>
      <c r="J28" s="85"/>
      <c r="K28" s="85"/>
      <c r="L28" s="85"/>
      <c r="M28" s="85"/>
      <c r="N28" s="85"/>
      <c r="O28" s="85" t="s">
        <v>1505</v>
      </c>
      <c r="P28" s="85">
        <v>1</v>
      </c>
      <c r="Q28" s="85"/>
      <c r="R28" s="85"/>
      <c r="S28" s="85"/>
      <c r="T28" s="85"/>
    </row>
    <row r="29" spans="1:20" ht="15">
      <c r="A29" s="85" t="s">
        <v>1499</v>
      </c>
      <c r="B29" s="85">
        <v>1</v>
      </c>
      <c r="C29" s="85"/>
      <c r="D29" s="85"/>
      <c r="E29" s="85"/>
      <c r="F29" s="85"/>
      <c r="G29" s="85" t="s">
        <v>1501</v>
      </c>
      <c r="H29" s="85">
        <v>1</v>
      </c>
      <c r="I29" s="85"/>
      <c r="J29" s="85"/>
      <c r="K29" s="85"/>
      <c r="L29" s="85"/>
      <c r="M29" s="85"/>
      <c r="N29" s="85"/>
      <c r="O29" s="85" t="s">
        <v>1513</v>
      </c>
      <c r="P29" s="85">
        <v>1</v>
      </c>
      <c r="Q29" s="85"/>
      <c r="R29" s="85"/>
      <c r="S29" s="85"/>
      <c r="T29" s="85"/>
    </row>
    <row r="30" spans="1:20" ht="15">
      <c r="A30" s="85" t="s">
        <v>1500</v>
      </c>
      <c r="B30" s="85">
        <v>1</v>
      </c>
      <c r="C30" s="85"/>
      <c r="D30" s="85"/>
      <c r="E30" s="85"/>
      <c r="F30" s="85"/>
      <c r="G30" s="85" t="s">
        <v>1502</v>
      </c>
      <c r="H30" s="85">
        <v>1</v>
      </c>
      <c r="I30" s="85"/>
      <c r="J30" s="85"/>
      <c r="K30" s="85"/>
      <c r="L30" s="85"/>
      <c r="M30" s="85"/>
      <c r="N30" s="85"/>
      <c r="O30" s="85" t="s">
        <v>1514</v>
      </c>
      <c r="P30" s="85">
        <v>1</v>
      </c>
      <c r="Q30" s="85"/>
      <c r="R30" s="85"/>
      <c r="S30" s="85"/>
      <c r="T30" s="85"/>
    </row>
    <row r="31" spans="1:20" ht="15">
      <c r="A31" s="85" t="s">
        <v>1501</v>
      </c>
      <c r="B31" s="85">
        <v>1</v>
      </c>
      <c r="C31" s="85"/>
      <c r="D31" s="85"/>
      <c r="E31" s="85"/>
      <c r="F31" s="85"/>
      <c r="G31" s="85" t="s">
        <v>1496</v>
      </c>
      <c r="H31" s="85">
        <v>1</v>
      </c>
      <c r="I31" s="85"/>
      <c r="J31" s="85"/>
      <c r="K31" s="85"/>
      <c r="L31" s="85"/>
      <c r="M31" s="85"/>
      <c r="N31" s="85"/>
      <c r="O31" s="85" t="s">
        <v>1515</v>
      </c>
      <c r="P31" s="85">
        <v>1</v>
      </c>
      <c r="Q31" s="85"/>
      <c r="R31" s="85"/>
      <c r="S31" s="85"/>
      <c r="T31" s="85"/>
    </row>
    <row r="32" spans="1:20" ht="15">
      <c r="A32" s="85" t="s">
        <v>1502</v>
      </c>
      <c r="B32" s="85">
        <v>1</v>
      </c>
      <c r="C32" s="85"/>
      <c r="D32" s="85"/>
      <c r="E32" s="85"/>
      <c r="F32" s="85"/>
      <c r="G32" s="85" t="s">
        <v>1503</v>
      </c>
      <c r="H32" s="85">
        <v>1</v>
      </c>
      <c r="I32" s="85"/>
      <c r="J32" s="85"/>
      <c r="K32" s="85"/>
      <c r="L32" s="85"/>
      <c r="M32" s="85"/>
      <c r="N32" s="85"/>
      <c r="O32" s="85" t="s">
        <v>1516</v>
      </c>
      <c r="P32" s="85">
        <v>1</v>
      </c>
      <c r="Q32" s="85"/>
      <c r="R32" s="85"/>
      <c r="S32" s="85"/>
      <c r="T32" s="85"/>
    </row>
    <row r="33" spans="1:20" ht="15">
      <c r="A33" s="85" t="s">
        <v>1503</v>
      </c>
      <c r="B33" s="85">
        <v>1</v>
      </c>
      <c r="C33" s="85"/>
      <c r="D33" s="85"/>
      <c r="E33" s="85"/>
      <c r="F33" s="85"/>
      <c r="G33" s="85"/>
      <c r="H33" s="85"/>
      <c r="I33" s="85"/>
      <c r="J33" s="85"/>
      <c r="K33" s="85"/>
      <c r="L33" s="85"/>
      <c r="M33" s="85"/>
      <c r="N33" s="85"/>
      <c r="O33" s="85" t="s">
        <v>1517</v>
      </c>
      <c r="P33" s="85">
        <v>1</v>
      </c>
      <c r="Q33" s="85"/>
      <c r="R33" s="85"/>
      <c r="S33" s="85"/>
      <c r="T33" s="85"/>
    </row>
    <row r="34" spans="1:20" ht="15">
      <c r="A34" s="85" t="s">
        <v>1504</v>
      </c>
      <c r="B34" s="85">
        <v>1</v>
      </c>
      <c r="C34" s="85"/>
      <c r="D34" s="85"/>
      <c r="E34" s="85"/>
      <c r="F34" s="85"/>
      <c r="G34" s="85"/>
      <c r="H34" s="85"/>
      <c r="I34" s="85"/>
      <c r="J34" s="85"/>
      <c r="K34" s="85"/>
      <c r="L34" s="85"/>
      <c r="M34" s="85"/>
      <c r="N34" s="85"/>
      <c r="O34" s="85" t="s">
        <v>1518</v>
      </c>
      <c r="P34" s="85">
        <v>1</v>
      </c>
      <c r="Q34" s="85"/>
      <c r="R34" s="85"/>
      <c r="S34" s="85"/>
      <c r="T34" s="85"/>
    </row>
    <row r="35" spans="1:20" ht="15">
      <c r="A35" s="85" t="s">
        <v>1505</v>
      </c>
      <c r="B35" s="85">
        <v>1</v>
      </c>
      <c r="C35" s="85"/>
      <c r="D35" s="85"/>
      <c r="E35" s="85"/>
      <c r="F35" s="85"/>
      <c r="G35" s="85"/>
      <c r="H35" s="85"/>
      <c r="I35" s="85"/>
      <c r="J35" s="85"/>
      <c r="K35" s="85"/>
      <c r="L35" s="85"/>
      <c r="M35" s="85"/>
      <c r="N35" s="85"/>
      <c r="O35" s="85" t="s">
        <v>1519</v>
      </c>
      <c r="P35" s="85">
        <v>1</v>
      </c>
      <c r="Q35" s="85"/>
      <c r="R35" s="85"/>
      <c r="S35" s="85"/>
      <c r="T35" s="85"/>
    </row>
    <row r="38" spans="1:20" ht="15" customHeight="1">
      <c r="A38" s="13" t="s">
        <v>1524</v>
      </c>
      <c r="B38" s="13" t="s">
        <v>1461</v>
      </c>
      <c r="C38" s="13" t="s">
        <v>1535</v>
      </c>
      <c r="D38" s="13" t="s">
        <v>1464</v>
      </c>
      <c r="E38" s="13" t="s">
        <v>1541</v>
      </c>
      <c r="F38" s="13" t="s">
        <v>1466</v>
      </c>
      <c r="G38" s="13" t="s">
        <v>1552</v>
      </c>
      <c r="H38" s="13" t="s">
        <v>1468</v>
      </c>
      <c r="I38" s="13" t="s">
        <v>1563</v>
      </c>
      <c r="J38" s="13" t="s">
        <v>1470</v>
      </c>
      <c r="K38" s="85" t="s">
        <v>1567</v>
      </c>
      <c r="L38" s="85" t="s">
        <v>1472</v>
      </c>
      <c r="M38" s="13" t="s">
        <v>1568</v>
      </c>
      <c r="N38" s="13" t="s">
        <v>1474</v>
      </c>
      <c r="O38" s="13" t="s">
        <v>1578</v>
      </c>
      <c r="P38" s="13" t="s">
        <v>1476</v>
      </c>
      <c r="Q38" s="85" t="s">
        <v>1579</v>
      </c>
      <c r="R38" s="85" t="s">
        <v>1478</v>
      </c>
      <c r="S38" s="13" t="s">
        <v>1580</v>
      </c>
      <c r="T38" s="13" t="s">
        <v>1479</v>
      </c>
    </row>
    <row r="39" spans="1:20" ht="15">
      <c r="A39" s="91" t="s">
        <v>1525</v>
      </c>
      <c r="B39" s="91">
        <v>55</v>
      </c>
      <c r="C39" s="91" t="s">
        <v>1530</v>
      </c>
      <c r="D39" s="91">
        <v>40</v>
      </c>
      <c r="E39" s="91" t="s">
        <v>1542</v>
      </c>
      <c r="F39" s="91">
        <v>29</v>
      </c>
      <c r="G39" s="91" t="s">
        <v>1553</v>
      </c>
      <c r="H39" s="91">
        <v>8</v>
      </c>
      <c r="I39" s="91" t="s">
        <v>1544</v>
      </c>
      <c r="J39" s="91">
        <v>3</v>
      </c>
      <c r="K39" s="91"/>
      <c r="L39" s="91"/>
      <c r="M39" s="91" t="s">
        <v>1569</v>
      </c>
      <c r="N39" s="91">
        <v>2</v>
      </c>
      <c r="O39" s="91" t="s">
        <v>1496</v>
      </c>
      <c r="P39" s="91">
        <v>3</v>
      </c>
      <c r="Q39" s="91"/>
      <c r="R39" s="91"/>
      <c r="S39" s="91" t="s">
        <v>1581</v>
      </c>
      <c r="T39" s="91">
        <v>3</v>
      </c>
    </row>
    <row r="40" spans="1:20" ht="15">
      <c r="A40" s="91" t="s">
        <v>1526</v>
      </c>
      <c r="B40" s="91">
        <v>21</v>
      </c>
      <c r="C40" s="91" t="s">
        <v>1531</v>
      </c>
      <c r="D40" s="91">
        <v>40</v>
      </c>
      <c r="E40" s="91" t="s">
        <v>1543</v>
      </c>
      <c r="F40" s="91">
        <v>28</v>
      </c>
      <c r="G40" s="91" t="s">
        <v>1554</v>
      </c>
      <c r="H40" s="91">
        <v>4</v>
      </c>
      <c r="I40" s="91" t="s">
        <v>1564</v>
      </c>
      <c r="J40" s="91">
        <v>2</v>
      </c>
      <c r="K40" s="91"/>
      <c r="L40" s="91"/>
      <c r="M40" s="91" t="s">
        <v>1570</v>
      </c>
      <c r="N40" s="91">
        <v>2</v>
      </c>
      <c r="O40" s="91"/>
      <c r="P40" s="91"/>
      <c r="Q40" s="91"/>
      <c r="R40" s="91"/>
      <c r="S40" s="91" t="s">
        <v>1582</v>
      </c>
      <c r="T40" s="91">
        <v>2</v>
      </c>
    </row>
    <row r="41" spans="1:20" ht="15">
      <c r="A41" s="91" t="s">
        <v>1527</v>
      </c>
      <c r="B41" s="91">
        <v>0</v>
      </c>
      <c r="C41" s="91" t="s">
        <v>1532</v>
      </c>
      <c r="D41" s="91">
        <v>40</v>
      </c>
      <c r="E41" s="91" t="s">
        <v>1544</v>
      </c>
      <c r="F41" s="91">
        <v>21</v>
      </c>
      <c r="G41" s="91" t="s">
        <v>1555</v>
      </c>
      <c r="H41" s="91">
        <v>4</v>
      </c>
      <c r="I41" s="91" t="s">
        <v>1565</v>
      </c>
      <c r="J41" s="91">
        <v>2</v>
      </c>
      <c r="K41" s="91"/>
      <c r="L41" s="91"/>
      <c r="M41" s="91" t="s">
        <v>1571</v>
      </c>
      <c r="N41" s="91">
        <v>2</v>
      </c>
      <c r="O41" s="91"/>
      <c r="P41" s="91"/>
      <c r="Q41" s="91"/>
      <c r="R41" s="91"/>
      <c r="S41" s="91" t="s">
        <v>1583</v>
      </c>
      <c r="T41" s="91">
        <v>2</v>
      </c>
    </row>
    <row r="42" spans="1:20" ht="15">
      <c r="A42" s="91" t="s">
        <v>1528</v>
      </c>
      <c r="B42" s="91">
        <v>1935</v>
      </c>
      <c r="C42" s="91" t="s">
        <v>1533</v>
      </c>
      <c r="D42" s="91">
        <v>40</v>
      </c>
      <c r="E42" s="91" t="s">
        <v>1545</v>
      </c>
      <c r="F42" s="91">
        <v>13</v>
      </c>
      <c r="G42" s="91" t="s">
        <v>1556</v>
      </c>
      <c r="H42" s="91">
        <v>4</v>
      </c>
      <c r="I42" s="91" t="s">
        <v>1566</v>
      </c>
      <c r="J42" s="91">
        <v>2</v>
      </c>
      <c r="K42" s="91"/>
      <c r="L42" s="91"/>
      <c r="M42" s="91" t="s">
        <v>1572</v>
      </c>
      <c r="N42" s="91">
        <v>2</v>
      </c>
      <c r="O42" s="91"/>
      <c r="P42" s="91"/>
      <c r="Q42" s="91"/>
      <c r="R42" s="91"/>
      <c r="S42" s="91" t="s">
        <v>1584</v>
      </c>
      <c r="T42" s="91">
        <v>2</v>
      </c>
    </row>
    <row r="43" spans="1:20" ht="15">
      <c r="A43" s="91" t="s">
        <v>1529</v>
      </c>
      <c r="B43" s="91">
        <v>2011</v>
      </c>
      <c r="C43" s="91" t="s">
        <v>1534</v>
      </c>
      <c r="D43" s="91">
        <v>39</v>
      </c>
      <c r="E43" s="91" t="s">
        <v>1546</v>
      </c>
      <c r="F43" s="91">
        <v>12</v>
      </c>
      <c r="G43" s="91" t="s">
        <v>1557</v>
      </c>
      <c r="H43" s="91">
        <v>4</v>
      </c>
      <c r="I43" s="91"/>
      <c r="J43" s="91"/>
      <c r="K43" s="91"/>
      <c r="L43" s="91"/>
      <c r="M43" s="91" t="s">
        <v>1573</v>
      </c>
      <c r="N43" s="91">
        <v>2</v>
      </c>
      <c r="O43" s="91"/>
      <c r="P43" s="91"/>
      <c r="Q43" s="91"/>
      <c r="R43" s="91"/>
      <c r="S43" s="91" t="s">
        <v>1574</v>
      </c>
      <c r="T43" s="91">
        <v>2</v>
      </c>
    </row>
    <row r="44" spans="1:20" ht="15">
      <c r="A44" s="91" t="s">
        <v>1530</v>
      </c>
      <c r="B44" s="91">
        <v>42</v>
      </c>
      <c r="C44" s="91" t="s">
        <v>1536</v>
      </c>
      <c r="D44" s="91">
        <v>36</v>
      </c>
      <c r="E44" s="91" t="s">
        <v>1547</v>
      </c>
      <c r="F44" s="91">
        <v>12</v>
      </c>
      <c r="G44" s="91" t="s">
        <v>1558</v>
      </c>
      <c r="H44" s="91">
        <v>4</v>
      </c>
      <c r="I44" s="91"/>
      <c r="J44" s="91"/>
      <c r="K44" s="91"/>
      <c r="L44" s="91"/>
      <c r="M44" s="91" t="s">
        <v>1574</v>
      </c>
      <c r="N44" s="91">
        <v>2</v>
      </c>
      <c r="O44" s="91"/>
      <c r="P44" s="91"/>
      <c r="Q44" s="91"/>
      <c r="R44" s="91"/>
      <c r="S44" s="91"/>
      <c r="T44" s="91"/>
    </row>
    <row r="45" spans="1:20" ht="15">
      <c r="A45" s="91" t="s">
        <v>1531</v>
      </c>
      <c r="B45" s="91">
        <v>40</v>
      </c>
      <c r="C45" s="91" t="s">
        <v>1537</v>
      </c>
      <c r="D45" s="91">
        <v>36</v>
      </c>
      <c r="E45" s="91" t="s">
        <v>1548</v>
      </c>
      <c r="F45" s="91">
        <v>11</v>
      </c>
      <c r="G45" s="91" t="s">
        <v>1559</v>
      </c>
      <c r="H45" s="91">
        <v>4</v>
      </c>
      <c r="I45" s="91"/>
      <c r="J45" s="91"/>
      <c r="K45" s="91"/>
      <c r="L45" s="91"/>
      <c r="M45" s="91" t="s">
        <v>1575</v>
      </c>
      <c r="N45" s="91">
        <v>2</v>
      </c>
      <c r="O45" s="91"/>
      <c r="P45" s="91"/>
      <c r="Q45" s="91"/>
      <c r="R45" s="91"/>
      <c r="S45" s="91"/>
      <c r="T45" s="91"/>
    </row>
    <row r="46" spans="1:20" ht="15">
      <c r="A46" s="91" t="s">
        <v>1532</v>
      </c>
      <c r="B46" s="91">
        <v>40</v>
      </c>
      <c r="C46" s="91" t="s">
        <v>1538</v>
      </c>
      <c r="D46" s="91">
        <v>32</v>
      </c>
      <c r="E46" s="91" t="s">
        <v>1549</v>
      </c>
      <c r="F46" s="91">
        <v>11</v>
      </c>
      <c r="G46" s="91" t="s">
        <v>1560</v>
      </c>
      <c r="H46" s="91">
        <v>4</v>
      </c>
      <c r="I46" s="91"/>
      <c r="J46" s="91"/>
      <c r="K46" s="91"/>
      <c r="L46" s="91"/>
      <c r="M46" s="91" t="s">
        <v>1576</v>
      </c>
      <c r="N46" s="91">
        <v>2</v>
      </c>
      <c r="O46" s="91"/>
      <c r="P46" s="91"/>
      <c r="Q46" s="91"/>
      <c r="R46" s="91"/>
      <c r="S46" s="91"/>
      <c r="T46" s="91"/>
    </row>
    <row r="47" spans="1:20" ht="15">
      <c r="A47" s="91" t="s">
        <v>1533</v>
      </c>
      <c r="B47" s="91">
        <v>40</v>
      </c>
      <c r="C47" s="91" t="s">
        <v>1539</v>
      </c>
      <c r="D47" s="91">
        <v>24</v>
      </c>
      <c r="E47" s="91" t="s">
        <v>1550</v>
      </c>
      <c r="F47" s="91">
        <v>10</v>
      </c>
      <c r="G47" s="91" t="s">
        <v>1561</v>
      </c>
      <c r="H47" s="91">
        <v>4</v>
      </c>
      <c r="I47" s="91"/>
      <c r="J47" s="91"/>
      <c r="K47" s="91"/>
      <c r="L47" s="91"/>
      <c r="M47" s="91" t="s">
        <v>1577</v>
      </c>
      <c r="N47" s="91">
        <v>2</v>
      </c>
      <c r="O47" s="91"/>
      <c r="P47" s="91"/>
      <c r="Q47" s="91"/>
      <c r="R47" s="91"/>
      <c r="S47" s="91"/>
      <c r="T47" s="91"/>
    </row>
    <row r="48" spans="1:20" ht="15">
      <c r="A48" s="91" t="s">
        <v>1534</v>
      </c>
      <c r="B48" s="91">
        <v>39</v>
      </c>
      <c r="C48" s="91" t="s">
        <v>1540</v>
      </c>
      <c r="D48" s="91">
        <v>9</v>
      </c>
      <c r="E48" s="91" t="s">
        <v>1551</v>
      </c>
      <c r="F48" s="91">
        <v>10</v>
      </c>
      <c r="G48" s="91" t="s">
        <v>1562</v>
      </c>
      <c r="H48" s="91">
        <v>4</v>
      </c>
      <c r="I48" s="91"/>
      <c r="J48" s="91"/>
      <c r="K48" s="91"/>
      <c r="L48" s="91"/>
      <c r="M48" s="91" t="s">
        <v>1544</v>
      </c>
      <c r="N48" s="91">
        <v>2</v>
      </c>
      <c r="O48" s="91"/>
      <c r="P48" s="91"/>
      <c r="Q48" s="91"/>
      <c r="R48" s="91"/>
      <c r="S48" s="91"/>
      <c r="T48" s="91"/>
    </row>
    <row r="51" spans="1:20" ht="15" customHeight="1">
      <c r="A51" s="13" t="s">
        <v>1592</v>
      </c>
      <c r="B51" s="13" t="s">
        <v>1461</v>
      </c>
      <c r="C51" s="13" t="s">
        <v>1603</v>
      </c>
      <c r="D51" s="13" t="s">
        <v>1464</v>
      </c>
      <c r="E51" s="13" t="s">
        <v>1605</v>
      </c>
      <c r="F51" s="13" t="s">
        <v>1466</v>
      </c>
      <c r="G51" s="13" t="s">
        <v>1615</v>
      </c>
      <c r="H51" s="13" t="s">
        <v>1468</v>
      </c>
      <c r="I51" s="85" t="s">
        <v>1626</v>
      </c>
      <c r="J51" s="85" t="s">
        <v>1470</v>
      </c>
      <c r="K51" s="85" t="s">
        <v>1627</v>
      </c>
      <c r="L51" s="85" t="s">
        <v>1472</v>
      </c>
      <c r="M51" s="13" t="s">
        <v>1628</v>
      </c>
      <c r="N51" s="13" t="s">
        <v>1474</v>
      </c>
      <c r="O51" s="85" t="s">
        <v>1630</v>
      </c>
      <c r="P51" s="85" t="s">
        <v>1476</v>
      </c>
      <c r="Q51" s="85" t="s">
        <v>1631</v>
      </c>
      <c r="R51" s="85" t="s">
        <v>1478</v>
      </c>
      <c r="S51" s="13" t="s">
        <v>1632</v>
      </c>
      <c r="T51" s="13" t="s">
        <v>1479</v>
      </c>
    </row>
    <row r="52" spans="1:20" ht="15">
      <c r="A52" s="91" t="s">
        <v>1593</v>
      </c>
      <c r="B52" s="91">
        <v>40</v>
      </c>
      <c r="C52" s="91" t="s">
        <v>1593</v>
      </c>
      <c r="D52" s="91">
        <v>40</v>
      </c>
      <c r="E52" s="91" t="s">
        <v>1599</v>
      </c>
      <c r="F52" s="91">
        <v>17</v>
      </c>
      <c r="G52" s="91" t="s">
        <v>1616</v>
      </c>
      <c r="H52" s="91">
        <v>4</v>
      </c>
      <c r="I52" s="91"/>
      <c r="J52" s="91"/>
      <c r="K52" s="91"/>
      <c r="L52" s="91"/>
      <c r="M52" s="91" t="s">
        <v>1629</v>
      </c>
      <c r="N52" s="91">
        <v>2</v>
      </c>
      <c r="O52" s="91"/>
      <c r="P52" s="91"/>
      <c r="Q52" s="91"/>
      <c r="R52" s="91"/>
      <c r="S52" s="91" t="s">
        <v>1633</v>
      </c>
      <c r="T52" s="91">
        <v>2</v>
      </c>
    </row>
    <row r="53" spans="1:20" ht="15">
      <c r="A53" s="91" t="s">
        <v>1594</v>
      </c>
      <c r="B53" s="91">
        <v>39</v>
      </c>
      <c r="C53" s="91" t="s">
        <v>1594</v>
      </c>
      <c r="D53" s="91">
        <v>39</v>
      </c>
      <c r="E53" s="91" t="s">
        <v>1606</v>
      </c>
      <c r="F53" s="91">
        <v>11</v>
      </c>
      <c r="G53" s="91" t="s">
        <v>1617</v>
      </c>
      <c r="H53" s="91">
        <v>4</v>
      </c>
      <c r="I53" s="91"/>
      <c r="J53" s="91"/>
      <c r="K53" s="91"/>
      <c r="L53" s="91"/>
      <c r="M53" s="91"/>
      <c r="N53" s="91"/>
      <c r="O53" s="91"/>
      <c r="P53" s="91"/>
      <c r="Q53" s="91"/>
      <c r="R53" s="91"/>
      <c r="S53" s="91" t="s">
        <v>1634</v>
      </c>
      <c r="T53" s="91">
        <v>2</v>
      </c>
    </row>
    <row r="54" spans="1:20" ht="15">
      <c r="A54" s="91" t="s">
        <v>1595</v>
      </c>
      <c r="B54" s="91">
        <v>39</v>
      </c>
      <c r="C54" s="91" t="s">
        <v>1595</v>
      </c>
      <c r="D54" s="91">
        <v>39</v>
      </c>
      <c r="E54" s="91" t="s">
        <v>1607</v>
      </c>
      <c r="F54" s="91">
        <v>10</v>
      </c>
      <c r="G54" s="91" t="s">
        <v>1618</v>
      </c>
      <c r="H54" s="91">
        <v>4</v>
      </c>
      <c r="I54" s="91"/>
      <c r="J54" s="91"/>
      <c r="K54" s="91"/>
      <c r="L54" s="91"/>
      <c r="M54" s="91"/>
      <c r="N54" s="91"/>
      <c r="O54" s="91"/>
      <c r="P54" s="91"/>
      <c r="Q54" s="91"/>
      <c r="R54" s="91"/>
      <c r="S54" s="91" t="s">
        <v>1635</v>
      </c>
      <c r="T54" s="91">
        <v>2</v>
      </c>
    </row>
    <row r="55" spans="1:20" ht="15">
      <c r="A55" s="91" t="s">
        <v>1596</v>
      </c>
      <c r="B55" s="91">
        <v>36</v>
      </c>
      <c r="C55" s="91" t="s">
        <v>1596</v>
      </c>
      <c r="D55" s="91">
        <v>36</v>
      </c>
      <c r="E55" s="91" t="s">
        <v>1608</v>
      </c>
      <c r="F55" s="91">
        <v>9</v>
      </c>
      <c r="G55" s="91" t="s">
        <v>1619</v>
      </c>
      <c r="H55" s="91">
        <v>4</v>
      </c>
      <c r="I55" s="91"/>
      <c r="J55" s="91"/>
      <c r="K55" s="91"/>
      <c r="L55" s="91"/>
      <c r="M55" s="91"/>
      <c r="N55" s="91"/>
      <c r="O55" s="91"/>
      <c r="P55" s="91"/>
      <c r="Q55" s="91"/>
      <c r="R55" s="91"/>
      <c r="S55" s="91"/>
      <c r="T55" s="91"/>
    </row>
    <row r="56" spans="1:20" ht="15">
      <c r="A56" s="91" t="s">
        <v>1597</v>
      </c>
      <c r="B56" s="91">
        <v>36</v>
      </c>
      <c r="C56" s="91" t="s">
        <v>1597</v>
      </c>
      <c r="D56" s="91">
        <v>36</v>
      </c>
      <c r="E56" s="91" t="s">
        <v>1609</v>
      </c>
      <c r="F56" s="91">
        <v>9</v>
      </c>
      <c r="G56" s="91" t="s">
        <v>1620</v>
      </c>
      <c r="H56" s="91">
        <v>4</v>
      </c>
      <c r="I56" s="91"/>
      <c r="J56" s="91"/>
      <c r="K56" s="91"/>
      <c r="L56" s="91"/>
      <c r="M56" s="91"/>
      <c r="N56" s="91"/>
      <c r="O56" s="91"/>
      <c r="P56" s="91"/>
      <c r="Q56" s="91"/>
      <c r="R56" s="91"/>
      <c r="S56" s="91"/>
      <c r="T56" s="91"/>
    </row>
    <row r="57" spans="1:20" ht="15">
      <c r="A57" s="91" t="s">
        <v>1598</v>
      </c>
      <c r="B57" s="91">
        <v>31</v>
      </c>
      <c r="C57" s="91" t="s">
        <v>1598</v>
      </c>
      <c r="D57" s="91">
        <v>31</v>
      </c>
      <c r="E57" s="91" t="s">
        <v>1610</v>
      </c>
      <c r="F57" s="91">
        <v>9</v>
      </c>
      <c r="G57" s="91" t="s">
        <v>1621</v>
      </c>
      <c r="H57" s="91">
        <v>4</v>
      </c>
      <c r="I57" s="91"/>
      <c r="J57" s="91"/>
      <c r="K57" s="91"/>
      <c r="L57" s="91"/>
      <c r="M57" s="91"/>
      <c r="N57" s="91"/>
      <c r="O57" s="91"/>
      <c r="P57" s="91"/>
      <c r="Q57" s="91"/>
      <c r="R57" s="91"/>
      <c r="S57" s="91"/>
      <c r="T57" s="91"/>
    </row>
    <row r="58" spans="1:20" ht="15">
      <c r="A58" s="91" t="s">
        <v>1599</v>
      </c>
      <c r="B58" s="91">
        <v>17</v>
      </c>
      <c r="C58" s="91" t="s">
        <v>1600</v>
      </c>
      <c r="D58" s="91">
        <v>12</v>
      </c>
      <c r="E58" s="91" t="s">
        <v>1611</v>
      </c>
      <c r="F58" s="91">
        <v>8</v>
      </c>
      <c r="G58" s="91" t="s">
        <v>1622</v>
      </c>
      <c r="H58" s="91">
        <v>4</v>
      </c>
      <c r="I58" s="91"/>
      <c r="J58" s="91"/>
      <c r="K58" s="91"/>
      <c r="L58" s="91"/>
      <c r="M58" s="91"/>
      <c r="N58" s="91"/>
      <c r="O58" s="91"/>
      <c r="P58" s="91"/>
      <c r="Q58" s="91"/>
      <c r="R58" s="91"/>
      <c r="S58" s="91"/>
      <c r="T58" s="91"/>
    </row>
    <row r="59" spans="1:20" ht="15">
      <c r="A59" s="91" t="s">
        <v>1600</v>
      </c>
      <c r="B59" s="91">
        <v>12</v>
      </c>
      <c r="C59" s="91" t="s">
        <v>1601</v>
      </c>
      <c r="D59" s="91">
        <v>12</v>
      </c>
      <c r="E59" s="91" t="s">
        <v>1612</v>
      </c>
      <c r="F59" s="91">
        <v>7</v>
      </c>
      <c r="G59" s="91" t="s">
        <v>1623</v>
      </c>
      <c r="H59" s="91">
        <v>4</v>
      </c>
      <c r="I59" s="91"/>
      <c r="J59" s="91"/>
      <c r="K59" s="91"/>
      <c r="L59" s="91"/>
      <c r="M59" s="91"/>
      <c r="N59" s="91"/>
      <c r="O59" s="91"/>
      <c r="P59" s="91"/>
      <c r="Q59" s="91"/>
      <c r="R59" s="91"/>
      <c r="S59" s="91"/>
      <c r="T59" s="91"/>
    </row>
    <row r="60" spans="1:20" ht="15">
      <c r="A60" s="91" t="s">
        <v>1601</v>
      </c>
      <c r="B60" s="91">
        <v>12</v>
      </c>
      <c r="C60" s="91" t="s">
        <v>1602</v>
      </c>
      <c r="D60" s="91">
        <v>12</v>
      </c>
      <c r="E60" s="91" t="s">
        <v>1613</v>
      </c>
      <c r="F60" s="91">
        <v>6</v>
      </c>
      <c r="G60" s="91" t="s">
        <v>1624</v>
      </c>
      <c r="H60" s="91">
        <v>4</v>
      </c>
      <c r="I60" s="91"/>
      <c r="J60" s="91"/>
      <c r="K60" s="91"/>
      <c r="L60" s="91"/>
      <c r="M60" s="91"/>
      <c r="N60" s="91"/>
      <c r="O60" s="91"/>
      <c r="P60" s="91"/>
      <c r="Q60" s="91"/>
      <c r="R60" s="91"/>
      <c r="S60" s="91"/>
      <c r="T60" s="91"/>
    </row>
    <row r="61" spans="1:20" ht="15">
      <c r="A61" s="91" t="s">
        <v>1602</v>
      </c>
      <c r="B61" s="91">
        <v>12</v>
      </c>
      <c r="C61" s="91" t="s">
        <v>1604</v>
      </c>
      <c r="D61" s="91">
        <v>9</v>
      </c>
      <c r="E61" s="91" t="s">
        <v>1614</v>
      </c>
      <c r="F61" s="91">
        <v>5</v>
      </c>
      <c r="G61" s="91" t="s">
        <v>1625</v>
      </c>
      <c r="H61" s="91">
        <v>4</v>
      </c>
      <c r="I61" s="91"/>
      <c r="J61" s="91"/>
      <c r="K61" s="91"/>
      <c r="L61" s="91"/>
      <c r="M61" s="91"/>
      <c r="N61" s="91"/>
      <c r="O61" s="91"/>
      <c r="P61" s="91"/>
      <c r="Q61" s="91"/>
      <c r="R61" s="91"/>
      <c r="S61" s="91"/>
      <c r="T61" s="91"/>
    </row>
    <row r="64" spans="1:20" ht="15" customHeight="1">
      <c r="A64" s="13" t="s">
        <v>1641</v>
      </c>
      <c r="B64" s="13" t="s">
        <v>1461</v>
      </c>
      <c r="C64" s="13" t="s">
        <v>1643</v>
      </c>
      <c r="D64" s="13" t="s">
        <v>1464</v>
      </c>
      <c r="E64" s="13" t="s">
        <v>1644</v>
      </c>
      <c r="F64" s="13" t="s">
        <v>1466</v>
      </c>
      <c r="G64" s="85" t="s">
        <v>1647</v>
      </c>
      <c r="H64" s="85" t="s">
        <v>1468</v>
      </c>
      <c r="I64" s="13" t="s">
        <v>1649</v>
      </c>
      <c r="J64" s="13" t="s">
        <v>1470</v>
      </c>
      <c r="K64" s="13" t="s">
        <v>1651</v>
      </c>
      <c r="L64" s="13" t="s">
        <v>1472</v>
      </c>
      <c r="M64" s="13" t="s">
        <v>1653</v>
      </c>
      <c r="N64" s="13" t="s">
        <v>1474</v>
      </c>
      <c r="O64" s="85" t="s">
        <v>1655</v>
      </c>
      <c r="P64" s="85" t="s">
        <v>1476</v>
      </c>
      <c r="Q64" s="85" t="s">
        <v>1657</v>
      </c>
      <c r="R64" s="85" t="s">
        <v>1478</v>
      </c>
      <c r="S64" s="13" t="s">
        <v>1659</v>
      </c>
      <c r="T64" s="13" t="s">
        <v>1479</v>
      </c>
    </row>
    <row r="65" spans="1:20" ht="15">
      <c r="A65" s="85" t="s">
        <v>292</v>
      </c>
      <c r="B65" s="85">
        <v>2</v>
      </c>
      <c r="C65" s="85" t="s">
        <v>292</v>
      </c>
      <c r="D65" s="85">
        <v>2</v>
      </c>
      <c r="E65" s="85" t="s">
        <v>263</v>
      </c>
      <c r="F65" s="85">
        <v>1</v>
      </c>
      <c r="G65" s="85"/>
      <c r="H65" s="85"/>
      <c r="I65" s="85" t="s">
        <v>267</v>
      </c>
      <c r="J65" s="85">
        <v>1</v>
      </c>
      <c r="K65" s="85" t="s">
        <v>265</v>
      </c>
      <c r="L65" s="85">
        <v>1</v>
      </c>
      <c r="M65" s="85" t="s">
        <v>229</v>
      </c>
      <c r="N65" s="85">
        <v>1</v>
      </c>
      <c r="O65" s="85"/>
      <c r="P65" s="85"/>
      <c r="Q65" s="85"/>
      <c r="R65" s="85"/>
      <c r="S65" s="85" t="s">
        <v>226</v>
      </c>
      <c r="T65" s="85">
        <v>1</v>
      </c>
    </row>
    <row r="66" spans="1:20" ht="15">
      <c r="A66" s="85" t="s">
        <v>306</v>
      </c>
      <c r="B66" s="85">
        <v>1</v>
      </c>
      <c r="C66" s="85" t="s">
        <v>306</v>
      </c>
      <c r="D66" s="85">
        <v>1</v>
      </c>
      <c r="E66" s="85" t="s">
        <v>230</v>
      </c>
      <c r="F66" s="85">
        <v>1</v>
      </c>
      <c r="G66" s="85"/>
      <c r="H66" s="85"/>
      <c r="I66" s="85" t="s">
        <v>266</v>
      </c>
      <c r="J66" s="85">
        <v>1</v>
      </c>
      <c r="K66" s="85"/>
      <c r="L66" s="85"/>
      <c r="M66" s="85" t="s">
        <v>228</v>
      </c>
      <c r="N66" s="85">
        <v>1</v>
      </c>
      <c r="O66" s="85"/>
      <c r="P66" s="85"/>
      <c r="Q66" s="85"/>
      <c r="R66" s="85"/>
      <c r="S66" s="85"/>
      <c r="T66" s="85"/>
    </row>
    <row r="67" spans="1:20" ht="15">
      <c r="A67" s="85" t="s">
        <v>305</v>
      </c>
      <c r="B67" s="85">
        <v>1</v>
      </c>
      <c r="C67" s="85" t="s">
        <v>268</v>
      </c>
      <c r="D67" s="85">
        <v>1</v>
      </c>
      <c r="E67" s="85" t="s">
        <v>231</v>
      </c>
      <c r="F67" s="85">
        <v>1</v>
      </c>
      <c r="G67" s="85"/>
      <c r="H67" s="85"/>
      <c r="I67" s="85"/>
      <c r="J67" s="85"/>
      <c r="K67" s="85"/>
      <c r="L67" s="85"/>
      <c r="M67" s="85"/>
      <c r="N67" s="85"/>
      <c r="O67" s="85"/>
      <c r="P67" s="85"/>
      <c r="Q67" s="85"/>
      <c r="R67" s="85"/>
      <c r="S67" s="85"/>
      <c r="T67" s="85"/>
    </row>
    <row r="68" spans="1:20" ht="15">
      <c r="A68" s="85" t="s">
        <v>304</v>
      </c>
      <c r="B68" s="85">
        <v>1</v>
      </c>
      <c r="C68" s="85" t="s">
        <v>269</v>
      </c>
      <c r="D68" s="85">
        <v>1</v>
      </c>
      <c r="E68" s="85" t="s">
        <v>232</v>
      </c>
      <c r="F68" s="85">
        <v>1</v>
      </c>
      <c r="G68" s="85"/>
      <c r="H68" s="85"/>
      <c r="I68" s="85"/>
      <c r="J68" s="85"/>
      <c r="K68" s="85"/>
      <c r="L68" s="85"/>
      <c r="M68" s="85"/>
      <c r="N68" s="85"/>
      <c r="O68" s="85"/>
      <c r="P68" s="85"/>
      <c r="Q68" s="85"/>
      <c r="R68" s="85"/>
      <c r="S68" s="85"/>
      <c r="T68" s="85"/>
    </row>
    <row r="69" spans="1:20" ht="15">
      <c r="A69" s="85" t="s">
        <v>303</v>
      </c>
      <c r="B69" s="85">
        <v>1</v>
      </c>
      <c r="C69" s="85" t="s">
        <v>270</v>
      </c>
      <c r="D69" s="85">
        <v>1</v>
      </c>
      <c r="E69" s="85" t="s">
        <v>233</v>
      </c>
      <c r="F69" s="85">
        <v>1</v>
      </c>
      <c r="G69" s="85"/>
      <c r="H69" s="85"/>
      <c r="I69" s="85"/>
      <c r="J69" s="85"/>
      <c r="K69" s="85"/>
      <c r="L69" s="85"/>
      <c r="M69" s="85"/>
      <c r="N69" s="85"/>
      <c r="O69" s="85"/>
      <c r="P69" s="85"/>
      <c r="Q69" s="85"/>
      <c r="R69" s="85"/>
      <c r="S69" s="85"/>
      <c r="T69" s="85"/>
    </row>
    <row r="70" spans="1:20" ht="15">
      <c r="A70" s="85" t="s">
        <v>302</v>
      </c>
      <c r="B70" s="85">
        <v>1</v>
      </c>
      <c r="C70" s="85" t="s">
        <v>271</v>
      </c>
      <c r="D70" s="85">
        <v>1</v>
      </c>
      <c r="E70" s="85" t="s">
        <v>234</v>
      </c>
      <c r="F70" s="85">
        <v>1</v>
      </c>
      <c r="G70" s="85"/>
      <c r="H70" s="85"/>
      <c r="I70" s="85"/>
      <c r="J70" s="85"/>
      <c r="K70" s="85"/>
      <c r="L70" s="85"/>
      <c r="M70" s="85"/>
      <c r="N70" s="85"/>
      <c r="O70" s="85"/>
      <c r="P70" s="85"/>
      <c r="Q70" s="85"/>
      <c r="R70" s="85"/>
      <c r="S70" s="85"/>
      <c r="T70" s="85"/>
    </row>
    <row r="71" spans="1:20" ht="15">
      <c r="A71" s="85" t="s">
        <v>301</v>
      </c>
      <c r="B71" s="85">
        <v>1</v>
      </c>
      <c r="C71" s="85" t="s">
        <v>272</v>
      </c>
      <c r="D71" s="85">
        <v>1</v>
      </c>
      <c r="E71" s="85" t="s">
        <v>235</v>
      </c>
      <c r="F71" s="85">
        <v>1</v>
      </c>
      <c r="G71" s="85"/>
      <c r="H71" s="85"/>
      <c r="I71" s="85"/>
      <c r="J71" s="85"/>
      <c r="K71" s="85"/>
      <c r="L71" s="85"/>
      <c r="M71" s="85"/>
      <c r="N71" s="85"/>
      <c r="O71" s="85"/>
      <c r="P71" s="85"/>
      <c r="Q71" s="85"/>
      <c r="R71" s="85"/>
      <c r="S71" s="85"/>
      <c r="T71" s="85"/>
    </row>
    <row r="72" spans="1:20" ht="15">
      <c r="A72" s="85" t="s">
        <v>300</v>
      </c>
      <c r="B72" s="85">
        <v>1</v>
      </c>
      <c r="C72" s="85" t="s">
        <v>273</v>
      </c>
      <c r="D72" s="85">
        <v>1</v>
      </c>
      <c r="E72" s="85" t="s">
        <v>236</v>
      </c>
      <c r="F72" s="85">
        <v>1</v>
      </c>
      <c r="G72" s="85"/>
      <c r="H72" s="85"/>
      <c r="I72" s="85"/>
      <c r="J72" s="85"/>
      <c r="K72" s="85"/>
      <c r="L72" s="85"/>
      <c r="M72" s="85"/>
      <c r="N72" s="85"/>
      <c r="O72" s="85"/>
      <c r="P72" s="85"/>
      <c r="Q72" s="85"/>
      <c r="R72" s="85"/>
      <c r="S72" s="85"/>
      <c r="T72" s="85"/>
    </row>
    <row r="73" spans="1:20" ht="15">
      <c r="A73" s="85" t="s">
        <v>299</v>
      </c>
      <c r="B73" s="85">
        <v>1</v>
      </c>
      <c r="C73" s="85" t="s">
        <v>274</v>
      </c>
      <c r="D73" s="85">
        <v>1</v>
      </c>
      <c r="E73" s="85" t="s">
        <v>237</v>
      </c>
      <c r="F73" s="85">
        <v>1</v>
      </c>
      <c r="G73" s="85"/>
      <c r="H73" s="85"/>
      <c r="I73" s="85"/>
      <c r="J73" s="85"/>
      <c r="K73" s="85"/>
      <c r="L73" s="85"/>
      <c r="M73" s="85"/>
      <c r="N73" s="85"/>
      <c r="O73" s="85"/>
      <c r="P73" s="85"/>
      <c r="Q73" s="85"/>
      <c r="R73" s="85"/>
      <c r="S73" s="85"/>
      <c r="T73" s="85"/>
    </row>
    <row r="74" spans="1:20" ht="15">
      <c r="A74" s="85" t="s">
        <v>298</v>
      </c>
      <c r="B74" s="85">
        <v>1</v>
      </c>
      <c r="C74" s="85" t="s">
        <v>275</v>
      </c>
      <c r="D74" s="85">
        <v>1</v>
      </c>
      <c r="E74" s="85" t="s">
        <v>238</v>
      </c>
      <c r="F74" s="85">
        <v>1</v>
      </c>
      <c r="G74" s="85"/>
      <c r="H74" s="85"/>
      <c r="I74" s="85"/>
      <c r="J74" s="85"/>
      <c r="K74" s="85"/>
      <c r="L74" s="85"/>
      <c r="M74" s="85"/>
      <c r="N74" s="85"/>
      <c r="O74" s="85"/>
      <c r="P74" s="85"/>
      <c r="Q74" s="85"/>
      <c r="R74" s="85"/>
      <c r="S74" s="85"/>
      <c r="T74" s="85"/>
    </row>
    <row r="77" spans="1:20" ht="15" customHeight="1">
      <c r="A77" s="13" t="s">
        <v>1642</v>
      </c>
      <c r="B77" s="13" t="s">
        <v>1461</v>
      </c>
      <c r="C77" s="85" t="s">
        <v>1645</v>
      </c>
      <c r="D77" s="85" t="s">
        <v>1464</v>
      </c>
      <c r="E77" s="85" t="s">
        <v>1646</v>
      </c>
      <c r="F77" s="85" t="s">
        <v>1466</v>
      </c>
      <c r="G77" s="13" t="s">
        <v>1648</v>
      </c>
      <c r="H77" s="13" t="s">
        <v>1468</v>
      </c>
      <c r="I77" s="85" t="s">
        <v>1650</v>
      </c>
      <c r="J77" s="85" t="s">
        <v>1470</v>
      </c>
      <c r="K77" s="13" t="s">
        <v>1652</v>
      </c>
      <c r="L77" s="13" t="s">
        <v>1472</v>
      </c>
      <c r="M77" s="85" t="s">
        <v>1654</v>
      </c>
      <c r="N77" s="85" t="s">
        <v>1474</v>
      </c>
      <c r="O77" s="85" t="s">
        <v>1656</v>
      </c>
      <c r="P77" s="85" t="s">
        <v>1476</v>
      </c>
      <c r="Q77" s="13" t="s">
        <v>1658</v>
      </c>
      <c r="R77" s="13" t="s">
        <v>1478</v>
      </c>
      <c r="S77" s="85" t="s">
        <v>1660</v>
      </c>
      <c r="T77" s="85" t="s">
        <v>1479</v>
      </c>
    </row>
    <row r="78" spans="1:20" ht="15">
      <c r="A78" s="85" t="s">
        <v>219</v>
      </c>
      <c r="B78" s="85">
        <v>3</v>
      </c>
      <c r="C78" s="85"/>
      <c r="D78" s="85"/>
      <c r="E78" s="85"/>
      <c r="F78" s="85"/>
      <c r="G78" s="85" t="s">
        <v>219</v>
      </c>
      <c r="H78" s="85">
        <v>3</v>
      </c>
      <c r="I78" s="85"/>
      <c r="J78" s="85"/>
      <c r="K78" s="85" t="s">
        <v>264</v>
      </c>
      <c r="L78" s="85">
        <v>1</v>
      </c>
      <c r="M78" s="85"/>
      <c r="N78" s="85"/>
      <c r="O78" s="85"/>
      <c r="P78" s="85"/>
      <c r="Q78" s="85" t="s">
        <v>227</v>
      </c>
      <c r="R78" s="85">
        <v>1</v>
      </c>
      <c r="S78" s="85"/>
      <c r="T78" s="85"/>
    </row>
    <row r="79" spans="1:20" ht="15">
      <c r="A79" s="85" t="s">
        <v>264</v>
      </c>
      <c r="B79" s="85">
        <v>1</v>
      </c>
      <c r="C79" s="85"/>
      <c r="D79" s="85"/>
      <c r="E79" s="85"/>
      <c r="F79" s="85"/>
      <c r="G79" s="85"/>
      <c r="H79" s="85"/>
      <c r="I79" s="85"/>
      <c r="J79" s="85"/>
      <c r="K79" s="85"/>
      <c r="L79" s="85"/>
      <c r="M79" s="85"/>
      <c r="N79" s="85"/>
      <c r="O79" s="85"/>
      <c r="P79" s="85"/>
      <c r="Q79" s="85"/>
      <c r="R79" s="85"/>
      <c r="S79" s="85"/>
      <c r="T79" s="85"/>
    </row>
    <row r="80" spans="1:20" ht="15">
      <c r="A80" s="85" t="s">
        <v>227</v>
      </c>
      <c r="B80" s="85">
        <v>1</v>
      </c>
      <c r="C80" s="85"/>
      <c r="D80" s="85"/>
      <c r="E80" s="85"/>
      <c r="F80" s="85"/>
      <c r="G80" s="85"/>
      <c r="H80" s="85"/>
      <c r="I80" s="85"/>
      <c r="J80" s="85"/>
      <c r="K80" s="85"/>
      <c r="L80" s="85"/>
      <c r="M80" s="85"/>
      <c r="N80" s="85"/>
      <c r="O80" s="85"/>
      <c r="P80" s="85"/>
      <c r="Q80" s="85"/>
      <c r="R80" s="85"/>
      <c r="S80" s="85"/>
      <c r="T80" s="85"/>
    </row>
    <row r="83" spans="1:20" ht="15" customHeight="1">
      <c r="A83" s="13" t="s">
        <v>1667</v>
      </c>
      <c r="B83" s="13" t="s">
        <v>1461</v>
      </c>
      <c r="C83" s="13" t="s">
        <v>1668</v>
      </c>
      <c r="D83" s="13" t="s">
        <v>1464</v>
      </c>
      <c r="E83" s="13" t="s">
        <v>1669</v>
      </c>
      <c r="F83" s="13" t="s">
        <v>1466</v>
      </c>
      <c r="G83" s="13" t="s">
        <v>1670</v>
      </c>
      <c r="H83" s="13" t="s">
        <v>1468</v>
      </c>
      <c r="I83" s="13" t="s">
        <v>1671</v>
      </c>
      <c r="J83" s="13" t="s">
        <v>1470</v>
      </c>
      <c r="K83" s="13" t="s">
        <v>1672</v>
      </c>
      <c r="L83" s="13" t="s">
        <v>1472</v>
      </c>
      <c r="M83" s="13" t="s">
        <v>1673</v>
      </c>
      <c r="N83" s="13" t="s">
        <v>1474</v>
      </c>
      <c r="O83" s="13" t="s">
        <v>1674</v>
      </c>
      <c r="P83" s="13" t="s">
        <v>1476</v>
      </c>
      <c r="Q83" s="13" t="s">
        <v>1675</v>
      </c>
      <c r="R83" s="13" t="s">
        <v>1478</v>
      </c>
      <c r="S83" s="13" t="s">
        <v>1676</v>
      </c>
      <c r="T83" s="13" t="s">
        <v>1479</v>
      </c>
    </row>
    <row r="84" spans="1:20" ht="15">
      <c r="A84" s="124" t="s">
        <v>224</v>
      </c>
      <c r="B84" s="85">
        <v>1296478</v>
      </c>
      <c r="C84" s="124" t="s">
        <v>225</v>
      </c>
      <c r="D84" s="85">
        <v>557179</v>
      </c>
      <c r="E84" s="124" t="s">
        <v>216</v>
      </c>
      <c r="F84" s="85">
        <v>648991</v>
      </c>
      <c r="G84" s="124" t="s">
        <v>218</v>
      </c>
      <c r="H84" s="85">
        <v>59159</v>
      </c>
      <c r="I84" s="124" t="s">
        <v>224</v>
      </c>
      <c r="J84" s="85">
        <v>1296478</v>
      </c>
      <c r="K84" s="124" t="s">
        <v>265</v>
      </c>
      <c r="L84" s="85">
        <v>174427</v>
      </c>
      <c r="M84" s="124" t="s">
        <v>215</v>
      </c>
      <c r="N84" s="85">
        <v>171648</v>
      </c>
      <c r="O84" s="124" t="s">
        <v>222</v>
      </c>
      <c r="P84" s="85">
        <v>36208</v>
      </c>
      <c r="Q84" s="124" t="s">
        <v>227</v>
      </c>
      <c r="R84" s="85">
        <v>22769</v>
      </c>
      <c r="S84" s="124" t="s">
        <v>226</v>
      </c>
      <c r="T84" s="85">
        <v>838135</v>
      </c>
    </row>
    <row r="85" spans="1:20" ht="15">
      <c r="A85" s="124" t="s">
        <v>226</v>
      </c>
      <c r="B85" s="85">
        <v>838135</v>
      </c>
      <c r="C85" s="124" t="s">
        <v>292</v>
      </c>
      <c r="D85" s="85">
        <v>80415</v>
      </c>
      <c r="E85" s="124" t="s">
        <v>251</v>
      </c>
      <c r="F85" s="85">
        <v>38630</v>
      </c>
      <c r="G85" s="124" t="s">
        <v>219</v>
      </c>
      <c r="H85" s="85">
        <v>14246</v>
      </c>
      <c r="I85" s="124" t="s">
        <v>267</v>
      </c>
      <c r="J85" s="85">
        <v>19896</v>
      </c>
      <c r="K85" s="124" t="s">
        <v>264</v>
      </c>
      <c r="L85" s="85">
        <v>12256</v>
      </c>
      <c r="M85" s="124" t="s">
        <v>229</v>
      </c>
      <c r="N85" s="85">
        <v>46444</v>
      </c>
      <c r="O85" s="124" t="s">
        <v>221</v>
      </c>
      <c r="P85" s="85">
        <v>12928</v>
      </c>
      <c r="Q85" s="124" t="s">
        <v>214</v>
      </c>
      <c r="R85" s="85">
        <v>8118</v>
      </c>
      <c r="S85" s="124" t="s">
        <v>213</v>
      </c>
      <c r="T85" s="85">
        <v>22783</v>
      </c>
    </row>
    <row r="86" spans="1:20" ht="15">
      <c r="A86" s="124" t="s">
        <v>216</v>
      </c>
      <c r="B86" s="85">
        <v>648991</v>
      </c>
      <c r="C86" s="124" t="s">
        <v>306</v>
      </c>
      <c r="D86" s="85">
        <v>28610</v>
      </c>
      <c r="E86" s="124" t="s">
        <v>236</v>
      </c>
      <c r="F86" s="85">
        <v>33856</v>
      </c>
      <c r="G86" s="124" t="s">
        <v>220</v>
      </c>
      <c r="H86" s="85">
        <v>6488</v>
      </c>
      <c r="I86" s="124" t="s">
        <v>266</v>
      </c>
      <c r="J86" s="85">
        <v>3634</v>
      </c>
      <c r="K86" s="124" t="s">
        <v>223</v>
      </c>
      <c r="L86" s="85">
        <v>9756</v>
      </c>
      <c r="M86" s="124" t="s">
        <v>228</v>
      </c>
      <c r="N86" s="85">
        <v>150</v>
      </c>
      <c r="O86" s="124" t="s">
        <v>212</v>
      </c>
      <c r="P86" s="85">
        <v>816</v>
      </c>
      <c r="Q86" s="124"/>
      <c r="R86" s="85"/>
      <c r="S86" s="124"/>
      <c r="T86" s="85"/>
    </row>
    <row r="87" spans="1:20" ht="15">
      <c r="A87" s="124" t="s">
        <v>225</v>
      </c>
      <c r="B87" s="85">
        <v>557179</v>
      </c>
      <c r="C87" s="124" t="s">
        <v>290</v>
      </c>
      <c r="D87" s="85">
        <v>12917</v>
      </c>
      <c r="E87" s="124" t="s">
        <v>261</v>
      </c>
      <c r="F87" s="85">
        <v>21594</v>
      </c>
      <c r="G87" s="124" t="s">
        <v>217</v>
      </c>
      <c r="H87" s="85">
        <v>3804</v>
      </c>
      <c r="I87" s="124"/>
      <c r="J87" s="85"/>
      <c r="K87" s="124"/>
      <c r="L87" s="85"/>
      <c r="M87" s="124"/>
      <c r="N87" s="85"/>
      <c r="O87" s="124"/>
      <c r="P87" s="85"/>
      <c r="Q87" s="124"/>
      <c r="R87" s="85"/>
      <c r="S87" s="124"/>
      <c r="T87" s="85"/>
    </row>
    <row r="88" spans="1:20" ht="15">
      <c r="A88" s="124" t="s">
        <v>265</v>
      </c>
      <c r="B88" s="85">
        <v>174427</v>
      </c>
      <c r="C88" s="124" t="s">
        <v>280</v>
      </c>
      <c r="D88" s="85">
        <v>12777</v>
      </c>
      <c r="E88" s="124" t="s">
        <v>256</v>
      </c>
      <c r="F88" s="85">
        <v>13562</v>
      </c>
      <c r="G88" s="124"/>
      <c r="H88" s="85"/>
      <c r="I88" s="124"/>
      <c r="J88" s="85"/>
      <c r="K88" s="124"/>
      <c r="L88" s="85"/>
      <c r="M88" s="124"/>
      <c r="N88" s="85"/>
      <c r="O88" s="124"/>
      <c r="P88" s="85"/>
      <c r="Q88" s="124"/>
      <c r="R88" s="85"/>
      <c r="S88" s="124"/>
      <c r="T88" s="85"/>
    </row>
    <row r="89" spans="1:20" ht="15">
      <c r="A89" s="124" t="s">
        <v>215</v>
      </c>
      <c r="B89" s="85">
        <v>171648</v>
      </c>
      <c r="C89" s="124" t="s">
        <v>281</v>
      </c>
      <c r="D89" s="85">
        <v>12581</v>
      </c>
      <c r="E89" s="124" t="s">
        <v>241</v>
      </c>
      <c r="F89" s="85">
        <v>13193</v>
      </c>
      <c r="G89" s="124"/>
      <c r="H89" s="85"/>
      <c r="I89" s="124"/>
      <c r="J89" s="85"/>
      <c r="K89" s="124"/>
      <c r="L89" s="85"/>
      <c r="M89" s="124"/>
      <c r="N89" s="85"/>
      <c r="O89" s="124"/>
      <c r="P89" s="85"/>
      <c r="Q89" s="124"/>
      <c r="R89" s="85"/>
      <c r="S89" s="124"/>
      <c r="T89" s="85"/>
    </row>
    <row r="90" spans="1:20" ht="15">
      <c r="A90" s="124" t="s">
        <v>292</v>
      </c>
      <c r="B90" s="85">
        <v>80415</v>
      </c>
      <c r="C90" s="124" t="s">
        <v>302</v>
      </c>
      <c r="D90" s="85">
        <v>7731</v>
      </c>
      <c r="E90" s="124" t="s">
        <v>252</v>
      </c>
      <c r="F90" s="85">
        <v>7890</v>
      </c>
      <c r="G90" s="124"/>
      <c r="H90" s="85"/>
      <c r="I90" s="124"/>
      <c r="J90" s="85"/>
      <c r="K90" s="124"/>
      <c r="L90" s="85"/>
      <c r="M90" s="124"/>
      <c r="N90" s="85"/>
      <c r="O90" s="124"/>
      <c r="P90" s="85"/>
      <c r="Q90" s="124"/>
      <c r="R90" s="85"/>
      <c r="S90" s="124"/>
      <c r="T90" s="85"/>
    </row>
    <row r="91" spans="1:20" ht="15">
      <c r="A91" s="124" t="s">
        <v>218</v>
      </c>
      <c r="B91" s="85">
        <v>59159</v>
      </c>
      <c r="C91" s="124" t="s">
        <v>288</v>
      </c>
      <c r="D91" s="85">
        <v>5672</v>
      </c>
      <c r="E91" s="124" t="s">
        <v>238</v>
      </c>
      <c r="F91" s="85">
        <v>7122</v>
      </c>
      <c r="G91" s="124"/>
      <c r="H91" s="85"/>
      <c r="I91" s="124"/>
      <c r="J91" s="85"/>
      <c r="K91" s="124"/>
      <c r="L91" s="85"/>
      <c r="M91" s="124"/>
      <c r="N91" s="85"/>
      <c r="O91" s="124"/>
      <c r="P91" s="85"/>
      <c r="Q91" s="124"/>
      <c r="R91" s="85"/>
      <c r="S91" s="124"/>
      <c r="T91" s="85"/>
    </row>
    <row r="92" spans="1:20" ht="15">
      <c r="A92" s="124" t="s">
        <v>229</v>
      </c>
      <c r="B92" s="85">
        <v>46444</v>
      </c>
      <c r="C92" s="124" t="s">
        <v>291</v>
      </c>
      <c r="D92" s="85">
        <v>4759</v>
      </c>
      <c r="E92" s="124" t="s">
        <v>231</v>
      </c>
      <c r="F92" s="85">
        <v>2971</v>
      </c>
      <c r="G92" s="124"/>
      <c r="H92" s="85"/>
      <c r="I92" s="124"/>
      <c r="J92" s="85"/>
      <c r="K92" s="124"/>
      <c r="L92" s="85"/>
      <c r="M92" s="124"/>
      <c r="N92" s="85"/>
      <c r="O92" s="124"/>
      <c r="P92" s="85"/>
      <c r="Q92" s="124"/>
      <c r="R92" s="85"/>
      <c r="S92" s="124"/>
      <c r="T92" s="85"/>
    </row>
    <row r="93" spans="1:20" ht="15">
      <c r="A93" s="124" t="s">
        <v>251</v>
      </c>
      <c r="B93" s="85">
        <v>38630</v>
      </c>
      <c r="C93" s="124" t="s">
        <v>285</v>
      </c>
      <c r="D93" s="85">
        <v>4673</v>
      </c>
      <c r="E93" s="124" t="s">
        <v>260</v>
      </c>
      <c r="F93" s="85">
        <v>2696</v>
      </c>
      <c r="G93" s="124"/>
      <c r="H93" s="85"/>
      <c r="I93" s="124"/>
      <c r="J93" s="85"/>
      <c r="K93" s="124"/>
      <c r="L93" s="85"/>
      <c r="M93" s="124"/>
      <c r="N93" s="85"/>
      <c r="O93" s="124"/>
      <c r="P93" s="85"/>
      <c r="Q93" s="124"/>
      <c r="R93" s="85"/>
      <c r="S93" s="124"/>
      <c r="T93" s="85"/>
    </row>
  </sheetData>
  <hyperlinks>
    <hyperlink ref="A2" r:id="rId1" display="https://www.americanexpress.com/socialchat"/>
    <hyperlink ref="A3" r:id="rId2" display="https://community.talktalk.co.uk/t5/Chat/bd-p/socialchat"/>
    <hyperlink ref="A4" r:id="rId3" display="http://www.sprint.com/socialchat"/>
    <hyperlink ref="A5" r:id="rId4" display="https://www.tim.it/offerte/mobile/internet-su-misura-te/tim-socialchat"/>
    <hyperlink ref="A6" r:id="rId5" display="http://www.twitterliveevents.com/"/>
    <hyperlink ref="A7" r:id="rId6" display="http://tiddly.link/TstNL"/>
    <hyperlink ref="A8" r:id="rId7" display="https://twitter.com/login?redirect_after_login=/messages/compose?recipient_id=258719649"/>
    <hyperlink ref="A9" r:id="rId8" display="https://www.youtube.com/watch?v=y_sUyFdxFPY&amp;feature=youtu.be&amp;a"/>
    <hyperlink ref="A10" r:id="rId9" display="https://www.fiverr.com/mstrumiakther/do-wordpress-theme-customization-and-fix-any-errors-in-3-hrs"/>
    <hyperlink ref="C2" r:id="rId10" display="https://www.americanexpress.com/socialchat"/>
    <hyperlink ref="E2" r:id="rId11" display="https://community.talktalk.co.uk/t5/Chat/bd-p/socialchat"/>
    <hyperlink ref="E3" r:id="rId12" display="https://twitter.com/login?redirect_after_login=/messages/compose?recipient_id=258719649"/>
    <hyperlink ref="I2" r:id="rId13" display="http://www.sprint.com/socialchat"/>
    <hyperlink ref="M2" r:id="rId14" display="https://www.tim.it/offerte/mobile/internet-su-misura-te/tim-socialchat"/>
    <hyperlink ref="O2" r:id="rId15" display="https://www.fiverr.com/mstrumiakther/do-wordpress-theme-customization-and-fix-any-errors-in-3-hrs"/>
    <hyperlink ref="O3" r:id="rId16" display="http://tiddly.link/TstNL"/>
    <hyperlink ref="O4" r:id="rId17" display="http://www.twitterliveevents.com/"/>
    <hyperlink ref="Q2" r:id="rId18" display="https://www.youtube.com/watch?v=y_sUyFdxFPY&amp;feature=youtu.be&amp;a"/>
  </hyperlinks>
  <printOptions/>
  <pageMargins left="0.7" right="0.7" top="0.75" bottom="0.75" header="0.3" footer="0.3"/>
  <pageSetup orientation="portrait" paperSize="9"/>
  <tableParts>
    <tablePart r:id="rId19"/>
    <tablePart r:id="rId20"/>
    <tablePart r:id="rId25"/>
    <tablePart r:id="rId24"/>
    <tablePart r:id="rId21"/>
    <tablePart r:id="rId22"/>
    <tablePart r:id="rId26"/>
    <tablePart r:id="rId2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2019-01-12T10:50:46Z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